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ali0102\Downloads\Lamiaa Acc View\"/>
    </mc:Choice>
  </mc:AlternateContent>
  <xr:revisionPtr revIDLastSave="0" documentId="13_ncr:1_{F674B071-6253-4F6A-9CA4-B46F6087D199}" xr6:coauthVersionLast="47" xr6:coauthVersionMax="47" xr10:uidLastSave="{00000000-0000-0000-0000-000000000000}"/>
  <bookViews>
    <workbookView xWindow="-120" yWindow="-120" windowWidth="26850" windowHeight="16440" xr2:uid="{4ECA98CB-F0D7-4A3A-A896-FA5FDA9F01F9}"/>
  </bookViews>
  <sheets>
    <sheet name="Roster" sheetId="2" r:id="rId1"/>
    <sheet name="Row Data (My Reports)" sheetId="3" r:id="rId2"/>
    <sheet name="Crft " sheetId="4" r:id="rId3"/>
    <sheet name="Date Map"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5" i="2" l="1"/>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CE2" i="4" l="1"/>
  <c r="CF2" i="4"/>
  <c r="CG2" i="4"/>
  <c r="CI2" i="4"/>
  <c r="CJ2" i="4"/>
  <c r="CK2" i="4"/>
  <c r="CL2" i="4"/>
  <c r="CM2" i="4"/>
  <c r="CO2" i="4"/>
  <c r="CP2" i="4"/>
  <c r="CE3" i="4"/>
  <c r="CF3" i="4"/>
  <c r="CG3" i="4"/>
  <c r="CI3" i="4"/>
  <c r="CJ3" i="4"/>
  <c r="CK3" i="4"/>
  <c r="CL3" i="4"/>
  <c r="CM3" i="4"/>
  <c r="CO3" i="4"/>
  <c r="CP3" i="4"/>
  <c r="CE4" i="4"/>
  <c r="CF4" i="4"/>
  <c r="CG4" i="4"/>
  <c r="CI4" i="4"/>
  <c r="CJ4" i="4"/>
  <c r="CK4" i="4"/>
  <c r="CL4" i="4"/>
  <c r="CM4" i="4"/>
  <c r="CO4" i="4"/>
  <c r="CP4" i="4"/>
  <c r="CE5" i="4"/>
  <c r="CF5" i="4"/>
  <c r="CG5" i="4"/>
  <c r="CI5" i="4"/>
  <c r="CJ5" i="4"/>
  <c r="CK5" i="4"/>
  <c r="CL5" i="4"/>
  <c r="CM5" i="4"/>
  <c r="CO5" i="4"/>
  <c r="CP5" i="4"/>
  <c r="CE6" i="4"/>
  <c r="CF6" i="4"/>
  <c r="CG6" i="4"/>
  <c r="CI6" i="4"/>
  <c r="CJ6" i="4"/>
  <c r="CK6" i="4"/>
  <c r="CL6" i="4"/>
  <c r="CM6" i="4"/>
  <c r="CO6" i="4"/>
  <c r="CP6" i="4"/>
  <c r="CE7" i="4"/>
  <c r="CF7" i="4"/>
  <c r="CG7" i="4"/>
  <c r="CI7" i="4"/>
  <c r="CJ7" i="4"/>
  <c r="CK7" i="4"/>
  <c r="CL7" i="4"/>
  <c r="CM7" i="4"/>
  <c r="CO7" i="4"/>
  <c r="CP7" i="4"/>
  <c r="CE8" i="4"/>
  <c r="CF8" i="4"/>
  <c r="CG8" i="4"/>
  <c r="CI8" i="4"/>
  <c r="CJ8" i="4"/>
  <c r="CK8" i="4"/>
  <c r="CL8" i="4"/>
  <c r="CM8" i="4"/>
  <c r="CO8" i="4"/>
  <c r="CP8" i="4"/>
  <c r="CE9" i="4"/>
  <c r="CF9" i="4"/>
  <c r="CG9" i="4"/>
  <c r="CI9" i="4"/>
  <c r="CJ9" i="4"/>
  <c r="CK9" i="4"/>
  <c r="CL9" i="4"/>
  <c r="CM9" i="4"/>
  <c r="CO9" i="4"/>
  <c r="CP9" i="4"/>
  <c r="CE10" i="4"/>
  <c r="CF10" i="4"/>
  <c r="CG10" i="4"/>
  <c r="CI10" i="4"/>
  <c r="CJ10" i="4"/>
  <c r="CK10" i="4"/>
  <c r="CL10" i="4"/>
  <c r="CM10" i="4"/>
  <c r="CO10" i="4"/>
  <c r="CP10" i="4"/>
  <c r="CE11" i="4"/>
  <c r="CF11" i="4"/>
  <c r="CG11" i="4"/>
  <c r="CI11" i="4"/>
  <c r="CJ11" i="4"/>
  <c r="CK11" i="4"/>
  <c r="CL11" i="4"/>
  <c r="CM11" i="4"/>
  <c r="CO11" i="4"/>
  <c r="CP11" i="4"/>
  <c r="CE12" i="4"/>
  <c r="CF12" i="4"/>
  <c r="CG12" i="4"/>
  <c r="CI12" i="4"/>
  <c r="CJ12" i="4"/>
  <c r="CK12" i="4"/>
  <c r="CL12" i="4"/>
  <c r="CM12" i="4"/>
  <c r="CO12" i="4"/>
  <c r="CP12" i="4"/>
  <c r="CE13" i="4"/>
  <c r="CF13" i="4"/>
  <c r="CG13" i="4"/>
  <c r="CI13" i="4"/>
  <c r="CJ13" i="4"/>
  <c r="CK13" i="4"/>
  <c r="CL13" i="4"/>
  <c r="CM13" i="4"/>
  <c r="CO13" i="4"/>
  <c r="CP13" i="4"/>
  <c r="CE14" i="4"/>
  <c r="CF14" i="4"/>
  <c r="CG14" i="4"/>
  <c r="CI14" i="4"/>
  <c r="CJ14" i="4"/>
  <c r="CK14" i="4"/>
  <c r="CL14" i="4"/>
  <c r="CM14" i="4"/>
  <c r="CO14" i="4"/>
  <c r="CP14" i="4"/>
  <c r="CE15" i="4"/>
  <c r="CF15" i="4"/>
  <c r="CG15" i="4"/>
  <c r="CI15" i="4"/>
  <c r="CJ15" i="4"/>
  <c r="CK15" i="4"/>
  <c r="CL15" i="4"/>
  <c r="CM15" i="4"/>
  <c r="CO15" i="4"/>
  <c r="CP15" i="4"/>
  <c r="CE16" i="4"/>
  <c r="CF16" i="4"/>
  <c r="CG16" i="4"/>
  <c r="CI16" i="4"/>
  <c r="CJ16" i="4"/>
  <c r="CK16" i="4"/>
  <c r="CL16" i="4"/>
  <c r="CM16" i="4"/>
  <c r="CO16" i="4"/>
  <c r="CP16" i="4"/>
  <c r="CE17" i="4"/>
  <c r="CF17" i="4"/>
  <c r="CG17" i="4"/>
  <c r="CI17" i="4"/>
  <c r="CJ17" i="4"/>
  <c r="CK17" i="4"/>
  <c r="CL17" i="4"/>
  <c r="CM17" i="4"/>
  <c r="CO17" i="4"/>
  <c r="CP17" i="4"/>
  <c r="CE18" i="4"/>
  <c r="CF18" i="4"/>
  <c r="CG18" i="4"/>
  <c r="CI18" i="4"/>
  <c r="CJ18" i="4"/>
  <c r="CK18" i="4"/>
  <c r="CL18" i="4"/>
  <c r="CM18" i="4"/>
  <c r="CO18" i="4"/>
  <c r="CP18" i="4"/>
  <c r="CE19" i="4"/>
  <c r="CF19" i="4"/>
  <c r="CG19" i="4"/>
  <c r="CI19" i="4"/>
  <c r="CJ19" i="4"/>
  <c r="CK19" i="4"/>
  <c r="CL19" i="4"/>
  <c r="CM19" i="4"/>
  <c r="CO19" i="4"/>
  <c r="CP19" i="4"/>
  <c r="CE20" i="4"/>
  <c r="CF20" i="4"/>
  <c r="CG20" i="4"/>
  <c r="CI20" i="4"/>
  <c r="CJ20" i="4"/>
  <c r="CK20" i="4"/>
  <c r="CL20" i="4"/>
  <c r="CM20" i="4"/>
  <c r="CO20" i="4"/>
  <c r="CP20" i="4"/>
  <c r="CE21" i="4"/>
  <c r="CF21" i="4"/>
  <c r="CG21" i="4"/>
  <c r="CI21" i="4"/>
  <c r="CJ21" i="4"/>
  <c r="CK21" i="4"/>
  <c r="CL21" i="4"/>
  <c r="CM21" i="4"/>
  <c r="CO21" i="4"/>
  <c r="CP21" i="4"/>
  <c r="CE22" i="4"/>
  <c r="CF22" i="4"/>
  <c r="CG22" i="4"/>
  <c r="CI22" i="4"/>
  <c r="CJ22" i="4"/>
  <c r="CK22" i="4"/>
  <c r="CL22" i="4"/>
  <c r="CM22" i="4"/>
  <c r="CO22" i="4"/>
  <c r="CP22" i="4"/>
  <c r="CE23" i="4"/>
  <c r="CF23" i="4"/>
  <c r="CG23" i="4"/>
  <c r="CI23" i="4"/>
  <c r="CJ23" i="4"/>
  <c r="CK23" i="4"/>
  <c r="CL23" i="4"/>
  <c r="CM23" i="4"/>
  <c r="CO23" i="4"/>
  <c r="CP23" i="4"/>
  <c r="CE24" i="4"/>
  <c r="CF24" i="4"/>
  <c r="CG24" i="4"/>
  <c r="CI24" i="4"/>
  <c r="CJ24" i="4"/>
  <c r="CK24" i="4"/>
  <c r="CL24" i="4"/>
  <c r="CM24" i="4"/>
  <c r="CO24" i="4"/>
  <c r="CP24" i="4"/>
  <c r="CE25" i="4"/>
  <c r="CF25" i="4"/>
  <c r="CG25" i="4"/>
  <c r="CI25" i="4"/>
  <c r="CJ25" i="4"/>
  <c r="CK25" i="4"/>
  <c r="CL25" i="4"/>
  <c r="CM25" i="4"/>
  <c r="CO25" i="4"/>
  <c r="CP25" i="4"/>
  <c r="CE26" i="4"/>
  <c r="CF26" i="4"/>
  <c r="CG26" i="4"/>
  <c r="CI26" i="4"/>
  <c r="CJ26" i="4"/>
  <c r="CK26" i="4"/>
  <c r="CL26" i="4"/>
  <c r="CM26" i="4"/>
  <c r="CO26" i="4"/>
  <c r="CP26" i="4"/>
  <c r="CE27" i="4"/>
  <c r="CF27" i="4"/>
  <c r="CG27" i="4"/>
  <c r="CI27" i="4"/>
  <c r="CJ27" i="4"/>
  <c r="CK27" i="4"/>
  <c r="CL27" i="4"/>
  <c r="CM27" i="4"/>
  <c r="CO27" i="4"/>
  <c r="CP27" i="4"/>
  <c r="CE28" i="4"/>
  <c r="CF28" i="4"/>
  <c r="CG28" i="4"/>
  <c r="CI28" i="4"/>
  <c r="CJ28" i="4"/>
  <c r="CK28" i="4"/>
  <c r="CL28" i="4"/>
  <c r="CM28" i="4"/>
  <c r="CO28" i="4"/>
  <c r="CP28" i="4"/>
  <c r="CE29" i="4"/>
  <c r="CF29" i="4"/>
  <c r="CG29" i="4"/>
  <c r="CI29" i="4"/>
  <c r="CJ29" i="4"/>
  <c r="CK29" i="4"/>
  <c r="CL29" i="4"/>
  <c r="CM29" i="4"/>
  <c r="CO29" i="4"/>
  <c r="CP29" i="4"/>
  <c r="CE30" i="4"/>
  <c r="CF30" i="4"/>
  <c r="CG30" i="4"/>
  <c r="CI30" i="4"/>
  <c r="CJ30" i="4"/>
  <c r="CK30" i="4"/>
  <c r="CL30" i="4"/>
  <c r="CM30" i="4"/>
  <c r="CO30" i="4"/>
  <c r="CP30" i="4"/>
  <c r="CE31" i="4"/>
  <c r="CF31" i="4"/>
  <c r="CG31" i="4"/>
  <c r="CI31" i="4"/>
  <c r="CJ31" i="4"/>
  <c r="CK31" i="4"/>
  <c r="CL31" i="4"/>
  <c r="CM31" i="4"/>
  <c r="CO31" i="4"/>
  <c r="CP31" i="4"/>
  <c r="CE32" i="4"/>
  <c r="CF32" i="4"/>
  <c r="CG32" i="4"/>
  <c r="CI32" i="4"/>
  <c r="CJ32" i="4"/>
  <c r="CK32" i="4"/>
  <c r="CL32" i="4"/>
  <c r="CM32" i="4"/>
  <c r="CO32" i="4"/>
  <c r="CP32" i="4"/>
  <c r="CE33" i="4"/>
  <c r="CF33" i="4"/>
  <c r="CG33" i="4"/>
  <c r="CI33" i="4"/>
  <c r="CJ33" i="4"/>
  <c r="CK33" i="4"/>
  <c r="CL33" i="4"/>
  <c r="CM33" i="4"/>
  <c r="CO33" i="4"/>
  <c r="CP33" i="4"/>
  <c r="CE34" i="4"/>
  <c r="CF34" i="4"/>
  <c r="CG34" i="4"/>
  <c r="CI34" i="4"/>
  <c r="CJ34" i="4"/>
  <c r="CK34" i="4"/>
  <c r="CL34" i="4"/>
  <c r="CM34" i="4"/>
  <c r="CO34" i="4"/>
  <c r="CP34" i="4"/>
  <c r="CE35" i="4"/>
  <c r="CF35" i="4"/>
  <c r="CG35" i="4"/>
  <c r="CI35" i="4"/>
  <c r="CJ35" i="4"/>
  <c r="CK35" i="4"/>
  <c r="CL35" i="4"/>
  <c r="CM35" i="4"/>
  <c r="CO35" i="4"/>
  <c r="CP35" i="4"/>
  <c r="CE36" i="4"/>
  <c r="CF36" i="4"/>
  <c r="CG36" i="4"/>
  <c r="CI36" i="4"/>
  <c r="CJ36" i="4"/>
  <c r="CK36" i="4"/>
  <c r="CL36" i="4"/>
  <c r="CM36" i="4"/>
  <c r="CO36" i="4"/>
  <c r="CP36" i="4"/>
  <c r="CE37" i="4"/>
  <c r="CF37" i="4"/>
  <c r="CG37" i="4"/>
  <c r="CI37" i="4"/>
  <c r="CJ37" i="4"/>
  <c r="CK37" i="4"/>
  <c r="CL37" i="4"/>
  <c r="CM37" i="4"/>
  <c r="CO37" i="4"/>
  <c r="CP37" i="4"/>
  <c r="CE38" i="4"/>
  <c r="CF38" i="4"/>
  <c r="CG38" i="4"/>
  <c r="CI38" i="4"/>
  <c r="CJ38" i="4"/>
  <c r="CK38" i="4"/>
  <c r="CL38" i="4"/>
  <c r="CM38" i="4"/>
  <c r="CO38" i="4"/>
  <c r="CP38" i="4"/>
  <c r="CE39" i="4"/>
  <c r="CF39" i="4"/>
  <c r="CG39" i="4"/>
  <c r="CI39" i="4"/>
  <c r="CJ39" i="4"/>
  <c r="CK39" i="4"/>
  <c r="CL39" i="4"/>
  <c r="CM39" i="4"/>
  <c r="CO39" i="4"/>
  <c r="CP39" i="4"/>
  <c r="CE40" i="4"/>
  <c r="CF40" i="4"/>
  <c r="CG40" i="4"/>
  <c r="CI40" i="4"/>
  <c r="CJ40" i="4"/>
  <c r="CK40" i="4"/>
  <c r="CL40" i="4"/>
  <c r="CM40" i="4"/>
  <c r="CO40" i="4"/>
  <c r="CP40" i="4"/>
  <c r="CE41" i="4"/>
  <c r="CF41" i="4"/>
  <c r="CG41" i="4"/>
  <c r="CI41" i="4"/>
  <c r="CJ41" i="4"/>
  <c r="CK41" i="4"/>
  <c r="CL41" i="4"/>
  <c r="CM41" i="4"/>
  <c r="CO41" i="4"/>
  <c r="CP41" i="4"/>
  <c r="CE42" i="4"/>
  <c r="CF42" i="4"/>
  <c r="CG42" i="4"/>
  <c r="CI42" i="4"/>
  <c r="CJ42" i="4"/>
  <c r="CK42" i="4"/>
  <c r="CL42" i="4"/>
  <c r="CM42" i="4"/>
  <c r="CO42" i="4"/>
  <c r="CP42" i="4"/>
  <c r="CE43" i="4"/>
  <c r="CF43" i="4"/>
  <c r="CG43" i="4"/>
  <c r="CI43" i="4"/>
  <c r="CJ43" i="4"/>
  <c r="CK43" i="4"/>
  <c r="CL43" i="4"/>
  <c r="CM43" i="4"/>
  <c r="CO43" i="4"/>
  <c r="CP43" i="4"/>
  <c r="CE44" i="4"/>
  <c r="CF44" i="4"/>
  <c r="CG44" i="4"/>
  <c r="CI44" i="4"/>
  <c r="CJ44" i="4"/>
  <c r="CK44" i="4"/>
  <c r="CL44" i="4"/>
  <c r="CM44" i="4"/>
  <c r="CO44" i="4"/>
  <c r="CP44" i="4"/>
  <c r="CE45" i="4"/>
  <c r="CF45" i="4"/>
  <c r="CG45" i="4"/>
  <c r="CI45" i="4"/>
  <c r="CJ45" i="4"/>
  <c r="CK45" i="4"/>
  <c r="CL45" i="4"/>
  <c r="CM45" i="4"/>
  <c r="CO45" i="4"/>
  <c r="CP45" i="4"/>
  <c r="CE46" i="4"/>
  <c r="CF46" i="4"/>
  <c r="CG46" i="4"/>
  <c r="CI46" i="4"/>
  <c r="CJ46" i="4"/>
  <c r="CK46" i="4"/>
  <c r="CL46" i="4"/>
  <c r="CM46" i="4"/>
  <c r="CO46" i="4"/>
  <c r="CP46" i="4"/>
  <c r="CE47" i="4"/>
  <c r="CF47" i="4"/>
  <c r="CG47" i="4"/>
  <c r="CI47" i="4"/>
  <c r="CJ47" i="4"/>
  <c r="CK47" i="4"/>
  <c r="CL47" i="4"/>
  <c r="CM47" i="4"/>
  <c r="CO47" i="4"/>
  <c r="CP47" i="4"/>
  <c r="CE48" i="4"/>
  <c r="CF48" i="4"/>
  <c r="CG48" i="4"/>
  <c r="CI48" i="4"/>
  <c r="CJ48" i="4"/>
  <c r="CK48" i="4"/>
  <c r="CL48" i="4"/>
  <c r="CM48" i="4"/>
  <c r="CO48" i="4"/>
  <c r="CP48" i="4"/>
  <c r="CE49" i="4"/>
  <c r="CF49" i="4"/>
  <c r="CG49" i="4"/>
  <c r="CI49" i="4"/>
  <c r="CJ49" i="4"/>
  <c r="CK49" i="4"/>
  <c r="CL49" i="4"/>
  <c r="CM49" i="4"/>
  <c r="CO49" i="4"/>
  <c r="CP49" i="4"/>
  <c r="CE50" i="4"/>
  <c r="CF50" i="4"/>
  <c r="CG50" i="4"/>
  <c r="CI50" i="4"/>
  <c r="CJ50" i="4"/>
  <c r="CK50" i="4"/>
  <c r="CL50" i="4"/>
  <c r="CM50" i="4"/>
  <c r="CO50" i="4"/>
  <c r="CP50" i="4"/>
  <c r="CE51" i="4"/>
  <c r="CF51" i="4"/>
  <c r="CG51" i="4"/>
  <c r="CI51" i="4"/>
  <c r="CJ51" i="4"/>
  <c r="CK51" i="4"/>
  <c r="CL51" i="4"/>
  <c r="CM51" i="4"/>
  <c r="CO51" i="4"/>
  <c r="CP51" i="4"/>
  <c r="CE52" i="4"/>
  <c r="CF52" i="4"/>
  <c r="CG52" i="4"/>
  <c r="CI52" i="4"/>
  <c r="CJ52" i="4"/>
  <c r="CK52" i="4"/>
  <c r="CL52" i="4"/>
  <c r="CM52" i="4"/>
  <c r="CO52" i="4"/>
  <c r="CP52" i="4"/>
  <c r="CE53" i="4"/>
  <c r="CF53" i="4"/>
  <c r="CG53" i="4"/>
  <c r="CI53" i="4"/>
  <c r="CJ53" i="4"/>
  <c r="CK53" i="4"/>
  <c r="CL53" i="4"/>
  <c r="CM53" i="4"/>
  <c r="CO53" i="4"/>
  <c r="CP53" i="4"/>
  <c r="CE54" i="4"/>
  <c r="CF54" i="4"/>
  <c r="CG54" i="4"/>
  <c r="CI54" i="4"/>
  <c r="CJ54" i="4"/>
  <c r="CK54" i="4"/>
  <c r="CL54" i="4"/>
  <c r="CM54" i="4"/>
  <c r="CO54" i="4"/>
  <c r="CP54" i="4"/>
  <c r="CE55" i="4"/>
  <c r="CF55" i="4"/>
  <c r="CG55" i="4"/>
  <c r="CI55" i="4"/>
  <c r="CJ55" i="4"/>
  <c r="CK55" i="4"/>
  <c r="CL55" i="4"/>
  <c r="CM55" i="4"/>
  <c r="CO55" i="4"/>
  <c r="CP55" i="4"/>
  <c r="CE56" i="4"/>
  <c r="CF56" i="4"/>
  <c r="CG56" i="4"/>
  <c r="CI56" i="4"/>
  <c r="CJ56" i="4"/>
  <c r="CK56" i="4"/>
  <c r="CL56" i="4"/>
  <c r="CM56" i="4"/>
  <c r="CO56" i="4"/>
  <c r="CP56" i="4"/>
  <c r="CE57" i="4"/>
  <c r="CF57" i="4"/>
  <c r="CG57" i="4"/>
  <c r="CI57" i="4"/>
  <c r="CJ57" i="4"/>
  <c r="CK57" i="4"/>
  <c r="CL57" i="4"/>
  <c r="CM57" i="4"/>
  <c r="CO57" i="4"/>
  <c r="CP57" i="4"/>
  <c r="CE58" i="4"/>
  <c r="CF58" i="4"/>
  <c r="CG58" i="4"/>
  <c r="CI58" i="4"/>
  <c r="CJ58" i="4"/>
  <c r="CK58" i="4"/>
  <c r="CL58" i="4"/>
  <c r="CM58" i="4"/>
  <c r="CO58" i="4"/>
  <c r="CP58" i="4"/>
  <c r="CE59" i="4"/>
  <c r="CF59" i="4"/>
  <c r="CG59" i="4"/>
  <c r="CI59" i="4"/>
  <c r="CJ59" i="4"/>
  <c r="CK59" i="4"/>
  <c r="CL59" i="4"/>
  <c r="CM59" i="4"/>
  <c r="CO59" i="4"/>
  <c r="CP59" i="4"/>
  <c r="CE60" i="4"/>
  <c r="CF60" i="4"/>
  <c r="CG60" i="4"/>
  <c r="CI60" i="4"/>
  <c r="CJ60" i="4"/>
  <c r="CK60" i="4"/>
  <c r="CL60" i="4"/>
  <c r="CM60" i="4"/>
  <c r="CO60" i="4"/>
  <c r="CP60" i="4"/>
  <c r="CE61" i="4"/>
  <c r="CF61" i="4"/>
  <c r="CG61" i="4"/>
  <c r="CI61" i="4"/>
  <c r="CJ61" i="4"/>
  <c r="CK61" i="4"/>
  <c r="CL61" i="4"/>
  <c r="CM61" i="4"/>
  <c r="CO61" i="4"/>
  <c r="CP61" i="4"/>
  <c r="CE62" i="4"/>
  <c r="CF62" i="4"/>
  <c r="CG62" i="4"/>
  <c r="CI62" i="4"/>
  <c r="CJ62" i="4"/>
  <c r="CK62" i="4"/>
  <c r="CL62" i="4"/>
  <c r="CM62" i="4"/>
  <c r="CO62" i="4"/>
  <c r="CP62" i="4"/>
  <c r="CE63" i="4"/>
  <c r="CF63" i="4"/>
  <c r="CG63" i="4"/>
  <c r="CI63" i="4"/>
  <c r="CJ63" i="4"/>
  <c r="CK63" i="4"/>
  <c r="CL63" i="4"/>
  <c r="CM63" i="4"/>
  <c r="CO63" i="4"/>
  <c r="CP63" i="4"/>
  <c r="CE64" i="4"/>
  <c r="CF64" i="4"/>
  <c r="CG64" i="4"/>
  <c r="CI64" i="4"/>
  <c r="CJ64" i="4"/>
  <c r="CK64" i="4"/>
  <c r="CL64" i="4"/>
  <c r="CM64" i="4"/>
  <c r="CO64" i="4"/>
  <c r="CP64" i="4"/>
  <c r="CE65" i="4"/>
  <c r="CF65" i="4"/>
  <c r="CG65" i="4"/>
  <c r="CI65" i="4"/>
  <c r="CJ65" i="4"/>
  <c r="CK65" i="4"/>
  <c r="CL65" i="4"/>
  <c r="CM65" i="4"/>
  <c r="CO65" i="4"/>
  <c r="CP65" i="4"/>
  <c r="CE66" i="4"/>
  <c r="CF66" i="4"/>
  <c r="CG66" i="4"/>
  <c r="CI66" i="4"/>
  <c r="CJ66" i="4"/>
  <c r="CK66" i="4"/>
  <c r="CL66" i="4"/>
  <c r="CM66" i="4"/>
  <c r="CO66" i="4"/>
  <c r="CP66" i="4"/>
  <c r="CE67" i="4"/>
  <c r="CF67" i="4"/>
  <c r="CG67" i="4"/>
  <c r="CI67" i="4"/>
  <c r="CJ67" i="4"/>
  <c r="CK67" i="4"/>
  <c r="CL67" i="4"/>
  <c r="CM67" i="4"/>
  <c r="CO67" i="4"/>
  <c r="CP67" i="4"/>
  <c r="CE68" i="4"/>
  <c r="CF68" i="4"/>
  <c r="CG68" i="4"/>
  <c r="CI68" i="4"/>
  <c r="CJ68" i="4"/>
  <c r="CK68" i="4"/>
  <c r="CL68" i="4"/>
  <c r="CM68" i="4"/>
  <c r="CO68" i="4"/>
  <c r="CP68" i="4"/>
  <c r="CE69" i="4"/>
  <c r="CF69" i="4"/>
  <c r="CG69" i="4"/>
  <c r="CI69" i="4"/>
  <c r="CJ69" i="4"/>
  <c r="CK69" i="4"/>
  <c r="CL69" i="4"/>
  <c r="CM69" i="4"/>
  <c r="CO69" i="4"/>
  <c r="CP69" i="4"/>
  <c r="CE70" i="4"/>
  <c r="CF70" i="4"/>
  <c r="CG70" i="4"/>
  <c r="CI70" i="4"/>
  <c r="CJ70" i="4"/>
  <c r="CK70" i="4"/>
  <c r="CL70" i="4"/>
  <c r="CM70" i="4"/>
  <c r="CO70" i="4"/>
  <c r="CP70" i="4"/>
  <c r="CE71" i="4"/>
  <c r="CF71" i="4"/>
  <c r="CG71" i="4"/>
  <c r="CI71" i="4"/>
  <c r="CJ71" i="4"/>
  <c r="CK71" i="4"/>
  <c r="CL71" i="4"/>
  <c r="CM71" i="4"/>
  <c r="CO71" i="4"/>
  <c r="CP71" i="4"/>
  <c r="CE72" i="4"/>
  <c r="CF72" i="4"/>
  <c r="CG72" i="4"/>
  <c r="CI72" i="4"/>
  <c r="CJ72" i="4"/>
  <c r="CK72" i="4"/>
  <c r="CL72" i="4"/>
  <c r="CM72" i="4"/>
  <c r="CO72" i="4"/>
  <c r="CP72" i="4"/>
  <c r="CE73" i="4"/>
  <c r="CF73" i="4"/>
  <c r="CG73" i="4"/>
  <c r="CI73" i="4"/>
  <c r="CJ73" i="4"/>
  <c r="CK73" i="4"/>
  <c r="CL73" i="4"/>
  <c r="CM73" i="4"/>
  <c r="CO73" i="4"/>
  <c r="CP73" i="4"/>
  <c r="CE74" i="4"/>
  <c r="CF74" i="4"/>
  <c r="CG74" i="4"/>
  <c r="CI74" i="4"/>
  <c r="CJ74" i="4"/>
  <c r="CK74" i="4"/>
  <c r="CL74" i="4"/>
  <c r="CM74" i="4"/>
  <c r="CO74" i="4"/>
  <c r="CP74" i="4"/>
  <c r="CE75" i="4"/>
  <c r="CF75" i="4"/>
  <c r="CG75" i="4"/>
  <c r="CI75" i="4"/>
  <c r="CJ75" i="4"/>
  <c r="CK75" i="4"/>
  <c r="CL75" i="4"/>
  <c r="CM75" i="4"/>
  <c r="CO75" i="4"/>
  <c r="CP75" i="4"/>
  <c r="CE76" i="4"/>
  <c r="CF76" i="4"/>
  <c r="CG76" i="4"/>
  <c r="CI76" i="4"/>
  <c r="CJ76" i="4"/>
  <c r="CK76" i="4"/>
  <c r="CL76" i="4"/>
  <c r="CM76" i="4"/>
  <c r="CO76" i="4"/>
  <c r="CP76" i="4"/>
  <c r="CE77" i="4"/>
  <c r="CF77" i="4"/>
  <c r="CG77" i="4"/>
  <c r="CI77" i="4"/>
  <c r="CJ77" i="4"/>
  <c r="CK77" i="4"/>
  <c r="CL77" i="4"/>
  <c r="CM77" i="4"/>
  <c r="CO77" i="4"/>
  <c r="CP77" i="4"/>
  <c r="CE78" i="4"/>
  <c r="CF78" i="4"/>
  <c r="CG78" i="4"/>
  <c r="CI78" i="4"/>
  <c r="CJ78" i="4"/>
  <c r="CK78" i="4"/>
  <c r="CL78" i="4"/>
  <c r="CM78" i="4"/>
  <c r="CO78" i="4"/>
  <c r="CP78" i="4"/>
  <c r="CE79" i="4"/>
  <c r="CF79" i="4"/>
  <c r="CG79" i="4"/>
  <c r="CI79" i="4"/>
  <c r="CJ79" i="4"/>
  <c r="CK79" i="4"/>
  <c r="CL79" i="4"/>
  <c r="CM79" i="4"/>
  <c r="CO79" i="4"/>
  <c r="CP79" i="4"/>
  <c r="CE80" i="4"/>
  <c r="CF80" i="4"/>
  <c r="CG80" i="4"/>
  <c r="CI80" i="4"/>
  <c r="CJ80" i="4"/>
  <c r="CK80" i="4"/>
  <c r="CL80" i="4"/>
  <c r="CM80" i="4"/>
  <c r="CO80" i="4"/>
  <c r="CP80" i="4"/>
  <c r="CE81" i="4"/>
  <c r="CF81" i="4"/>
  <c r="CG81" i="4"/>
  <c r="CI81" i="4"/>
  <c r="CJ81" i="4"/>
  <c r="CK81" i="4"/>
  <c r="CL81" i="4"/>
  <c r="CM81" i="4"/>
  <c r="CO81" i="4"/>
  <c r="CP81" i="4"/>
  <c r="CE82" i="4"/>
  <c r="CF82" i="4"/>
  <c r="CG82" i="4"/>
  <c r="CI82" i="4"/>
  <c r="CJ82" i="4"/>
  <c r="CK82" i="4"/>
  <c r="CL82" i="4"/>
  <c r="CM82" i="4"/>
  <c r="CO82" i="4"/>
  <c r="CP82" i="4"/>
  <c r="CE83" i="4"/>
  <c r="CF83" i="4"/>
  <c r="CG83" i="4"/>
  <c r="CI83" i="4"/>
  <c r="CJ83" i="4"/>
  <c r="CK83" i="4"/>
  <c r="CL83" i="4"/>
  <c r="CM83" i="4"/>
  <c r="CO83" i="4"/>
  <c r="CP83" i="4"/>
  <c r="CE84" i="4"/>
  <c r="CF84" i="4"/>
  <c r="CG84" i="4"/>
  <c r="CI84" i="4"/>
  <c r="CJ84" i="4"/>
  <c r="CK84" i="4"/>
  <c r="CL84" i="4"/>
  <c r="CM84" i="4"/>
  <c r="CO84" i="4"/>
  <c r="CP84" i="4"/>
  <c r="CE85" i="4"/>
  <c r="CF85" i="4"/>
  <c r="CG85" i="4"/>
  <c r="CI85" i="4"/>
  <c r="CJ85" i="4"/>
  <c r="CK85" i="4"/>
  <c r="CL85" i="4"/>
  <c r="CM85" i="4"/>
  <c r="CO85" i="4"/>
  <c r="CP85" i="4"/>
  <c r="CE86" i="4"/>
  <c r="CF86" i="4"/>
  <c r="CG86" i="4"/>
  <c r="CI86" i="4"/>
  <c r="CJ86" i="4"/>
  <c r="CK86" i="4"/>
  <c r="CL86" i="4"/>
  <c r="CM86" i="4"/>
  <c r="CO86" i="4"/>
  <c r="CP86" i="4"/>
  <c r="CE87" i="4"/>
  <c r="CF87" i="4"/>
  <c r="CG87" i="4"/>
  <c r="CI87" i="4"/>
  <c r="CJ87" i="4"/>
  <c r="CK87" i="4"/>
  <c r="CL87" i="4"/>
  <c r="CM87" i="4"/>
  <c r="CO87" i="4"/>
  <c r="CP87" i="4"/>
  <c r="CE88" i="4"/>
  <c r="CF88" i="4"/>
  <c r="CG88" i="4"/>
  <c r="CI88" i="4"/>
  <c r="CJ88" i="4"/>
  <c r="CK88" i="4"/>
  <c r="CL88" i="4"/>
  <c r="CM88" i="4"/>
  <c r="CO88" i="4"/>
  <c r="CP88" i="4"/>
  <c r="CE89" i="4"/>
  <c r="CF89" i="4"/>
  <c r="CG89" i="4"/>
  <c r="CI89" i="4"/>
  <c r="CJ89" i="4"/>
  <c r="CK89" i="4"/>
  <c r="CL89" i="4"/>
  <c r="CM89" i="4"/>
  <c r="CO89" i="4"/>
  <c r="CP89" i="4"/>
  <c r="CE90" i="4"/>
  <c r="CF90" i="4"/>
  <c r="CG90" i="4"/>
  <c r="CI90" i="4"/>
  <c r="CJ90" i="4"/>
  <c r="CK90" i="4"/>
  <c r="CL90" i="4"/>
  <c r="CM90" i="4"/>
  <c r="CO90" i="4"/>
  <c r="CP90" i="4"/>
  <c r="CE91" i="4"/>
  <c r="CF91" i="4"/>
  <c r="CG91" i="4"/>
  <c r="CI91" i="4"/>
  <c r="CJ91" i="4"/>
  <c r="CK91" i="4"/>
  <c r="CL91" i="4"/>
  <c r="CM91" i="4"/>
  <c r="CO91" i="4"/>
  <c r="CP91" i="4"/>
  <c r="CE92" i="4"/>
  <c r="CF92" i="4"/>
  <c r="CG92" i="4"/>
  <c r="CI92" i="4"/>
  <c r="CJ92" i="4"/>
  <c r="CK92" i="4"/>
  <c r="CL92" i="4"/>
  <c r="CM92" i="4"/>
  <c r="CO92" i="4"/>
  <c r="CP92" i="4"/>
  <c r="CE93" i="4"/>
  <c r="CF93" i="4"/>
  <c r="CG93" i="4"/>
  <c r="CI93" i="4"/>
  <c r="CJ93" i="4"/>
  <c r="CK93" i="4"/>
  <c r="CL93" i="4"/>
  <c r="CM93" i="4"/>
  <c r="CO93" i="4"/>
  <c r="CP93" i="4"/>
  <c r="CE94" i="4"/>
  <c r="CF94" i="4"/>
  <c r="CG94" i="4"/>
  <c r="CI94" i="4"/>
  <c r="CJ94" i="4"/>
  <c r="CK94" i="4"/>
  <c r="CL94" i="4"/>
  <c r="CM94" i="4"/>
  <c r="CO94" i="4"/>
  <c r="CP94" i="4"/>
  <c r="CE95" i="4"/>
  <c r="CF95" i="4"/>
  <c r="CG95" i="4"/>
  <c r="CI95" i="4"/>
  <c r="CJ95" i="4"/>
  <c r="CK95" i="4"/>
  <c r="CL95" i="4"/>
  <c r="CM95" i="4"/>
  <c r="CO95" i="4"/>
  <c r="CP95" i="4"/>
  <c r="CE96" i="4"/>
  <c r="CF96" i="4"/>
  <c r="CG96" i="4"/>
  <c r="CI96" i="4"/>
  <c r="CJ96" i="4"/>
  <c r="CK96" i="4"/>
  <c r="CL96" i="4"/>
  <c r="CM96" i="4"/>
  <c r="CO96" i="4"/>
  <c r="CP96" i="4"/>
  <c r="CE97" i="4"/>
  <c r="CF97" i="4"/>
  <c r="CG97" i="4"/>
  <c r="CI97" i="4"/>
  <c r="CJ97" i="4"/>
  <c r="CK97" i="4"/>
  <c r="CL97" i="4"/>
  <c r="CM97" i="4"/>
  <c r="CO97" i="4"/>
  <c r="CP97" i="4"/>
  <c r="CE98" i="4"/>
  <c r="CF98" i="4"/>
  <c r="CG98" i="4"/>
  <c r="CI98" i="4"/>
  <c r="CJ98" i="4"/>
  <c r="CK98" i="4"/>
  <c r="CL98" i="4"/>
  <c r="CM98" i="4"/>
  <c r="CO98" i="4"/>
  <c r="CP98" i="4"/>
  <c r="CE99" i="4"/>
  <c r="CF99" i="4"/>
  <c r="CG99" i="4"/>
  <c r="CI99" i="4"/>
  <c r="CJ99" i="4"/>
  <c r="CK99" i="4"/>
  <c r="CL99" i="4"/>
  <c r="CM99" i="4"/>
  <c r="CO99" i="4"/>
  <c r="CP99" i="4"/>
  <c r="CE100" i="4"/>
  <c r="CF100" i="4"/>
  <c r="CG100" i="4"/>
  <c r="CI100" i="4"/>
  <c r="CJ100" i="4"/>
  <c r="CK100" i="4"/>
  <c r="CL100" i="4"/>
  <c r="CM100" i="4"/>
  <c r="CO100" i="4"/>
  <c r="CP100" i="4"/>
  <c r="CE101" i="4"/>
  <c r="CF101" i="4"/>
  <c r="CG101" i="4"/>
  <c r="CI101" i="4"/>
  <c r="CJ101" i="4"/>
  <c r="CK101" i="4"/>
  <c r="CL101" i="4"/>
  <c r="CM101" i="4"/>
  <c r="CO101" i="4"/>
  <c r="CP101" i="4"/>
  <c r="CE102" i="4"/>
  <c r="CF102" i="4"/>
  <c r="CG102" i="4"/>
  <c r="CI102" i="4"/>
  <c r="CJ102" i="4"/>
  <c r="CK102" i="4"/>
  <c r="CL102" i="4"/>
  <c r="CM102" i="4"/>
  <c r="CO102" i="4"/>
  <c r="CP102" i="4"/>
  <c r="CE103" i="4"/>
  <c r="CF103" i="4"/>
  <c r="CG103" i="4"/>
  <c r="CI103" i="4"/>
  <c r="CJ103" i="4"/>
  <c r="CK103" i="4"/>
  <c r="CL103" i="4"/>
  <c r="CM103" i="4"/>
  <c r="CO103" i="4"/>
  <c r="CP103" i="4"/>
  <c r="CE104" i="4"/>
  <c r="CF104" i="4"/>
  <c r="CG104" i="4"/>
  <c r="CI104" i="4"/>
  <c r="CJ104" i="4"/>
  <c r="CK104" i="4"/>
  <c r="CL104" i="4"/>
  <c r="CM104" i="4"/>
  <c r="CO104" i="4"/>
  <c r="CP104" i="4"/>
  <c r="CE105" i="4"/>
  <c r="CF105" i="4"/>
  <c r="CG105" i="4"/>
  <c r="CI105" i="4"/>
  <c r="CJ105" i="4"/>
  <c r="CK105" i="4"/>
  <c r="CL105" i="4"/>
  <c r="CM105" i="4"/>
  <c r="CO105" i="4"/>
  <c r="CP105" i="4"/>
  <c r="CE106" i="4"/>
  <c r="CF106" i="4"/>
  <c r="CG106" i="4"/>
  <c r="CI106" i="4"/>
  <c r="CJ106" i="4"/>
  <c r="CK106" i="4"/>
  <c r="CL106" i="4"/>
  <c r="CM106" i="4"/>
  <c r="CO106" i="4"/>
  <c r="CP106" i="4"/>
  <c r="CE107" i="4"/>
  <c r="CF107" i="4"/>
  <c r="CG107" i="4"/>
  <c r="CI107" i="4"/>
  <c r="CJ107" i="4"/>
  <c r="CK107" i="4"/>
  <c r="CL107" i="4"/>
  <c r="CM107" i="4"/>
  <c r="CO107" i="4"/>
  <c r="CP107" i="4"/>
  <c r="CE108" i="4"/>
  <c r="CF108" i="4"/>
  <c r="CG108" i="4"/>
  <c r="CI108" i="4"/>
  <c r="CJ108" i="4"/>
  <c r="CK108" i="4"/>
  <c r="CL108" i="4"/>
  <c r="CM108" i="4"/>
  <c r="CO108" i="4"/>
  <c r="CP108" i="4"/>
  <c r="CE109" i="4"/>
  <c r="CF109" i="4"/>
  <c r="CG109" i="4"/>
  <c r="CI109" i="4"/>
  <c r="CJ109" i="4"/>
  <c r="CK109" i="4"/>
  <c r="CL109" i="4"/>
  <c r="CM109" i="4"/>
  <c r="CO109" i="4"/>
  <c r="CP109" i="4"/>
  <c r="CE110" i="4"/>
  <c r="CF110" i="4"/>
  <c r="CG110" i="4"/>
  <c r="CI110" i="4"/>
  <c r="CJ110" i="4"/>
  <c r="CK110" i="4"/>
  <c r="CL110" i="4"/>
  <c r="CM110" i="4"/>
  <c r="CO110" i="4"/>
  <c r="CP110" i="4"/>
  <c r="CE111" i="4"/>
  <c r="CF111" i="4"/>
  <c r="CG111" i="4"/>
  <c r="CI111" i="4"/>
  <c r="CJ111" i="4"/>
  <c r="CK111" i="4"/>
  <c r="CL111" i="4"/>
  <c r="CM111" i="4"/>
  <c r="CO111" i="4"/>
  <c r="CP111" i="4"/>
  <c r="CE112" i="4"/>
  <c r="CF112" i="4"/>
  <c r="CG112" i="4"/>
  <c r="CI112" i="4"/>
  <c r="CJ112" i="4"/>
  <c r="CK112" i="4"/>
  <c r="CL112" i="4"/>
  <c r="CM112" i="4"/>
  <c r="CO112" i="4"/>
  <c r="CP112" i="4"/>
  <c r="CE113" i="4"/>
  <c r="CF113" i="4"/>
  <c r="CG113" i="4"/>
  <c r="CI113" i="4"/>
  <c r="CJ113" i="4"/>
  <c r="CK113" i="4"/>
  <c r="CL113" i="4"/>
  <c r="CM113" i="4"/>
  <c r="CO113" i="4"/>
  <c r="CP113" i="4"/>
  <c r="CE114" i="4"/>
  <c r="CF114" i="4"/>
  <c r="CG114" i="4"/>
  <c r="CI114" i="4"/>
  <c r="CJ114" i="4"/>
  <c r="CK114" i="4"/>
  <c r="CL114" i="4"/>
  <c r="CM114" i="4"/>
  <c r="CO114" i="4"/>
  <c r="CP114" i="4"/>
  <c r="CE115" i="4"/>
  <c r="CF115" i="4"/>
  <c r="CG115" i="4"/>
  <c r="CI115" i="4"/>
  <c r="CJ115" i="4"/>
  <c r="CK115" i="4"/>
  <c r="CL115" i="4"/>
  <c r="CM115" i="4"/>
  <c r="CO115" i="4"/>
  <c r="CP115" i="4"/>
  <c r="CE116" i="4"/>
  <c r="CF116" i="4"/>
  <c r="CG116" i="4"/>
  <c r="CI116" i="4"/>
  <c r="CJ116" i="4"/>
  <c r="CK116" i="4"/>
  <c r="CL116" i="4"/>
  <c r="CM116" i="4"/>
  <c r="CO116" i="4"/>
  <c r="CP116" i="4"/>
  <c r="CE117" i="4"/>
  <c r="CF117" i="4"/>
  <c r="CG117" i="4"/>
  <c r="CI117" i="4"/>
  <c r="CJ117" i="4"/>
  <c r="CK117" i="4"/>
  <c r="CL117" i="4"/>
  <c r="CM117" i="4"/>
  <c r="CO117" i="4"/>
  <c r="CP117" i="4"/>
  <c r="CE118" i="4"/>
  <c r="CF118" i="4"/>
  <c r="CG118" i="4"/>
  <c r="CI118" i="4"/>
  <c r="CJ118" i="4"/>
  <c r="CK118" i="4"/>
  <c r="CL118" i="4"/>
  <c r="CM118" i="4"/>
  <c r="CO118" i="4"/>
  <c r="CP118" i="4"/>
  <c r="CE119" i="4"/>
  <c r="CF119" i="4"/>
  <c r="CG119" i="4"/>
  <c r="CI119" i="4"/>
  <c r="CJ119" i="4"/>
  <c r="CK119" i="4"/>
  <c r="CL119" i="4"/>
  <c r="CM119" i="4"/>
  <c r="CO119" i="4"/>
  <c r="CP119" i="4"/>
  <c r="CE120" i="4"/>
  <c r="CF120" i="4"/>
  <c r="CG120" i="4"/>
  <c r="CI120" i="4"/>
  <c r="CJ120" i="4"/>
  <c r="CK120" i="4"/>
  <c r="CL120" i="4"/>
  <c r="CM120" i="4"/>
  <c r="CO120" i="4"/>
  <c r="CP120" i="4"/>
  <c r="CE121" i="4"/>
  <c r="CF121" i="4"/>
  <c r="CG121" i="4"/>
  <c r="CI121" i="4"/>
  <c r="CJ121" i="4"/>
  <c r="CK121" i="4"/>
  <c r="CL121" i="4"/>
  <c r="CM121" i="4"/>
  <c r="CO121" i="4"/>
  <c r="CP121" i="4"/>
  <c r="CE122" i="4"/>
  <c r="CF122" i="4"/>
  <c r="CG122" i="4"/>
  <c r="CI122" i="4"/>
  <c r="CJ122" i="4"/>
  <c r="CK122" i="4"/>
  <c r="CL122" i="4"/>
  <c r="CM122" i="4"/>
  <c r="CO122" i="4"/>
  <c r="CP122" i="4"/>
  <c r="CE123" i="4"/>
  <c r="CF123" i="4"/>
  <c r="CG123" i="4"/>
  <c r="CI123" i="4"/>
  <c r="CJ123" i="4"/>
  <c r="CK123" i="4"/>
  <c r="CL123" i="4"/>
  <c r="CM123" i="4"/>
  <c r="CO123" i="4"/>
  <c r="CP123" i="4"/>
  <c r="CE124" i="4"/>
  <c r="CF124" i="4"/>
  <c r="CG124" i="4"/>
  <c r="CI124" i="4"/>
  <c r="CJ124" i="4"/>
  <c r="CK124" i="4"/>
  <c r="CL124" i="4"/>
  <c r="CM124" i="4"/>
  <c r="CO124" i="4"/>
  <c r="CP124" i="4"/>
  <c r="CE125" i="4"/>
  <c r="CF125" i="4"/>
  <c r="CG125" i="4"/>
  <c r="CI125" i="4"/>
  <c r="CJ125" i="4"/>
  <c r="CK125" i="4"/>
  <c r="CL125" i="4"/>
  <c r="CM125" i="4"/>
  <c r="CO125" i="4"/>
  <c r="CP125" i="4"/>
  <c r="CE126" i="4"/>
  <c r="CF126" i="4"/>
  <c r="CG126" i="4"/>
  <c r="CI126" i="4"/>
  <c r="CJ126" i="4"/>
  <c r="CK126" i="4"/>
  <c r="CL126" i="4"/>
  <c r="CM126" i="4"/>
  <c r="CO126" i="4"/>
  <c r="CP126" i="4"/>
  <c r="CE127" i="4"/>
  <c r="CF127" i="4"/>
  <c r="CG127" i="4"/>
  <c r="CI127" i="4"/>
  <c r="CJ127" i="4"/>
  <c r="CK127" i="4"/>
  <c r="CL127" i="4"/>
  <c r="CM127" i="4"/>
  <c r="CO127" i="4"/>
  <c r="CP127" i="4"/>
  <c r="CE128" i="4"/>
  <c r="CF128" i="4"/>
  <c r="CG128" i="4"/>
  <c r="CI128" i="4"/>
  <c r="CJ128" i="4"/>
  <c r="CK128" i="4"/>
  <c r="CL128" i="4"/>
  <c r="CM128" i="4"/>
  <c r="CO128" i="4"/>
  <c r="CP128" i="4"/>
  <c r="CE129" i="4"/>
  <c r="CF129" i="4"/>
  <c r="CG129" i="4"/>
  <c r="CI129" i="4"/>
  <c r="CJ129" i="4"/>
  <c r="CK129" i="4"/>
  <c r="CL129" i="4"/>
  <c r="CM129" i="4"/>
  <c r="CO129" i="4"/>
  <c r="CP129" i="4"/>
  <c r="CE130" i="4"/>
  <c r="CF130" i="4"/>
  <c r="CG130" i="4"/>
  <c r="CI130" i="4"/>
  <c r="CJ130" i="4"/>
  <c r="CK130" i="4"/>
  <c r="CL130" i="4"/>
  <c r="CM130" i="4"/>
  <c r="CO130" i="4"/>
  <c r="CP130" i="4"/>
  <c r="CE131" i="4"/>
  <c r="CF131" i="4"/>
  <c r="CG131" i="4"/>
  <c r="CI131" i="4"/>
  <c r="CJ131" i="4"/>
  <c r="CK131" i="4"/>
  <c r="CL131" i="4"/>
  <c r="CM131" i="4"/>
  <c r="CO131" i="4"/>
  <c r="CP131" i="4"/>
  <c r="CE132" i="4"/>
  <c r="CF132" i="4"/>
  <c r="CG132" i="4"/>
  <c r="CI132" i="4"/>
  <c r="CJ132" i="4"/>
  <c r="CK132" i="4"/>
  <c r="CL132" i="4"/>
  <c r="CM132" i="4"/>
  <c r="CO132" i="4"/>
  <c r="CP132" i="4"/>
  <c r="CE133" i="4"/>
  <c r="CF133" i="4"/>
  <c r="CG133" i="4"/>
  <c r="CI133" i="4"/>
  <c r="CJ133" i="4"/>
  <c r="CK133" i="4"/>
  <c r="CL133" i="4"/>
  <c r="CM133" i="4"/>
  <c r="CO133" i="4"/>
  <c r="CP133" i="4"/>
  <c r="CE134" i="4"/>
  <c r="CF134" i="4"/>
  <c r="CG134" i="4"/>
  <c r="CI134" i="4"/>
  <c r="CJ134" i="4"/>
  <c r="CK134" i="4"/>
  <c r="CL134" i="4"/>
  <c r="CM134" i="4"/>
  <c r="CO134" i="4"/>
  <c r="CP134" i="4"/>
  <c r="CE135" i="4"/>
  <c r="CF135" i="4"/>
  <c r="CG135" i="4"/>
  <c r="CI135" i="4"/>
  <c r="CJ135" i="4"/>
  <c r="CK135" i="4"/>
  <c r="CL135" i="4"/>
  <c r="CM135" i="4"/>
  <c r="CO135" i="4"/>
  <c r="CP135" i="4"/>
  <c r="CE136" i="4"/>
  <c r="CF136" i="4"/>
  <c r="CG136" i="4"/>
  <c r="CI136" i="4"/>
  <c r="CJ136" i="4"/>
  <c r="CK136" i="4"/>
  <c r="CL136" i="4"/>
  <c r="CM136" i="4"/>
  <c r="CO136" i="4"/>
  <c r="CP136" i="4"/>
  <c r="CE137" i="4"/>
  <c r="CF137" i="4"/>
  <c r="CG137" i="4"/>
  <c r="CI137" i="4"/>
  <c r="CJ137" i="4"/>
  <c r="CK137" i="4"/>
  <c r="CL137" i="4"/>
  <c r="CM137" i="4"/>
  <c r="CO137" i="4"/>
  <c r="CP137" i="4"/>
  <c r="CE138" i="4"/>
  <c r="CF138" i="4"/>
  <c r="CG138" i="4"/>
  <c r="CI138" i="4"/>
  <c r="CJ138" i="4"/>
  <c r="CK138" i="4"/>
  <c r="CL138" i="4"/>
  <c r="CM138" i="4"/>
  <c r="CO138" i="4"/>
  <c r="CP138" i="4"/>
  <c r="CE139" i="4"/>
  <c r="CF139" i="4"/>
  <c r="CG139" i="4"/>
  <c r="CI139" i="4"/>
  <c r="CJ139" i="4"/>
  <c r="CK139" i="4"/>
  <c r="CL139" i="4"/>
  <c r="CM139" i="4"/>
  <c r="CO139" i="4"/>
  <c r="CP139" i="4"/>
  <c r="CE140" i="4"/>
  <c r="CF140" i="4"/>
  <c r="CG140" i="4"/>
  <c r="CI140" i="4"/>
  <c r="CJ140" i="4"/>
  <c r="CK140" i="4"/>
  <c r="CL140" i="4"/>
  <c r="CM140" i="4"/>
  <c r="CO140" i="4"/>
  <c r="CP140" i="4"/>
  <c r="CE141" i="4"/>
  <c r="CF141" i="4"/>
  <c r="CG141" i="4"/>
  <c r="CI141" i="4"/>
  <c r="CJ141" i="4"/>
  <c r="CK141" i="4"/>
  <c r="CL141" i="4"/>
  <c r="CM141" i="4"/>
  <c r="CO141" i="4"/>
  <c r="CP141" i="4"/>
  <c r="CE142" i="4"/>
  <c r="CF142" i="4"/>
  <c r="CG142" i="4"/>
  <c r="CI142" i="4"/>
  <c r="CJ142" i="4"/>
  <c r="CK142" i="4"/>
  <c r="CL142" i="4"/>
  <c r="CM142" i="4"/>
  <c r="CO142" i="4"/>
  <c r="CP142" i="4"/>
  <c r="CE143" i="4"/>
  <c r="CF143" i="4"/>
  <c r="CG143" i="4"/>
  <c r="CI143" i="4"/>
  <c r="CJ143" i="4"/>
  <c r="CK143" i="4"/>
  <c r="CL143" i="4"/>
  <c r="CM143" i="4"/>
  <c r="CO143" i="4"/>
  <c r="CP143" i="4"/>
  <c r="CE144" i="4"/>
  <c r="CF144" i="4"/>
  <c r="CG144" i="4"/>
  <c r="CI144" i="4"/>
  <c r="CJ144" i="4"/>
  <c r="CK144" i="4"/>
  <c r="CL144" i="4"/>
  <c r="CM144" i="4"/>
  <c r="CO144" i="4"/>
  <c r="CP144" i="4"/>
  <c r="CE145" i="4"/>
  <c r="CF145" i="4"/>
  <c r="CG145" i="4"/>
  <c r="CI145" i="4"/>
  <c r="CJ145" i="4"/>
  <c r="CK145" i="4"/>
  <c r="CL145" i="4"/>
  <c r="CM145" i="4"/>
  <c r="CO145" i="4"/>
  <c r="CP145" i="4"/>
  <c r="CE146" i="4"/>
  <c r="CF146" i="4"/>
  <c r="CG146" i="4"/>
  <c r="CI146" i="4"/>
  <c r="CJ146" i="4"/>
  <c r="CK146" i="4"/>
  <c r="CL146" i="4"/>
  <c r="CM146" i="4"/>
  <c r="CO146" i="4"/>
  <c r="CP146" i="4"/>
  <c r="CE147" i="4"/>
  <c r="CF147" i="4"/>
  <c r="CG147" i="4"/>
  <c r="CI147" i="4"/>
  <c r="CJ147" i="4"/>
  <c r="CK147" i="4"/>
  <c r="CL147" i="4"/>
  <c r="CM147" i="4"/>
  <c r="CO147" i="4"/>
  <c r="CP147" i="4"/>
  <c r="CE148" i="4"/>
  <c r="CF148" i="4"/>
  <c r="CG148" i="4"/>
  <c r="CI148" i="4"/>
  <c r="CJ148" i="4"/>
  <c r="CK148" i="4"/>
  <c r="CL148" i="4"/>
  <c r="CM148" i="4"/>
  <c r="CO148" i="4"/>
  <c r="CP148" i="4"/>
  <c r="CE149" i="4"/>
  <c r="CF149" i="4"/>
  <c r="CG149" i="4"/>
  <c r="CI149" i="4"/>
  <c r="CJ149" i="4"/>
  <c r="CK149" i="4"/>
  <c r="CL149" i="4"/>
  <c r="CM149" i="4"/>
  <c r="CO149" i="4"/>
  <c r="CP149" i="4"/>
  <c r="CE150" i="4"/>
  <c r="CF150" i="4"/>
  <c r="CG150" i="4"/>
  <c r="CI150" i="4"/>
  <c r="CJ150" i="4"/>
  <c r="CK150" i="4"/>
  <c r="CL150" i="4"/>
  <c r="CM150" i="4"/>
  <c r="CO150" i="4"/>
  <c r="CP150" i="4"/>
  <c r="CE151" i="4"/>
  <c r="CF151" i="4"/>
  <c r="CG151" i="4"/>
  <c r="CI151" i="4"/>
  <c r="CJ151" i="4"/>
  <c r="CK151" i="4"/>
  <c r="CL151" i="4"/>
  <c r="CM151" i="4"/>
  <c r="CO151" i="4"/>
  <c r="CP151" i="4"/>
  <c r="CE152" i="4"/>
  <c r="CF152" i="4"/>
  <c r="CG152" i="4"/>
  <c r="CI152" i="4"/>
  <c r="CJ152" i="4"/>
  <c r="CK152" i="4"/>
  <c r="CL152" i="4"/>
  <c r="CM152" i="4"/>
  <c r="CO152" i="4"/>
  <c r="CP152" i="4"/>
  <c r="CE153" i="4"/>
  <c r="CF153" i="4"/>
  <c r="CG153" i="4"/>
  <c r="CI153" i="4"/>
  <c r="CJ153" i="4"/>
  <c r="CK153" i="4"/>
  <c r="CL153" i="4"/>
  <c r="CM153" i="4"/>
  <c r="CO153" i="4"/>
  <c r="CP153" i="4"/>
  <c r="CE154" i="4"/>
  <c r="CF154" i="4"/>
  <c r="CG154" i="4"/>
  <c r="CI154" i="4"/>
  <c r="CJ154" i="4"/>
  <c r="CK154" i="4"/>
  <c r="CL154" i="4"/>
  <c r="CM154" i="4"/>
  <c r="CO154" i="4"/>
  <c r="CP154" i="4"/>
  <c r="CE155" i="4"/>
  <c r="CF155" i="4"/>
  <c r="CG155" i="4"/>
  <c r="CI155" i="4"/>
  <c r="CJ155" i="4"/>
  <c r="CK155" i="4"/>
  <c r="CL155" i="4"/>
  <c r="CM155" i="4"/>
  <c r="CO155" i="4"/>
  <c r="CP155" i="4"/>
  <c r="CE156" i="4"/>
  <c r="CF156" i="4"/>
  <c r="CG156" i="4"/>
  <c r="CI156" i="4"/>
  <c r="CJ156" i="4"/>
  <c r="CK156" i="4"/>
  <c r="CL156" i="4"/>
  <c r="CM156" i="4"/>
  <c r="CO156" i="4"/>
  <c r="CP156" i="4"/>
  <c r="CE157" i="4"/>
  <c r="CF157" i="4"/>
  <c r="CG157" i="4"/>
  <c r="CI157" i="4"/>
  <c r="CJ157" i="4"/>
  <c r="CK157" i="4"/>
  <c r="CL157" i="4"/>
  <c r="CM157" i="4"/>
  <c r="CO157" i="4"/>
  <c r="CP157" i="4"/>
  <c r="CE158" i="4"/>
  <c r="CF158" i="4"/>
  <c r="CG158" i="4"/>
  <c r="CI158" i="4"/>
  <c r="CJ158" i="4"/>
  <c r="CK158" i="4"/>
  <c r="CL158" i="4"/>
  <c r="CM158" i="4"/>
  <c r="CO158" i="4"/>
  <c r="CP158" i="4"/>
  <c r="CE159" i="4"/>
  <c r="CF159" i="4"/>
  <c r="CG159" i="4"/>
  <c r="CI159" i="4"/>
  <c r="CJ159" i="4"/>
  <c r="CK159" i="4"/>
  <c r="CL159" i="4"/>
  <c r="CM159" i="4"/>
  <c r="CO159" i="4"/>
  <c r="CP159" i="4"/>
  <c r="CE160" i="4"/>
  <c r="CF160" i="4"/>
  <c r="CG160" i="4"/>
  <c r="CI160" i="4"/>
  <c r="CJ160" i="4"/>
  <c r="CK160" i="4"/>
  <c r="CL160" i="4"/>
  <c r="CM160" i="4"/>
  <c r="CO160" i="4"/>
  <c r="CP160" i="4"/>
  <c r="CE161" i="4"/>
  <c r="CF161" i="4"/>
  <c r="CG161" i="4"/>
  <c r="CI161" i="4"/>
  <c r="CJ161" i="4"/>
  <c r="CK161" i="4"/>
  <c r="CL161" i="4"/>
  <c r="CM161" i="4"/>
  <c r="CO161" i="4"/>
  <c r="CP161" i="4"/>
  <c r="CE162" i="4"/>
  <c r="CF162" i="4"/>
  <c r="CG162" i="4"/>
  <c r="CI162" i="4"/>
  <c r="CJ162" i="4"/>
  <c r="CK162" i="4"/>
  <c r="CL162" i="4"/>
  <c r="CM162" i="4"/>
  <c r="CO162" i="4"/>
  <c r="CP162" i="4"/>
  <c r="CE163" i="4"/>
  <c r="CF163" i="4"/>
  <c r="CG163" i="4"/>
  <c r="CI163" i="4"/>
  <c r="CJ163" i="4"/>
  <c r="CK163" i="4"/>
  <c r="CL163" i="4"/>
  <c r="CM163" i="4"/>
  <c r="CO163" i="4"/>
  <c r="CP163" i="4"/>
  <c r="CE164" i="4"/>
  <c r="CF164" i="4"/>
  <c r="CG164" i="4"/>
  <c r="CI164" i="4"/>
  <c r="CJ164" i="4"/>
  <c r="CK164" i="4"/>
  <c r="CL164" i="4"/>
  <c r="CM164" i="4"/>
  <c r="CO164" i="4"/>
  <c r="CP164" i="4"/>
  <c r="CE165" i="4"/>
  <c r="CF165" i="4"/>
  <c r="CG165" i="4"/>
  <c r="CI165" i="4"/>
  <c r="CJ165" i="4"/>
  <c r="CK165" i="4"/>
  <c r="CL165" i="4"/>
  <c r="CM165" i="4"/>
  <c r="CO165" i="4"/>
  <c r="CP165" i="4"/>
  <c r="CE166" i="4"/>
  <c r="CF166" i="4"/>
  <c r="CG166" i="4"/>
  <c r="CI166" i="4"/>
  <c r="CJ166" i="4"/>
  <c r="CK166" i="4"/>
  <c r="CL166" i="4"/>
  <c r="CM166" i="4"/>
  <c r="CO166" i="4"/>
  <c r="CP166" i="4"/>
  <c r="CE167" i="4"/>
  <c r="CF167" i="4"/>
  <c r="CG167" i="4"/>
  <c r="CI167" i="4"/>
  <c r="CJ167" i="4"/>
  <c r="CK167" i="4"/>
  <c r="CL167" i="4"/>
  <c r="CM167" i="4"/>
  <c r="CO167" i="4"/>
  <c r="CP167" i="4"/>
  <c r="CE168" i="4"/>
  <c r="CF168" i="4"/>
  <c r="CG168" i="4"/>
  <c r="CI168" i="4"/>
  <c r="CJ168" i="4"/>
  <c r="CK168" i="4"/>
  <c r="CL168" i="4"/>
  <c r="CM168" i="4"/>
  <c r="CO168" i="4"/>
  <c r="CP168" i="4"/>
  <c r="CE169" i="4"/>
  <c r="CF169" i="4"/>
  <c r="CG169" i="4"/>
  <c r="CI169" i="4"/>
  <c r="CJ169" i="4"/>
  <c r="CK169" i="4"/>
  <c r="CL169" i="4"/>
  <c r="CM169" i="4"/>
  <c r="CO169" i="4"/>
  <c r="CP169" i="4"/>
  <c r="CE170" i="4"/>
  <c r="CF170" i="4"/>
  <c r="CG170" i="4"/>
  <c r="CI170" i="4"/>
  <c r="CJ170" i="4"/>
  <c r="CK170" i="4"/>
  <c r="CL170" i="4"/>
  <c r="CM170" i="4"/>
  <c r="CO170" i="4"/>
  <c r="CP170" i="4"/>
  <c r="CE171" i="4"/>
  <c r="CF171" i="4"/>
  <c r="CG171" i="4"/>
  <c r="CI171" i="4"/>
  <c r="CJ171" i="4"/>
  <c r="CK171" i="4"/>
  <c r="CL171" i="4"/>
  <c r="CM171" i="4"/>
  <c r="CO171" i="4"/>
  <c r="CP171" i="4"/>
  <c r="CE172" i="4"/>
  <c r="CF172" i="4"/>
  <c r="CG172" i="4"/>
  <c r="CI172" i="4"/>
  <c r="CJ172" i="4"/>
  <c r="CK172" i="4"/>
  <c r="CL172" i="4"/>
  <c r="CM172" i="4"/>
  <c r="CO172" i="4"/>
  <c r="CP172" i="4"/>
  <c r="CE173" i="4"/>
  <c r="CF173" i="4"/>
  <c r="CG173" i="4"/>
  <c r="CI173" i="4"/>
  <c r="CJ173" i="4"/>
  <c r="CK173" i="4"/>
  <c r="CL173" i="4"/>
  <c r="CM173" i="4"/>
  <c r="CO173" i="4"/>
  <c r="CP173" i="4"/>
  <c r="CE174" i="4"/>
  <c r="CF174" i="4"/>
  <c r="CG174" i="4"/>
  <c r="CI174" i="4"/>
  <c r="CJ174" i="4"/>
  <c r="CK174" i="4"/>
  <c r="CL174" i="4"/>
  <c r="CM174" i="4"/>
  <c r="CO174" i="4"/>
  <c r="CP174" i="4"/>
  <c r="CE175" i="4"/>
  <c r="CF175" i="4"/>
  <c r="CG175" i="4"/>
  <c r="CI175" i="4"/>
  <c r="CJ175" i="4"/>
  <c r="CK175" i="4"/>
  <c r="CL175" i="4"/>
  <c r="CM175" i="4"/>
  <c r="CO175" i="4"/>
  <c r="CP175" i="4"/>
  <c r="CE176" i="4"/>
  <c r="CF176" i="4"/>
  <c r="CG176" i="4"/>
  <c r="CI176" i="4"/>
  <c r="CJ176" i="4"/>
  <c r="CK176" i="4"/>
  <c r="CL176" i="4"/>
  <c r="CM176" i="4"/>
  <c r="CO176" i="4"/>
  <c r="CP176" i="4"/>
  <c r="CE177" i="4"/>
  <c r="CF177" i="4"/>
  <c r="CG177" i="4"/>
  <c r="CI177" i="4"/>
  <c r="CJ177" i="4"/>
  <c r="CK177" i="4"/>
  <c r="CL177" i="4"/>
  <c r="CM177" i="4"/>
  <c r="CO177" i="4"/>
  <c r="CP177" i="4"/>
  <c r="CE178" i="4"/>
  <c r="CF178" i="4"/>
  <c r="CG178" i="4"/>
  <c r="CI178" i="4"/>
  <c r="CJ178" i="4"/>
  <c r="CK178" i="4"/>
  <c r="CL178" i="4"/>
  <c r="CM178" i="4"/>
  <c r="CO178" i="4"/>
  <c r="CP178" i="4"/>
  <c r="CE179" i="4"/>
  <c r="CF179" i="4"/>
  <c r="CG179" i="4"/>
  <c r="CI179" i="4"/>
  <c r="CJ179" i="4"/>
  <c r="CK179" i="4"/>
  <c r="CL179" i="4"/>
  <c r="CM179" i="4"/>
  <c r="CO179" i="4"/>
  <c r="CP179" i="4"/>
  <c r="CE180" i="4"/>
  <c r="CF180" i="4"/>
  <c r="CG180" i="4"/>
  <c r="CI180" i="4"/>
  <c r="CJ180" i="4"/>
  <c r="CK180" i="4"/>
  <c r="CL180" i="4"/>
  <c r="CM180" i="4"/>
  <c r="CO180" i="4"/>
  <c r="CP180" i="4"/>
  <c r="CE181" i="4"/>
  <c r="CF181" i="4"/>
  <c r="CG181" i="4"/>
  <c r="CI181" i="4"/>
  <c r="CJ181" i="4"/>
  <c r="CK181" i="4"/>
  <c r="CL181" i="4"/>
  <c r="CM181" i="4"/>
  <c r="CO181" i="4"/>
  <c r="CP181" i="4"/>
  <c r="CE182" i="4"/>
  <c r="CF182" i="4"/>
  <c r="CG182" i="4"/>
  <c r="CI182" i="4"/>
  <c r="CJ182" i="4"/>
  <c r="CK182" i="4"/>
  <c r="CL182" i="4"/>
  <c r="CM182" i="4"/>
  <c r="CO182" i="4"/>
  <c r="CP182" i="4"/>
  <c r="CE183" i="4"/>
  <c r="CF183" i="4"/>
  <c r="CG183" i="4"/>
  <c r="CI183" i="4"/>
  <c r="CJ183" i="4"/>
  <c r="CK183" i="4"/>
  <c r="CL183" i="4"/>
  <c r="CM183" i="4"/>
  <c r="CO183" i="4"/>
  <c r="CP183" i="4"/>
  <c r="CE184" i="4"/>
  <c r="CF184" i="4"/>
  <c r="CG184" i="4"/>
  <c r="CI184" i="4"/>
  <c r="CJ184" i="4"/>
  <c r="CK184" i="4"/>
  <c r="CL184" i="4"/>
  <c r="CM184" i="4"/>
  <c r="CO184" i="4"/>
  <c r="CP184" i="4"/>
  <c r="CE185" i="4"/>
  <c r="CF185" i="4"/>
  <c r="CG185" i="4"/>
  <c r="CI185" i="4"/>
  <c r="CJ185" i="4"/>
  <c r="CK185" i="4"/>
  <c r="CL185" i="4"/>
  <c r="CM185" i="4"/>
  <c r="CO185" i="4"/>
  <c r="CP185" i="4"/>
  <c r="CE186" i="4"/>
  <c r="CF186" i="4"/>
  <c r="CG186" i="4"/>
  <c r="CI186" i="4"/>
  <c r="CJ186" i="4"/>
  <c r="CK186" i="4"/>
  <c r="CL186" i="4"/>
  <c r="CM186" i="4"/>
  <c r="CO186" i="4"/>
  <c r="CP186" i="4"/>
  <c r="CE187" i="4"/>
  <c r="CF187" i="4"/>
  <c r="CG187" i="4"/>
  <c r="CI187" i="4"/>
  <c r="CJ187" i="4"/>
  <c r="CK187" i="4"/>
  <c r="CL187" i="4"/>
  <c r="CM187" i="4"/>
  <c r="CO187" i="4"/>
  <c r="CP187" i="4"/>
  <c r="CE188" i="4"/>
  <c r="CF188" i="4"/>
  <c r="CG188" i="4"/>
  <c r="CI188" i="4"/>
  <c r="CJ188" i="4"/>
  <c r="CK188" i="4"/>
  <c r="CL188" i="4"/>
  <c r="CM188" i="4"/>
  <c r="CO188" i="4"/>
  <c r="CP188" i="4"/>
  <c r="CE189" i="4"/>
  <c r="CF189" i="4"/>
  <c r="CG189" i="4"/>
  <c r="CI189" i="4"/>
  <c r="CJ189" i="4"/>
  <c r="CK189" i="4"/>
  <c r="CL189" i="4"/>
  <c r="CM189" i="4"/>
  <c r="CO189" i="4"/>
  <c r="CP189" i="4"/>
  <c r="CE190" i="4"/>
  <c r="CF190" i="4"/>
  <c r="CG190" i="4"/>
  <c r="CI190" i="4"/>
  <c r="CJ190" i="4"/>
  <c r="CK190" i="4"/>
  <c r="CL190" i="4"/>
  <c r="CM190" i="4"/>
  <c r="CO190" i="4"/>
  <c r="CP190" i="4"/>
  <c r="CE191" i="4"/>
  <c r="CF191" i="4"/>
  <c r="CG191" i="4"/>
  <c r="CI191" i="4"/>
  <c r="CJ191" i="4"/>
  <c r="CK191" i="4"/>
  <c r="CL191" i="4"/>
  <c r="CM191" i="4"/>
  <c r="CO191" i="4"/>
  <c r="CP191" i="4"/>
  <c r="CE192" i="4"/>
  <c r="CF192" i="4"/>
  <c r="CG192" i="4"/>
  <c r="CI192" i="4"/>
  <c r="CJ192" i="4"/>
  <c r="CK192" i="4"/>
  <c r="CL192" i="4"/>
  <c r="CM192" i="4"/>
  <c r="CO192" i="4"/>
  <c r="CP192" i="4"/>
  <c r="CE193" i="4"/>
  <c r="CF193" i="4"/>
  <c r="CG193" i="4"/>
  <c r="CI193" i="4"/>
  <c r="CJ193" i="4"/>
  <c r="CK193" i="4"/>
  <c r="CL193" i="4"/>
  <c r="CM193" i="4"/>
  <c r="CO193" i="4"/>
  <c r="CP193" i="4"/>
  <c r="CE194" i="4"/>
  <c r="CF194" i="4"/>
  <c r="CG194" i="4"/>
  <c r="CI194" i="4"/>
  <c r="CJ194" i="4"/>
  <c r="CK194" i="4"/>
  <c r="CL194" i="4"/>
  <c r="CM194" i="4"/>
  <c r="CO194" i="4"/>
  <c r="CP194" i="4"/>
  <c r="CE195" i="4"/>
  <c r="CF195" i="4"/>
  <c r="CG195" i="4"/>
  <c r="CI195" i="4"/>
  <c r="CJ195" i="4"/>
  <c r="CK195" i="4"/>
  <c r="CL195" i="4"/>
  <c r="CM195" i="4"/>
  <c r="CO195" i="4"/>
  <c r="CP195" i="4"/>
  <c r="CE196" i="4"/>
  <c r="CF196" i="4"/>
  <c r="CG196" i="4"/>
  <c r="CI196" i="4"/>
  <c r="CJ196" i="4"/>
  <c r="CK196" i="4"/>
  <c r="CL196" i="4"/>
  <c r="CM196" i="4"/>
  <c r="CO196" i="4"/>
  <c r="CP196" i="4"/>
  <c r="CE197" i="4"/>
  <c r="CF197" i="4"/>
  <c r="CG197" i="4"/>
  <c r="CI197" i="4"/>
  <c r="CJ197" i="4"/>
  <c r="CK197" i="4"/>
  <c r="CL197" i="4"/>
  <c r="CM197" i="4"/>
  <c r="CO197" i="4"/>
  <c r="CP197" i="4"/>
  <c r="CE198" i="4"/>
  <c r="CF198" i="4"/>
  <c r="CG198" i="4"/>
  <c r="CI198" i="4"/>
  <c r="CJ198" i="4"/>
  <c r="CK198" i="4"/>
  <c r="CL198" i="4"/>
  <c r="CM198" i="4"/>
  <c r="CO198" i="4"/>
  <c r="CP198" i="4"/>
  <c r="CE199" i="4"/>
  <c r="CF199" i="4"/>
  <c r="CG199" i="4"/>
  <c r="CI199" i="4"/>
  <c r="CJ199" i="4"/>
  <c r="CK199" i="4"/>
  <c r="CL199" i="4"/>
  <c r="CM199" i="4"/>
  <c r="CO199" i="4"/>
  <c r="CP199" i="4"/>
  <c r="CE200" i="4"/>
  <c r="CF200" i="4"/>
  <c r="CG200" i="4"/>
  <c r="CI200" i="4"/>
  <c r="CJ200" i="4"/>
  <c r="CK200" i="4"/>
  <c r="CL200" i="4"/>
  <c r="CM200" i="4"/>
  <c r="CO200" i="4"/>
  <c r="CP200" i="4"/>
  <c r="CE201" i="4"/>
  <c r="CF201" i="4"/>
  <c r="CG201" i="4"/>
  <c r="CI201" i="4"/>
  <c r="CJ201" i="4"/>
  <c r="CK201" i="4"/>
  <c r="CL201" i="4"/>
  <c r="CM201" i="4"/>
  <c r="CO201" i="4"/>
  <c r="CP201" i="4"/>
  <c r="CE202" i="4"/>
  <c r="CF202" i="4"/>
  <c r="CG202" i="4"/>
  <c r="CI202" i="4"/>
  <c r="CJ202" i="4"/>
  <c r="CK202" i="4"/>
  <c r="CL202" i="4"/>
  <c r="CM202" i="4"/>
  <c r="CO202" i="4"/>
  <c r="CP202" i="4"/>
  <c r="CE203" i="4"/>
  <c r="CF203" i="4"/>
  <c r="CG203" i="4"/>
  <c r="CI203" i="4"/>
  <c r="CJ203" i="4"/>
  <c r="CK203" i="4"/>
  <c r="CL203" i="4"/>
  <c r="CM203" i="4"/>
  <c r="CO203" i="4"/>
  <c r="CP203" i="4"/>
  <c r="CE204" i="4"/>
  <c r="CF204" i="4"/>
  <c r="CG204" i="4"/>
  <c r="CI204" i="4"/>
  <c r="CJ204" i="4"/>
  <c r="CK204" i="4"/>
  <c r="CL204" i="4"/>
  <c r="CM204" i="4"/>
  <c r="CO204" i="4"/>
  <c r="CP204" i="4"/>
  <c r="CE205" i="4"/>
  <c r="CF205" i="4"/>
  <c r="CG205" i="4"/>
  <c r="CI205" i="4"/>
  <c r="CJ205" i="4"/>
  <c r="CK205" i="4"/>
  <c r="CL205" i="4"/>
  <c r="CM205" i="4"/>
  <c r="CO205" i="4"/>
  <c r="CP205" i="4"/>
  <c r="CE206" i="4"/>
  <c r="CF206" i="4"/>
  <c r="CG206" i="4"/>
  <c r="CI206" i="4"/>
  <c r="CJ206" i="4"/>
  <c r="CK206" i="4"/>
  <c r="CL206" i="4"/>
  <c r="CM206" i="4"/>
  <c r="CO206" i="4"/>
  <c r="CP206" i="4"/>
  <c r="CE207" i="4"/>
  <c r="CF207" i="4"/>
  <c r="CG207" i="4"/>
  <c r="CI207" i="4"/>
  <c r="CJ207" i="4"/>
  <c r="CK207" i="4"/>
  <c r="CL207" i="4"/>
  <c r="CM207" i="4"/>
  <c r="CO207" i="4"/>
  <c r="CP207" i="4"/>
  <c r="CE208" i="4"/>
  <c r="CF208" i="4"/>
  <c r="CG208" i="4"/>
  <c r="CI208" i="4"/>
  <c r="CJ208" i="4"/>
  <c r="CK208" i="4"/>
  <c r="CL208" i="4"/>
  <c r="CM208" i="4"/>
  <c r="CO208" i="4"/>
  <c r="CP208" i="4"/>
  <c r="CE209" i="4"/>
  <c r="CF209" i="4"/>
  <c r="CG209" i="4"/>
  <c r="CI209" i="4"/>
  <c r="CJ209" i="4"/>
  <c r="CK209" i="4"/>
  <c r="CL209" i="4"/>
  <c r="CM209" i="4"/>
  <c r="CO209" i="4"/>
  <c r="CP209" i="4"/>
  <c r="CE210" i="4"/>
  <c r="CF210" i="4"/>
  <c r="CG210" i="4"/>
  <c r="CI210" i="4"/>
  <c r="CJ210" i="4"/>
  <c r="CK210" i="4"/>
  <c r="CL210" i="4"/>
  <c r="CM210" i="4"/>
  <c r="CO210" i="4"/>
  <c r="CP210" i="4"/>
  <c r="CE211" i="4"/>
  <c r="CF211" i="4"/>
  <c r="CG211" i="4"/>
  <c r="CI211" i="4"/>
  <c r="CJ211" i="4"/>
  <c r="CK211" i="4"/>
  <c r="CL211" i="4"/>
  <c r="CM211" i="4"/>
  <c r="CO211" i="4"/>
  <c r="CP211" i="4"/>
  <c r="CE212" i="4"/>
  <c r="CF212" i="4"/>
  <c r="CG212" i="4"/>
  <c r="CI212" i="4"/>
  <c r="CJ212" i="4"/>
  <c r="CK212" i="4"/>
  <c r="CL212" i="4"/>
  <c r="CM212" i="4"/>
  <c r="CO212" i="4"/>
  <c r="CP212" i="4"/>
  <c r="CE213" i="4"/>
  <c r="CF213" i="4"/>
  <c r="CG213" i="4"/>
  <c r="CI213" i="4"/>
  <c r="CJ213" i="4"/>
  <c r="CK213" i="4"/>
  <c r="CL213" i="4"/>
  <c r="CM213" i="4"/>
  <c r="CO213" i="4"/>
  <c r="CP213" i="4"/>
  <c r="CE214" i="4"/>
  <c r="CF214" i="4"/>
  <c r="CG214" i="4"/>
  <c r="CI214" i="4"/>
  <c r="CJ214" i="4"/>
  <c r="CK214" i="4"/>
  <c r="CL214" i="4"/>
  <c r="CM214" i="4"/>
  <c r="CO214" i="4"/>
  <c r="CP214" i="4"/>
  <c r="CE215" i="4"/>
  <c r="CF215" i="4"/>
  <c r="CG215" i="4"/>
  <c r="CI215" i="4"/>
  <c r="CJ215" i="4"/>
  <c r="CK215" i="4"/>
  <c r="CL215" i="4"/>
  <c r="CM215" i="4"/>
  <c r="CO215" i="4"/>
  <c r="CP215" i="4"/>
  <c r="CE216" i="4"/>
  <c r="CF216" i="4"/>
  <c r="CG216" i="4"/>
  <c r="CI216" i="4"/>
  <c r="CJ216" i="4"/>
  <c r="CK216" i="4"/>
  <c r="CL216" i="4"/>
  <c r="CM216" i="4"/>
  <c r="CO216" i="4"/>
  <c r="CP216" i="4"/>
  <c r="CE217" i="4"/>
  <c r="CF217" i="4"/>
  <c r="CG217" i="4"/>
  <c r="CI217" i="4"/>
  <c r="CJ217" i="4"/>
  <c r="CK217" i="4"/>
  <c r="CL217" i="4"/>
  <c r="CM217" i="4"/>
  <c r="CO217" i="4"/>
  <c r="CP217" i="4"/>
  <c r="CE218" i="4"/>
  <c r="CF218" i="4"/>
  <c r="CG218" i="4"/>
  <c r="CI218" i="4"/>
  <c r="CJ218" i="4"/>
  <c r="CK218" i="4"/>
  <c r="CL218" i="4"/>
  <c r="CM218" i="4"/>
  <c r="CO218" i="4"/>
  <c r="CP218" i="4"/>
  <c r="CE219" i="4"/>
  <c r="CF219" i="4"/>
  <c r="CG219" i="4"/>
  <c r="CI219" i="4"/>
  <c r="CJ219" i="4"/>
  <c r="CK219" i="4"/>
  <c r="CL219" i="4"/>
  <c r="CM219" i="4"/>
  <c r="CO219" i="4"/>
  <c r="CP219" i="4"/>
  <c r="CE220" i="4"/>
  <c r="CF220" i="4"/>
  <c r="CG220" i="4"/>
  <c r="CI220" i="4"/>
  <c r="CJ220" i="4"/>
  <c r="CK220" i="4"/>
  <c r="CL220" i="4"/>
  <c r="CM220" i="4"/>
  <c r="CO220" i="4"/>
  <c r="CP220" i="4"/>
  <c r="CE221" i="4"/>
  <c r="CF221" i="4"/>
  <c r="CG221" i="4"/>
  <c r="CI221" i="4"/>
  <c r="CJ221" i="4"/>
  <c r="CK221" i="4"/>
  <c r="CL221" i="4"/>
  <c r="CM221" i="4"/>
  <c r="CO221" i="4"/>
  <c r="CP221" i="4"/>
  <c r="CE222" i="4"/>
  <c r="CF222" i="4"/>
  <c r="CG222" i="4"/>
  <c r="CI222" i="4"/>
  <c r="CJ222" i="4"/>
  <c r="CK222" i="4"/>
  <c r="CL222" i="4"/>
  <c r="CM222" i="4"/>
  <c r="CO222" i="4"/>
  <c r="CP222" i="4"/>
  <c r="CE223" i="4"/>
  <c r="CF223" i="4"/>
  <c r="CG223" i="4"/>
  <c r="CI223" i="4"/>
  <c r="CJ223" i="4"/>
  <c r="CK223" i="4"/>
  <c r="CL223" i="4"/>
  <c r="CM223" i="4"/>
  <c r="CO223" i="4"/>
  <c r="CP223" i="4"/>
  <c r="CE224" i="4"/>
  <c r="CF224" i="4"/>
  <c r="CG224" i="4"/>
  <c r="CI224" i="4"/>
  <c r="CJ224" i="4"/>
  <c r="CK224" i="4"/>
  <c r="CL224" i="4"/>
  <c r="CM224" i="4"/>
  <c r="CO224" i="4"/>
  <c r="CP224" i="4"/>
  <c r="CE225" i="4"/>
  <c r="CF225" i="4"/>
  <c r="CG225" i="4"/>
  <c r="CI225" i="4"/>
  <c r="CJ225" i="4"/>
  <c r="CK225" i="4"/>
  <c r="CL225" i="4"/>
  <c r="CM225" i="4"/>
  <c r="CO225" i="4"/>
  <c r="CP225" i="4"/>
  <c r="CE226" i="4"/>
  <c r="CF226" i="4"/>
  <c r="CG226" i="4"/>
  <c r="CI226" i="4"/>
  <c r="CJ226" i="4"/>
  <c r="CK226" i="4"/>
  <c r="CL226" i="4"/>
  <c r="CM226" i="4"/>
  <c r="CO226" i="4"/>
  <c r="CP226" i="4"/>
  <c r="CE227" i="4"/>
  <c r="CF227" i="4"/>
  <c r="CG227" i="4"/>
  <c r="CI227" i="4"/>
  <c r="CJ227" i="4"/>
  <c r="CK227" i="4"/>
  <c r="CL227" i="4"/>
  <c r="CM227" i="4"/>
  <c r="CO227" i="4"/>
  <c r="CP227" i="4"/>
  <c r="CE228" i="4"/>
  <c r="CF228" i="4"/>
  <c r="CG228" i="4"/>
  <c r="CI228" i="4"/>
  <c r="CJ228" i="4"/>
  <c r="CK228" i="4"/>
  <c r="CL228" i="4"/>
  <c r="CM228" i="4"/>
  <c r="CO228" i="4"/>
  <c r="CP228" i="4"/>
  <c r="CE229" i="4"/>
  <c r="CF229" i="4"/>
  <c r="CG229" i="4"/>
  <c r="CI229" i="4"/>
  <c r="CJ229" i="4"/>
  <c r="CK229" i="4"/>
  <c r="CL229" i="4"/>
  <c r="CM229" i="4"/>
  <c r="CO229" i="4"/>
  <c r="CP229" i="4"/>
  <c r="CE230" i="4"/>
  <c r="CF230" i="4"/>
  <c r="CG230" i="4"/>
  <c r="CI230" i="4"/>
  <c r="CJ230" i="4"/>
  <c r="CK230" i="4"/>
  <c r="CL230" i="4"/>
  <c r="CM230" i="4"/>
  <c r="CO230" i="4"/>
  <c r="CP230" i="4"/>
  <c r="CE231" i="4"/>
  <c r="CF231" i="4"/>
  <c r="CG231" i="4"/>
  <c r="CI231" i="4"/>
  <c r="CJ231" i="4"/>
  <c r="CK231" i="4"/>
  <c r="CL231" i="4"/>
  <c r="CM231" i="4"/>
  <c r="CO231" i="4"/>
  <c r="CP231" i="4"/>
  <c r="CE232" i="4"/>
  <c r="CF232" i="4"/>
  <c r="CG232" i="4"/>
  <c r="CI232" i="4"/>
  <c r="CJ232" i="4"/>
  <c r="CK232" i="4"/>
  <c r="CL232" i="4"/>
  <c r="CM232" i="4"/>
  <c r="CO232" i="4"/>
  <c r="CP232" i="4"/>
  <c r="CE233" i="4"/>
  <c r="CF233" i="4"/>
  <c r="CG233" i="4"/>
  <c r="CI233" i="4"/>
  <c r="CJ233" i="4"/>
  <c r="CK233" i="4"/>
  <c r="CL233" i="4"/>
  <c r="CM233" i="4"/>
  <c r="CO233" i="4"/>
  <c r="CP233" i="4"/>
  <c r="CE234" i="4"/>
  <c r="CF234" i="4"/>
  <c r="CG234" i="4"/>
  <c r="CI234" i="4"/>
  <c r="CJ234" i="4"/>
  <c r="CK234" i="4"/>
  <c r="CL234" i="4"/>
  <c r="CM234" i="4"/>
  <c r="CO234" i="4"/>
  <c r="CP234" i="4"/>
  <c r="CE235" i="4"/>
  <c r="CF235" i="4"/>
  <c r="CG235" i="4"/>
  <c r="CI235" i="4"/>
  <c r="CJ235" i="4"/>
  <c r="CK235" i="4"/>
  <c r="CL235" i="4"/>
  <c r="CM235" i="4"/>
  <c r="CO235" i="4"/>
  <c r="CP235" i="4"/>
  <c r="CE236" i="4"/>
  <c r="CF236" i="4"/>
  <c r="CG236" i="4"/>
  <c r="CI236" i="4"/>
  <c r="CJ236" i="4"/>
  <c r="CK236" i="4"/>
  <c r="CL236" i="4"/>
  <c r="CM236" i="4"/>
  <c r="CO236" i="4"/>
  <c r="CP236" i="4"/>
  <c r="CE237" i="4"/>
  <c r="CF237" i="4"/>
  <c r="CG237" i="4"/>
  <c r="CI237" i="4"/>
  <c r="CJ237" i="4"/>
  <c r="CK237" i="4"/>
  <c r="CL237" i="4"/>
  <c r="CM237" i="4"/>
  <c r="CO237" i="4"/>
  <c r="CP237" i="4"/>
  <c r="CE238" i="4"/>
  <c r="CF238" i="4"/>
  <c r="CG238" i="4"/>
  <c r="CI238" i="4"/>
  <c r="CJ238" i="4"/>
  <c r="CK238" i="4"/>
  <c r="CL238" i="4"/>
  <c r="CM238" i="4"/>
  <c r="CO238" i="4"/>
  <c r="CP238" i="4"/>
  <c r="CE239" i="4"/>
  <c r="CF239" i="4"/>
  <c r="CG239" i="4"/>
  <c r="CI239" i="4"/>
  <c r="CJ239" i="4"/>
  <c r="CK239" i="4"/>
  <c r="CL239" i="4"/>
  <c r="CM239" i="4"/>
  <c r="CO239" i="4"/>
  <c r="CP239" i="4"/>
  <c r="CE240" i="4"/>
  <c r="CF240" i="4"/>
  <c r="CG240" i="4"/>
  <c r="CI240" i="4"/>
  <c r="CJ240" i="4"/>
  <c r="CK240" i="4"/>
  <c r="CL240" i="4"/>
  <c r="CM240" i="4"/>
  <c r="CO240" i="4"/>
  <c r="CP240" i="4"/>
  <c r="CE241" i="4"/>
  <c r="CF241" i="4"/>
  <c r="CG241" i="4"/>
  <c r="CI241" i="4"/>
  <c r="CJ241" i="4"/>
  <c r="CK241" i="4"/>
  <c r="CL241" i="4"/>
  <c r="CM241" i="4"/>
  <c r="CO241" i="4"/>
  <c r="CP241" i="4"/>
  <c r="CE242" i="4"/>
  <c r="CF242" i="4"/>
  <c r="CG242" i="4"/>
  <c r="CI242" i="4"/>
  <c r="CJ242" i="4"/>
  <c r="CK242" i="4"/>
  <c r="CL242" i="4"/>
  <c r="CM242" i="4"/>
  <c r="CO242" i="4"/>
  <c r="CP242" i="4"/>
  <c r="CE243" i="4"/>
  <c r="CF243" i="4"/>
  <c r="CG243" i="4"/>
  <c r="CI243" i="4"/>
  <c r="CJ243" i="4"/>
  <c r="CK243" i="4"/>
  <c r="CL243" i="4"/>
  <c r="CM243" i="4"/>
  <c r="CO243" i="4"/>
  <c r="CP243" i="4"/>
  <c r="CE244" i="4"/>
  <c r="CF244" i="4"/>
  <c r="CG244" i="4"/>
  <c r="CI244" i="4"/>
  <c r="CJ244" i="4"/>
  <c r="CK244" i="4"/>
  <c r="CL244" i="4"/>
  <c r="CM244" i="4"/>
  <c r="CO244" i="4"/>
  <c r="CP244" i="4"/>
  <c r="CE245" i="4"/>
  <c r="CF245" i="4"/>
  <c r="CG245" i="4"/>
  <c r="CI245" i="4"/>
  <c r="CJ245" i="4"/>
  <c r="CK245" i="4"/>
  <c r="CL245" i="4"/>
  <c r="CM245" i="4"/>
  <c r="CO245" i="4"/>
  <c r="CP245" i="4"/>
  <c r="CE246" i="4"/>
  <c r="CF246" i="4"/>
  <c r="CG246" i="4"/>
  <c r="CI246" i="4"/>
  <c r="CJ246" i="4"/>
  <c r="CK246" i="4"/>
  <c r="CL246" i="4"/>
  <c r="CM246" i="4"/>
  <c r="CO246" i="4"/>
  <c r="CP246" i="4"/>
  <c r="CE247" i="4"/>
  <c r="CF247" i="4"/>
  <c r="CG247" i="4"/>
  <c r="CI247" i="4"/>
  <c r="CJ247" i="4"/>
  <c r="CK247" i="4"/>
  <c r="CL247" i="4"/>
  <c r="CM247" i="4"/>
  <c r="CO247" i="4"/>
  <c r="CP247" i="4"/>
  <c r="CE248" i="4"/>
  <c r="CF248" i="4"/>
  <c r="CG248" i="4"/>
  <c r="CI248" i="4"/>
  <c r="CJ248" i="4"/>
  <c r="CK248" i="4"/>
  <c r="CL248" i="4"/>
  <c r="CM248" i="4"/>
  <c r="CO248" i="4"/>
  <c r="CP248" i="4"/>
  <c r="CE249" i="4"/>
  <c r="CF249" i="4"/>
  <c r="CG249" i="4"/>
  <c r="CI249" i="4"/>
  <c r="CJ249" i="4"/>
  <c r="CK249" i="4"/>
  <c r="CL249" i="4"/>
  <c r="CM249" i="4"/>
  <c r="CO249" i="4"/>
  <c r="CP249" i="4"/>
  <c r="CE250" i="4"/>
  <c r="CF250" i="4"/>
  <c r="CG250" i="4"/>
  <c r="CI250" i="4"/>
  <c r="CJ250" i="4"/>
  <c r="CK250" i="4"/>
  <c r="CL250" i="4"/>
  <c r="CM250" i="4"/>
  <c r="CO250" i="4"/>
  <c r="CP250" i="4"/>
  <c r="CE251" i="4"/>
  <c r="CF251" i="4"/>
  <c r="CG251" i="4"/>
  <c r="CI251" i="4"/>
  <c r="CJ251" i="4"/>
  <c r="CK251" i="4"/>
  <c r="CL251" i="4"/>
  <c r="CM251" i="4"/>
  <c r="CO251" i="4"/>
  <c r="CP251" i="4"/>
  <c r="CE252" i="4"/>
  <c r="CF252" i="4"/>
  <c r="CG252" i="4"/>
  <c r="CI252" i="4"/>
  <c r="CJ252" i="4"/>
  <c r="CK252" i="4"/>
  <c r="CL252" i="4"/>
  <c r="CM252" i="4"/>
  <c r="CO252" i="4"/>
  <c r="CP252" i="4"/>
  <c r="CE253" i="4"/>
  <c r="CF253" i="4"/>
  <c r="CG253" i="4"/>
  <c r="CI253" i="4"/>
  <c r="CJ253" i="4"/>
  <c r="CK253" i="4"/>
  <c r="CL253" i="4"/>
  <c r="CM253" i="4"/>
  <c r="CO253" i="4"/>
  <c r="CP253" i="4"/>
  <c r="CE254" i="4"/>
  <c r="CF254" i="4"/>
  <c r="CG254" i="4"/>
  <c r="CI254" i="4"/>
  <c r="CJ254" i="4"/>
  <c r="CK254" i="4"/>
  <c r="CL254" i="4"/>
  <c r="CM254" i="4"/>
  <c r="CO254" i="4"/>
  <c r="CP254" i="4"/>
  <c r="CE255" i="4"/>
  <c r="CF255" i="4"/>
  <c r="CG255" i="4"/>
  <c r="CI255" i="4"/>
  <c r="CJ255" i="4"/>
  <c r="CK255" i="4"/>
  <c r="CL255" i="4"/>
  <c r="CM255" i="4"/>
  <c r="CO255" i="4"/>
  <c r="CP255" i="4"/>
  <c r="CE256" i="4"/>
  <c r="CF256" i="4"/>
  <c r="CG256" i="4"/>
  <c r="CI256" i="4"/>
  <c r="CJ256" i="4"/>
  <c r="CK256" i="4"/>
  <c r="CL256" i="4"/>
  <c r="CM256" i="4"/>
  <c r="CO256" i="4"/>
  <c r="CP256" i="4"/>
  <c r="CE257" i="4"/>
  <c r="CF257" i="4"/>
  <c r="CG257" i="4"/>
  <c r="CI257" i="4"/>
  <c r="CJ257" i="4"/>
  <c r="CK257" i="4"/>
  <c r="CL257" i="4"/>
  <c r="CM257" i="4"/>
  <c r="CO257" i="4"/>
  <c r="CP257" i="4"/>
  <c r="CE258" i="4"/>
  <c r="CF258" i="4"/>
  <c r="CG258" i="4"/>
  <c r="CI258" i="4"/>
  <c r="CJ258" i="4"/>
  <c r="CK258" i="4"/>
  <c r="CL258" i="4"/>
  <c r="CM258" i="4"/>
  <c r="CO258" i="4"/>
  <c r="CP258" i="4"/>
  <c r="CE259" i="4"/>
  <c r="CF259" i="4"/>
  <c r="CG259" i="4"/>
  <c r="CI259" i="4"/>
  <c r="CJ259" i="4"/>
  <c r="CK259" i="4"/>
  <c r="CL259" i="4"/>
  <c r="CM259" i="4"/>
  <c r="CO259" i="4"/>
  <c r="CP259" i="4"/>
  <c r="CE260" i="4"/>
  <c r="CF260" i="4"/>
  <c r="CG260" i="4"/>
  <c r="CI260" i="4"/>
  <c r="CJ260" i="4"/>
  <c r="CK260" i="4"/>
  <c r="CL260" i="4"/>
  <c r="CM260" i="4"/>
  <c r="CO260" i="4"/>
  <c r="CP260" i="4"/>
  <c r="CE261" i="4"/>
  <c r="CF261" i="4"/>
  <c r="CG261" i="4"/>
  <c r="CI261" i="4"/>
  <c r="CJ261" i="4"/>
  <c r="CK261" i="4"/>
  <c r="CL261" i="4"/>
  <c r="CM261" i="4"/>
  <c r="CO261" i="4"/>
  <c r="CP261" i="4"/>
  <c r="CE262" i="4"/>
  <c r="CF262" i="4"/>
  <c r="CG262" i="4"/>
  <c r="CI262" i="4"/>
  <c r="CJ262" i="4"/>
  <c r="CK262" i="4"/>
  <c r="CL262" i="4"/>
  <c r="CM262" i="4"/>
  <c r="CO262" i="4"/>
  <c r="CP262" i="4"/>
  <c r="CE263" i="4"/>
  <c r="CF263" i="4"/>
  <c r="CG263" i="4"/>
  <c r="CI263" i="4"/>
  <c r="CJ263" i="4"/>
  <c r="CK263" i="4"/>
  <c r="CL263" i="4"/>
  <c r="CM263" i="4"/>
  <c r="CO263" i="4"/>
  <c r="CP263" i="4"/>
  <c r="CE264" i="4"/>
  <c r="CF264" i="4"/>
  <c r="CG264" i="4"/>
  <c r="CI264" i="4"/>
  <c r="CJ264" i="4"/>
  <c r="CK264" i="4"/>
  <c r="CL264" i="4"/>
  <c r="CM264" i="4"/>
  <c r="CO264" i="4"/>
  <c r="CP264" i="4"/>
  <c r="CE265" i="4"/>
  <c r="CF265" i="4"/>
  <c r="CG265" i="4"/>
  <c r="CI265" i="4"/>
  <c r="CJ265" i="4"/>
  <c r="CK265" i="4"/>
  <c r="CL265" i="4"/>
  <c r="CM265" i="4"/>
  <c r="CO265" i="4"/>
  <c r="CP265" i="4"/>
  <c r="CE266" i="4"/>
  <c r="CF266" i="4"/>
  <c r="CG266" i="4"/>
  <c r="CI266" i="4"/>
  <c r="CJ266" i="4"/>
  <c r="CK266" i="4"/>
  <c r="CL266" i="4"/>
  <c r="CM266" i="4"/>
  <c r="CO266" i="4"/>
  <c r="CP266" i="4"/>
  <c r="CE267" i="4"/>
  <c r="CF267" i="4"/>
  <c r="CG267" i="4"/>
  <c r="CI267" i="4"/>
  <c r="CJ267" i="4"/>
  <c r="CK267" i="4"/>
  <c r="CL267" i="4"/>
  <c r="CM267" i="4"/>
  <c r="CO267" i="4"/>
  <c r="CP267" i="4"/>
  <c r="CE268" i="4"/>
  <c r="CF268" i="4"/>
  <c r="CG268" i="4"/>
  <c r="CI268" i="4"/>
  <c r="CJ268" i="4"/>
  <c r="CK268" i="4"/>
  <c r="CL268" i="4"/>
  <c r="CM268" i="4"/>
  <c r="CO268" i="4"/>
  <c r="CP268" i="4"/>
  <c r="CE269" i="4"/>
  <c r="CF269" i="4"/>
  <c r="CG269" i="4"/>
  <c r="CI269" i="4"/>
  <c r="CJ269" i="4"/>
  <c r="CK269" i="4"/>
  <c r="CL269" i="4"/>
  <c r="CM269" i="4"/>
  <c r="CO269" i="4"/>
  <c r="CP269" i="4"/>
  <c r="CE270" i="4"/>
  <c r="CF270" i="4"/>
  <c r="CG270" i="4"/>
  <c r="CI270" i="4"/>
  <c r="CJ270" i="4"/>
  <c r="CK270" i="4"/>
  <c r="CL270" i="4"/>
  <c r="CM270" i="4"/>
  <c r="CO270" i="4"/>
  <c r="CP270" i="4"/>
  <c r="CE271" i="4"/>
  <c r="CF271" i="4"/>
  <c r="CG271" i="4"/>
  <c r="CI271" i="4"/>
  <c r="CJ271" i="4"/>
  <c r="CK271" i="4"/>
  <c r="CL271" i="4"/>
  <c r="CM271" i="4"/>
  <c r="CO271" i="4"/>
  <c r="CP271" i="4"/>
  <c r="CE272" i="4"/>
  <c r="CF272" i="4"/>
  <c r="CG272" i="4"/>
  <c r="CI272" i="4"/>
  <c r="CJ272" i="4"/>
  <c r="CK272" i="4"/>
  <c r="CL272" i="4"/>
  <c r="CM272" i="4"/>
  <c r="CO272" i="4"/>
  <c r="CP272" i="4"/>
  <c r="CE273" i="4"/>
  <c r="CF273" i="4"/>
  <c r="CG273" i="4"/>
  <c r="CI273" i="4"/>
  <c r="CJ273" i="4"/>
  <c r="CK273" i="4"/>
  <c r="CL273" i="4"/>
  <c r="CM273" i="4"/>
  <c r="CO273" i="4"/>
  <c r="CP273" i="4"/>
  <c r="CE274" i="4"/>
  <c r="CF274" i="4"/>
  <c r="CG274" i="4"/>
  <c r="CI274" i="4"/>
  <c r="CJ274" i="4"/>
  <c r="CK274" i="4"/>
  <c r="CL274" i="4"/>
  <c r="CM274" i="4"/>
  <c r="CO274" i="4"/>
  <c r="CP274" i="4"/>
  <c r="CE275" i="4"/>
  <c r="CF275" i="4"/>
  <c r="CG275" i="4"/>
  <c r="CI275" i="4"/>
  <c r="CJ275" i="4"/>
  <c r="CK275" i="4"/>
  <c r="CL275" i="4"/>
  <c r="CM275" i="4"/>
  <c r="CO275" i="4"/>
  <c r="CP275" i="4"/>
  <c r="CE276" i="4"/>
  <c r="CF276" i="4"/>
  <c r="CG276" i="4"/>
  <c r="CI276" i="4"/>
  <c r="CJ276" i="4"/>
  <c r="CK276" i="4"/>
  <c r="CL276" i="4"/>
  <c r="CM276" i="4"/>
  <c r="CO276" i="4"/>
  <c r="CP276" i="4"/>
  <c r="CE277" i="4"/>
  <c r="CF277" i="4"/>
  <c r="CG277" i="4"/>
  <c r="CI277" i="4"/>
  <c r="CJ277" i="4"/>
  <c r="CK277" i="4"/>
  <c r="CL277" i="4"/>
  <c r="CM277" i="4"/>
  <c r="CO277" i="4"/>
  <c r="CP277" i="4"/>
  <c r="CE278" i="4"/>
  <c r="CF278" i="4"/>
  <c r="CG278" i="4"/>
  <c r="CI278" i="4"/>
  <c r="CJ278" i="4"/>
  <c r="CK278" i="4"/>
  <c r="CL278" i="4"/>
  <c r="CM278" i="4"/>
  <c r="CO278" i="4"/>
  <c r="CP278" i="4"/>
  <c r="CE279" i="4"/>
  <c r="CF279" i="4"/>
  <c r="CG279" i="4"/>
  <c r="CI279" i="4"/>
  <c r="CJ279" i="4"/>
  <c r="CK279" i="4"/>
  <c r="CL279" i="4"/>
  <c r="CM279" i="4"/>
  <c r="CO279" i="4"/>
  <c r="CP279" i="4"/>
  <c r="CE280" i="4"/>
  <c r="CF280" i="4"/>
  <c r="CG280" i="4"/>
  <c r="CI280" i="4"/>
  <c r="CJ280" i="4"/>
  <c r="CK280" i="4"/>
  <c r="CL280" i="4"/>
  <c r="CM280" i="4"/>
  <c r="CO280" i="4"/>
  <c r="CP280" i="4"/>
  <c r="CE281" i="4"/>
  <c r="CF281" i="4"/>
  <c r="CG281" i="4"/>
  <c r="CI281" i="4"/>
  <c r="CJ281" i="4"/>
  <c r="CK281" i="4"/>
  <c r="CL281" i="4"/>
  <c r="CM281" i="4"/>
  <c r="CO281" i="4"/>
  <c r="CP281" i="4"/>
  <c r="CE282" i="4"/>
  <c r="CF282" i="4"/>
  <c r="CG282" i="4"/>
  <c r="CI282" i="4"/>
  <c r="CJ282" i="4"/>
  <c r="CK282" i="4"/>
  <c r="CL282" i="4"/>
  <c r="CM282" i="4"/>
  <c r="CO282" i="4"/>
  <c r="CP282" i="4"/>
  <c r="CE283" i="4"/>
  <c r="CF283" i="4"/>
  <c r="CG283" i="4"/>
  <c r="CI283" i="4"/>
  <c r="CJ283" i="4"/>
  <c r="CK283" i="4"/>
  <c r="CL283" i="4"/>
  <c r="CM283" i="4"/>
  <c r="CO283" i="4"/>
  <c r="CP283" i="4"/>
  <c r="CE284" i="4"/>
  <c r="CF284" i="4"/>
  <c r="CG284" i="4"/>
  <c r="CI284" i="4"/>
  <c r="CJ284" i="4"/>
  <c r="CK284" i="4"/>
  <c r="CL284" i="4"/>
  <c r="CM284" i="4"/>
  <c r="CO284" i="4"/>
  <c r="CP284" i="4"/>
  <c r="CE285" i="4"/>
  <c r="CF285" i="4"/>
  <c r="CG285" i="4"/>
  <c r="CI285" i="4"/>
  <c r="CJ285" i="4"/>
  <c r="CK285" i="4"/>
  <c r="CL285" i="4"/>
  <c r="CM285" i="4"/>
  <c r="CO285" i="4"/>
  <c r="CP285" i="4"/>
  <c r="CE286" i="4"/>
  <c r="CF286" i="4"/>
  <c r="CG286" i="4"/>
  <c r="CI286" i="4"/>
  <c r="CJ286" i="4"/>
  <c r="CK286" i="4"/>
  <c r="CL286" i="4"/>
  <c r="CM286" i="4"/>
  <c r="CO286" i="4"/>
  <c r="CP286" i="4"/>
  <c r="CE287" i="4"/>
  <c r="CF287" i="4"/>
  <c r="CG287" i="4"/>
  <c r="CI287" i="4"/>
  <c r="CJ287" i="4"/>
  <c r="CK287" i="4"/>
  <c r="CL287" i="4"/>
  <c r="CM287" i="4"/>
  <c r="CO287" i="4"/>
  <c r="CP287" i="4"/>
  <c r="CE288" i="4"/>
  <c r="CF288" i="4"/>
  <c r="CG288" i="4"/>
  <c r="CI288" i="4"/>
  <c r="CJ288" i="4"/>
  <c r="CK288" i="4"/>
  <c r="CL288" i="4"/>
  <c r="CM288" i="4"/>
  <c r="CO288" i="4"/>
  <c r="CP288" i="4"/>
  <c r="CE289" i="4"/>
  <c r="CF289" i="4"/>
  <c r="CG289" i="4"/>
  <c r="CI289" i="4"/>
  <c r="CJ289" i="4"/>
  <c r="CK289" i="4"/>
  <c r="CL289" i="4"/>
  <c r="CM289" i="4"/>
  <c r="CO289" i="4"/>
  <c r="CP289" i="4"/>
  <c r="CE290" i="4"/>
  <c r="CF290" i="4"/>
  <c r="CG290" i="4"/>
  <c r="CI290" i="4"/>
  <c r="CJ290" i="4"/>
  <c r="CK290" i="4"/>
  <c r="CL290" i="4"/>
  <c r="CM290" i="4"/>
  <c r="CO290" i="4"/>
  <c r="CP290" i="4"/>
  <c r="CE291" i="4"/>
  <c r="CF291" i="4"/>
  <c r="CG291" i="4"/>
  <c r="CI291" i="4"/>
  <c r="CJ291" i="4"/>
  <c r="CK291" i="4"/>
  <c r="CL291" i="4"/>
  <c r="CM291" i="4"/>
  <c r="CO291" i="4"/>
  <c r="CP291" i="4"/>
  <c r="CE292" i="4"/>
  <c r="CF292" i="4"/>
  <c r="CG292" i="4"/>
  <c r="CI292" i="4"/>
  <c r="CJ292" i="4"/>
  <c r="CK292" i="4"/>
  <c r="CL292" i="4"/>
  <c r="CM292" i="4"/>
  <c r="CO292" i="4"/>
  <c r="CP292" i="4"/>
  <c r="CE293" i="4"/>
  <c r="CF293" i="4"/>
  <c r="CG293" i="4"/>
  <c r="CI293" i="4"/>
  <c r="CJ293" i="4"/>
  <c r="CK293" i="4"/>
  <c r="CL293" i="4"/>
  <c r="CM293" i="4"/>
  <c r="CO293" i="4"/>
  <c r="CP293" i="4"/>
  <c r="CE294" i="4"/>
  <c r="CF294" i="4"/>
  <c r="CG294" i="4"/>
  <c r="CI294" i="4"/>
  <c r="CJ294" i="4"/>
  <c r="CK294" i="4"/>
  <c r="CL294" i="4"/>
  <c r="CM294" i="4"/>
  <c r="CO294" i="4"/>
  <c r="CP294" i="4"/>
  <c r="CE295" i="4"/>
  <c r="CF295" i="4"/>
  <c r="CG295" i="4"/>
  <c r="CI295" i="4"/>
  <c r="CJ295" i="4"/>
  <c r="CK295" i="4"/>
  <c r="CL295" i="4"/>
  <c r="CM295" i="4"/>
  <c r="CO295" i="4"/>
  <c r="CP295" i="4"/>
  <c r="CE296" i="4"/>
  <c r="CF296" i="4"/>
  <c r="CG296" i="4"/>
  <c r="CI296" i="4"/>
  <c r="CJ296" i="4"/>
  <c r="CK296" i="4"/>
  <c r="CL296" i="4"/>
  <c r="CM296" i="4"/>
  <c r="CO296" i="4"/>
  <c r="CP296" i="4"/>
  <c r="CE297" i="4"/>
  <c r="CF297" i="4"/>
  <c r="CG297" i="4"/>
  <c r="CI297" i="4"/>
  <c r="CJ297" i="4"/>
  <c r="CK297" i="4"/>
  <c r="CL297" i="4"/>
  <c r="CM297" i="4"/>
  <c r="CO297" i="4"/>
  <c r="CP297" i="4"/>
  <c r="CE298" i="4"/>
  <c r="CF298" i="4"/>
  <c r="CG298" i="4"/>
  <c r="CI298" i="4"/>
  <c r="CJ298" i="4"/>
  <c r="CK298" i="4"/>
  <c r="CL298" i="4"/>
  <c r="CM298" i="4"/>
  <c r="CO298" i="4"/>
  <c r="CP298" i="4"/>
  <c r="CE299" i="4"/>
  <c r="CF299" i="4"/>
  <c r="CG299" i="4"/>
  <c r="CI299" i="4"/>
  <c r="CJ299" i="4"/>
  <c r="CK299" i="4"/>
  <c r="CL299" i="4"/>
  <c r="CM299" i="4"/>
  <c r="CO299" i="4"/>
  <c r="CP299" i="4"/>
  <c r="CE300" i="4"/>
  <c r="CF300" i="4"/>
  <c r="CG300" i="4"/>
  <c r="CI300" i="4"/>
  <c r="CJ300" i="4"/>
  <c r="CK300" i="4"/>
  <c r="CL300" i="4"/>
  <c r="CM300" i="4"/>
  <c r="CO300" i="4"/>
  <c r="CP300" i="4"/>
  <c r="CE301" i="4"/>
  <c r="CF301" i="4"/>
  <c r="CG301" i="4"/>
  <c r="CI301" i="4"/>
  <c r="CJ301" i="4"/>
  <c r="CK301" i="4"/>
  <c r="CL301" i="4"/>
  <c r="CM301" i="4"/>
  <c r="CO301" i="4"/>
  <c r="CP301" i="4"/>
  <c r="CE302" i="4"/>
  <c r="CF302" i="4"/>
  <c r="CG302" i="4"/>
  <c r="CI302" i="4"/>
  <c r="CJ302" i="4"/>
  <c r="CK302" i="4"/>
  <c r="CL302" i="4"/>
  <c r="CM302" i="4"/>
  <c r="CO302" i="4"/>
  <c r="CP302" i="4"/>
  <c r="CE303" i="4"/>
  <c r="CF303" i="4"/>
  <c r="CG303" i="4"/>
  <c r="CI303" i="4"/>
  <c r="CJ303" i="4"/>
  <c r="CK303" i="4"/>
  <c r="CL303" i="4"/>
  <c r="CM303" i="4"/>
  <c r="CO303" i="4"/>
  <c r="CP303" i="4"/>
  <c r="CE304" i="4"/>
  <c r="CF304" i="4"/>
  <c r="CG304" i="4"/>
  <c r="CI304" i="4"/>
  <c r="CJ304" i="4"/>
  <c r="CK304" i="4"/>
  <c r="CL304" i="4"/>
  <c r="CM304" i="4"/>
  <c r="CO304" i="4"/>
  <c r="CP304" i="4"/>
  <c r="CE305" i="4"/>
  <c r="CF305" i="4"/>
  <c r="CG305" i="4"/>
  <c r="CI305" i="4"/>
  <c r="CJ305" i="4"/>
  <c r="CK305" i="4"/>
  <c r="CL305" i="4"/>
  <c r="CM305" i="4"/>
  <c r="CO305" i="4"/>
  <c r="CP305" i="4"/>
  <c r="CE306" i="4"/>
  <c r="CF306" i="4"/>
  <c r="CG306" i="4"/>
  <c r="CI306" i="4"/>
  <c r="CJ306" i="4"/>
  <c r="CK306" i="4"/>
  <c r="CL306" i="4"/>
  <c r="CM306" i="4"/>
  <c r="CO306" i="4"/>
  <c r="CP306" i="4"/>
  <c r="CE307" i="4"/>
  <c r="CF307" i="4"/>
  <c r="CG307" i="4"/>
  <c r="CI307" i="4"/>
  <c r="CJ307" i="4"/>
  <c r="CK307" i="4"/>
  <c r="CL307" i="4"/>
  <c r="CM307" i="4"/>
  <c r="CO307" i="4"/>
  <c r="CP307" i="4"/>
  <c r="CE308" i="4"/>
  <c r="CF308" i="4"/>
  <c r="CG308" i="4"/>
  <c r="CI308" i="4"/>
  <c r="CJ308" i="4"/>
  <c r="CK308" i="4"/>
  <c r="CL308" i="4"/>
  <c r="CM308" i="4"/>
  <c r="CO308" i="4"/>
  <c r="CP308" i="4"/>
  <c r="CE309" i="4"/>
  <c r="CF309" i="4"/>
  <c r="CG309" i="4"/>
  <c r="CI309" i="4"/>
  <c r="CJ309" i="4"/>
  <c r="CK309" i="4"/>
  <c r="CL309" i="4"/>
  <c r="CM309" i="4"/>
  <c r="CO309" i="4"/>
  <c r="CP309" i="4"/>
  <c r="CE310" i="4"/>
  <c r="CF310" i="4"/>
  <c r="CG310" i="4"/>
  <c r="CI310" i="4"/>
  <c r="CJ310" i="4"/>
  <c r="CK310" i="4"/>
  <c r="CL310" i="4"/>
  <c r="CM310" i="4"/>
  <c r="CO310" i="4"/>
  <c r="CP310" i="4"/>
  <c r="CE311" i="4"/>
  <c r="CF311" i="4"/>
  <c r="CG311" i="4"/>
  <c r="CI311" i="4"/>
  <c r="CJ311" i="4"/>
  <c r="CK311" i="4"/>
  <c r="CL311" i="4"/>
  <c r="CM311" i="4"/>
  <c r="CO311" i="4"/>
  <c r="CP311" i="4"/>
  <c r="CE312" i="4"/>
  <c r="CF312" i="4"/>
  <c r="CG312" i="4"/>
  <c r="CI312" i="4"/>
  <c r="CJ312" i="4"/>
  <c r="CK312" i="4"/>
  <c r="CL312" i="4"/>
  <c r="CM312" i="4"/>
  <c r="CO312" i="4"/>
  <c r="CP312" i="4"/>
  <c r="CE313" i="4"/>
  <c r="CF313" i="4"/>
  <c r="CG313" i="4"/>
  <c r="CI313" i="4"/>
  <c r="CJ313" i="4"/>
  <c r="CK313" i="4"/>
  <c r="CL313" i="4"/>
  <c r="CM313" i="4"/>
  <c r="CO313" i="4"/>
  <c r="CP313" i="4"/>
  <c r="CE314" i="4"/>
  <c r="CF314" i="4"/>
  <c r="CG314" i="4"/>
  <c r="CI314" i="4"/>
  <c r="CJ314" i="4"/>
  <c r="CK314" i="4"/>
  <c r="CL314" i="4"/>
  <c r="CM314" i="4"/>
  <c r="CO314" i="4"/>
  <c r="CP314" i="4"/>
  <c r="CE315" i="4"/>
  <c r="CF315" i="4"/>
  <c r="CG315" i="4"/>
  <c r="CI315" i="4"/>
  <c r="CJ315" i="4"/>
  <c r="CK315" i="4"/>
  <c r="CL315" i="4"/>
  <c r="CM315" i="4"/>
  <c r="CO315" i="4"/>
  <c r="CP315" i="4"/>
  <c r="CE316" i="4"/>
  <c r="CF316" i="4"/>
  <c r="CG316" i="4"/>
  <c r="CI316" i="4"/>
  <c r="CJ316" i="4"/>
  <c r="CK316" i="4"/>
  <c r="CL316" i="4"/>
  <c r="CM316" i="4"/>
  <c r="CO316" i="4"/>
  <c r="CP316" i="4"/>
  <c r="CE317" i="4"/>
  <c r="CF317" i="4"/>
  <c r="CG317" i="4"/>
  <c r="CI317" i="4"/>
  <c r="CJ317" i="4"/>
  <c r="CK317" i="4"/>
  <c r="CL317" i="4"/>
  <c r="CM317" i="4"/>
  <c r="CO317" i="4"/>
  <c r="CP317" i="4"/>
  <c r="CE318" i="4"/>
  <c r="CF318" i="4"/>
  <c r="CG318" i="4"/>
  <c r="CI318" i="4"/>
  <c r="CJ318" i="4"/>
  <c r="CK318" i="4"/>
  <c r="CL318" i="4"/>
  <c r="CM318" i="4"/>
  <c r="CO318" i="4"/>
  <c r="CP318" i="4"/>
  <c r="CE319" i="4"/>
  <c r="CF319" i="4"/>
  <c r="CG319" i="4"/>
  <c r="CI319" i="4"/>
  <c r="CJ319" i="4"/>
  <c r="CK319" i="4"/>
  <c r="CL319" i="4"/>
  <c r="CM319" i="4"/>
  <c r="CO319" i="4"/>
  <c r="CP319" i="4"/>
  <c r="CE320" i="4"/>
  <c r="CF320" i="4"/>
  <c r="CG320" i="4"/>
  <c r="CI320" i="4"/>
  <c r="CJ320" i="4"/>
  <c r="CK320" i="4"/>
  <c r="CL320" i="4"/>
  <c r="CM320" i="4"/>
  <c r="CO320" i="4"/>
  <c r="CP320" i="4"/>
  <c r="CE321" i="4"/>
  <c r="CF321" i="4"/>
  <c r="CG321" i="4"/>
  <c r="CI321" i="4"/>
  <c r="CJ321" i="4"/>
  <c r="CK321" i="4"/>
  <c r="CL321" i="4"/>
  <c r="CM321" i="4"/>
  <c r="CO321" i="4"/>
  <c r="CP321" i="4"/>
  <c r="CE322" i="4"/>
  <c r="CF322" i="4"/>
  <c r="CG322" i="4"/>
  <c r="CI322" i="4"/>
  <c r="CJ322" i="4"/>
  <c r="CK322" i="4"/>
  <c r="CL322" i="4"/>
  <c r="CM322" i="4"/>
  <c r="CO322" i="4"/>
  <c r="CP322" i="4"/>
  <c r="CE323" i="4"/>
  <c r="CF323" i="4"/>
  <c r="CG323" i="4"/>
  <c r="CI323" i="4"/>
  <c r="CJ323" i="4"/>
  <c r="CK323" i="4"/>
  <c r="CL323" i="4"/>
  <c r="CM323" i="4"/>
  <c r="CO323" i="4"/>
  <c r="CP323" i="4"/>
  <c r="CE324" i="4"/>
  <c r="CF324" i="4"/>
  <c r="CG324" i="4"/>
  <c r="CI324" i="4"/>
  <c r="CJ324" i="4"/>
  <c r="CK324" i="4"/>
  <c r="CL324" i="4"/>
  <c r="CM324" i="4"/>
  <c r="CO324" i="4"/>
  <c r="CP324" i="4"/>
  <c r="CE325" i="4"/>
  <c r="CF325" i="4"/>
  <c r="CG325" i="4"/>
  <c r="CI325" i="4"/>
  <c r="CJ325" i="4"/>
  <c r="CK325" i="4"/>
  <c r="CL325" i="4"/>
  <c r="CM325" i="4"/>
  <c r="CO325" i="4"/>
  <c r="CP325" i="4"/>
  <c r="CE326" i="4"/>
  <c r="CF326" i="4"/>
  <c r="CG326" i="4"/>
  <c r="CI326" i="4"/>
  <c r="CJ326" i="4"/>
  <c r="CK326" i="4"/>
  <c r="CL326" i="4"/>
  <c r="CM326" i="4"/>
  <c r="CO326" i="4"/>
  <c r="CP326" i="4"/>
  <c r="CE327" i="4"/>
  <c r="CF327" i="4"/>
  <c r="CG327" i="4"/>
  <c r="CI327" i="4"/>
  <c r="CJ327" i="4"/>
  <c r="CK327" i="4"/>
  <c r="CL327" i="4"/>
  <c r="CM327" i="4"/>
  <c r="CO327" i="4"/>
  <c r="CP327" i="4"/>
  <c r="CE328" i="4"/>
  <c r="CF328" i="4"/>
  <c r="CG328" i="4"/>
  <c r="CI328" i="4"/>
  <c r="CJ328" i="4"/>
  <c r="CK328" i="4"/>
  <c r="CL328" i="4"/>
  <c r="CM328" i="4"/>
  <c r="CO328" i="4"/>
  <c r="CP328" i="4"/>
  <c r="CE329" i="4"/>
  <c r="CF329" i="4"/>
  <c r="CG329" i="4"/>
  <c r="CI329" i="4"/>
  <c r="CJ329" i="4"/>
  <c r="CK329" i="4"/>
  <c r="CL329" i="4"/>
  <c r="CM329" i="4"/>
  <c r="CO329" i="4"/>
  <c r="CP329" i="4"/>
  <c r="CE330" i="4"/>
  <c r="CF330" i="4"/>
  <c r="CG330" i="4"/>
  <c r="CI330" i="4"/>
  <c r="CJ330" i="4"/>
  <c r="CK330" i="4"/>
  <c r="CL330" i="4"/>
  <c r="CM330" i="4"/>
  <c r="CO330" i="4"/>
  <c r="CP330" i="4"/>
  <c r="CE331" i="4"/>
  <c r="CF331" i="4"/>
  <c r="CG331" i="4"/>
  <c r="CI331" i="4"/>
  <c r="CJ331" i="4"/>
  <c r="CK331" i="4"/>
  <c r="CL331" i="4"/>
  <c r="CM331" i="4"/>
  <c r="CO331" i="4"/>
  <c r="CP331" i="4"/>
  <c r="CE332" i="4"/>
  <c r="CF332" i="4"/>
  <c r="CG332" i="4"/>
  <c r="CI332" i="4"/>
  <c r="CJ332" i="4"/>
  <c r="CK332" i="4"/>
  <c r="CL332" i="4"/>
  <c r="CM332" i="4"/>
  <c r="CO332" i="4"/>
  <c r="CP332" i="4"/>
  <c r="CE333" i="4"/>
  <c r="CF333" i="4"/>
  <c r="CG333" i="4"/>
  <c r="CI333" i="4"/>
  <c r="CJ333" i="4"/>
  <c r="CK333" i="4"/>
  <c r="CL333" i="4"/>
  <c r="CM333" i="4"/>
  <c r="CO333" i="4"/>
  <c r="CP333" i="4"/>
  <c r="CE334" i="4"/>
  <c r="CF334" i="4"/>
  <c r="CG334" i="4"/>
  <c r="CI334" i="4"/>
  <c r="CJ334" i="4"/>
  <c r="CK334" i="4"/>
  <c r="CL334" i="4"/>
  <c r="CM334" i="4"/>
  <c r="CO334" i="4"/>
  <c r="CP334" i="4"/>
  <c r="CE335" i="4"/>
  <c r="CF335" i="4"/>
  <c r="CG335" i="4"/>
  <c r="CI335" i="4"/>
  <c r="CJ335" i="4"/>
  <c r="CK335" i="4"/>
  <c r="CL335" i="4"/>
  <c r="CM335" i="4"/>
  <c r="CO335" i="4"/>
  <c r="CP335" i="4"/>
  <c r="CE336" i="4"/>
  <c r="CF336" i="4"/>
  <c r="CG336" i="4"/>
  <c r="CI336" i="4"/>
  <c r="CJ336" i="4"/>
  <c r="CK336" i="4"/>
  <c r="CL336" i="4"/>
  <c r="CM336" i="4"/>
  <c r="CO336" i="4"/>
  <c r="CP336" i="4"/>
  <c r="CE337" i="4"/>
  <c r="CF337" i="4"/>
  <c r="CG337" i="4"/>
  <c r="CI337" i="4"/>
  <c r="CJ337" i="4"/>
  <c r="CK337" i="4"/>
  <c r="CL337" i="4"/>
  <c r="CM337" i="4"/>
  <c r="CO337" i="4"/>
  <c r="CP337" i="4"/>
  <c r="CE338" i="4"/>
  <c r="CF338" i="4"/>
  <c r="CG338" i="4"/>
  <c r="CI338" i="4"/>
  <c r="CJ338" i="4"/>
  <c r="CK338" i="4"/>
  <c r="CL338" i="4"/>
  <c r="CM338" i="4"/>
  <c r="CO338" i="4"/>
  <c r="CP338" i="4"/>
  <c r="CE339" i="4"/>
  <c r="CF339" i="4"/>
  <c r="CG339" i="4"/>
  <c r="CI339" i="4"/>
  <c r="CJ339" i="4"/>
  <c r="CK339" i="4"/>
  <c r="CL339" i="4"/>
  <c r="CM339" i="4"/>
  <c r="CO339" i="4"/>
  <c r="CP339" i="4"/>
  <c r="CE340" i="4"/>
  <c r="CF340" i="4"/>
  <c r="CG340" i="4"/>
  <c r="CI340" i="4"/>
  <c r="CJ340" i="4"/>
  <c r="CK340" i="4"/>
  <c r="CL340" i="4"/>
  <c r="CM340" i="4"/>
  <c r="CO340" i="4"/>
  <c r="CP340" i="4"/>
  <c r="CE341" i="4"/>
  <c r="CF341" i="4"/>
  <c r="CG341" i="4"/>
  <c r="CI341" i="4"/>
  <c r="CJ341" i="4"/>
  <c r="CK341" i="4"/>
  <c r="CL341" i="4"/>
  <c r="CM341" i="4"/>
  <c r="CO341" i="4"/>
  <c r="CP341" i="4"/>
  <c r="CE342" i="4"/>
  <c r="CF342" i="4"/>
  <c r="CG342" i="4"/>
  <c r="CI342" i="4"/>
  <c r="CJ342" i="4"/>
  <c r="CK342" i="4"/>
  <c r="CL342" i="4"/>
  <c r="CM342" i="4"/>
  <c r="CO342" i="4"/>
  <c r="CP342" i="4"/>
  <c r="CE343" i="4"/>
  <c r="CF343" i="4"/>
  <c r="CG343" i="4"/>
  <c r="CI343" i="4"/>
  <c r="CJ343" i="4"/>
  <c r="CK343" i="4"/>
  <c r="CL343" i="4"/>
  <c r="CM343" i="4"/>
  <c r="CO343" i="4"/>
  <c r="CP343" i="4"/>
  <c r="CE344" i="4"/>
  <c r="CF344" i="4"/>
  <c r="CG344" i="4"/>
  <c r="CI344" i="4"/>
  <c r="CJ344" i="4"/>
  <c r="CK344" i="4"/>
  <c r="CL344" i="4"/>
  <c r="CM344" i="4"/>
  <c r="CO344" i="4"/>
  <c r="CP344" i="4"/>
  <c r="CE345" i="4"/>
  <c r="CF345" i="4"/>
  <c r="CG345" i="4"/>
  <c r="CI345" i="4"/>
  <c r="CJ345" i="4"/>
  <c r="CK345" i="4"/>
  <c r="CL345" i="4"/>
  <c r="CM345" i="4"/>
  <c r="CO345" i="4"/>
  <c r="CP345" i="4"/>
  <c r="CE346" i="4"/>
  <c r="CF346" i="4"/>
  <c r="CG346" i="4"/>
  <c r="CI346" i="4"/>
  <c r="CJ346" i="4"/>
  <c r="CK346" i="4"/>
  <c r="CL346" i="4"/>
  <c r="CM346" i="4"/>
  <c r="CO346" i="4"/>
  <c r="CP346" i="4"/>
  <c r="CE347" i="4"/>
  <c r="CF347" i="4"/>
  <c r="CG347" i="4"/>
  <c r="CI347" i="4"/>
  <c r="CJ347" i="4"/>
  <c r="CK347" i="4"/>
  <c r="CL347" i="4"/>
  <c r="CM347" i="4"/>
  <c r="CO347" i="4"/>
  <c r="CP347" i="4"/>
  <c r="CE348" i="4"/>
  <c r="CF348" i="4"/>
  <c r="CG348" i="4"/>
  <c r="CI348" i="4"/>
  <c r="CJ348" i="4"/>
  <c r="CK348" i="4"/>
  <c r="CL348" i="4"/>
  <c r="CM348" i="4"/>
  <c r="CO348" i="4"/>
  <c r="CP348" i="4"/>
  <c r="CE349" i="4"/>
  <c r="CF349" i="4"/>
  <c r="CG349" i="4"/>
  <c r="CI349" i="4"/>
  <c r="CJ349" i="4"/>
  <c r="CK349" i="4"/>
  <c r="CL349" i="4"/>
  <c r="CM349" i="4"/>
  <c r="CO349" i="4"/>
  <c r="CP349" i="4"/>
  <c r="CE350" i="4"/>
  <c r="CF350" i="4"/>
  <c r="CG350" i="4"/>
  <c r="CI350" i="4"/>
  <c r="CJ350" i="4"/>
  <c r="CK350" i="4"/>
  <c r="CL350" i="4"/>
  <c r="CM350" i="4"/>
  <c r="CO350" i="4"/>
  <c r="CP350" i="4"/>
  <c r="CE351" i="4"/>
  <c r="CF351" i="4"/>
  <c r="CG351" i="4"/>
  <c r="CI351" i="4"/>
  <c r="CJ351" i="4"/>
  <c r="CK351" i="4"/>
  <c r="CL351" i="4"/>
  <c r="CM351" i="4"/>
  <c r="CO351" i="4"/>
  <c r="CP351" i="4"/>
  <c r="CE352" i="4"/>
  <c r="CF352" i="4"/>
  <c r="CG352" i="4"/>
  <c r="CI352" i="4"/>
  <c r="CJ352" i="4"/>
  <c r="CK352" i="4"/>
  <c r="CL352" i="4"/>
  <c r="CM352" i="4"/>
  <c r="CO352" i="4"/>
  <c r="CP352" i="4"/>
  <c r="CE353" i="4"/>
  <c r="CF353" i="4"/>
  <c r="CG353" i="4"/>
  <c r="CI353" i="4"/>
  <c r="CJ353" i="4"/>
  <c r="CK353" i="4"/>
  <c r="CL353" i="4"/>
  <c r="CM353" i="4"/>
  <c r="CO353" i="4"/>
  <c r="CP353" i="4"/>
  <c r="CE354" i="4"/>
  <c r="CF354" i="4"/>
  <c r="CG354" i="4"/>
  <c r="CI354" i="4"/>
  <c r="CJ354" i="4"/>
  <c r="CK354" i="4"/>
  <c r="CL354" i="4"/>
  <c r="CM354" i="4"/>
  <c r="CO354" i="4"/>
  <c r="CP354" i="4"/>
  <c r="CE355" i="4"/>
  <c r="CF355" i="4"/>
  <c r="CG355" i="4"/>
  <c r="CI355" i="4"/>
  <c r="CJ355" i="4"/>
  <c r="CK355" i="4"/>
  <c r="CL355" i="4"/>
  <c r="CM355" i="4"/>
  <c r="CO355" i="4"/>
  <c r="CP355" i="4"/>
  <c r="CE356" i="4"/>
  <c r="CF356" i="4"/>
  <c r="CG356" i="4"/>
  <c r="CI356" i="4"/>
  <c r="CJ356" i="4"/>
  <c r="CK356" i="4"/>
  <c r="CL356" i="4"/>
  <c r="CM356" i="4"/>
  <c r="CO356" i="4"/>
  <c r="CP356" i="4"/>
  <c r="CE357" i="4"/>
  <c r="CF357" i="4"/>
  <c r="CG357" i="4"/>
  <c r="CI357" i="4"/>
  <c r="CJ357" i="4"/>
  <c r="CK357" i="4"/>
  <c r="CL357" i="4"/>
  <c r="CM357" i="4"/>
  <c r="CO357" i="4"/>
  <c r="CP357" i="4"/>
  <c r="CE358" i="4"/>
  <c r="CF358" i="4"/>
  <c r="CG358" i="4"/>
  <c r="CI358" i="4"/>
  <c r="CJ358" i="4"/>
  <c r="CK358" i="4"/>
  <c r="CL358" i="4"/>
  <c r="CM358" i="4"/>
  <c r="CO358" i="4"/>
  <c r="CP358" i="4"/>
  <c r="CE359" i="4"/>
  <c r="CF359" i="4"/>
  <c r="CG359" i="4"/>
  <c r="CI359" i="4"/>
  <c r="CJ359" i="4"/>
  <c r="CK359" i="4"/>
  <c r="CL359" i="4"/>
  <c r="CM359" i="4"/>
  <c r="CO359" i="4"/>
  <c r="CP359" i="4"/>
  <c r="CE360" i="4"/>
  <c r="CF360" i="4"/>
  <c r="CG360" i="4"/>
  <c r="CI360" i="4"/>
  <c r="CJ360" i="4"/>
  <c r="CK360" i="4"/>
  <c r="CL360" i="4"/>
  <c r="CM360" i="4"/>
  <c r="CO360" i="4"/>
  <c r="CP360" i="4"/>
  <c r="CE361" i="4"/>
  <c r="CF361" i="4"/>
  <c r="CG361" i="4"/>
  <c r="CI361" i="4"/>
  <c r="CJ361" i="4"/>
  <c r="CK361" i="4"/>
  <c r="CL361" i="4"/>
  <c r="CM361" i="4"/>
  <c r="CO361" i="4"/>
  <c r="CP361" i="4"/>
  <c r="CE362" i="4"/>
  <c r="CF362" i="4"/>
  <c r="CG362" i="4"/>
  <c r="CI362" i="4"/>
  <c r="CJ362" i="4"/>
  <c r="CK362" i="4"/>
  <c r="CL362" i="4"/>
  <c r="CM362" i="4"/>
  <c r="CO362" i="4"/>
  <c r="CP362" i="4"/>
  <c r="CE363" i="4"/>
  <c r="CF363" i="4"/>
  <c r="CG363" i="4"/>
  <c r="CI363" i="4"/>
  <c r="CJ363" i="4"/>
  <c r="CK363" i="4"/>
  <c r="CL363" i="4"/>
  <c r="CM363" i="4"/>
  <c r="CO363" i="4"/>
  <c r="CP363" i="4"/>
  <c r="CE364" i="4"/>
  <c r="CF364" i="4"/>
  <c r="CG364" i="4"/>
  <c r="CI364" i="4"/>
  <c r="CJ364" i="4"/>
  <c r="CK364" i="4"/>
  <c r="CL364" i="4"/>
  <c r="CM364" i="4"/>
  <c r="CO364" i="4"/>
  <c r="CP364" i="4"/>
  <c r="CE365" i="4"/>
  <c r="CF365" i="4"/>
  <c r="CG365" i="4"/>
  <c r="CI365" i="4"/>
  <c r="CJ365" i="4"/>
  <c r="CK365" i="4"/>
  <c r="CL365" i="4"/>
  <c r="CM365" i="4"/>
  <c r="CO365" i="4"/>
  <c r="CP365" i="4"/>
  <c r="CE366" i="4"/>
  <c r="CF366" i="4"/>
  <c r="CG366" i="4"/>
  <c r="CI366" i="4"/>
  <c r="CJ366" i="4"/>
  <c r="CK366" i="4"/>
  <c r="CL366" i="4"/>
  <c r="CM366" i="4"/>
  <c r="CO366" i="4"/>
  <c r="CP366" i="4"/>
  <c r="CE367" i="4"/>
  <c r="CF367" i="4"/>
  <c r="CG367" i="4"/>
  <c r="CI367" i="4"/>
  <c r="CJ367" i="4"/>
  <c r="CK367" i="4"/>
  <c r="CL367" i="4"/>
  <c r="CM367" i="4"/>
  <c r="CO367" i="4"/>
  <c r="CP367" i="4"/>
  <c r="CE368" i="4"/>
  <c r="CF368" i="4"/>
  <c r="CG368" i="4"/>
  <c r="CI368" i="4"/>
  <c r="CJ368" i="4"/>
  <c r="CK368" i="4"/>
  <c r="CL368" i="4"/>
  <c r="CM368" i="4"/>
  <c r="CO368" i="4"/>
  <c r="CP368" i="4"/>
  <c r="CE369" i="4"/>
  <c r="CF369" i="4"/>
  <c r="CG369" i="4"/>
  <c r="CI369" i="4"/>
  <c r="CJ369" i="4"/>
  <c r="CK369" i="4"/>
  <c r="CL369" i="4"/>
  <c r="CM369" i="4"/>
  <c r="CO369" i="4"/>
  <c r="CP369" i="4"/>
  <c r="CE370" i="4"/>
  <c r="CF370" i="4"/>
  <c r="CG370" i="4"/>
  <c r="CI370" i="4"/>
  <c r="CJ370" i="4"/>
  <c r="CK370" i="4"/>
  <c r="CL370" i="4"/>
  <c r="CM370" i="4"/>
  <c r="CO370" i="4"/>
  <c r="CP370" i="4"/>
  <c r="CE371" i="4"/>
  <c r="CF371" i="4"/>
  <c r="CG371" i="4"/>
  <c r="CI371" i="4"/>
  <c r="CJ371" i="4"/>
  <c r="CK371" i="4"/>
  <c r="CL371" i="4"/>
  <c r="CM371" i="4"/>
  <c r="CO371" i="4"/>
  <c r="CP371" i="4"/>
  <c r="CE372" i="4"/>
  <c r="CF372" i="4"/>
  <c r="CG372" i="4"/>
  <c r="CI372" i="4"/>
  <c r="CJ372" i="4"/>
  <c r="CK372" i="4"/>
  <c r="CL372" i="4"/>
  <c r="CM372" i="4"/>
  <c r="CO372" i="4"/>
  <c r="CP372" i="4"/>
  <c r="CE373" i="4"/>
  <c r="CF373" i="4"/>
  <c r="CG373" i="4"/>
  <c r="CI373" i="4"/>
  <c r="CJ373" i="4"/>
  <c r="CK373" i="4"/>
  <c r="CL373" i="4"/>
  <c r="CM373" i="4"/>
  <c r="CO373" i="4"/>
  <c r="CP373" i="4"/>
  <c r="CE374" i="4"/>
  <c r="CF374" i="4"/>
  <c r="CG374" i="4"/>
  <c r="CI374" i="4"/>
  <c r="CJ374" i="4"/>
  <c r="CK374" i="4"/>
  <c r="CL374" i="4"/>
  <c r="CM374" i="4"/>
  <c r="CO374" i="4"/>
  <c r="CP374" i="4"/>
  <c r="CE375" i="4"/>
  <c r="CF375" i="4"/>
  <c r="CG375" i="4"/>
  <c r="CI375" i="4"/>
  <c r="CJ375" i="4"/>
  <c r="CK375" i="4"/>
  <c r="CL375" i="4"/>
  <c r="CM375" i="4"/>
  <c r="CO375" i="4"/>
  <c r="CP375" i="4"/>
  <c r="CE376" i="4"/>
  <c r="CF376" i="4"/>
  <c r="CG376" i="4"/>
  <c r="CI376" i="4"/>
  <c r="CJ376" i="4"/>
  <c r="CK376" i="4"/>
  <c r="CL376" i="4"/>
  <c r="CM376" i="4"/>
  <c r="CO376" i="4"/>
  <c r="CP376" i="4"/>
  <c r="CE377" i="4"/>
  <c r="CF377" i="4"/>
  <c r="CG377" i="4"/>
  <c r="CI377" i="4"/>
  <c r="CJ377" i="4"/>
  <c r="CK377" i="4"/>
  <c r="CL377" i="4"/>
  <c r="CM377" i="4"/>
  <c r="CO377" i="4"/>
  <c r="CP377" i="4"/>
  <c r="CE378" i="4"/>
  <c r="CF378" i="4"/>
  <c r="CG378" i="4"/>
  <c r="CI378" i="4"/>
  <c r="CJ378" i="4"/>
  <c r="CK378" i="4"/>
  <c r="CL378" i="4"/>
  <c r="CM378" i="4"/>
  <c r="CO378" i="4"/>
  <c r="CP378" i="4"/>
  <c r="CE379" i="4"/>
  <c r="CF379" i="4"/>
  <c r="CG379" i="4"/>
  <c r="CI379" i="4"/>
  <c r="CJ379" i="4"/>
  <c r="CK379" i="4"/>
  <c r="CL379" i="4"/>
  <c r="CM379" i="4"/>
  <c r="CO379" i="4"/>
  <c r="CP379" i="4"/>
  <c r="CE380" i="4"/>
  <c r="CF380" i="4"/>
  <c r="CG380" i="4"/>
  <c r="CI380" i="4"/>
  <c r="CJ380" i="4"/>
  <c r="CK380" i="4"/>
  <c r="CL380" i="4"/>
  <c r="CM380" i="4"/>
  <c r="CO380" i="4"/>
  <c r="CP380" i="4"/>
  <c r="CE381" i="4"/>
  <c r="CF381" i="4"/>
  <c r="CG381" i="4"/>
  <c r="CI381" i="4"/>
  <c r="CJ381" i="4"/>
  <c r="CK381" i="4"/>
  <c r="CL381" i="4"/>
  <c r="CM381" i="4"/>
  <c r="CO381" i="4"/>
  <c r="CP381" i="4"/>
  <c r="CE382" i="4"/>
  <c r="CF382" i="4"/>
  <c r="CG382" i="4"/>
  <c r="CI382" i="4"/>
  <c r="CJ382" i="4"/>
  <c r="CK382" i="4"/>
  <c r="CL382" i="4"/>
  <c r="CM382" i="4"/>
  <c r="CO382" i="4"/>
  <c r="CP382" i="4"/>
  <c r="CE383" i="4"/>
  <c r="CF383" i="4"/>
  <c r="CG383" i="4"/>
  <c r="CI383" i="4"/>
  <c r="CJ383" i="4"/>
  <c r="CK383" i="4"/>
  <c r="CL383" i="4"/>
  <c r="CM383" i="4"/>
  <c r="CO383" i="4"/>
  <c r="CP383" i="4"/>
  <c r="CE384" i="4"/>
  <c r="CF384" i="4"/>
  <c r="CG384" i="4"/>
  <c r="CI384" i="4"/>
  <c r="CJ384" i="4"/>
  <c r="CK384" i="4"/>
  <c r="CL384" i="4"/>
  <c r="CM384" i="4"/>
  <c r="CO384" i="4"/>
  <c r="CP384" i="4"/>
  <c r="CE385" i="4"/>
  <c r="CF385" i="4"/>
  <c r="CG385" i="4"/>
  <c r="CI385" i="4"/>
  <c r="CJ385" i="4"/>
  <c r="CK385" i="4"/>
  <c r="CL385" i="4"/>
  <c r="CM385" i="4"/>
  <c r="CO385" i="4"/>
  <c r="CP385" i="4"/>
  <c r="CE386" i="4"/>
  <c r="CF386" i="4"/>
  <c r="CG386" i="4"/>
  <c r="CI386" i="4"/>
  <c r="CJ386" i="4"/>
  <c r="CK386" i="4"/>
  <c r="CL386" i="4"/>
  <c r="CM386" i="4"/>
  <c r="CO386" i="4"/>
  <c r="CP386" i="4"/>
  <c r="CE387" i="4"/>
  <c r="CF387" i="4"/>
  <c r="CG387" i="4"/>
  <c r="CI387" i="4"/>
  <c r="CJ387" i="4"/>
  <c r="CK387" i="4"/>
  <c r="CL387" i="4"/>
  <c r="CM387" i="4"/>
  <c r="CO387" i="4"/>
  <c r="CP387" i="4"/>
  <c r="CE388" i="4"/>
  <c r="CF388" i="4"/>
  <c r="CG388" i="4"/>
  <c r="CI388" i="4"/>
  <c r="CJ388" i="4"/>
  <c r="CK388" i="4"/>
  <c r="CL388" i="4"/>
  <c r="CM388" i="4"/>
  <c r="CO388" i="4"/>
  <c r="CP388" i="4"/>
  <c r="CE389" i="4"/>
  <c r="CF389" i="4"/>
  <c r="CG389" i="4"/>
  <c r="CI389" i="4"/>
  <c r="CJ389" i="4"/>
  <c r="CK389" i="4"/>
  <c r="CL389" i="4"/>
  <c r="CM389" i="4"/>
  <c r="CO389" i="4"/>
  <c r="CP389" i="4"/>
  <c r="CE390" i="4"/>
  <c r="CF390" i="4"/>
  <c r="CG390" i="4"/>
  <c r="CI390" i="4"/>
  <c r="CJ390" i="4"/>
  <c r="CK390" i="4"/>
  <c r="CL390" i="4"/>
  <c r="CM390" i="4"/>
  <c r="CO390" i="4"/>
  <c r="CP390" i="4"/>
  <c r="CE391" i="4"/>
  <c r="CF391" i="4"/>
  <c r="CG391" i="4"/>
  <c r="CI391" i="4"/>
  <c r="CJ391" i="4"/>
  <c r="CK391" i="4"/>
  <c r="CL391" i="4"/>
  <c r="CM391" i="4"/>
  <c r="CO391" i="4"/>
  <c r="CP391" i="4"/>
  <c r="CE392" i="4"/>
  <c r="CF392" i="4"/>
  <c r="CG392" i="4"/>
  <c r="CI392" i="4"/>
  <c r="CJ392" i="4"/>
  <c r="CK392" i="4"/>
  <c r="CL392" i="4"/>
  <c r="CM392" i="4"/>
  <c r="CO392" i="4"/>
  <c r="CP392" i="4"/>
  <c r="CE393" i="4"/>
  <c r="CF393" i="4"/>
  <c r="CG393" i="4"/>
  <c r="CI393" i="4"/>
  <c r="CJ393" i="4"/>
  <c r="CK393" i="4"/>
  <c r="CL393" i="4"/>
  <c r="CM393" i="4"/>
  <c r="CO393" i="4"/>
  <c r="CP393" i="4"/>
  <c r="CE394" i="4"/>
  <c r="CF394" i="4"/>
  <c r="CG394" i="4"/>
  <c r="CI394" i="4"/>
  <c r="CJ394" i="4"/>
  <c r="CK394" i="4"/>
  <c r="CL394" i="4"/>
  <c r="CM394" i="4"/>
  <c r="CO394" i="4"/>
  <c r="CP394" i="4"/>
  <c r="CE395" i="4"/>
  <c r="CF395" i="4"/>
  <c r="CG395" i="4"/>
  <c r="CI395" i="4"/>
  <c r="CJ395" i="4"/>
  <c r="CK395" i="4"/>
  <c r="CL395" i="4"/>
  <c r="CM395" i="4"/>
  <c r="CO395" i="4"/>
  <c r="CP395" i="4"/>
  <c r="CE396" i="4"/>
  <c r="CF396" i="4"/>
  <c r="CG396" i="4"/>
  <c r="CI396" i="4"/>
  <c r="CJ396" i="4"/>
  <c r="CK396" i="4"/>
  <c r="CL396" i="4"/>
  <c r="CM396" i="4"/>
  <c r="CO396" i="4"/>
  <c r="CP396" i="4"/>
  <c r="CE397" i="4"/>
  <c r="CF397" i="4"/>
  <c r="CG397" i="4"/>
  <c r="CI397" i="4"/>
  <c r="CJ397" i="4"/>
  <c r="CK397" i="4"/>
  <c r="CL397" i="4"/>
  <c r="CM397" i="4"/>
  <c r="CO397" i="4"/>
  <c r="CP397" i="4"/>
  <c r="CE398" i="4"/>
  <c r="CF398" i="4"/>
  <c r="CG398" i="4"/>
  <c r="CI398" i="4"/>
  <c r="CJ398" i="4"/>
  <c r="CK398" i="4"/>
  <c r="CL398" i="4"/>
  <c r="CM398" i="4"/>
  <c r="CO398" i="4"/>
  <c r="CP398" i="4"/>
  <c r="CE399" i="4"/>
  <c r="CF399" i="4"/>
  <c r="CG399" i="4"/>
  <c r="CI399" i="4"/>
  <c r="CJ399" i="4"/>
  <c r="CK399" i="4"/>
  <c r="CL399" i="4"/>
  <c r="CM399" i="4"/>
  <c r="CO399" i="4"/>
  <c r="CP399" i="4"/>
  <c r="CE400" i="4"/>
  <c r="CF400" i="4"/>
  <c r="CG400" i="4"/>
  <c r="CI400" i="4"/>
  <c r="CJ400" i="4"/>
  <c r="CK400" i="4"/>
  <c r="CL400" i="4"/>
  <c r="CM400" i="4"/>
  <c r="CO400" i="4"/>
  <c r="CP400" i="4"/>
  <c r="CE401" i="4"/>
  <c r="CF401" i="4"/>
  <c r="CG401" i="4"/>
  <c r="CI401" i="4"/>
  <c r="CJ401" i="4"/>
  <c r="CK401" i="4"/>
  <c r="CL401" i="4"/>
  <c r="CM401" i="4"/>
  <c r="CO401" i="4"/>
  <c r="CP401" i="4"/>
  <c r="CE402" i="4"/>
  <c r="CF402" i="4"/>
  <c r="CG402" i="4"/>
  <c r="CI402" i="4"/>
  <c r="CJ402" i="4"/>
  <c r="CK402" i="4"/>
  <c r="CL402" i="4"/>
  <c r="CM402" i="4"/>
  <c r="CO402" i="4"/>
  <c r="CP402" i="4"/>
  <c r="CE403" i="4"/>
  <c r="CF403" i="4"/>
  <c r="CG403" i="4"/>
  <c r="CI403" i="4"/>
  <c r="CJ403" i="4"/>
  <c r="CK403" i="4"/>
  <c r="CL403" i="4"/>
  <c r="CM403" i="4"/>
  <c r="CO403" i="4"/>
  <c r="CP403" i="4"/>
  <c r="CE404" i="4"/>
  <c r="CF404" i="4"/>
  <c r="CG404" i="4"/>
  <c r="CI404" i="4"/>
  <c r="CJ404" i="4"/>
  <c r="CK404" i="4"/>
  <c r="CL404" i="4"/>
  <c r="CM404" i="4"/>
  <c r="CO404" i="4"/>
  <c r="CP404" i="4"/>
  <c r="CE405" i="4"/>
  <c r="CF405" i="4"/>
  <c r="CG405" i="4"/>
  <c r="CI405" i="4"/>
  <c r="CJ405" i="4"/>
  <c r="CK405" i="4"/>
  <c r="CL405" i="4"/>
  <c r="CM405" i="4"/>
  <c r="CO405" i="4"/>
  <c r="CP405" i="4"/>
  <c r="CE406" i="4"/>
  <c r="CF406" i="4"/>
  <c r="CG406" i="4"/>
  <c r="CI406" i="4"/>
  <c r="CJ406" i="4"/>
  <c r="CK406" i="4"/>
  <c r="CL406" i="4"/>
  <c r="CM406" i="4"/>
  <c r="CO406" i="4"/>
  <c r="CP406" i="4"/>
  <c r="CE407" i="4"/>
  <c r="CF407" i="4"/>
  <c r="CG407" i="4"/>
  <c r="CI407" i="4"/>
  <c r="CJ407" i="4"/>
  <c r="CK407" i="4"/>
  <c r="CL407" i="4"/>
  <c r="CM407" i="4"/>
  <c r="CO407" i="4"/>
  <c r="CP407" i="4"/>
  <c r="CE408" i="4"/>
  <c r="CF408" i="4"/>
  <c r="CG408" i="4"/>
  <c r="CI408" i="4"/>
  <c r="CJ408" i="4"/>
  <c r="CK408" i="4"/>
  <c r="CL408" i="4"/>
  <c r="CM408" i="4"/>
  <c r="CO408" i="4"/>
  <c r="CP408" i="4"/>
  <c r="CE409" i="4"/>
  <c r="CF409" i="4"/>
  <c r="CG409" i="4"/>
  <c r="CI409" i="4"/>
  <c r="CJ409" i="4"/>
  <c r="CK409" i="4"/>
  <c r="CL409" i="4"/>
  <c r="CM409" i="4"/>
  <c r="CO409" i="4"/>
  <c r="CP409" i="4"/>
  <c r="CE410" i="4"/>
  <c r="CF410" i="4"/>
  <c r="CG410" i="4"/>
  <c r="CI410" i="4"/>
  <c r="CJ410" i="4"/>
  <c r="CK410" i="4"/>
  <c r="CL410" i="4"/>
  <c r="CM410" i="4"/>
  <c r="CO410" i="4"/>
  <c r="CP410" i="4"/>
  <c r="CE411" i="4"/>
  <c r="CF411" i="4"/>
  <c r="CG411" i="4"/>
  <c r="CI411" i="4"/>
  <c r="CJ411" i="4"/>
  <c r="CK411" i="4"/>
  <c r="CL411" i="4"/>
  <c r="CM411" i="4"/>
  <c r="CO411" i="4"/>
  <c r="CP411" i="4"/>
  <c r="CE412" i="4"/>
  <c r="CF412" i="4"/>
  <c r="CG412" i="4"/>
  <c r="CI412" i="4"/>
  <c r="CJ412" i="4"/>
  <c r="CK412" i="4"/>
  <c r="CL412" i="4"/>
  <c r="CM412" i="4"/>
  <c r="CO412" i="4"/>
  <c r="CP412" i="4"/>
  <c r="CE413" i="4"/>
  <c r="CF413" i="4"/>
  <c r="CG413" i="4"/>
  <c r="CI413" i="4"/>
  <c r="CJ413" i="4"/>
  <c r="CK413" i="4"/>
  <c r="CL413" i="4"/>
  <c r="CM413" i="4"/>
  <c r="CO413" i="4"/>
  <c r="CP413" i="4"/>
  <c r="CE414" i="4"/>
  <c r="CF414" i="4"/>
  <c r="CG414" i="4"/>
  <c r="CI414" i="4"/>
  <c r="CJ414" i="4"/>
  <c r="CK414" i="4"/>
  <c r="CL414" i="4"/>
  <c r="CM414" i="4"/>
  <c r="CO414" i="4"/>
  <c r="CP414" i="4"/>
  <c r="CE415" i="4"/>
  <c r="CF415" i="4"/>
  <c r="CG415" i="4"/>
  <c r="CI415" i="4"/>
  <c r="CJ415" i="4"/>
  <c r="CK415" i="4"/>
  <c r="CL415" i="4"/>
  <c r="CM415" i="4"/>
  <c r="CO415" i="4"/>
  <c r="CP415" i="4"/>
  <c r="CE416" i="4"/>
  <c r="CF416" i="4"/>
  <c r="CG416" i="4"/>
  <c r="CI416" i="4"/>
  <c r="CJ416" i="4"/>
  <c r="CK416" i="4"/>
  <c r="CL416" i="4"/>
  <c r="CM416" i="4"/>
  <c r="CO416" i="4"/>
  <c r="CP416" i="4"/>
  <c r="CE417" i="4"/>
  <c r="CF417" i="4"/>
  <c r="CG417" i="4"/>
  <c r="CI417" i="4"/>
  <c r="CJ417" i="4"/>
  <c r="CK417" i="4"/>
  <c r="CL417" i="4"/>
  <c r="CM417" i="4"/>
  <c r="CO417" i="4"/>
  <c r="CP417" i="4"/>
  <c r="CE418" i="4"/>
  <c r="CF418" i="4"/>
  <c r="CG418" i="4"/>
  <c r="CI418" i="4"/>
  <c r="CJ418" i="4"/>
  <c r="CK418" i="4"/>
  <c r="CL418" i="4"/>
  <c r="CM418" i="4"/>
  <c r="CO418" i="4"/>
  <c r="CP418" i="4"/>
  <c r="CE419" i="4"/>
  <c r="CF419" i="4"/>
  <c r="CG419" i="4"/>
  <c r="CI419" i="4"/>
  <c r="CJ419" i="4"/>
  <c r="CK419" i="4"/>
  <c r="CL419" i="4"/>
  <c r="CM419" i="4"/>
  <c r="CO419" i="4"/>
  <c r="CP419" i="4"/>
  <c r="CE420" i="4"/>
  <c r="CF420" i="4"/>
  <c r="CG420" i="4"/>
  <c r="CI420" i="4"/>
  <c r="CJ420" i="4"/>
  <c r="CK420" i="4"/>
  <c r="CL420" i="4"/>
  <c r="CM420" i="4"/>
  <c r="CO420" i="4"/>
  <c r="CP420" i="4"/>
  <c r="CE421" i="4"/>
  <c r="CF421" i="4"/>
  <c r="CG421" i="4"/>
  <c r="CI421" i="4"/>
  <c r="CJ421" i="4"/>
  <c r="CK421" i="4"/>
  <c r="CL421" i="4"/>
  <c r="CM421" i="4"/>
  <c r="CO421" i="4"/>
  <c r="CP421" i="4"/>
  <c r="CE422" i="4"/>
  <c r="CF422" i="4"/>
  <c r="CG422" i="4"/>
  <c r="CI422" i="4"/>
  <c r="CJ422" i="4"/>
  <c r="CK422" i="4"/>
  <c r="CL422" i="4"/>
  <c r="CM422" i="4"/>
  <c r="CO422" i="4"/>
  <c r="CP422" i="4"/>
  <c r="CE423" i="4"/>
  <c r="CF423" i="4"/>
  <c r="CG423" i="4"/>
  <c r="CI423" i="4"/>
  <c r="CJ423" i="4"/>
  <c r="CK423" i="4"/>
  <c r="CL423" i="4"/>
  <c r="CM423" i="4"/>
  <c r="CO423" i="4"/>
  <c r="CP423" i="4"/>
  <c r="CE424" i="4"/>
  <c r="CF424" i="4"/>
  <c r="CG424" i="4"/>
  <c r="CI424" i="4"/>
  <c r="CJ424" i="4"/>
  <c r="CK424" i="4"/>
  <c r="CL424" i="4"/>
  <c r="CM424" i="4"/>
  <c r="CO424" i="4"/>
  <c r="CP424" i="4"/>
  <c r="CE425" i="4"/>
  <c r="CF425" i="4"/>
  <c r="CG425" i="4"/>
  <c r="CI425" i="4"/>
  <c r="CJ425" i="4"/>
  <c r="CK425" i="4"/>
  <c r="CL425" i="4"/>
  <c r="CM425" i="4"/>
  <c r="CO425" i="4"/>
  <c r="CP425" i="4"/>
  <c r="CE426" i="4"/>
  <c r="CF426" i="4"/>
  <c r="CG426" i="4"/>
  <c r="CI426" i="4"/>
  <c r="CJ426" i="4"/>
  <c r="CK426" i="4"/>
  <c r="CL426" i="4"/>
  <c r="CM426" i="4"/>
  <c r="CO426" i="4"/>
  <c r="CP426" i="4"/>
  <c r="CE427" i="4"/>
  <c r="CF427" i="4"/>
  <c r="CG427" i="4"/>
  <c r="CI427" i="4"/>
  <c r="CJ427" i="4"/>
  <c r="CK427" i="4"/>
  <c r="CL427" i="4"/>
  <c r="CM427" i="4"/>
  <c r="CO427" i="4"/>
  <c r="CP427" i="4"/>
  <c r="CE428" i="4"/>
  <c r="CF428" i="4"/>
  <c r="CG428" i="4"/>
  <c r="CI428" i="4"/>
  <c r="CJ428" i="4"/>
  <c r="CK428" i="4"/>
  <c r="CL428" i="4"/>
  <c r="CM428" i="4"/>
  <c r="CO428" i="4"/>
  <c r="CP428" i="4"/>
  <c r="CE429" i="4"/>
  <c r="CF429" i="4"/>
  <c r="CG429" i="4"/>
  <c r="CI429" i="4"/>
  <c r="CJ429" i="4"/>
  <c r="CK429" i="4"/>
  <c r="CL429" i="4"/>
  <c r="CM429" i="4"/>
  <c r="CO429" i="4"/>
  <c r="CP429" i="4"/>
  <c r="CE430" i="4"/>
  <c r="CF430" i="4"/>
  <c r="CG430" i="4"/>
  <c r="CI430" i="4"/>
  <c r="CJ430" i="4"/>
  <c r="CK430" i="4"/>
  <c r="CL430" i="4"/>
  <c r="CM430" i="4"/>
  <c r="CO430" i="4"/>
  <c r="CP430" i="4"/>
  <c r="CE431" i="4"/>
  <c r="CF431" i="4"/>
  <c r="CG431" i="4"/>
  <c r="CI431" i="4"/>
  <c r="CJ431" i="4"/>
  <c r="CK431" i="4"/>
  <c r="CL431" i="4"/>
  <c r="CM431" i="4"/>
  <c r="CO431" i="4"/>
  <c r="CP431" i="4"/>
  <c r="CE432" i="4"/>
  <c r="CF432" i="4"/>
  <c r="CG432" i="4"/>
  <c r="CI432" i="4"/>
  <c r="CJ432" i="4"/>
  <c r="CK432" i="4"/>
  <c r="CL432" i="4"/>
  <c r="CM432" i="4"/>
  <c r="CO432" i="4"/>
  <c r="CP432" i="4"/>
  <c r="CE433" i="4"/>
  <c r="CF433" i="4"/>
  <c r="CG433" i="4"/>
  <c r="CI433" i="4"/>
  <c r="CJ433" i="4"/>
  <c r="CK433" i="4"/>
  <c r="CL433" i="4"/>
  <c r="CM433" i="4"/>
  <c r="CO433" i="4"/>
  <c r="CP433" i="4"/>
  <c r="CE434" i="4"/>
  <c r="CF434" i="4"/>
  <c r="CG434" i="4"/>
  <c r="CI434" i="4"/>
  <c r="CJ434" i="4"/>
  <c r="CK434" i="4"/>
  <c r="CL434" i="4"/>
  <c r="CM434" i="4"/>
  <c r="CO434" i="4"/>
  <c r="CP434" i="4"/>
  <c r="CE435" i="4"/>
  <c r="CF435" i="4"/>
  <c r="CG435" i="4"/>
  <c r="CI435" i="4"/>
  <c r="CJ435" i="4"/>
  <c r="CK435" i="4"/>
  <c r="CL435" i="4"/>
  <c r="CM435" i="4"/>
  <c r="CO435" i="4"/>
  <c r="CP435" i="4"/>
  <c r="CE436" i="4"/>
  <c r="CF436" i="4"/>
  <c r="CG436" i="4"/>
  <c r="CI436" i="4"/>
  <c r="CJ436" i="4"/>
  <c r="CK436" i="4"/>
  <c r="CL436" i="4"/>
  <c r="CM436" i="4"/>
  <c r="CO436" i="4"/>
  <c r="CP436" i="4"/>
  <c r="CE437" i="4"/>
  <c r="CF437" i="4"/>
  <c r="CG437" i="4"/>
  <c r="CI437" i="4"/>
  <c r="CJ437" i="4"/>
  <c r="CK437" i="4"/>
  <c r="CL437" i="4"/>
  <c r="CM437" i="4"/>
  <c r="CO437" i="4"/>
  <c r="CP437" i="4"/>
  <c r="CE438" i="4"/>
  <c r="CF438" i="4"/>
  <c r="CG438" i="4"/>
  <c r="CI438" i="4"/>
  <c r="CJ438" i="4"/>
  <c r="CK438" i="4"/>
  <c r="CL438" i="4"/>
  <c r="CM438" i="4"/>
  <c r="CO438" i="4"/>
  <c r="CP438" i="4"/>
  <c r="CE439" i="4"/>
  <c r="CF439" i="4"/>
  <c r="CG439" i="4"/>
  <c r="CI439" i="4"/>
  <c r="CJ439" i="4"/>
  <c r="CK439" i="4"/>
  <c r="CL439" i="4"/>
  <c r="CM439" i="4"/>
  <c r="CO439" i="4"/>
  <c r="CP439" i="4"/>
  <c r="CE440" i="4"/>
  <c r="CF440" i="4"/>
  <c r="CG440" i="4"/>
  <c r="CI440" i="4"/>
  <c r="CJ440" i="4"/>
  <c r="CK440" i="4"/>
  <c r="CL440" i="4"/>
  <c r="CM440" i="4"/>
  <c r="CO440" i="4"/>
  <c r="CP440" i="4"/>
  <c r="CE441" i="4"/>
  <c r="CF441" i="4"/>
  <c r="CG441" i="4"/>
  <c r="CI441" i="4"/>
  <c r="CJ441" i="4"/>
  <c r="CK441" i="4"/>
  <c r="CL441" i="4"/>
  <c r="CM441" i="4"/>
  <c r="CO441" i="4"/>
  <c r="CP441" i="4"/>
  <c r="CE442" i="4"/>
  <c r="CF442" i="4"/>
  <c r="CG442" i="4"/>
  <c r="CI442" i="4"/>
  <c r="CJ442" i="4"/>
  <c r="CK442" i="4"/>
  <c r="CL442" i="4"/>
  <c r="CM442" i="4"/>
  <c r="CO442" i="4"/>
  <c r="CP442" i="4"/>
  <c r="CE443" i="4"/>
  <c r="CF443" i="4"/>
  <c r="CG443" i="4"/>
  <c r="CI443" i="4"/>
  <c r="CJ443" i="4"/>
  <c r="CK443" i="4"/>
  <c r="CL443" i="4"/>
  <c r="CM443" i="4"/>
  <c r="CO443" i="4"/>
  <c r="CP443" i="4"/>
  <c r="CE444" i="4"/>
  <c r="CF444" i="4"/>
  <c r="CG444" i="4"/>
  <c r="CI444" i="4"/>
  <c r="CJ444" i="4"/>
  <c r="CK444" i="4"/>
  <c r="CL444" i="4"/>
  <c r="CM444" i="4"/>
  <c r="CO444" i="4"/>
  <c r="CP444" i="4"/>
  <c r="CE445" i="4"/>
  <c r="CF445" i="4"/>
  <c r="CG445" i="4"/>
  <c r="CI445" i="4"/>
  <c r="CJ445" i="4"/>
  <c r="CK445" i="4"/>
  <c r="CL445" i="4"/>
  <c r="CM445" i="4"/>
  <c r="CO445" i="4"/>
  <c r="CP445" i="4"/>
  <c r="CE446" i="4"/>
  <c r="CF446" i="4"/>
  <c r="CG446" i="4"/>
  <c r="CI446" i="4"/>
  <c r="CJ446" i="4"/>
  <c r="CK446" i="4"/>
  <c r="CL446" i="4"/>
  <c r="CM446" i="4"/>
  <c r="CO446" i="4"/>
  <c r="CP446" i="4"/>
  <c r="CE447" i="4"/>
  <c r="CF447" i="4"/>
  <c r="CG447" i="4"/>
  <c r="CI447" i="4"/>
  <c r="CJ447" i="4"/>
  <c r="CK447" i="4"/>
  <c r="CL447" i="4"/>
  <c r="CM447" i="4"/>
  <c r="CO447" i="4"/>
  <c r="CP447" i="4"/>
  <c r="CE448" i="4"/>
  <c r="CF448" i="4"/>
  <c r="CG448" i="4"/>
  <c r="CI448" i="4"/>
  <c r="CJ448" i="4"/>
  <c r="CK448" i="4"/>
  <c r="CL448" i="4"/>
  <c r="CM448" i="4"/>
  <c r="CO448" i="4"/>
  <c r="CP448" i="4"/>
  <c r="CE449" i="4"/>
  <c r="CF449" i="4"/>
  <c r="CG449" i="4"/>
  <c r="CI449" i="4"/>
  <c r="CJ449" i="4"/>
  <c r="CK449" i="4"/>
  <c r="CL449" i="4"/>
  <c r="CM449" i="4"/>
  <c r="CO449" i="4"/>
  <c r="CP449" i="4"/>
  <c r="CE450" i="4"/>
  <c r="CF450" i="4"/>
  <c r="CG450" i="4"/>
  <c r="CI450" i="4"/>
  <c r="CJ450" i="4"/>
  <c r="CK450" i="4"/>
  <c r="CL450" i="4"/>
  <c r="CM450" i="4"/>
  <c r="CO450" i="4"/>
  <c r="CP450" i="4"/>
  <c r="CE451" i="4"/>
  <c r="CF451" i="4"/>
  <c r="CG451" i="4"/>
  <c r="CI451" i="4"/>
  <c r="CJ451" i="4"/>
  <c r="CK451" i="4"/>
  <c r="CL451" i="4"/>
  <c r="CM451" i="4"/>
  <c r="CO451" i="4"/>
  <c r="CP451" i="4"/>
  <c r="CE452" i="4"/>
  <c r="CF452" i="4"/>
  <c r="CG452" i="4"/>
  <c r="CI452" i="4"/>
  <c r="CJ452" i="4"/>
  <c r="CK452" i="4"/>
  <c r="CL452" i="4"/>
  <c r="CM452" i="4"/>
  <c r="CO452" i="4"/>
  <c r="CP452" i="4"/>
  <c r="CE453" i="4"/>
  <c r="CF453" i="4"/>
  <c r="CG453" i="4"/>
  <c r="CI453" i="4"/>
  <c r="CJ453" i="4"/>
  <c r="CK453" i="4"/>
  <c r="CL453" i="4"/>
  <c r="CM453" i="4"/>
  <c r="CO453" i="4"/>
  <c r="CP453" i="4"/>
  <c r="CE454" i="4"/>
  <c r="CF454" i="4"/>
  <c r="CG454" i="4"/>
  <c r="CI454" i="4"/>
  <c r="CJ454" i="4"/>
  <c r="CK454" i="4"/>
  <c r="CL454" i="4"/>
  <c r="CM454" i="4"/>
  <c r="CO454" i="4"/>
  <c r="CP454" i="4"/>
  <c r="CE455" i="4"/>
  <c r="CF455" i="4"/>
  <c r="CG455" i="4"/>
  <c r="CI455" i="4"/>
  <c r="CJ455" i="4"/>
  <c r="CK455" i="4"/>
  <c r="CL455" i="4"/>
  <c r="CM455" i="4"/>
  <c r="CO455" i="4"/>
  <c r="CP455" i="4"/>
  <c r="CE456" i="4"/>
  <c r="CF456" i="4"/>
  <c r="CG456" i="4"/>
  <c r="CI456" i="4"/>
  <c r="CJ456" i="4"/>
  <c r="CK456" i="4"/>
  <c r="CL456" i="4"/>
  <c r="CM456" i="4"/>
  <c r="CO456" i="4"/>
  <c r="CP456" i="4"/>
  <c r="CE457" i="4"/>
  <c r="CF457" i="4"/>
  <c r="CG457" i="4"/>
  <c r="CI457" i="4"/>
  <c r="CJ457" i="4"/>
  <c r="CK457" i="4"/>
  <c r="CL457" i="4"/>
  <c r="CM457" i="4"/>
  <c r="CO457" i="4"/>
  <c r="CP457" i="4"/>
  <c r="CE458" i="4"/>
  <c r="CF458" i="4"/>
  <c r="CG458" i="4"/>
  <c r="CI458" i="4"/>
  <c r="CJ458" i="4"/>
  <c r="CK458" i="4"/>
  <c r="CL458" i="4"/>
  <c r="CM458" i="4"/>
  <c r="CO458" i="4"/>
  <c r="CP458" i="4"/>
  <c r="CE459" i="4"/>
  <c r="CF459" i="4"/>
  <c r="CG459" i="4"/>
  <c r="CI459" i="4"/>
  <c r="CJ459" i="4"/>
  <c r="CK459" i="4"/>
  <c r="CL459" i="4"/>
  <c r="CM459" i="4"/>
  <c r="CO459" i="4"/>
  <c r="CP459" i="4"/>
  <c r="CE460" i="4"/>
  <c r="CF460" i="4"/>
  <c r="CG460" i="4"/>
  <c r="CI460" i="4"/>
  <c r="CJ460" i="4"/>
  <c r="CK460" i="4"/>
  <c r="CL460" i="4"/>
  <c r="CM460" i="4"/>
  <c r="CO460" i="4"/>
  <c r="CP460" i="4"/>
  <c r="CE461" i="4"/>
  <c r="CF461" i="4"/>
  <c r="CG461" i="4"/>
  <c r="CI461" i="4"/>
  <c r="CJ461" i="4"/>
  <c r="CK461" i="4"/>
  <c r="CL461" i="4"/>
  <c r="CM461" i="4"/>
  <c r="CO461" i="4"/>
  <c r="CP461" i="4"/>
  <c r="CE462" i="4"/>
  <c r="CF462" i="4"/>
  <c r="CG462" i="4"/>
  <c r="CI462" i="4"/>
  <c r="CJ462" i="4"/>
  <c r="CK462" i="4"/>
  <c r="CL462" i="4"/>
  <c r="CM462" i="4"/>
  <c r="CO462" i="4"/>
  <c r="CP462" i="4"/>
  <c r="CE463" i="4"/>
  <c r="CF463" i="4"/>
  <c r="CG463" i="4"/>
  <c r="CI463" i="4"/>
  <c r="CJ463" i="4"/>
  <c r="CK463" i="4"/>
  <c r="CL463" i="4"/>
  <c r="CM463" i="4"/>
  <c r="CO463" i="4"/>
  <c r="CP463" i="4"/>
  <c r="CE464" i="4"/>
  <c r="CF464" i="4"/>
  <c r="CG464" i="4"/>
  <c r="CI464" i="4"/>
  <c r="CJ464" i="4"/>
  <c r="CK464" i="4"/>
  <c r="CL464" i="4"/>
  <c r="CM464" i="4"/>
  <c r="CO464" i="4"/>
  <c r="CP464" i="4"/>
  <c r="CE465" i="4"/>
  <c r="CF465" i="4"/>
  <c r="CG465" i="4"/>
  <c r="CI465" i="4"/>
  <c r="CJ465" i="4"/>
  <c r="CK465" i="4"/>
  <c r="CL465" i="4"/>
  <c r="CM465" i="4"/>
  <c r="CO465" i="4"/>
  <c r="CP465" i="4"/>
  <c r="CE466" i="4"/>
  <c r="CF466" i="4"/>
  <c r="CG466" i="4"/>
  <c r="CI466" i="4"/>
  <c r="CJ466" i="4"/>
  <c r="CK466" i="4"/>
  <c r="CL466" i="4"/>
  <c r="CM466" i="4"/>
  <c r="CO466" i="4"/>
  <c r="CP466" i="4"/>
  <c r="CE467" i="4"/>
  <c r="CF467" i="4"/>
  <c r="CG467" i="4"/>
  <c r="CI467" i="4"/>
  <c r="CJ467" i="4"/>
  <c r="CK467" i="4"/>
  <c r="CL467" i="4"/>
  <c r="CM467" i="4"/>
  <c r="CO467" i="4"/>
  <c r="CP467" i="4"/>
  <c r="CE468" i="4"/>
  <c r="CF468" i="4"/>
  <c r="CG468" i="4"/>
  <c r="CI468" i="4"/>
  <c r="CJ468" i="4"/>
  <c r="CK468" i="4"/>
  <c r="CL468" i="4"/>
  <c r="CM468" i="4"/>
  <c r="CO468" i="4"/>
  <c r="CP468" i="4"/>
  <c r="CE469" i="4"/>
  <c r="CF469" i="4"/>
  <c r="CG469" i="4"/>
  <c r="CI469" i="4"/>
  <c r="CJ469" i="4"/>
  <c r="CK469" i="4"/>
  <c r="CL469" i="4"/>
  <c r="CM469" i="4"/>
  <c r="CO469" i="4"/>
  <c r="CP469" i="4"/>
  <c r="CE470" i="4"/>
  <c r="CF470" i="4"/>
  <c r="CG470" i="4"/>
  <c r="CI470" i="4"/>
  <c r="CJ470" i="4"/>
  <c r="CK470" i="4"/>
  <c r="CL470" i="4"/>
  <c r="CM470" i="4"/>
  <c r="CO470" i="4"/>
  <c r="CP470" i="4"/>
  <c r="CE471" i="4"/>
  <c r="CF471" i="4"/>
  <c r="CG471" i="4"/>
  <c r="CI471" i="4"/>
  <c r="CJ471" i="4"/>
  <c r="CK471" i="4"/>
  <c r="CL471" i="4"/>
  <c r="CM471" i="4"/>
  <c r="CO471" i="4"/>
  <c r="CP471" i="4"/>
  <c r="CE472" i="4"/>
  <c r="CF472" i="4"/>
  <c r="CG472" i="4"/>
  <c r="CI472" i="4"/>
  <c r="CJ472" i="4"/>
  <c r="CK472" i="4"/>
  <c r="CL472" i="4"/>
  <c r="CM472" i="4"/>
  <c r="CO472" i="4"/>
  <c r="CP472" i="4"/>
  <c r="CE473" i="4"/>
  <c r="CF473" i="4"/>
  <c r="CG473" i="4"/>
  <c r="CI473" i="4"/>
  <c r="CJ473" i="4"/>
  <c r="CK473" i="4"/>
  <c r="CL473" i="4"/>
  <c r="CM473" i="4"/>
  <c r="CO473" i="4"/>
  <c r="CP473" i="4"/>
  <c r="CE474" i="4"/>
  <c r="CF474" i="4"/>
  <c r="CG474" i="4"/>
  <c r="CI474" i="4"/>
  <c r="CJ474" i="4"/>
  <c r="CK474" i="4"/>
  <c r="CL474" i="4"/>
  <c r="CM474" i="4"/>
  <c r="CO474" i="4"/>
  <c r="CP474" i="4"/>
  <c r="CE475" i="4"/>
  <c r="CF475" i="4"/>
  <c r="CG475" i="4"/>
  <c r="CI475" i="4"/>
  <c r="CJ475" i="4"/>
  <c r="CK475" i="4"/>
  <c r="CL475" i="4"/>
  <c r="CM475" i="4"/>
  <c r="CO475" i="4"/>
  <c r="CP475" i="4"/>
  <c r="CE476" i="4"/>
  <c r="CF476" i="4"/>
  <c r="CG476" i="4"/>
  <c r="CI476" i="4"/>
  <c r="CJ476" i="4"/>
  <c r="CK476" i="4"/>
  <c r="CL476" i="4"/>
  <c r="CM476" i="4"/>
  <c r="CO476" i="4"/>
  <c r="CP476" i="4"/>
  <c r="CE477" i="4"/>
  <c r="CF477" i="4"/>
  <c r="CG477" i="4"/>
  <c r="CI477" i="4"/>
  <c r="CJ477" i="4"/>
  <c r="CK477" i="4"/>
  <c r="CL477" i="4"/>
  <c r="CM477" i="4"/>
  <c r="CO477" i="4"/>
  <c r="CP477" i="4"/>
  <c r="CE478" i="4"/>
  <c r="CF478" i="4"/>
  <c r="CG478" i="4"/>
  <c r="CI478" i="4"/>
  <c r="CJ478" i="4"/>
  <c r="CK478" i="4"/>
  <c r="CL478" i="4"/>
  <c r="CM478" i="4"/>
  <c r="CO478" i="4"/>
  <c r="CP478" i="4"/>
  <c r="CE479" i="4"/>
  <c r="CF479" i="4"/>
  <c r="CG479" i="4"/>
  <c r="CI479" i="4"/>
  <c r="CJ479" i="4"/>
  <c r="CK479" i="4"/>
  <c r="CL479" i="4"/>
  <c r="CM479" i="4"/>
  <c r="CO479" i="4"/>
  <c r="CP479" i="4"/>
  <c r="CE480" i="4"/>
  <c r="CF480" i="4"/>
  <c r="CG480" i="4"/>
  <c r="CI480" i="4"/>
  <c r="CJ480" i="4"/>
  <c r="CK480" i="4"/>
  <c r="CL480" i="4"/>
  <c r="CM480" i="4"/>
  <c r="CO480" i="4"/>
  <c r="CP480" i="4"/>
  <c r="CE481" i="4"/>
  <c r="CF481" i="4"/>
  <c r="CG481" i="4"/>
  <c r="CI481" i="4"/>
  <c r="CJ481" i="4"/>
  <c r="CK481" i="4"/>
  <c r="CL481" i="4"/>
  <c r="CM481" i="4"/>
  <c r="CO481" i="4"/>
  <c r="CP481" i="4"/>
  <c r="CE482" i="4"/>
  <c r="CF482" i="4"/>
  <c r="CG482" i="4"/>
  <c r="CI482" i="4"/>
  <c r="CJ482" i="4"/>
  <c r="CK482" i="4"/>
  <c r="CL482" i="4"/>
  <c r="CM482" i="4"/>
  <c r="CO482" i="4"/>
  <c r="CP482" i="4"/>
  <c r="CE483" i="4"/>
  <c r="CF483" i="4"/>
  <c r="CG483" i="4"/>
  <c r="CI483" i="4"/>
  <c r="CJ483" i="4"/>
  <c r="CK483" i="4"/>
  <c r="CL483" i="4"/>
  <c r="CM483" i="4"/>
  <c r="CO483" i="4"/>
  <c r="CP483" i="4"/>
  <c r="CE484" i="4"/>
  <c r="CF484" i="4"/>
  <c r="CG484" i="4"/>
  <c r="CI484" i="4"/>
  <c r="CJ484" i="4"/>
  <c r="CK484" i="4"/>
  <c r="CL484" i="4"/>
  <c r="CM484" i="4"/>
  <c r="CO484" i="4"/>
  <c r="CP484" i="4"/>
  <c r="CE485" i="4"/>
  <c r="CF485" i="4"/>
  <c r="CG485" i="4"/>
  <c r="CI485" i="4"/>
  <c r="CJ485" i="4"/>
  <c r="CK485" i="4"/>
  <c r="CL485" i="4"/>
  <c r="CM485" i="4"/>
  <c r="CO485" i="4"/>
  <c r="CP485" i="4"/>
  <c r="CE486" i="4"/>
  <c r="CF486" i="4"/>
  <c r="CG486" i="4"/>
  <c r="CI486" i="4"/>
  <c r="CJ486" i="4"/>
  <c r="CK486" i="4"/>
  <c r="CL486" i="4"/>
  <c r="CM486" i="4"/>
  <c r="CO486" i="4"/>
  <c r="CP486" i="4"/>
  <c r="CE487" i="4"/>
  <c r="CF487" i="4"/>
  <c r="CG487" i="4"/>
  <c r="CI487" i="4"/>
  <c r="CJ487" i="4"/>
  <c r="CK487" i="4"/>
  <c r="CL487" i="4"/>
  <c r="CM487" i="4"/>
  <c r="CO487" i="4"/>
  <c r="CP487" i="4"/>
  <c r="CE488" i="4"/>
  <c r="CF488" i="4"/>
  <c r="CG488" i="4"/>
  <c r="CI488" i="4"/>
  <c r="CJ488" i="4"/>
  <c r="CK488" i="4"/>
  <c r="CL488" i="4"/>
  <c r="CM488" i="4"/>
  <c r="CO488" i="4"/>
  <c r="CP488" i="4"/>
  <c r="CE489" i="4"/>
  <c r="CF489" i="4"/>
  <c r="CG489" i="4"/>
  <c r="CI489" i="4"/>
  <c r="CJ489" i="4"/>
  <c r="CK489" i="4"/>
  <c r="CL489" i="4"/>
  <c r="CM489" i="4"/>
  <c r="CO489" i="4"/>
  <c r="CP489" i="4"/>
  <c r="CE490" i="4"/>
  <c r="CF490" i="4"/>
  <c r="CG490" i="4"/>
  <c r="CI490" i="4"/>
  <c r="CJ490" i="4"/>
  <c r="CK490" i="4"/>
  <c r="CL490" i="4"/>
  <c r="CM490" i="4"/>
  <c r="CO490" i="4"/>
  <c r="CP490" i="4"/>
  <c r="CE491" i="4"/>
  <c r="CF491" i="4"/>
  <c r="CG491" i="4"/>
  <c r="CI491" i="4"/>
  <c r="CJ491" i="4"/>
  <c r="CK491" i="4"/>
  <c r="CL491" i="4"/>
  <c r="CM491" i="4"/>
  <c r="CO491" i="4"/>
  <c r="CP491" i="4"/>
  <c r="CE492" i="4"/>
  <c r="CF492" i="4"/>
  <c r="CG492" i="4"/>
  <c r="CI492" i="4"/>
  <c r="CJ492" i="4"/>
  <c r="CK492" i="4"/>
  <c r="CL492" i="4"/>
  <c r="CM492" i="4"/>
  <c r="CO492" i="4"/>
  <c r="CP492" i="4"/>
  <c r="CE493" i="4"/>
  <c r="CF493" i="4"/>
  <c r="CG493" i="4"/>
  <c r="CI493" i="4"/>
  <c r="CJ493" i="4"/>
  <c r="CK493" i="4"/>
  <c r="CL493" i="4"/>
  <c r="CM493" i="4"/>
  <c r="CO493" i="4"/>
  <c r="CP493" i="4"/>
  <c r="CE494" i="4"/>
  <c r="CF494" i="4"/>
  <c r="CG494" i="4"/>
  <c r="CI494" i="4"/>
  <c r="CJ494" i="4"/>
  <c r="CK494" i="4"/>
  <c r="CL494" i="4"/>
  <c r="CM494" i="4"/>
  <c r="CO494" i="4"/>
  <c r="CP494" i="4"/>
  <c r="CE495" i="4"/>
  <c r="CF495" i="4"/>
  <c r="CG495" i="4"/>
  <c r="CI495" i="4"/>
  <c r="CJ495" i="4"/>
  <c r="CK495" i="4"/>
  <c r="CL495" i="4"/>
  <c r="CM495" i="4"/>
  <c r="CO495" i="4"/>
  <c r="CP495" i="4"/>
  <c r="CE496" i="4"/>
  <c r="CF496" i="4"/>
  <c r="CG496" i="4"/>
  <c r="CI496" i="4"/>
  <c r="CJ496" i="4"/>
  <c r="CK496" i="4"/>
  <c r="CL496" i="4"/>
  <c r="CM496" i="4"/>
  <c r="CO496" i="4"/>
  <c r="CP496" i="4"/>
  <c r="CE497" i="4"/>
  <c r="CF497" i="4"/>
  <c r="CG497" i="4"/>
  <c r="CI497" i="4"/>
  <c r="CJ497" i="4"/>
  <c r="CK497" i="4"/>
  <c r="CL497" i="4"/>
  <c r="CM497" i="4"/>
  <c r="CO497" i="4"/>
  <c r="CP497" i="4"/>
  <c r="CE498" i="4"/>
  <c r="CF498" i="4"/>
  <c r="CG498" i="4"/>
  <c r="CI498" i="4"/>
  <c r="CJ498" i="4"/>
  <c r="CK498" i="4"/>
  <c r="CL498" i="4"/>
  <c r="CM498" i="4"/>
  <c r="CO498" i="4"/>
  <c r="CP498" i="4"/>
  <c r="CE499" i="4"/>
  <c r="CF499" i="4"/>
  <c r="CG499" i="4"/>
  <c r="CI499" i="4"/>
  <c r="CJ499" i="4"/>
  <c r="CK499" i="4"/>
  <c r="CL499" i="4"/>
  <c r="CM499" i="4"/>
  <c r="CO499" i="4"/>
  <c r="CP499" i="4"/>
  <c r="CE500" i="4"/>
  <c r="CF500" i="4"/>
  <c r="CG500" i="4"/>
  <c r="CI500" i="4"/>
  <c r="CJ500" i="4"/>
  <c r="CK500" i="4"/>
  <c r="CL500" i="4"/>
  <c r="CM500" i="4"/>
  <c r="CO500" i="4"/>
  <c r="CP500" i="4"/>
  <c r="CE501" i="4"/>
  <c r="CF501" i="4"/>
  <c r="CG501" i="4"/>
  <c r="CI501" i="4"/>
  <c r="CJ501" i="4"/>
  <c r="CK501" i="4"/>
  <c r="CL501" i="4"/>
  <c r="CM501" i="4"/>
  <c r="CO501" i="4"/>
  <c r="CP501" i="4"/>
  <c r="CE502" i="4"/>
  <c r="CF502" i="4"/>
  <c r="CG502" i="4"/>
  <c r="CI502" i="4"/>
  <c r="CJ502" i="4"/>
  <c r="CK502" i="4"/>
  <c r="CL502" i="4"/>
  <c r="CM502" i="4"/>
  <c r="CO502" i="4"/>
  <c r="CP502" i="4"/>
  <c r="CE503" i="4"/>
  <c r="CF503" i="4"/>
  <c r="CG503" i="4"/>
  <c r="CI503" i="4"/>
  <c r="CJ503" i="4"/>
  <c r="CK503" i="4"/>
  <c r="CL503" i="4"/>
  <c r="CM503" i="4"/>
  <c r="CO503" i="4"/>
  <c r="CP503" i="4"/>
  <c r="CE504" i="4"/>
  <c r="CF504" i="4"/>
  <c r="CG504" i="4"/>
  <c r="CI504" i="4"/>
  <c r="CJ504" i="4"/>
  <c r="CK504" i="4"/>
  <c r="CL504" i="4"/>
  <c r="CM504" i="4"/>
  <c r="CO504" i="4"/>
  <c r="CP504" i="4"/>
  <c r="CE505" i="4"/>
  <c r="CF505" i="4"/>
  <c r="CG505" i="4"/>
  <c r="CI505" i="4"/>
  <c r="CJ505" i="4"/>
  <c r="CK505" i="4"/>
  <c r="CL505" i="4"/>
  <c r="CM505" i="4"/>
  <c r="CO505" i="4"/>
  <c r="CP505" i="4"/>
  <c r="CE506" i="4"/>
  <c r="CF506" i="4"/>
  <c r="CG506" i="4"/>
  <c r="CI506" i="4"/>
  <c r="CJ506" i="4"/>
  <c r="CK506" i="4"/>
  <c r="CL506" i="4"/>
  <c r="CM506" i="4"/>
  <c r="CO506" i="4"/>
  <c r="CP506" i="4"/>
  <c r="CE507" i="4"/>
  <c r="CF507" i="4"/>
  <c r="CG507" i="4"/>
  <c r="CI507" i="4"/>
  <c r="CJ507" i="4"/>
  <c r="CK507" i="4"/>
  <c r="CL507" i="4"/>
  <c r="CM507" i="4"/>
  <c r="CO507" i="4"/>
  <c r="CP507" i="4"/>
  <c r="CE508" i="4"/>
  <c r="CF508" i="4"/>
  <c r="CG508" i="4"/>
  <c r="CI508" i="4"/>
  <c r="CJ508" i="4"/>
  <c r="CK508" i="4"/>
  <c r="CL508" i="4"/>
  <c r="CM508" i="4"/>
  <c r="CO508" i="4"/>
  <c r="CP508" i="4"/>
  <c r="CE509" i="4"/>
  <c r="CF509" i="4"/>
  <c r="CG509" i="4"/>
  <c r="CI509" i="4"/>
  <c r="CJ509" i="4"/>
  <c r="CK509" i="4"/>
  <c r="CL509" i="4"/>
  <c r="CM509" i="4"/>
  <c r="CO509" i="4"/>
  <c r="CP509" i="4"/>
  <c r="CE510" i="4"/>
  <c r="CF510" i="4"/>
  <c r="CG510" i="4"/>
  <c r="CI510" i="4"/>
  <c r="CJ510" i="4"/>
  <c r="CK510" i="4"/>
  <c r="CL510" i="4"/>
  <c r="CM510" i="4"/>
  <c r="CO510" i="4"/>
  <c r="CP510" i="4"/>
  <c r="CE511" i="4"/>
  <c r="CF511" i="4"/>
  <c r="CG511" i="4"/>
  <c r="CI511" i="4"/>
  <c r="CJ511" i="4"/>
  <c r="CK511" i="4"/>
  <c r="CL511" i="4"/>
  <c r="CM511" i="4"/>
  <c r="CO511" i="4"/>
  <c r="CP511" i="4"/>
  <c r="CE512" i="4"/>
  <c r="CF512" i="4"/>
  <c r="CG512" i="4"/>
  <c r="CI512" i="4"/>
  <c r="CJ512" i="4"/>
  <c r="CK512" i="4"/>
  <c r="CL512" i="4"/>
  <c r="CM512" i="4"/>
  <c r="CO512" i="4"/>
  <c r="CP512" i="4"/>
  <c r="CE513" i="4"/>
  <c r="CF513" i="4"/>
  <c r="CG513" i="4"/>
  <c r="CI513" i="4"/>
  <c r="CJ513" i="4"/>
  <c r="CK513" i="4"/>
  <c r="CL513" i="4"/>
  <c r="CM513" i="4"/>
  <c r="CO513" i="4"/>
  <c r="CP513" i="4"/>
  <c r="CE514" i="4"/>
  <c r="CF514" i="4"/>
  <c r="CG514" i="4"/>
  <c r="CI514" i="4"/>
  <c r="CJ514" i="4"/>
  <c r="CK514" i="4"/>
  <c r="CL514" i="4"/>
  <c r="CM514" i="4"/>
  <c r="CO514" i="4"/>
  <c r="CP514" i="4"/>
  <c r="CE515" i="4"/>
  <c r="CF515" i="4"/>
  <c r="CG515" i="4"/>
  <c r="CI515" i="4"/>
  <c r="CJ515" i="4"/>
  <c r="CK515" i="4"/>
  <c r="CL515" i="4"/>
  <c r="CM515" i="4"/>
  <c r="CO515" i="4"/>
  <c r="CP515" i="4"/>
  <c r="CE516" i="4"/>
  <c r="CF516" i="4"/>
  <c r="CG516" i="4"/>
  <c r="CI516" i="4"/>
  <c r="CJ516" i="4"/>
  <c r="CK516" i="4"/>
  <c r="CL516" i="4"/>
  <c r="CM516" i="4"/>
  <c r="CO516" i="4"/>
  <c r="CP516" i="4"/>
  <c r="CE517" i="4"/>
  <c r="CF517" i="4"/>
  <c r="CG517" i="4"/>
  <c r="CI517" i="4"/>
  <c r="CJ517" i="4"/>
  <c r="CK517" i="4"/>
  <c r="CL517" i="4"/>
  <c r="CM517" i="4"/>
  <c r="CO517" i="4"/>
  <c r="CP517" i="4"/>
  <c r="CE518" i="4"/>
  <c r="CF518" i="4"/>
  <c r="CG518" i="4"/>
  <c r="CI518" i="4"/>
  <c r="CJ518" i="4"/>
  <c r="CK518" i="4"/>
  <c r="CL518" i="4"/>
  <c r="CM518" i="4"/>
  <c r="CO518" i="4"/>
  <c r="CP518" i="4"/>
  <c r="CE519" i="4"/>
  <c r="CF519" i="4"/>
  <c r="CG519" i="4"/>
  <c r="CI519" i="4"/>
  <c r="CJ519" i="4"/>
  <c r="CK519" i="4"/>
  <c r="CL519" i="4"/>
  <c r="CM519" i="4"/>
  <c r="CO519" i="4"/>
  <c r="CP519" i="4"/>
  <c r="CE520" i="4"/>
  <c r="CF520" i="4"/>
  <c r="CG520" i="4"/>
  <c r="CI520" i="4"/>
  <c r="CJ520" i="4"/>
  <c r="CK520" i="4"/>
  <c r="CL520" i="4"/>
  <c r="CM520" i="4"/>
  <c r="CO520" i="4"/>
  <c r="CP520" i="4"/>
  <c r="CE521" i="4"/>
  <c r="CF521" i="4"/>
  <c r="CG521" i="4"/>
  <c r="CI521" i="4"/>
  <c r="CJ521" i="4"/>
  <c r="CK521" i="4"/>
  <c r="CL521" i="4"/>
  <c r="CM521" i="4"/>
  <c r="CO521" i="4"/>
  <c r="CP521" i="4"/>
  <c r="CE522" i="4"/>
  <c r="CF522" i="4"/>
  <c r="CG522" i="4"/>
  <c r="CI522" i="4"/>
  <c r="CJ522" i="4"/>
  <c r="CK522" i="4"/>
  <c r="CL522" i="4"/>
  <c r="CM522" i="4"/>
  <c r="CO522" i="4"/>
  <c r="CP522" i="4"/>
  <c r="CE523" i="4"/>
  <c r="CF523" i="4"/>
  <c r="CG523" i="4"/>
  <c r="CI523" i="4"/>
  <c r="CJ523" i="4"/>
  <c r="CK523" i="4"/>
  <c r="CL523" i="4"/>
  <c r="CM523" i="4"/>
  <c r="CO523" i="4"/>
  <c r="CP523" i="4"/>
  <c r="CE524" i="4"/>
  <c r="CF524" i="4"/>
  <c r="CG524" i="4"/>
  <c r="CI524" i="4"/>
  <c r="CJ524" i="4"/>
  <c r="CK524" i="4"/>
  <c r="CL524" i="4"/>
  <c r="CM524" i="4"/>
  <c r="CO524" i="4"/>
  <c r="CP524" i="4"/>
  <c r="CE525" i="4"/>
  <c r="CF525" i="4"/>
  <c r="CG525" i="4"/>
  <c r="CI525" i="4"/>
  <c r="CJ525" i="4"/>
  <c r="CK525" i="4"/>
  <c r="CL525" i="4"/>
  <c r="CM525" i="4"/>
  <c r="CO525" i="4"/>
  <c r="CP525" i="4"/>
  <c r="CE526" i="4"/>
  <c r="CF526" i="4"/>
  <c r="CG526" i="4"/>
  <c r="CI526" i="4"/>
  <c r="CJ526" i="4"/>
  <c r="CK526" i="4"/>
  <c r="CL526" i="4"/>
  <c r="CM526" i="4"/>
  <c r="CO526" i="4"/>
  <c r="CP526" i="4"/>
  <c r="CE527" i="4"/>
  <c r="CF527" i="4"/>
  <c r="CG527" i="4"/>
  <c r="CI527" i="4"/>
  <c r="CJ527" i="4"/>
  <c r="CK527" i="4"/>
  <c r="CL527" i="4"/>
  <c r="CM527" i="4"/>
  <c r="CO527" i="4"/>
  <c r="CP527" i="4"/>
  <c r="CE528" i="4"/>
  <c r="CF528" i="4"/>
  <c r="CG528" i="4"/>
  <c r="CI528" i="4"/>
  <c r="CJ528" i="4"/>
  <c r="CK528" i="4"/>
  <c r="CL528" i="4"/>
  <c r="CM528" i="4"/>
  <c r="CO528" i="4"/>
  <c r="CP528" i="4"/>
  <c r="CE529" i="4"/>
  <c r="CF529" i="4"/>
  <c r="CG529" i="4"/>
  <c r="CI529" i="4"/>
  <c r="CJ529" i="4"/>
  <c r="CK529" i="4"/>
  <c r="CL529" i="4"/>
  <c r="CM529" i="4"/>
  <c r="CO529" i="4"/>
  <c r="CP529" i="4"/>
  <c r="CE530" i="4"/>
  <c r="CF530" i="4"/>
  <c r="CG530" i="4"/>
  <c r="CI530" i="4"/>
  <c r="CJ530" i="4"/>
  <c r="CK530" i="4"/>
  <c r="CL530" i="4"/>
  <c r="CM530" i="4"/>
  <c r="CO530" i="4"/>
  <c r="CP530" i="4"/>
  <c r="CE531" i="4"/>
  <c r="CF531" i="4"/>
  <c r="CG531" i="4"/>
  <c r="CI531" i="4"/>
  <c r="CJ531" i="4"/>
  <c r="CK531" i="4"/>
  <c r="CL531" i="4"/>
  <c r="CM531" i="4"/>
  <c r="CO531" i="4"/>
  <c r="CP531" i="4"/>
  <c r="CE532" i="4"/>
  <c r="CF532" i="4"/>
  <c r="CG532" i="4"/>
  <c r="CI532" i="4"/>
  <c r="CJ532" i="4"/>
  <c r="CK532" i="4"/>
  <c r="CL532" i="4"/>
  <c r="CM532" i="4"/>
  <c r="CO532" i="4"/>
  <c r="CP532" i="4"/>
  <c r="CE533" i="4"/>
  <c r="CF533" i="4"/>
  <c r="CG533" i="4"/>
  <c r="CI533" i="4"/>
  <c r="CJ533" i="4"/>
  <c r="CK533" i="4"/>
  <c r="CL533" i="4"/>
  <c r="CM533" i="4"/>
  <c r="CO533" i="4"/>
  <c r="CP533" i="4"/>
  <c r="CE534" i="4"/>
  <c r="CF534" i="4"/>
  <c r="CG534" i="4"/>
  <c r="CI534" i="4"/>
  <c r="CJ534" i="4"/>
  <c r="CK534" i="4"/>
  <c r="CL534" i="4"/>
  <c r="CM534" i="4"/>
  <c r="CO534" i="4"/>
  <c r="CP534" i="4"/>
  <c r="CE535" i="4"/>
  <c r="CF535" i="4"/>
  <c r="CG535" i="4"/>
  <c r="CI535" i="4"/>
  <c r="CJ535" i="4"/>
  <c r="CK535" i="4"/>
  <c r="CL535" i="4"/>
  <c r="CM535" i="4"/>
  <c r="CO535" i="4"/>
  <c r="CP535" i="4"/>
  <c r="CE536" i="4"/>
  <c r="CF536" i="4"/>
  <c r="CG536" i="4"/>
  <c r="CI536" i="4"/>
  <c r="CJ536" i="4"/>
  <c r="CK536" i="4"/>
  <c r="CL536" i="4"/>
  <c r="CM536" i="4"/>
  <c r="CO536" i="4"/>
  <c r="CP536" i="4"/>
  <c r="CE537" i="4"/>
  <c r="CF537" i="4"/>
  <c r="CG537" i="4"/>
  <c r="CI537" i="4"/>
  <c r="CJ537" i="4"/>
  <c r="CK537" i="4"/>
  <c r="CL537" i="4"/>
  <c r="CM537" i="4"/>
  <c r="CO537" i="4"/>
  <c r="CP537" i="4"/>
  <c r="CE538" i="4"/>
  <c r="CF538" i="4"/>
  <c r="CG538" i="4"/>
  <c r="CI538" i="4"/>
  <c r="CJ538" i="4"/>
  <c r="CK538" i="4"/>
  <c r="CL538" i="4"/>
  <c r="CM538" i="4"/>
  <c r="CO538" i="4"/>
  <c r="CP538" i="4"/>
  <c r="CE539" i="4"/>
  <c r="CF539" i="4"/>
  <c r="CG539" i="4"/>
  <c r="CI539" i="4"/>
  <c r="CJ539" i="4"/>
  <c r="CK539" i="4"/>
  <c r="CL539" i="4"/>
  <c r="CM539" i="4"/>
  <c r="CO539" i="4"/>
  <c r="CP539" i="4"/>
  <c r="CE540" i="4"/>
  <c r="CF540" i="4"/>
  <c r="CG540" i="4"/>
  <c r="CI540" i="4"/>
  <c r="CJ540" i="4"/>
  <c r="CK540" i="4"/>
  <c r="CL540" i="4"/>
  <c r="CM540" i="4"/>
  <c r="CO540" i="4"/>
  <c r="CP540" i="4"/>
  <c r="CE541" i="4"/>
  <c r="CF541" i="4"/>
  <c r="CG541" i="4"/>
  <c r="CI541" i="4"/>
  <c r="CJ541" i="4"/>
  <c r="CK541" i="4"/>
  <c r="CL541" i="4"/>
  <c r="CM541" i="4"/>
  <c r="CO541" i="4"/>
  <c r="CP541" i="4"/>
  <c r="CE542" i="4"/>
  <c r="CF542" i="4"/>
  <c r="CG542" i="4"/>
  <c r="CI542" i="4"/>
  <c r="CJ542" i="4"/>
  <c r="CK542" i="4"/>
  <c r="CL542" i="4"/>
  <c r="CM542" i="4"/>
  <c r="CO542" i="4"/>
  <c r="CP542" i="4"/>
  <c r="CE543" i="4"/>
  <c r="CF543" i="4"/>
  <c r="CG543" i="4"/>
  <c r="CI543" i="4"/>
  <c r="CJ543" i="4"/>
  <c r="CK543" i="4"/>
  <c r="CL543" i="4"/>
  <c r="CM543" i="4"/>
  <c r="CO543" i="4"/>
  <c r="CP543" i="4"/>
  <c r="CE544" i="4"/>
  <c r="CF544" i="4"/>
  <c r="CG544" i="4"/>
  <c r="CI544" i="4"/>
  <c r="CJ544" i="4"/>
  <c r="CK544" i="4"/>
  <c r="CL544" i="4"/>
  <c r="CM544" i="4"/>
  <c r="CO544" i="4"/>
  <c r="CP544" i="4"/>
  <c r="CE545" i="4"/>
  <c r="CF545" i="4"/>
  <c r="CG545" i="4"/>
  <c r="CI545" i="4"/>
  <c r="CJ545" i="4"/>
  <c r="CK545" i="4"/>
  <c r="CL545" i="4"/>
  <c r="CM545" i="4"/>
  <c r="CO545" i="4"/>
  <c r="CP545" i="4"/>
  <c r="CE546" i="4"/>
  <c r="CF546" i="4"/>
  <c r="CG546" i="4"/>
  <c r="CI546" i="4"/>
  <c r="CJ546" i="4"/>
  <c r="CK546" i="4"/>
  <c r="CL546" i="4"/>
  <c r="CM546" i="4"/>
  <c r="CO546" i="4"/>
  <c r="CP546" i="4"/>
  <c r="CE547" i="4"/>
  <c r="CF547" i="4"/>
  <c r="CG547" i="4"/>
  <c r="CI547" i="4"/>
  <c r="CJ547" i="4"/>
  <c r="CK547" i="4"/>
  <c r="CL547" i="4"/>
  <c r="CM547" i="4"/>
  <c r="CO547" i="4"/>
  <c r="CP547" i="4"/>
  <c r="CE548" i="4"/>
  <c r="CF548" i="4"/>
  <c r="CG548" i="4"/>
  <c r="CI548" i="4"/>
  <c r="CJ548" i="4"/>
  <c r="CK548" i="4"/>
  <c r="CL548" i="4"/>
  <c r="CM548" i="4"/>
  <c r="CO548" i="4"/>
  <c r="CP548" i="4"/>
  <c r="CE549" i="4"/>
  <c r="CF549" i="4"/>
  <c r="CG549" i="4"/>
  <c r="CI549" i="4"/>
  <c r="CJ549" i="4"/>
  <c r="CK549" i="4"/>
  <c r="CL549" i="4"/>
  <c r="CM549" i="4"/>
  <c r="CO549" i="4"/>
  <c r="CP549" i="4"/>
  <c r="CE550" i="4"/>
  <c r="CF550" i="4"/>
  <c r="CG550" i="4"/>
  <c r="CI550" i="4"/>
  <c r="CJ550" i="4"/>
  <c r="CK550" i="4"/>
  <c r="CL550" i="4"/>
  <c r="CM550" i="4"/>
  <c r="CO550" i="4"/>
  <c r="CP550" i="4"/>
  <c r="CE551" i="4"/>
  <c r="CF551" i="4"/>
  <c r="CG551" i="4"/>
  <c r="CI551" i="4"/>
  <c r="CJ551" i="4"/>
  <c r="CK551" i="4"/>
  <c r="CL551" i="4"/>
  <c r="CM551" i="4"/>
  <c r="CO551" i="4"/>
  <c r="CP551" i="4"/>
  <c r="CE552" i="4"/>
  <c r="CF552" i="4"/>
  <c r="CG552" i="4"/>
  <c r="CI552" i="4"/>
  <c r="CJ552" i="4"/>
  <c r="CK552" i="4"/>
  <c r="CL552" i="4"/>
  <c r="CM552" i="4"/>
  <c r="CO552" i="4"/>
  <c r="CP552" i="4"/>
  <c r="CE553" i="4"/>
  <c r="CF553" i="4"/>
  <c r="CG553" i="4"/>
  <c r="CI553" i="4"/>
  <c r="CJ553" i="4"/>
  <c r="CK553" i="4"/>
  <c r="CL553" i="4"/>
  <c r="CM553" i="4"/>
  <c r="CO553" i="4"/>
  <c r="CP553" i="4"/>
  <c r="CE554" i="4"/>
  <c r="CF554" i="4"/>
  <c r="CG554" i="4"/>
  <c r="CI554" i="4"/>
  <c r="CJ554" i="4"/>
  <c r="CK554" i="4"/>
  <c r="CL554" i="4"/>
  <c r="CM554" i="4"/>
  <c r="CO554" i="4"/>
  <c r="CP554" i="4"/>
  <c r="CE555" i="4"/>
  <c r="CF555" i="4"/>
  <c r="CG555" i="4"/>
  <c r="CI555" i="4"/>
  <c r="CJ555" i="4"/>
  <c r="CK555" i="4"/>
  <c r="CL555" i="4"/>
  <c r="CM555" i="4"/>
  <c r="CO555" i="4"/>
  <c r="CP555" i="4"/>
  <c r="CE556" i="4"/>
  <c r="CF556" i="4"/>
  <c r="CG556" i="4"/>
  <c r="CI556" i="4"/>
  <c r="CJ556" i="4"/>
  <c r="CK556" i="4"/>
  <c r="CL556" i="4"/>
  <c r="CM556" i="4"/>
  <c r="CO556" i="4"/>
  <c r="CP556" i="4"/>
  <c r="CE557" i="4"/>
  <c r="CF557" i="4"/>
  <c r="CG557" i="4"/>
  <c r="CI557" i="4"/>
  <c r="CJ557" i="4"/>
  <c r="CK557" i="4"/>
  <c r="CL557" i="4"/>
  <c r="CM557" i="4"/>
  <c r="CO557" i="4"/>
  <c r="CP557" i="4"/>
  <c r="CE558" i="4"/>
  <c r="CF558" i="4"/>
  <c r="CG558" i="4"/>
  <c r="CI558" i="4"/>
  <c r="CJ558" i="4"/>
  <c r="CK558" i="4"/>
  <c r="CL558" i="4"/>
  <c r="CM558" i="4"/>
  <c r="CO558" i="4"/>
  <c r="CP558" i="4"/>
  <c r="CE559" i="4"/>
  <c r="CF559" i="4"/>
  <c r="CG559" i="4"/>
  <c r="CI559" i="4"/>
  <c r="CJ559" i="4"/>
  <c r="CK559" i="4"/>
  <c r="CL559" i="4"/>
  <c r="CM559" i="4"/>
  <c r="CO559" i="4"/>
  <c r="CP559" i="4"/>
  <c r="CE560" i="4"/>
  <c r="CF560" i="4"/>
  <c r="CG560" i="4"/>
  <c r="CI560" i="4"/>
  <c r="CJ560" i="4"/>
  <c r="CK560" i="4"/>
  <c r="CL560" i="4"/>
  <c r="CM560" i="4"/>
  <c r="CO560" i="4"/>
  <c r="CP560" i="4"/>
  <c r="CE561" i="4"/>
  <c r="CF561" i="4"/>
  <c r="CG561" i="4"/>
  <c r="CI561" i="4"/>
  <c r="CJ561" i="4"/>
  <c r="CK561" i="4"/>
  <c r="CL561" i="4"/>
  <c r="CM561" i="4"/>
  <c r="CO561" i="4"/>
  <c r="CP561" i="4"/>
  <c r="CE562" i="4"/>
  <c r="CF562" i="4"/>
  <c r="CG562" i="4"/>
  <c r="CI562" i="4"/>
  <c r="CJ562" i="4"/>
  <c r="CK562" i="4"/>
  <c r="CL562" i="4"/>
  <c r="CM562" i="4"/>
  <c r="CO562" i="4"/>
  <c r="CP562" i="4"/>
  <c r="CE563" i="4"/>
  <c r="CF563" i="4"/>
  <c r="CG563" i="4"/>
  <c r="CI563" i="4"/>
  <c r="CJ563" i="4"/>
  <c r="CK563" i="4"/>
  <c r="CL563" i="4"/>
  <c r="CM563" i="4"/>
  <c r="CO563" i="4"/>
  <c r="CP563" i="4"/>
  <c r="CE564" i="4"/>
  <c r="CF564" i="4"/>
  <c r="CG564" i="4"/>
  <c r="CI564" i="4"/>
  <c r="CJ564" i="4"/>
  <c r="CK564" i="4"/>
  <c r="CL564" i="4"/>
  <c r="CM564" i="4"/>
  <c r="CO564" i="4"/>
  <c r="CP564" i="4"/>
  <c r="CE565" i="4"/>
  <c r="CF565" i="4"/>
  <c r="CG565" i="4"/>
  <c r="CI565" i="4"/>
  <c r="CJ565" i="4"/>
  <c r="CK565" i="4"/>
  <c r="CL565" i="4"/>
  <c r="CM565" i="4"/>
  <c r="CO565" i="4"/>
  <c r="CP565" i="4"/>
  <c r="CE566" i="4"/>
  <c r="CF566" i="4"/>
  <c r="CG566" i="4"/>
  <c r="CI566" i="4"/>
  <c r="CJ566" i="4"/>
  <c r="CK566" i="4"/>
  <c r="CL566" i="4"/>
  <c r="CM566" i="4"/>
  <c r="CO566" i="4"/>
  <c r="CP566" i="4"/>
  <c r="CE567" i="4"/>
  <c r="CF567" i="4"/>
  <c r="CG567" i="4"/>
  <c r="CI567" i="4"/>
  <c r="CJ567" i="4"/>
  <c r="CK567" i="4"/>
  <c r="CL567" i="4"/>
  <c r="CM567" i="4"/>
  <c r="CO567" i="4"/>
  <c r="CP567" i="4"/>
  <c r="CE568" i="4"/>
  <c r="CF568" i="4"/>
  <c r="CG568" i="4"/>
  <c r="CI568" i="4"/>
  <c r="CJ568" i="4"/>
  <c r="CK568" i="4"/>
  <c r="CL568" i="4"/>
  <c r="CM568" i="4"/>
  <c r="CO568" i="4"/>
  <c r="CP568" i="4"/>
  <c r="CE569" i="4"/>
  <c r="CF569" i="4"/>
  <c r="CG569" i="4"/>
  <c r="CI569" i="4"/>
  <c r="CJ569" i="4"/>
  <c r="CK569" i="4"/>
  <c r="CL569" i="4"/>
  <c r="CM569" i="4"/>
  <c r="CO569" i="4"/>
  <c r="CP569" i="4"/>
  <c r="CE570" i="4"/>
  <c r="CF570" i="4"/>
  <c r="CG570" i="4"/>
  <c r="CI570" i="4"/>
  <c r="CJ570" i="4"/>
  <c r="CK570" i="4"/>
  <c r="CL570" i="4"/>
  <c r="CM570" i="4"/>
  <c r="CO570" i="4"/>
  <c r="CP570" i="4"/>
  <c r="CE571" i="4"/>
  <c r="CF571" i="4"/>
  <c r="CG571" i="4"/>
  <c r="CI571" i="4"/>
  <c r="CJ571" i="4"/>
  <c r="CK571" i="4"/>
  <c r="CL571" i="4"/>
  <c r="CM571" i="4"/>
  <c r="CO571" i="4"/>
  <c r="CP571" i="4"/>
  <c r="CE572" i="4"/>
  <c r="CF572" i="4"/>
  <c r="CG572" i="4"/>
  <c r="CI572" i="4"/>
  <c r="CJ572" i="4"/>
  <c r="CK572" i="4"/>
  <c r="CL572" i="4"/>
  <c r="CM572" i="4"/>
  <c r="CO572" i="4"/>
  <c r="CP572" i="4"/>
  <c r="CE573" i="4"/>
  <c r="CF573" i="4"/>
  <c r="CG573" i="4"/>
  <c r="CI573" i="4"/>
  <c r="CJ573" i="4"/>
  <c r="CK573" i="4"/>
  <c r="CL573" i="4"/>
  <c r="CM573" i="4"/>
  <c r="CO573" i="4"/>
  <c r="CP573" i="4"/>
  <c r="CE574" i="4"/>
  <c r="CF574" i="4"/>
  <c r="CG574" i="4"/>
  <c r="CI574" i="4"/>
  <c r="CJ574" i="4"/>
  <c r="CK574" i="4"/>
  <c r="CL574" i="4"/>
  <c r="CM574" i="4"/>
  <c r="CO574" i="4"/>
  <c r="CP574" i="4"/>
  <c r="CE575" i="4"/>
  <c r="CF575" i="4"/>
  <c r="CG575" i="4"/>
  <c r="CI575" i="4"/>
  <c r="CJ575" i="4"/>
  <c r="CK575" i="4"/>
  <c r="CL575" i="4"/>
  <c r="CM575" i="4"/>
  <c r="CO575" i="4"/>
  <c r="CP575" i="4"/>
  <c r="CE576" i="4"/>
  <c r="CF576" i="4"/>
  <c r="CG576" i="4"/>
  <c r="CI576" i="4"/>
  <c r="CJ576" i="4"/>
  <c r="CK576" i="4"/>
  <c r="CL576" i="4"/>
  <c r="CM576" i="4"/>
  <c r="CO576" i="4"/>
  <c r="CP576" i="4"/>
  <c r="CE577" i="4"/>
  <c r="CF577" i="4"/>
  <c r="CG577" i="4"/>
  <c r="CI577" i="4"/>
  <c r="CJ577" i="4"/>
  <c r="CK577" i="4"/>
  <c r="CL577" i="4"/>
  <c r="CM577" i="4"/>
  <c r="CO577" i="4"/>
  <c r="CP577" i="4"/>
  <c r="CE578" i="4"/>
  <c r="CF578" i="4"/>
  <c r="CG578" i="4"/>
  <c r="CI578" i="4"/>
  <c r="CJ578" i="4"/>
  <c r="CK578" i="4"/>
  <c r="CL578" i="4"/>
  <c r="CM578" i="4"/>
  <c r="CO578" i="4"/>
  <c r="CP578" i="4"/>
  <c r="CE579" i="4"/>
  <c r="CF579" i="4"/>
  <c r="CG579" i="4"/>
  <c r="CI579" i="4"/>
  <c r="CJ579" i="4"/>
  <c r="CK579" i="4"/>
  <c r="CL579" i="4"/>
  <c r="CM579" i="4"/>
  <c r="CO579" i="4"/>
  <c r="CP579" i="4"/>
  <c r="CE580" i="4"/>
  <c r="CF580" i="4"/>
  <c r="CG580" i="4"/>
  <c r="CI580" i="4"/>
  <c r="CJ580" i="4"/>
  <c r="CK580" i="4"/>
  <c r="CL580" i="4"/>
  <c r="CM580" i="4"/>
  <c r="CO580" i="4"/>
  <c r="CP580" i="4"/>
  <c r="CE581" i="4"/>
  <c r="CF581" i="4"/>
  <c r="CG581" i="4"/>
  <c r="CI581" i="4"/>
  <c r="CJ581" i="4"/>
  <c r="CK581" i="4"/>
  <c r="CL581" i="4"/>
  <c r="CM581" i="4"/>
  <c r="CO581" i="4"/>
  <c r="CP581" i="4"/>
  <c r="CE582" i="4"/>
  <c r="CF582" i="4"/>
  <c r="CG582" i="4"/>
  <c r="CI582" i="4"/>
  <c r="CJ582" i="4"/>
  <c r="CK582" i="4"/>
  <c r="CL582" i="4"/>
  <c r="CM582" i="4"/>
  <c r="CO582" i="4"/>
  <c r="CP582" i="4"/>
  <c r="CE583" i="4"/>
  <c r="CF583" i="4"/>
  <c r="CG583" i="4"/>
  <c r="CI583" i="4"/>
  <c r="CJ583" i="4"/>
  <c r="CK583" i="4"/>
  <c r="CL583" i="4"/>
  <c r="CM583" i="4"/>
  <c r="CO583" i="4"/>
  <c r="CP583" i="4"/>
  <c r="CE584" i="4"/>
  <c r="CF584" i="4"/>
  <c r="CG584" i="4"/>
  <c r="CI584" i="4"/>
  <c r="CJ584" i="4"/>
  <c r="CK584" i="4"/>
  <c r="CL584" i="4"/>
  <c r="CM584" i="4"/>
  <c r="CO584" i="4"/>
  <c r="CP584" i="4"/>
  <c r="CE585" i="4"/>
  <c r="CF585" i="4"/>
  <c r="CG585" i="4"/>
  <c r="CI585" i="4"/>
  <c r="CJ585" i="4"/>
  <c r="CK585" i="4"/>
  <c r="CL585" i="4"/>
  <c r="CM585" i="4"/>
  <c r="CO585" i="4"/>
  <c r="CP585" i="4"/>
  <c r="CE586" i="4"/>
  <c r="CF586" i="4"/>
  <c r="CG586" i="4"/>
  <c r="CI586" i="4"/>
  <c r="CJ586" i="4"/>
  <c r="CK586" i="4"/>
  <c r="CL586" i="4"/>
  <c r="CM586" i="4"/>
  <c r="CO586" i="4"/>
  <c r="CP586" i="4"/>
  <c r="CE587" i="4"/>
  <c r="CF587" i="4"/>
  <c r="CG587" i="4"/>
  <c r="CI587" i="4"/>
  <c r="CJ587" i="4"/>
  <c r="CK587" i="4"/>
  <c r="CL587" i="4"/>
  <c r="CM587" i="4"/>
  <c r="CO587" i="4"/>
  <c r="CP587" i="4"/>
  <c r="CE588" i="4"/>
  <c r="CF588" i="4"/>
  <c r="CG588" i="4"/>
  <c r="CI588" i="4"/>
  <c r="CJ588" i="4"/>
  <c r="CK588" i="4"/>
  <c r="CL588" i="4"/>
  <c r="CM588" i="4"/>
  <c r="CO588" i="4"/>
  <c r="CP588" i="4"/>
  <c r="CE589" i="4"/>
  <c r="CF589" i="4"/>
  <c r="CG589" i="4"/>
  <c r="CI589" i="4"/>
  <c r="CJ589" i="4"/>
  <c r="CK589" i="4"/>
  <c r="CL589" i="4"/>
  <c r="CM589" i="4"/>
  <c r="CO589" i="4"/>
  <c r="CP589" i="4"/>
  <c r="CE590" i="4"/>
  <c r="CF590" i="4"/>
  <c r="CG590" i="4"/>
  <c r="CI590" i="4"/>
  <c r="CJ590" i="4"/>
  <c r="CK590" i="4"/>
  <c r="CL590" i="4"/>
  <c r="CM590" i="4"/>
  <c r="CO590" i="4"/>
  <c r="CP590" i="4"/>
  <c r="CE591" i="4"/>
  <c r="CF591" i="4"/>
  <c r="CG591" i="4"/>
  <c r="CI591" i="4"/>
  <c r="CJ591" i="4"/>
  <c r="CK591" i="4"/>
  <c r="CL591" i="4"/>
  <c r="CM591" i="4"/>
  <c r="CO591" i="4"/>
  <c r="CP591" i="4"/>
  <c r="CE592" i="4"/>
  <c r="CF592" i="4"/>
  <c r="CG592" i="4"/>
  <c r="CI592" i="4"/>
  <c r="CJ592" i="4"/>
  <c r="CK592" i="4"/>
  <c r="CL592" i="4"/>
  <c r="CM592" i="4"/>
  <c r="CO592" i="4"/>
  <c r="CP592" i="4"/>
  <c r="CE593" i="4"/>
  <c r="CF593" i="4"/>
  <c r="CG593" i="4"/>
  <c r="CI593" i="4"/>
  <c r="CJ593" i="4"/>
  <c r="CK593" i="4"/>
  <c r="CL593" i="4"/>
  <c r="CM593" i="4"/>
  <c r="CO593" i="4"/>
  <c r="CP593" i="4"/>
  <c r="CE594" i="4"/>
  <c r="CF594" i="4"/>
  <c r="CG594" i="4"/>
  <c r="CI594" i="4"/>
  <c r="CJ594" i="4"/>
  <c r="CK594" i="4"/>
  <c r="CL594" i="4"/>
  <c r="CM594" i="4"/>
  <c r="CO594" i="4"/>
  <c r="CP594" i="4"/>
  <c r="CE595" i="4"/>
  <c r="CF595" i="4"/>
  <c r="CG595" i="4"/>
  <c r="CI595" i="4"/>
  <c r="CJ595" i="4"/>
  <c r="CK595" i="4"/>
  <c r="CL595" i="4"/>
  <c r="CM595" i="4"/>
  <c r="CO595" i="4"/>
  <c r="CP595" i="4"/>
  <c r="CE596" i="4"/>
  <c r="CF596" i="4"/>
  <c r="CG596" i="4"/>
  <c r="CI596" i="4"/>
  <c r="CJ596" i="4"/>
  <c r="CK596" i="4"/>
  <c r="CL596" i="4"/>
  <c r="CM596" i="4"/>
  <c r="CO596" i="4"/>
  <c r="CP596" i="4"/>
  <c r="CE597" i="4"/>
  <c r="CF597" i="4"/>
  <c r="CG597" i="4"/>
  <c r="CI597" i="4"/>
  <c r="CJ597" i="4"/>
  <c r="CK597" i="4"/>
  <c r="CL597" i="4"/>
  <c r="CM597" i="4"/>
  <c r="CO597" i="4"/>
  <c r="CP597" i="4"/>
  <c r="CE598" i="4"/>
  <c r="CF598" i="4"/>
  <c r="CG598" i="4"/>
  <c r="CI598" i="4"/>
  <c r="CJ598" i="4"/>
  <c r="CK598" i="4"/>
  <c r="CL598" i="4"/>
  <c r="CM598" i="4"/>
  <c r="CO598" i="4"/>
  <c r="CP598" i="4"/>
  <c r="CE599" i="4"/>
  <c r="CF599" i="4"/>
  <c r="CG599" i="4"/>
  <c r="CI599" i="4"/>
  <c r="CJ599" i="4"/>
  <c r="CK599" i="4"/>
  <c r="CL599" i="4"/>
  <c r="CM599" i="4"/>
  <c r="CO599" i="4"/>
  <c r="CP599" i="4"/>
  <c r="CE600" i="4"/>
  <c r="CF600" i="4"/>
  <c r="CG600" i="4"/>
  <c r="CI600" i="4"/>
  <c r="CJ600" i="4"/>
  <c r="CK600" i="4"/>
  <c r="CL600" i="4"/>
  <c r="CM600" i="4"/>
  <c r="CO600" i="4"/>
  <c r="CP600" i="4"/>
  <c r="CE601" i="4"/>
  <c r="CF601" i="4"/>
  <c r="CG601" i="4"/>
  <c r="CI601" i="4"/>
  <c r="CJ601" i="4"/>
  <c r="CK601" i="4"/>
  <c r="CL601" i="4"/>
  <c r="CM601" i="4"/>
  <c r="CO601" i="4"/>
  <c r="CP601" i="4"/>
  <c r="CE602" i="4"/>
  <c r="CF602" i="4"/>
  <c r="CG602" i="4"/>
  <c r="CI602" i="4"/>
  <c r="CJ602" i="4"/>
  <c r="CK602" i="4"/>
  <c r="CL602" i="4"/>
  <c r="CM602" i="4"/>
  <c r="CO602" i="4"/>
  <c r="CP602" i="4"/>
  <c r="CE603" i="4"/>
  <c r="CF603" i="4"/>
  <c r="CG603" i="4"/>
  <c r="CI603" i="4"/>
  <c r="CJ603" i="4"/>
  <c r="CK603" i="4"/>
  <c r="CL603" i="4"/>
  <c r="CM603" i="4"/>
  <c r="CO603" i="4"/>
  <c r="CP603" i="4"/>
  <c r="CE604" i="4"/>
  <c r="CF604" i="4"/>
  <c r="CG604" i="4"/>
  <c r="CI604" i="4"/>
  <c r="CJ604" i="4"/>
  <c r="CK604" i="4"/>
  <c r="CL604" i="4"/>
  <c r="CM604" i="4"/>
  <c r="CO604" i="4"/>
  <c r="CP604" i="4"/>
  <c r="CE605" i="4"/>
  <c r="CF605" i="4"/>
  <c r="CG605" i="4"/>
  <c r="CI605" i="4"/>
  <c r="CJ605" i="4"/>
  <c r="CK605" i="4"/>
  <c r="CL605" i="4"/>
  <c r="CM605" i="4"/>
  <c r="CO605" i="4"/>
  <c r="CP605" i="4"/>
  <c r="CE606" i="4"/>
  <c r="CF606" i="4"/>
  <c r="CG606" i="4"/>
  <c r="CI606" i="4"/>
  <c r="CJ606" i="4"/>
  <c r="CK606" i="4"/>
  <c r="CL606" i="4"/>
  <c r="CM606" i="4"/>
  <c r="CO606" i="4"/>
  <c r="CP606" i="4"/>
  <c r="CE607" i="4"/>
  <c r="CF607" i="4"/>
  <c r="CG607" i="4"/>
  <c r="CI607" i="4"/>
  <c r="CJ607" i="4"/>
  <c r="CK607" i="4"/>
  <c r="CL607" i="4"/>
  <c r="CM607" i="4"/>
  <c r="CO607" i="4"/>
  <c r="CP607" i="4"/>
  <c r="CE608" i="4"/>
  <c r="CF608" i="4"/>
  <c r="CG608" i="4"/>
  <c r="CI608" i="4"/>
  <c r="CJ608" i="4"/>
  <c r="CK608" i="4"/>
  <c r="CL608" i="4"/>
  <c r="CM608" i="4"/>
  <c r="CO608" i="4"/>
  <c r="CP608" i="4"/>
  <c r="CE609" i="4"/>
  <c r="CF609" i="4"/>
  <c r="CG609" i="4"/>
  <c r="CI609" i="4"/>
  <c r="CJ609" i="4"/>
  <c r="CK609" i="4"/>
  <c r="CL609" i="4"/>
  <c r="CM609" i="4"/>
  <c r="CO609" i="4"/>
  <c r="CP609" i="4"/>
  <c r="CE610" i="4"/>
  <c r="CF610" i="4"/>
  <c r="CG610" i="4"/>
  <c r="CI610" i="4"/>
  <c r="CJ610" i="4"/>
  <c r="CK610" i="4"/>
  <c r="CL610" i="4"/>
  <c r="CM610" i="4"/>
  <c r="CO610" i="4"/>
  <c r="CP610" i="4"/>
  <c r="CE611" i="4"/>
  <c r="CF611" i="4"/>
  <c r="CG611" i="4"/>
  <c r="CI611" i="4"/>
  <c r="CJ611" i="4"/>
  <c r="CK611" i="4"/>
  <c r="CL611" i="4"/>
  <c r="CM611" i="4"/>
  <c r="CO611" i="4"/>
  <c r="CP611" i="4"/>
  <c r="CE612" i="4"/>
  <c r="CF612" i="4"/>
  <c r="CG612" i="4"/>
  <c r="CI612" i="4"/>
  <c r="CJ612" i="4"/>
  <c r="CK612" i="4"/>
  <c r="CL612" i="4"/>
  <c r="CM612" i="4"/>
  <c r="CO612" i="4"/>
  <c r="CP612" i="4"/>
  <c r="CE613" i="4"/>
  <c r="CF613" i="4"/>
  <c r="CG613" i="4"/>
  <c r="CI613" i="4"/>
  <c r="CJ613" i="4"/>
  <c r="CK613" i="4"/>
  <c r="CL613" i="4"/>
  <c r="CM613" i="4"/>
  <c r="CO613" i="4"/>
  <c r="CP613" i="4"/>
  <c r="CE614" i="4"/>
  <c r="CF614" i="4"/>
  <c r="CG614" i="4"/>
  <c r="CI614" i="4"/>
  <c r="CJ614" i="4"/>
  <c r="CK614" i="4"/>
  <c r="CL614" i="4"/>
  <c r="CM614" i="4"/>
  <c r="CO614" i="4"/>
  <c r="CP614" i="4"/>
  <c r="CE615" i="4"/>
  <c r="CF615" i="4"/>
  <c r="CG615" i="4"/>
  <c r="CI615" i="4"/>
  <c r="CJ615" i="4"/>
  <c r="CK615" i="4"/>
  <c r="CL615" i="4"/>
  <c r="CM615" i="4"/>
  <c r="CO615" i="4"/>
  <c r="CP615" i="4"/>
  <c r="CE616" i="4"/>
  <c r="CF616" i="4"/>
  <c r="CG616" i="4"/>
  <c r="CI616" i="4"/>
  <c r="CJ616" i="4"/>
  <c r="CK616" i="4"/>
  <c r="CL616" i="4"/>
  <c r="CM616" i="4"/>
  <c r="CO616" i="4"/>
  <c r="CP616" i="4"/>
  <c r="CE617" i="4"/>
  <c r="CF617" i="4"/>
  <c r="CG617" i="4"/>
  <c r="CI617" i="4"/>
  <c r="CJ617" i="4"/>
  <c r="CK617" i="4"/>
  <c r="CL617" i="4"/>
  <c r="CM617" i="4"/>
  <c r="CO617" i="4"/>
  <c r="CP617" i="4"/>
  <c r="CE618" i="4"/>
  <c r="CF618" i="4"/>
  <c r="CG618" i="4"/>
  <c r="CI618" i="4"/>
  <c r="CJ618" i="4"/>
  <c r="CK618" i="4"/>
  <c r="CL618" i="4"/>
  <c r="CM618" i="4"/>
  <c r="CO618" i="4"/>
  <c r="CP618" i="4"/>
  <c r="CE619" i="4"/>
  <c r="CF619" i="4"/>
  <c r="CG619" i="4"/>
  <c r="CI619" i="4"/>
  <c r="CJ619" i="4"/>
  <c r="CK619" i="4"/>
  <c r="CL619" i="4"/>
  <c r="CM619" i="4"/>
  <c r="CO619" i="4"/>
  <c r="CP619" i="4"/>
  <c r="CE620" i="4"/>
  <c r="CF620" i="4"/>
  <c r="CG620" i="4"/>
  <c r="CI620" i="4"/>
  <c r="CJ620" i="4"/>
  <c r="CK620" i="4"/>
  <c r="CL620" i="4"/>
  <c r="CM620" i="4"/>
  <c r="CO620" i="4"/>
  <c r="CP620" i="4"/>
  <c r="CE621" i="4"/>
  <c r="CF621" i="4"/>
  <c r="CG621" i="4"/>
  <c r="CI621" i="4"/>
  <c r="CJ621" i="4"/>
  <c r="CK621" i="4"/>
  <c r="CL621" i="4"/>
  <c r="CM621" i="4"/>
  <c r="CO621" i="4"/>
  <c r="CP621" i="4"/>
  <c r="CE622" i="4"/>
  <c r="CF622" i="4"/>
  <c r="CG622" i="4"/>
  <c r="CI622" i="4"/>
  <c r="CJ622" i="4"/>
  <c r="CK622" i="4"/>
  <c r="CL622" i="4"/>
  <c r="CM622" i="4"/>
  <c r="CO622" i="4"/>
  <c r="CP622" i="4"/>
  <c r="CE623" i="4"/>
  <c r="CF623" i="4"/>
  <c r="CG623" i="4"/>
  <c r="CI623" i="4"/>
  <c r="CJ623" i="4"/>
  <c r="CK623" i="4"/>
  <c r="CL623" i="4"/>
  <c r="CM623" i="4"/>
  <c r="CO623" i="4"/>
  <c r="CP623" i="4"/>
  <c r="CE624" i="4"/>
  <c r="CF624" i="4"/>
  <c r="CG624" i="4"/>
  <c r="CI624" i="4"/>
  <c r="CJ624" i="4"/>
  <c r="CK624" i="4"/>
  <c r="CL624" i="4"/>
  <c r="CM624" i="4"/>
  <c r="CO624" i="4"/>
  <c r="CP624" i="4"/>
  <c r="CE625" i="4"/>
  <c r="CF625" i="4"/>
  <c r="CG625" i="4"/>
  <c r="CI625" i="4"/>
  <c r="CJ625" i="4"/>
  <c r="CK625" i="4"/>
  <c r="CL625" i="4"/>
  <c r="CM625" i="4"/>
  <c r="CO625" i="4"/>
  <c r="CP625" i="4"/>
  <c r="CE626" i="4"/>
  <c r="CF626" i="4"/>
  <c r="CG626" i="4"/>
  <c r="CI626" i="4"/>
  <c r="CJ626" i="4"/>
  <c r="CK626" i="4"/>
  <c r="CL626" i="4"/>
  <c r="CM626" i="4"/>
  <c r="CO626" i="4"/>
  <c r="CP626" i="4"/>
  <c r="CE627" i="4"/>
  <c r="CF627" i="4"/>
  <c r="CG627" i="4"/>
  <c r="CI627" i="4"/>
  <c r="CJ627" i="4"/>
  <c r="CK627" i="4"/>
  <c r="CL627" i="4"/>
  <c r="CM627" i="4"/>
  <c r="CO627" i="4"/>
  <c r="CP627" i="4"/>
  <c r="CE628" i="4"/>
  <c r="CF628" i="4"/>
  <c r="CG628" i="4"/>
  <c r="CI628" i="4"/>
  <c r="CJ628" i="4"/>
  <c r="CK628" i="4"/>
  <c r="CL628" i="4"/>
  <c r="CM628" i="4"/>
  <c r="CO628" i="4"/>
  <c r="CP628" i="4"/>
  <c r="CE629" i="4"/>
  <c r="CF629" i="4"/>
  <c r="CG629" i="4"/>
  <c r="CI629" i="4"/>
  <c r="CJ629" i="4"/>
  <c r="CK629" i="4"/>
  <c r="CL629" i="4"/>
  <c r="CM629" i="4"/>
  <c r="CO629" i="4"/>
  <c r="CP629" i="4"/>
  <c r="CE630" i="4"/>
  <c r="CF630" i="4"/>
  <c r="CG630" i="4"/>
  <c r="CI630" i="4"/>
  <c r="CJ630" i="4"/>
  <c r="CK630" i="4"/>
  <c r="CL630" i="4"/>
  <c r="CM630" i="4"/>
  <c r="CO630" i="4"/>
  <c r="CP630" i="4"/>
  <c r="CE631" i="4"/>
  <c r="CF631" i="4"/>
  <c r="CG631" i="4"/>
  <c r="CI631" i="4"/>
  <c r="CJ631" i="4"/>
  <c r="CK631" i="4"/>
  <c r="CL631" i="4"/>
  <c r="CM631" i="4"/>
  <c r="CO631" i="4"/>
  <c r="CP631" i="4"/>
  <c r="CE632" i="4"/>
  <c r="CF632" i="4"/>
  <c r="CG632" i="4"/>
  <c r="CI632" i="4"/>
  <c r="CJ632" i="4"/>
  <c r="CK632" i="4"/>
  <c r="CL632" i="4"/>
  <c r="CM632" i="4"/>
  <c r="CO632" i="4"/>
  <c r="CP632" i="4"/>
  <c r="CE633" i="4"/>
  <c r="CF633" i="4"/>
  <c r="CG633" i="4"/>
  <c r="CI633" i="4"/>
  <c r="CJ633" i="4"/>
  <c r="CK633" i="4"/>
  <c r="CL633" i="4"/>
  <c r="CM633" i="4"/>
  <c r="CO633" i="4"/>
  <c r="CP633" i="4"/>
  <c r="CE634" i="4"/>
  <c r="CF634" i="4"/>
  <c r="CG634" i="4"/>
  <c r="CI634" i="4"/>
  <c r="CJ634" i="4"/>
  <c r="CK634" i="4"/>
  <c r="CL634" i="4"/>
  <c r="CM634" i="4"/>
  <c r="CO634" i="4"/>
  <c r="CP634" i="4"/>
  <c r="CE635" i="4"/>
  <c r="CF635" i="4"/>
  <c r="CG635" i="4"/>
  <c r="CI635" i="4"/>
  <c r="CJ635" i="4"/>
  <c r="CK635" i="4"/>
  <c r="CL635" i="4"/>
  <c r="CM635" i="4"/>
  <c r="CO635" i="4"/>
  <c r="CP635" i="4"/>
  <c r="CE636" i="4"/>
  <c r="CF636" i="4"/>
  <c r="CG636" i="4"/>
  <c r="CI636" i="4"/>
  <c r="CJ636" i="4"/>
  <c r="CK636" i="4"/>
  <c r="CL636" i="4"/>
  <c r="CM636" i="4"/>
  <c r="CO636" i="4"/>
  <c r="CP636" i="4"/>
  <c r="CE637" i="4"/>
  <c r="CF637" i="4"/>
  <c r="CG637" i="4"/>
  <c r="CI637" i="4"/>
  <c r="CJ637" i="4"/>
  <c r="CK637" i="4"/>
  <c r="CL637" i="4"/>
  <c r="CM637" i="4"/>
  <c r="CO637" i="4"/>
  <c r="CP637" i="4"/>
  <c r="CE638" i="4"/>
  <c r="CF638" i="4"/>
  <c r="CG638" i="4"/>
  <c r="CI638" i="4"/>
  <c r="CJ638" i="4"/>
  <c r="CK638" i="4"/>
  <c r="CL638" i="4"/>
  <c r="CM638" i="4"/>
  <c r="CO638" i="4"/>
  <c r="CP638" i="4"/>
  <c r="CE639" i="4"/>
  <c r="CF639" i="4"/>
  <c r="CG639" i="4"/>
  <c r="CI639" i="4"/>
  <c r="CJ639" i="4"/>
  <c r="CK639" i="4"/>
  <c r="CL639" i="4"/>
  <c r="CM639" i="4"/>
  <c r="CO639" i="4"/>
  <c r="CP639" i="4"/>
  <c r="CE640" i="4"/>
  <c r="CF640" i="4"/>
  <c r="CG640" i="4"/>
  <c r="CI640" i="4"/>
  <c r="CJ640" i="4"/>
  <c r="CK640" i="4"/>
  <c r="CL640" i="4"/>
  <c r="CM640" i="4"/>
  <c r="CO640" i="4"/>
  <c r="CP640" i="4"/>
  <c r="CE641" i="4"/>
  <c r="CF641" i="4"/>
  <c r="CG641" i="4"/>
  <c r="CI641" i="4"/>
  <c r="CJ641" i="4"/>
  <c r="CK641" i="4"/>
  <c r="CL641" i="4"/>
  <c r="CM641" i="4"/>
  <c r="CO641" i="4"/>
  <c r="CP641" i="4"/>
  <c r="CE642" i="4"/>
  <c r="CF642" i="4"/>
  <c r="CG642" i="4"/>
  <c r="CI642" i="4"/>
  <c r="CJ642" i="4"/>
  <c r="CK642" i="4"/>
  <c r="CL642" i="4"/>
  <c r="CM642" i="4"/>
  <c r="CO642" i="4"/>
  <c r="CP642" i="4"/>
  <c r="CE643" i="4"/>
  <c r="CF643" i="4"/>
  <c r="CG643" i="4"/>
  <c r="CI643" i="4"/>
  <c r="CJ643" i="4"/>
  <c r="CK643" i="4"/>
  <c r="CL643" i="4"/>
  <c r="CM643" i="4"/>
  <c r="CO643" i="4"/>
  <c r="CP643" i="4"/>
  <c r="CE644" i="4"/>
  <c r="CF644" i="4"/>
  <c r="CG644" i="4"/>
  <c r="CI644" i="4"/>
  <c r="CJ644" i="4"/>
  <c r="CK644" i="4"/>
  <c r="CL644" i="4"/>
  <c r="CM644" i="4"/>
  <c r="CO644" i="4"/>
  <c r="CP644" i="4"/>
  <c r="CE645" i="4"/>
  <c r="CF645" i="4"/>
  <c r="CG645" i="4"/>
  <c r="CI645" i="4"/>
  <c r="CJ645" i="4"/>
  <c r="CK645" i="4"/>
  <c r="CL645" i="4"/>
  <c r="CM645" i="4"/>
  <c r="CO645" i="4"/>
  <c r="CP645" i="4"/>
  <c r="CE646" i="4"/>
  <c r="CF646" i="4"/>
  <c r="CG646" i="4"/>
  <c r="CI646" i="4"/>
  <c r="CJ646" i="4"/>
  <c r="CK646" i="4"/>
  <c r="CL646" i="4"/>
  <c r="CM646" i="4"/>
  <c r="CO646" i="4"/>
  <c r="CP646" i="4"/>
  <c r="CE647" i="4"/>
  <c r="CF647" i="4"/>
  <c r="CG647" i="4"/>
  <c r="CI647" i="4"/>
  <c r="CJ647" i="4"/>
  <c r="CK647" i="4"/>
  <c r="CL647" i="4"/>
  <c r="CM647" i="4"/>
  <c r="CO647" i="4"/>
  <c r="CP647" i="4"/>
  <c r="CE648" i="4"/>
  <c r="CF648" i="4"/>
  <c r="CG648" i="4"/>
  <c r="CI648" i="4"/>
  <c r="CJ648" i="4"/>
  <c r="CK648" i="4"/>
  <c r="CL648" i="4"/>
  <c r="CM648" i="4"/>
  <c r="CO648" i="4"/>
  <c r="CP648" i="4"/>
  <c r="CE649" i="4"/>
  <c r="CF649" i="4"/>
  <c r="CG649" i="4"/>
  <c r="CI649" i="4"/>
  <c r="CJ649" i="4"/>
  <c r="CK649" i="4"/>
  <c r="CL649" i="4"/>
  <c r="CM649" i="4"/>
  <c r="CO649" i="4"/>
  <c r="CP649" i="4"/>
  <c r="CE650" i="4"/>
  <c r="CF650" i="4"/>
  <c r="CG650" i="4"/>
  <c r="CI650" i="4"/>
  <c r="CJ650" i="4"/>
  <c r="CK650" i="4"/>
  <c r="CL650" i="4"/>
  <c r="CM650" i="4"/>
  <c r="CO650" i="4"/>
  <c r="CP650" i="4"/>
  <c r="CE651" i="4"/>
  <c r="CF651" i="4"/>
  <c r="CG651" i="4"/>
  <c r="CI651" i="4"/>
  <c r="CJ651" i="4"/>
  <c r="CK651" i="4"/>
  <c r="CL651" i="4"/>
  <c r="CM651" i="4"/>
  <c r="CO651" i="4"/>
  <c r="CP651" i="4"/>
  <c r="CE652" i="4"/>
  <c r="CF652" i="4"/>
  <c r="CG652" i="4"/>
  <c r="CI652" i="4"/>
  <c r="CJ652" i="4"/>
  <c r="CK652" i="4"/>
  <c r="CL652" i="4"/>
  <c r="CM652" i="4"/>
  <c r="CO652" i="4"/>
  <c r="CP652" i="4"/>
  <c r="CE653" i="4"/>
  <c r="CF653" i="4"/>
  <c r="CG653" i="4"/>
  <c r="CI653" i="4"/>
  <c r="CJ653" i="4"/>
  <c r="CK653" i="4"/>
  <c r="CL653" i="4"/>
  <c r="CM653" i="4"/>
  <c r="CO653" i="4"/>
  <c r="CP653" i="4"/>
  <c r="CE654" i="4"/>
  <c r="CF654" i="4"/>
  <c r="CG654" i="4"/>
  <c r="CI654" i="4"/>
  <c r="CJ654" i="4"/>
  <c r="CK654" i="4"/>
  <c r="CL654" i="4"/>
  <c r="CM654" i="4"/>
  <c r="CO654" i="4"/>
  <c r="CP654" i="4"/>
  <c r="CE655" i="4"/>
  <c r="CF655" i="4"/>
  <c r="CG655" i="4"/>
  <c r="CI655" i="4"/>
  <c r="CJ655" i="4"/>
  <c r="CK655" i="4"/>
  <c r="CL655" i="4"/>
  <c r="CM655" i="4"/>
  <c r="CO655" i="4"/>
  <c r="CP655" i="4"/>
  <c r="CE656" i="4"/>
  <c r="CF656" i="4"/>
  <c r="CG656" i="4"/>
  <c r="CI656" i="4"/>
  <c r="CJ656" i="4"/>
  <c r="CK656" i="4"/>
  <c r="CL656" i="4"/>
  <c r="CM656" i="4"/>
  <c r="CO656" i="4"/>
  <c r="CP656" i="4"/>
  <c r="CE657" i="4"/>
  <c r="CF657" i="4"/>
  <c r="CG657" i="4"/>
  <c r="CI657" i="4"/>
  <c r="CJ657" i="4"/>
  <c r="CK657" i="4"/>
  <c r="CL657" i="4"/>
  <c r="CM657" i="4"/>
  <c r="CO657" i="4"/>
  <c r="CP657" i="4"/>
  <c r="CE658" i="4"/>
  <c r="CF658" i="4"/>
  <c r="CG658" i="4"/>
  <c r="CI658" i="4"/>
  <c r="CJ658" i="4"/>
  <c r="CK658" i="4"/>
  <c r="CL658" i="4"/>
  <c r="CM658" i="4"/>
  <c r="CO658" i="4"/>
  <c r="CP658" i="4"/>
  <c r="CE659" i="4"/>
  <c r="CF659" i="4"/>
  <c r="CG659" i="4"/>
  <c r="CI659" i="4"/>
  <c r="CJ659" i="4"/>
  <c r="CK659" i="4"/>
  <c r="CL659" i="4"/>
  <c r="CM659" i="4"/>
  <c r="CO659" i="4"/>
  <c r="CP659" i="4"/>
  <c r="CE660" i="4"/>
  <c r="CF660" i="4"/>
  <c r="CG660" i="4"/>
  <c r="CI660" i="4"/>
  <c r="CJ660" i="4"/>
  <c r="CK660" i="4"/>
  <c r="CL660" i="4"/>
  <c r="CM660" i="4"/>
  <c r="CO660" i="4"/>
  <c r="CP660" i="4"/>
  <c r="CE661" i="4"/>
  <c r="CF661" i="4"/>
  <c r="CG661" i="4"/>
  <c r="CI661" i="4"/>
  <c r="CJ661" i="4"/>
  <c r="CK661" i="4"/>
  <c r="CL661" i="4"/>
  <c r="CM661" i="4"/>
  <c r="CO661" i="4"/>
  <c r="CP661" i="4"/>
  <c r="CE662" i="4"/>
  <c r="CF662" i="4"/>
  <c r="CG662" i="4"/>
  <c r="CI662" i="4"/>
  <c r="CJ662" i="4"/>
  <c r="CK662" i="4"/>
  <c r="CL662" i="4"/>
  <c r="CM662" i="4"/>
  <c r="CO662" i="4"/>
  <c r="CP662" i="4"/>
  <c r="CE663" i="4"/>
  <c r="CF663" i="4"/>
  <c r="CG663" i="4"/>
  <c r="CI663" i="4"/>
  <c r="CJ663" i="4"/>
  <c r="CK663" i="4"/>
  <c r="CL663" i="4"/>
  <c r="CM663" i="4"/>
  <c r="CO663" i="4"/>
  <c r="CP663" i="4"/>
  <c r="CE664" i="4"/>
  <c r="CF664" i="4"/>
  <c r="CG664" i="4"/>
  <c r="CI664" i="4"/>
  <c r="CJ664" i="4"/>
  <c r="CK664" i="4"/>
  <c r="CL664" i="4"/>
  <c r="CM664" i="4"/>
  <c r="CO664" i="4"/>
  <c r="CP664" i="4"/>
  <c r="CE665" i="4"/>
  <c r="CF665" i="4"/>
  <c r="CG665" i="4"/>
  <c r="CI665" i="4"/>
  <c r="CJ665" i="4"/>
  <c r="CK665" i="4"/>
  <c r="CL665" i="4"/>
  <c r="CM665" i="4"/>
  <c r="CO665" i="4"/>
  <c r="CP665" i="4"/>
  <c r="CE666" i="4"/>
  <c r="CF666" i="4"/>
  <c r="CG666" i="4"/>
  <c r="CI666" i="4"/>
  <c r="CJ666" i="4"/>
  <c r="CK666" i="4"/>
  <c r="CL666" i="4"/>
  <c r="CM666" i="4"/>
  <c r="CO666" i="4"/>
  <c r="CP666" i="4"/>
  <c r="CE667" i="4"/>
  <c r="CF667" i="4"/>
  <c r="CG667" i="4"/>
  <c r="CI667" i="4"/>
  <c r="CJ667" i="4"/>
  <c r="CK667" i="4"/>
  <c r="CL667" i="4"/>
  <c r="CM667" i="4"/>
  <c r="CO667" i="4"/>
  <c r="CP667" i="4"/>
  <c r="CE668" i="4"/>
  <c r="CF668" i="4"/>
  <c r="CG668" i="4"/>
  <c r="CI668" i="4"/>
  <c r="CJ668" i="4"/>
  <c r="CK668" i="4"/>
  <c r="CL668" i="4"/>
  <c r="CM668" i="4"/>
  <c r="CO668" i="4"/>
  <c r="CP668" i="4"/>
  <c r="CE669" i="4"/>
  <c r="CF669" i="4"/>
  <c r="CG669" i="4"/>
  <c r="CI669" i="4"/>
  <c r="CJ669" i="4"/>
  <c r="CK669" i="4"/>
  <c r="CL669" i="4"/>
  <c r="CM669" i="4"/>
  <c r="CO669" i="4"/>
  <c r="CP669" i="4"/>
  <c r="CE670" i="4"/>
  <c r="CF670" i="4"/>
  <c r="CG670" i="4"/>
  <c r="CI670" i="4"/>
  <c r="CJ670" i="4"/>
  <c r="CK670" i="4"/>
  <c r="CL670" i="4"/>
  <c r="CM670" i="4"/>
  <c r="CO670" i="4"/>
  <c r="CP670" i="4"/>
  <c r="CE671" i="4"/>
  <c r="CF671" i="4"/>
  <c r="CG671" i="4"/>
  <c r="CI671" i="4"/>
  <c r="CJ671" i="4"/>
  <c r="CK671" i="4"/>
  <c r="CL671" i="4"/>
  <c r="CM671" i="4"/>
  <c r="CO671" i="4"/>
  <c r="CP671" i="4"/>
  <c r="CE672" i="4"/>
  <c r="CF672" i="4"/>
  <c r="CG672" i="4"/>
  <c r="CI672" i="4"/>
  <c r="CJ672" i="4"/>
  <c r="CK672" i="4"/>
  <c r="CL672" i="4"/>
  <c r="CM672" i="4"/>
  <c r="CO672" i="4"/>
  <c r="CP672" i="4"/>
  <c r="CE673" i="4"/>
  <c r="CF673" i="4"/>
  <c r="CG673" i="4"/>
  <c r="CI673" i="4"/>
  <c r="CJ673" i="4"/>
  <c r="CK673" i="4"/>
  <c r="CL673" i="4"/>
  <c r="CM673" i="4"/>
  <c r="CO673" i="4"/>
  <c r="CP673" i="4"/>
  <c r="CE674" i="4"/>
  <c r="CF674" i="4"/>
  <c r="CG674" i="4"/>
  <c r="CI674" i="4"/>
  <c r="CJ674" i="4"/>
  <c r="CK674" i="4"/>
  <c r="CL674" i="4"/>
  <c r="CM674" i="4"/>
  <c r="CO674" i="4"/>
  <c r="CP674" i="4"/>
  <c r="CE675" i="4"/>
  <c r="CF675" i="4"/>
  <c r="CG675" i="4"/>
  <c r="CI675" i="4"/>
  <c r="CJ675" i="4"/>
  <c r="CK675" i="4"/>
  <c r="CL675" i="4"/>
  <c r="CM675" i="4"/>
  <c r="CO675" i="4"/>
  <c r="CP675" i="4"/>
  <c r="CE676" i="4"/>
  <c r="CF676" i="4"/>
  <c r="CG676" i="4"/>
  <c r="CI676" i="4"/>
  <c r="CJ676" i="4"/>
  <c r="CK676" i="4"/>
  <c r="CL676" i="4"/>
  <c r="CM676" i="4"/>
  <c r="CO676" i="4"/>
  <c r="CP676" i="4"/>
  <c r="CE677" i="4"/>
  <c r="CF677" i="4"/>
  <c r="CG677" i="4"/>
  <c r="CI677" i="4"/>
  <c r="CJ677" i="4"/>
  <c r="CK677" i="4"/>
  <c r="CL677" i="4"/>
  <c r="CM677" i="4"/>
  <c r="CO677" i="4"/>
  <c r="CP677" i="4"/>
  <c r="CE678" i="4"/>
  <c r="CF678" i="4"/>
  <c r="CG678" i="4"/>
  <c r="CI678" i="4"/>
  <c r="CJ678" i="4"/>
  <c r="CK678" i="4"/>
  <c r="CL678" i="4"/>
  <c r="CM678" i="4"/>
  <c r="CO678" i="4"/>
  <c r="CP678" i="4"/>
  <c r="CE679" i="4"/>
  <c r="CF679" i="4"/>
  <c r="CG679" i="4"/>
  <c r="CI679" i="4"/>
  <c r="CJ679" i="4"/>
  <c r="CK679" i="4"/>
  <c r="CL679" i="4"/>
  <c r="CM679" i="4"/>
  <c r="CO679" i="4"/>
  <c r="CP679" i="4"/>
  <c r="CE680" i="4"/>
  <c r="CF680" i="4"/>
  <c r="CG680" i="4"/>
  <c r="CI680" i="4"/>
  <c r="CJ680" i="4"/>
  <c r="CK680" i="4"/>
  <c r="CL680" i="4"/>
  <c r="CM680" i="4"/>
  <c r="CO680" i="4"/>
  <c r="CP680" i="4"/>
  <c r="CE681" i="4"/>
  <c r="CF681" i="4"/>
  <c r="CG681" i="4"/>
  <c r="CI681" i="4"/>
  <c r="CJ681" i="4"/>
  <c r="CK681" i="4"/>
  <c r="CL681" i="4"/>
  <c r="CM681" i="4"/>
  <c r="CO681" i="4"/>
  <c r="CP681" i="4"/>
  <c r="CE682" i="4"/>
  <c r="CF682" i="4"/>
  <c r="CG682" i="4"/>
  <c r="CI682" i="4"/>
  <c r="CJ682" i="4"/>
  <c r="CK682" i="4"/>
  <c r="CL682" i="4"/>
  <c r="CM682" i="4"/>
  <c r="CO682" i="4"/>
  <c r="CP682" i="4"/>
  <c r="CE683" i="4"/>
  <c r="CF683" i="4"/>
  <c r="CG683" i="4"/>
  <c r="CI683" i="4"/>
  <c r="CJ683" i="4"/>
  <c r="CK683" i="4"/>
  <c r="CL683" i="4"/>
  <c r="CM683" i="4"/>
  <c r="CO683" i="4"/>
  <c r="CP683" i="4"/>
  <c r="CE684" i="4"/>
  <c r="CF684" i="4"/>
  <c r="CG684" i="4"/>
  <c r="CI684" i="4"/>
  <c r="CJ684" i="4"/>
  <c r="CK684" i="4"/>
  <c r="CL684" i="4"/>
  <c r="CM684" i="4"/>
  <c r="CO684" i="4"/>
  <c r="CP684" i="4"/>
  <c r="CE685" i="4"/>
  <c r="CF685" i="4"/>
  <c r="CG685" i="4"/>
  <c r="CI685" i="4"/>
  <c r="CJ685" i="4"/>
  <c r="CK685" i="4"/>
  <c r="CL685" i="4"/>
  <c r="CM685" i="4"/>
  <c r="CO685" i="4"/>
  <c r="CP685" i="4"/>
  <c r="CE686" i="4"/>
  <c r="CF686" i="4"/>
  <c r="CG686" i="4"/>
  <c r="CI686" i="4"/>
  <c r="CJ686" i="4"/>
  <c r="CK686" i="4"/>
  <c r="CL686" i="4"/>
  <c r="CM686" i="4"/>
  <c r="CO686" i="4"/>
  <c r="CP686" i="4"/>
  <c r="CE687" i="4"/>
  <c r="CF687" i="4"/>
  <c r="CG687" i="4"/>
  <c r="CI687" i="4"/>
  <c r="CJ687" i="4"/>
  <c r="CK687" i="4"/>
  <c r="CL687" i="4"/>
  <c r="CM687" i="4"/>
  <c r="CO687" i="4"/>
  <c r="CP687" i="4"/>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U2" i="3"/>
  <c r="AU3" i="3"/>
  <c r="AU4" i="3"/>
  <c r="AU5" i="3"/>
  <c r="AU6" i="3"/>
  <c r="AU7" i="3"/>
  <c r="AU8" i="3"/>
  <c r="AU9" i="3"/>
  <c r="AU10" i="3"/>
  <c r="AU11" i="3"/>
  <c r="AU12" i="3"/>
  <c r="AU13" i="3"/>
  <c r="AU14" i="3"/>
  <c r="AU15" i="3"/>
  <c r="AU16" i="3"/>
  <c r="AU17" i="3"/>
  <c r="AU18" i="3"/>
  <c r="AU19" i="3"/>
  <c r="AU20" i="3"/>
  <c r="AU21" i="3"/>
  <c r="AU22" i="3"/>
  <c r="AU23" i="3"/>
  <c r="AU24" i="3"/>
  <c r="AU25" i="3"/>
  <c r="AU26" i="3"/>
  <c r="AU27" i="3"/>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01" i="3"/>
  <c r="AU102" i="3"/>
  <c r="AU103" i="3"/>
  <c r="AU104" i="3"/>
  <c r="AU105" i="3"/>
  <c r="AU106" i="3"/>
  <c r="AU107" i="3"/>
  <c r="AU108" i="3"/>
  <c r="AU109" i="3"/>
  <c r="AU110" i="3"/>
  <c r="AU111" i="3"/>
  <c r="AU112" i="3"/>
  <c r="AU113" i="3"/>
  <c r="AU114" i="3"/>
  <c r="AU115" i="3"/>
  <c r="AU116" i="3"/>
  <c r="AU117" i="3"/>
  <c r="AU118" i="3"/>
  <c r="AU119" i="3"/>
  <c r="AU120" i="3"/>
  <c r="AU121" i="3"/>
  <c r="AU122" i="3"/>
  <c r="AU123" i="3"/>
  <c r="AU124" i="3"/>
  <c r="AU125" i="3"/>
  <c r="AU126" i="3"/>
  <c r="AU127" i="3"/>
  <c r="AU128" i="3"/>
  <c r="AU129" i="3"/>
  <c r="AU130" i="3"/>
  <c r="AU131" i="3"/>
  <c r="AU132" i="3"/>
  <c r="AU133" i="3"/>
  <c r="AU134" i="3"/>
  <c r="AU135" i="3"/>
  <c r="AU136" i="3"/>
  <c r="AU137" i="3"/>
  <c r="AU138" i="3"/>
  <c r="AU139" i="3"/>
  <c r="AU140" i="3"/>
  <c r="AU141" i="3"/>
  <c r="AU142" i="3"/>
  <c r="AU143" i="3"/>
  <c r="AU144" i="3"/>
  <c r="AU145" i="3"/>
  <c r="AU146" i="3"/>
  <c r="AU147" i="3"/>
  <c r="AU148" i="3"/>
  <c r="AU149" i="3"/>
  <c r="AU150" i="3"/>
  <c r="AU151" i="3"/>
  <c r="AU152" i="3"/>
  <c r="AU153" i="3"/>
  <c r="AU154" i="3"/>
  <c r="AU155" i="3"/>
  <c r="AU156" i="3"/>
  <c r="AU157" i="3"/>
  <c r="AU158" i="3"/>
  <c r="AU159" i="3"/>
  <c r="AU160" i="3"/>
  <c r="AU161" i="3"/>
  <c r="AU162" i="3"/>
  <c r="AU163" i="3"/>
  <c r="AU164" i="3"/>
  <c r="AU165" i="3"/>
  <c r="AU166" i="3"/>
  <c r="AU167" i="3"/>
  <c r="AU168" i="3"/>
  <c r="AU169" i="3"/>
  <c r="AU170" i="3"/>
  <c r="AU171" i="3"/>
  <c r="AU172" i="3"/>
  <c r="AU173" i="3"/>
  <c r="AU174" i="3"/>
  <c r="AU175" i="3"/>
  <c r="AU176" i="3"/>
  <c r="AU177" i="3"/>
  <c r="AU178" i="3"/>
  <c r="AU179" i="3"/>
  <c r="AU180" i="3"/>
  <c r="AU181" i="3"/>
  <c r="AU182" i="3"/>
  <c r="AU183" i="3"/>
  <c r="AU184" i="3"/>
  <c r="AU185" i="3"/>
  <c r="AU186" i="3"/>
  <c r="AU187" i="3"/>
  <c r="AU188" i="3"/>
  <c r="AU189" i="3"/>
  <c r="AU190" i="3"/>
  <c r="AU191" i="3"/>
  <c r="AU192" i="3"/>
  <c r="AU193" i="3"/>
  <c r="AU194" i="3"/>
  <c r="AU195" i="3"/>
  <c r="AU196" i="3"/>
  <c r="AU197" i="3"/>
  <c r="AU198" i="3"/>
  <c r="AU199" i="3"/>
  <c r="AU200" i="3"/>
  <c r="AU201" i="3"/>
  <c r="AU202" i="3"/>
  <c r="AU203" i="3"/>
  <c r="AU204" i="3"/>
  <c r="AU205" i="3"/>
  <c r="AU206" i="3"/>
  <c r="AU207" i="3"/>
  <c r="AU208" i="3"/>
  <c r="AU209" i="3"/>
  <c r="AU210" i="3"/>
  <c r="AU211" i="3"/>
  <c r="AU212" i="3"/>
  <c r="AU213" i="3"/>
  <c r="AU214" i="3"/>
  <c r="AU215" i="3"/>
  <c r="AU216" i="3"/>
  <c r="AU217" i="3"/>
  <c r="AU218" i="3"/>
  <c r="AU219" i="3"/>
  <c r="AU220" i="3"/>
  <c r="AU221" i="3"/>
  <c r="AU222" i="3"/>
  <c r="AU223" i="3"/>
  <c r="AU224" i="3"/>
  <c r="AU225" i="3"/>
  <c r="AU226" i="3"/>
  <c r="AU227" i="3"/>
  <c r="AU228" i="3"/>
  <c r="AU229" i="3"/>
  <c r="AU230" i="3"/>
  <c r="AU231" i="3"/>
  <c r="AU232" i="3"/>
  <c r="AU233" i="3"/>
  <c r="AU234" i="3"/>
  <c r="AU235" i="3"/>
  <c r="AU236" i="3"/>
  <c r="AU237" i="3"/>
  <c r="AU238" i="3"/>
  <c r="AU239" i="3"/>
  <c r="AU240" i="3"/>
  <c r="AU241" i="3"/>
  <c r="AU242" i="3"/>
  <c r="AU243" i="3"/>
  <c r="AU244" i="3"/>
  <c r="AU245" i="3"/>
  <c r="AU246" i="3"/>
  <c r="AU247" i="3"/>
  <c r="AU248" i="3"/>
  <c r="AU249" i="3"/>
  <c r="AU250" i="3"/>
  <c r="AU251" i="3"/>
  <c r="AU252" i="3"/>
  <c r="AU253" i="3"/>
  <c r="AU254" i="3"/>
  <c r="AU255" i="3"/>
  <c r="AU256" i="3"/>
  <c r="AU257" i="3"/>
  <c r="AU258" i="3"/>
  <c r="AU259" i="3"/>
  <c r="AU260" i="3"/>
  <c r="AU261" i="3"/>
  <c r="AU262" i="3"/>
  <c r="AU263" i="3"/>
  <c r="AU264" i="3"/>
  <c r="AU265" i="3"/>
  <c r="AU266" i="3"/>
  <c r="AU267" i="3"/>
  <c r="AU268" i="3"/>
  <c r="AU269" i="3"/>
  <c r="AU270" i="3"/>
  <c r="AU271" i="3"/>
  <c r="AU272" i="3"/>
  <c r="AU273" i="3"/>
  <c r="AU274" i="3"/>
  <c r="AU275" i="3"/>
  <c r="AU276" i="3"/>
  <c r="AU277" i="3"/>
  <c r="AU278" i="3"/>
  <c r="AU279" i="3"/>
  <c r="AU280" i="3"/>
  <c r="AU281" i="3"/>
  <c r="AU282" i="3"/>
  <c r="AU283" i="3"/>
  <c r="AU284" i="3"/>
  <c r="AU285" i="3"/>
  <c r="AU286" i="3"/>
  <c r="AU287" i="3"/>
  <c r="AU288" i="3"/>
  <c r="AU289" i="3"/>
  <c r="AU290" i="3"/>
  <c r="AU291" i="3"/>
  <c r="AU292" i="3"/>
  <c r="AU293" i="3"/>
  <c r="AU294" i="3"/>
  <c r="AU295" i="3"/>
  <c r="AU296" i="3"/>
  <c r="AU297" i="3"/>
  <c r="AU298" i="3"/>
  <c r="AU299" i="3"/>
  <c r="AU300" i="3"/>
  <c r="AU301" i="3"/>
  <c r="AU302" i="3"/>
  <c r="AU303" i="3"/>
  <c r="AU304" i="3"/>
  <c r="AU305" i="3"/>
  <c r="AU306" i="3"/>
  <c r="AU307" i="3"/>
  <c r="AU308" i="3"/>
  <c r="AU309" i="3"/>
  <c r="AU310" i="3"/>
  <c r="AU311" i="3"/>
  <c r="AU312" i="3"/>
  <c r="AU313" i="3"/>
  <c r="AU314" i="3"/>
  <c r="AU315" i="3"/>
  <c r="AU316" i="3"/>
  <c r="AU317" i="3"/>
  <c r="AU318" i="3"/>
  <c r="AU319" i="3"/>
  <c r="AU320" i="3"/>
  <c r="AU321" i="3"/>
  <c r="AU322" i="3"/>
  <c r="AU323" i="3"/>
  <c r="AU324" i="3"/>
  <c r="AU325" i="3"/>
  <c r="AU326" i="3"/>
  <c r="AU327" i="3"/>
  <c r="AU328" i="3"/>
  <c r="AU329" i="3"/>
  <c r="AU330" i="3"/>
  <c r="AU331" i="3"/>
  <c r="AU332" i="3"/>
  <c r="AU333" i="3"/>
  <c r="AU334" i="3"/>
  <c r="AU335" i="3"/>
  <c r="AU336" i="3"/>
  <c r="AU337" i="3"/>
  <c r="AU338" i="3"/>
  <c r="AU339" i="3"/>
  <c r="AU340" i="3"/>
  <c r="AU341" i="3"/>
  <c r="AU342" i="3"/>
  <c r="AU343" i="3"/>
  <c r="AU344" i="3"/>
  <c r="AU345" i="3"/>
  <c r="AU346" i="3"/>
  <c r="AU347" i="3"/>
  <c r="AU348" i="3"/>
  <c r="AU349" i="3"/>
  <c r="AU350" i="3"/>
  <c r="AU351" i="3"/>
  <c r="AU352" i="3"/>
  <c r="AU353" i="3"/>
  <c r="AU354" i="3"/>
  <c r="AU355" i="3"/>
  <c r="AU356" i="3"/>
  <c r="AU357" i="3"/>
  <c r="AU358" i="3"/>
  <c r="AU359" i="3"/>
  <c r="AU360" i="3"/>
  <c r="AU361" i="3"/>
  <c r="AU362" i="3"/>
  <c r="AU363" i="3"/>
  <c r="AU364" i="3"/>
  <c r="AU365" i="3"/>
  <c r="AU366" i="3"/>
  <c r="AU367" i="3"/>
  <c r="AU368" i="3"/>
  <c r="AU369" i="3"/>
  <c r="AU370" i="3"/>
  <c r="AU371" i="3"/>
  <c r="AU372" i="3"/>
  <c r="AU373" i="3"/>
  <c r="AU374" i="3"/>
  <c r="AU375" i="3"/>
  <c r="AU376" i="3"/>
  <c r="AU377" i="3"/>
  <c r="AU378" i="3"/>
  <c r="AU379" i="3"/>
  <c r="AU380" i="3"/>
  <c r="AU381" i="3"/>
  <c r="AU382" i="3"/>
  <c r="AU383" i="3"/>
  <c r="AU384" i="3"/>
  <c r="AU385" i="3"/>
  <c r="AU386" i="3"/>
  <c r="AU387" i="3"/>
  <c r="AU388" i="3"/>
  <c r="AU389" i="3"/>
  <c r="AU390" i="3"/>
  <c r="AU391" i="3"/>
  <c r="AU392" i="3"/>
  <c r="AU393" i="3"/>
  <c r="AU394" i="3"/>
  <c r="AU395" i="3"/>
  <c r="AU396" i="3"/>
  <c r="AU397" i="3"/>
  <c r="AU398" i="3"/>
  <c r="AU399" i="3"/>
  <c r="AU400" i="3"/>
  <c r="AU401" i="3"/>
  <c r="AU402" i="3"/>
  <c r="AU403" i="3"/>
  <c r="AU404" i="3"/>
  <c r="AU405" i="3"/>
  <c r="AU406" i="3"/>
  <c r="AU407" i="3"/>
  <c r="AU408" i="3"/>
  <c r="AU409" i="3"/>
  <c r="AU410" i="3"/>
  <c r="AU411" i="3"/>
  <c r="AU412" i="3"/>
  <c r="AU413" i="3"/>
  <c r="AU414" i="3"/>
  <c r="AU415" i="3"/>
  <c r="AU416" i="3"/>
  <c r="AU417" i="3"/>
  <c r="AU418" i="3"/>
  <c r="AU419" i="3"/>
  <c r="AU420" i="3"/>
  <c r="AU421" i="3"/>
  <c r="AU422" i="3"/>
  <c r="AU423" i="3"/>
  <c r="AU424" i="3"/>
  <c r="AU425" i="3"/>
  <c r="AU426" i="3"/>
  <c r="AU427" i="3"/>
  <c r="AU428" i="3"/>
  <c r="AU429" i="3"/>
  <c r="AU430" i="3"/>
  <c r="AU431" i="3"/>
  <c r="AU432" i="3"/>
  <c r="AU433" i="3"/>
  <c r="AU434" i="3"/>
  <c r="AU435" i="3"/>
  <c r="AU436" i="3"/>
  <c r="AU437" i="3"/>
  <c r="AU438" i="3"/>
  <c r="AU439" i="3"/>
  <c r="AU440" i="3"/>
  <c r="AU441" i="3"/>
  <c r="AU442" i="3"/>
  <c r="AU443" i="3"/>
  <c r="AU444" i="3"/>
  <c r="AU445" i="3"/>
  <c r="AU446" i="3"/>
  <c r="AU447" i="3"/>
  <c r="AU448" i="3"/>
  <c r="AU449" i="3"/>
  <c r="AU450" i="3"/>
  <c r="AU451" i="3"/>
  <c r="AU452" i="3"/>
  <c r="AU453" i="3"/>
  <c r="AU454" i="3"/>
  <c r="AU455" i="3"/>
  <c r="AU456" i="3"/>
  <c r="AU457" i="3"/>
  <c r="AU458" i="3"/>
  <c r="AU459" i="3"/>
  <c r="AU460" i="3"/>
  <c r="AU461" i="3"/>
  <c r="AU462" i="3"/>
  <c r="AU463" i="3"/>
  <c r="AU464" i="3"/>
  <c r="AU465" i="3"/>
  <c r="AU466" i="3"/>
  <c r="AU467" i="3"/>
  <c r="AU468" i="3"/>
  <c r="AU469" i="3"/>
  <c r="AU470" i="3"/>
  <c r="AU471" i="3"/>
  <c r="AU472" i="3"/>
  <c r="AU473" i="3"/>
  <c r="AU474" i="3"/>
  <c r="AU475" i="3"/>
  <c r="AU476" i="3"/>
  <c r="AU477" i="3"/>
  <c r="AU478" i="3"/>
  <c r="AU479" i="3"/>
  <c r="AU480" i="3"/>
  <c r="AU481" i="3"/>
  <c r="AU482" i="3"/>
  <c r="AU483" i="3"/>
  <c r="AU484" i="3"/>
  <c r="AU485" i="3"/>
  <c r="AU486" i="3"/>
  <c r="AU487" i="3"/>
  <c r="AU488" i="3"/>
  <c r="AU489" i="3"/>
  <c r="AU490" i="3"/>
  <c r="AU491" i="3"/>
  <c r="AU492" i="3"/>
  <c r="AU493" i="3"/>
  <c r="AU494" i="3"/>
  <c r="AU495" i="3"/>
  <c r="AU496" i="3"/>
  <c r="AU497" i="3"/>
  <c r="AU498" i="3"/>
  <c r="AU499" i="3"/>
  <c r="AU500" i="3"/>
  <c r="AU501" i="3"/>
  <c r="AU502" i="3"/>
  <c r="AU503" i="3"/>
  <c r="AU504" i="3"/>
  <c r="AU505" i="3"/>
  <c r="AU506" i="3"/>
  <c r="AU507" i="3"/>
  <c r="AU508" i="3"/>
  <c r="AU509" i="3"/>
  <c r="AU510" i="3"/>
  <c r="AU511" i="3"/>
  <c r="AU512" i="3"/>
  <c r="AU513" i="3"/>
  <c r="AU514" i="3"/>
  <c r="AU515" i="3"/>
  <c r="AU516" i="3"/>
  <c r="AU517" i="3"/>
  <c r="AU518" i="3"/>
  <c r="AU519" i="3"/>
  <c r="AU520" i="3"/>
  <c r="AU521" i="3"/>
  <c r="AU522" i="3"/>
  <c r="AU523" i="3"/>
  <c r="AU524" i="3"/>
  <c r="AU525" i="3"/>
  <c r="AU526" i="3"/>
  <c r="AU527" i="3"/>
  <c r="AU528" i="3"/>
  <c r="AU529" i="3"/>
  <c r="AU530" i="3"/>
  <c r="AU531" i="3"/>
  <c r="AU532" i="3"/>
  <c r="AU533" i="3"/>
  <c r="AU534" i="3"/>
  <c r="AU535" i="3"/>
  <c r="AU536" i="3"/>
  <c r="AU537" i="3"/>
  <c r="AU538" i="3"/>
  <c r="AU539" i="3"/>
  <c r="AU540" i="3"/>
  <c r="AU541" i="3"/>
  <c r="AU542" i="3"/>
  <c r="AU543" i="3"/>
  <c r="AU544" i="3"/>
  <c r="AU545" i="3"/>
  <c r="AU546" i="3"/>
  <c r="AU547" i="3"/>
  <c r="AU548" i="3"/>
  <c r="AU549" i="3"/>
  <c r="AU550" i="3"/>
  <c r="AU551" i="3"/>
  <c r="AU552" i="3"/>
  <c r="AU553" i="3"/>
  <c r="AU554" i="3"/>
  <c r="AU555" i="3"/>
  <c r="AU556" i="3"/>
  <c r="AU557" i="3"/>
  <c r="AU558" i="3"/>
  <c r="AU559" i="3"/>
  <c r="AU560" i="3"/>
  <c r="AU561" i="3"/>
  <c r="AU562" i="3"/>
  <c r="AU563" i="3"/>
  <c r="AU564" i="3"/>
  <c r="AU565" i="3"/>
  <c r="AU566" i="3"/>
  <c r="AU567" i="3"/>
  <c r="AU568" i="3"/>
  <c r="AU569" i="3"/>
  <c r="AU570" i="3"/>
  <c r="AU571" i="3"/>
  <c r="AU572" i="3"/>
  <c r="AU573" i="3"/>
  <c r="AU574" i="3"/>
  <c r="AU575" i="3"/>
  <c r="AU576" i="3"/>
  <c r="AU577" i="3"/>
  <c r="AU578" i="3"/>
  <c r="AU579" i="3"/>
  <c r="AU580" i="3"/>
  <c r="AU581" i="3"/>
  <c r="AU582" i="3"/>
  <c r="AU583" i="3"/>
  <c r="AU584" i="3"/>
  <c r="AU585" i="3"/>
  <c r="AU586" i="3"/>
  <c r="AU587" i="3"/>
  <c r="AU588" i="3"/>
  <c r="AU589" i="3"/>
  <c r="AU590" i="3"/>
  <c r="AU591" i="3"/>
  <c r="AU592" i="3"/>
  <c r="AU593" i="3"/>
  <c r="AU594" i="3"/>
  <c r="AU595" i="3"/>
  <c r="AU596" i="3"/>
  <c r="AU597" i="3"/>
  <c r="AU598" i="3"/>
  <c r="AU599" i="3"/>
  <c r="AU600" i="3"/>
  <c r="AU601" i="3"/>
  <c r="AU602" i="3"/>
  <c r="AU603" i="3"/>
  <c r="AU604" i="3"/>
  <c r="AU605" i="3"/>
  <c r="AU606" i="3"/>
  <c r="AU607" i="3"/>
  <c r="AU608" i="3"/>
  <c r="AU609" i="3"/>
  <c r="AU610" i="3"/>
  <c r="AU611" i="3"/>
  <c r="AU612" i="3"/>
  <c r="AU613" i="3"/>
  <c r="AU614" i="3"/>
  <c r="AU615" i="3"/>
  <c r="AU616" i="3"/>
  <c r="AU617" i="3"/>
  <c r="AU618" i="3"/>
  <c r="AU619" i="3"/>
  <c r="AU620" i="3"/>
  <c r="AU621" i="3"/>
  <c r="AU622" i="3"/>
  <c r="AU623" i="3"/>
  <c r="AU624" i="3"/>
  <c r="AU625" i="3"/>
  <c r="AU626" i="3"/>
  <c r="AU627" i="3"/>
  <c r="AU628" i="3"/>
  <c r="AU629" i="3"/>
  <c r="AU630" i="3"/>
  <c r="AU631" i="3"/>
  <c r="AU632" i="3"/>
  <c r="AU633" i="3"/>
  <c r="AU634" i="3"/>
  <c r="AU635" i="3"/>
  <c r="AU636" i="3"/>
  <c r="AU637" i="3"/>
  <c r="AU638" i="3"/>
  <c r="AU639" i="3"/>
  <c r="AU640" i="3"/>
  <c r="AU641" i="3"/>
  <c r="AU642" i="3"/>
  <c r="AU643" i="3"/>
  <c r="AU644" i="3"/>
  <c r="AU645" i="3"/>
  <c r="AU646" i="3"/>
  <c r="AU647" i="3"/>
  <c r="AU648" i="3"/>
  <c r="AU649" i="3"/>
  <c r="AU650" i="3"/>
  <c r="AU651" i="3"/>
  <c r="AU652" i="3"/>
  <c r="AU653" i="3"/>
  <c r="AU654" i="3"/>
  <c r="AU655" i="3"/>
  <c r="AU656" i="3"/>
  <c r="AU657" i="3"/>
  <c r="AU658" i="3"/>
  <c r="AU659" i="3"/>
  <c r="AU660" i="3"/>
  <c r="AU661" i="3"/>
  <c r="AU662" i="3"/>
  <c r="AU663" i="3"/>
  <c r="AU664" i="3"/>
  <c r="AU665" i="3"/>
  <c r="AU666" i="3"/>
  <c r="AU667" i="3"/>
  <c r="AU668" i="3"/>
  <c r="AU669" i="3"/>
  <c r="AU670" i="3"/>
  <c r="AU671" i="3"/>
  <c r="AU672" i="3"/>
  <c r="AU673" i="3"/>
  <c r="AU674" i="3"/>
  <c r="AU675" i="3"/>
  <c r="AU676" i="3"/>
  <c r="AU677" i="3"/>
  <c r="AU678" i="3"/>
  <c r="AU679" i="3"/>
  <c r="AU680" i="3"/>
  <c r="AU681" i="3"/>
  <c r="AU682" i="3"/>
  <c r="AU683" i="3"/>
  <c r="AU684" i="3"/>
  <c r="AU685" i="3"/>
  <c r="AU686" i="3"/>
  <c r="AU687" i="3"/>
  <c r="AU688" i="3"/>
  <c r="AU689" i="3"/>
  <c r="AU690" i="3"/>
  <c r="AU691" i="3"/>
  <c r="AU692" i="3"/>
  <c r="AU693" i="3"/>
  <c r="AU694" i="3"/>
  <c r="AU695" i="3"/>
  <c r="AU696" i="3"/>
  <c r="AU697" i="3"/>
  <c r="AU698" i="3"/>
  <c r="AU699" i="3"/>
  <c r="AU700" i="3"/>
  <c r="AU701" i="3"/>
  <c r="AU702" i="3"/>
  <c r="AU703" i="3"/>
  <c r="AU704" i="3"/>
  <c r="AU705" i="3"/>
  <c r="AU706" i="3"/>
  <c r="AU707" i="3"/>
  <c r="AU708" i="3"/>
  <c r="AU709" i="3"/>
  <c r="AU710" i="3"/>
  <c r="AU711" i="3"/>
  <c r="AU712" i="3"/>
  <c r="AU713" i="3"/>
  <c r="AU714" i="3"/>
  <c r="AU715" i="3"/>
  <c r="AU716" i="3"/>
  <c r="AU717" i="3"/>
  <c r="AU718" i="3"/>
  <c r="AU719" i="3"/>
  <c r="AU720" i="3"/>
  <c r="AU721" i="3"/>
  <c r="AU722" i="3"/>
  <c r="AU723" i="3"/>
  <c r="AU724" i="3"/>
  <c r="AU725" i="3"/>
  <c r="AU726" i="3"/>
  <c r="AU727" i="3"/>
  <c r="AU728" i="3"/>
  <c r="AU729" i="3"/>
  <c r="AU730" i="3"/>
  <c r="AU731" i="3"/>
  <c r="AU732" i="3"/>
  <c r="AU733" i="3"/>
  <c r="AU734" i="3"/>
  <c r="AU735" i="3"/>
  <c r="AU736" i="3"/>
  <c r="AU737" i="3"/>
  <c r="AU738" i="3"/>
  <c r="AU739" i="3"/>
  <c r="AU740" i="3"/>
  <c r="AU741" i="3"/>
  <c r="AU742" i="3"/>
  <c r="AU743" i="3"/>
  <c r="AU744" i="3"/>
  <c r="AU745" i="3"/>
  <c r="AU746" i="3"/>
  <c r="AU747" i="3"/>
  <c r="AU748" i="3"/>
  <c r="AU749" i="3"/>
  <c r="AU750" i="3"/>
  <c r="AU751" i="3"/>
  <c r="AU752" i="3"/>
  <c r="AU753" i="3"/>
  <c r="AU754" i="3"/>
  <c r="AU755" i="3"/>
  <c r="AU756" i="3"/>
  <c r="AU757" i="3"/>
  <c r="AU758" i="3"/>
  <c r="AU759" i="3"/>
  <c r="AU760" i="3"/>
  <c r="AU761" i="3"/>
  <c r="AU762" i="3"/>
  <c r="AU763" i="3"/>
  <c r="AU764" i="3"/>
  <c r="AU765" i="3"/>
  <c r="AU766" i="3"/>
  <c r="AU767" i="3"/>
  <c r="AU768" i="3"/>
  <c r="AU769" i="3"/>
  <c r="AU770" i="3"/>
  <c r="AU771" i="3"/>
  <c r="AU772" i="3"/>
  <c r="AU773" i="3"/>
  <c r="AU774" i="3"/>
  <c r="AU775" i="3"/>
  <c r="AU776" i="3"/>
  <c r="AU777" i="3"/>
  <c r="AU778" i="3"/>
  <c r="AU779" i="3"/>
  <c r="AU780" i="3"/>
  <c r="AU781" i="3"/>
  <c r="AU782" i="3"/>
  <c r="AU783" i="3"/>
  <c r="AU784" i="3"/>
  <c r="AU785" i="3"/>
  <c r="AU786" i="3"/>
  <c r="AU787" i="3"/>
  <c r="AU788" i="3"/>
  <c r="AU789" i="3"/>
  <c r="AU790" i="3"/>
  <c r="AU791" i="3"/>
  <c r="AU792" i="3"/>
  <c r="AU793" i="3"/>
  <c r="AU794" i="3"/>
  <c r="AU795" i="3"/>
  <c r="AU796" i="3"/>
  <c r="AU797" i="3"/>
  <c r="AU798" i="3"/>
  <c r="AU799" i="3"/>
  <c r="AU800" i="3"/>
  <c r="AU801" i="3"/>
  <c r="AU802" i="3"/>
  <c r="AU803" i="3"/>
  <c r="AU804" i="3"/>
  <c r="AU805" i="3"/>
  <c r="AU806" i="3"/>
  <c r="AU807" i="3"/>
  <c r="AU808" i="3"/>
  <c r="AU809" i="3"/>
  <c r="AU810" i="3"/>
  <c r="AU811" i="3"/>
  <c r="AU812" i="3"/>
  <c r="AU813" i="3"/>
  <c r="AU814" i="3"/>
  <c r="AU815" i="3"/>
  <c r="AU816" i="3"/>
  <c r="AU817" i="3"/>
  <c r="AU818" i="3"/>
  <c r="AU819" i="3"/>
  <c r="AU820" i="3"/>
  <c r="AU821" i="3"/>
  <c r="AU822" i="3"/>
  <c r="AU823" i="3"/>
  <c r="AU824" i="3"/>
  <c r="AU825" i="3"/>
  <c r="AU826" i="3"/>
  <c r="AU827" i="3"/>
  <c r="AU828" i="3"/>
  <c r="AU829" i="3"/>
  <c r="AU830" i="3"/>
  <c r="AU831" i="3"/>
  <c r="AU832" i="3"/>
  <c r="AU833" i="3"/>
  <c r="AU834" i="3"/>
  <c r="AU835" i="3"/>
  <c r="AU836" i="3"/>
  <c r="AU837" i="3"/>
  <c r="AU838" i="3"/>
  <c r="AU839" i="3"/>
  <c r="AU840" i="3"/>
  <c r="AU841" i="3"/>
  <c r="AU842" i="3"/>
  <c r="AU843" i="3"/>
  <c r="AU844" i="3"/>
  <c r="AU845" i="3"/>
  <c r="AU846" i="3"/>
  <c r="AU847" i="3"/>
  <c r="AU848" i="3"/>
  <c r="AU849" i="3"/>
  <c r="AU850" i="3"/>
  <c r="AU851" i="3"/>
  <c r="AU852" i="3"/>
  <c r="AU853" i="3"/>
  <c r="AU854" i="3"/>
  <c r="AU855" i="3"/>
  <c r="AU856" i="3"/>
  <c r="AU857" i="3"/>
  <c r="AU858" i="3"/>
  <c r="AU859" i="3"/>
  <c r="AU860" i="3"/>
  <c r="AU861" i="3"/>
  <c r="AU862" i="3"/>
  <c r="AU863" i="3"/>
  <c r="AU864" i="3"/>
  <c r="AU865" i="3"/>
  <c r="AU866" i="3"/>
  <c r="AU867" i="3"/>
  <c r="AU868" i="3"/>
  <c r="AU869" i="3"/>
  <c r="AU870" i="3"/>
  <c r="AU871" i="3"/>
  <c r="AU872" i="3"/>
  <c r="AU873" i="3"/>
  <c r="AU874" i="3"/>
  <c r="AU875" i="3"/>
  <c r="AU876" i="3"/>
  <c r="AU877" i="3"/>
  <c r="AU878" i="3"/>
  <c r="AU879" i="3"/>
  <c r="AU880" i="3"/>
  <c r="AU881" i="3"/>
  <c r="AU882" i="3"/>
  <c r="AU883" i="3"/>
  <c r="AU884" i="3"/>
  <c r="AU885" i="3"/>
  <c r="AU886" i="3"/>
  <c r="AU887" i="3"/>
  <c r="AU888" i="3"/>
  <c r="AU889" i="3"/>
  <c r="AU890" i="3"/>
  <c r="AU891" i="3"/>
  <c r="AU892" i="3"/>
  <c r="AU893" i="3"/>
  <c r="AU894" i="3"/>
  <c r="AU895" i="3"/>
  <c r="AU896" i="3"/>
  <c r="AU897" i="3"/>
  <c r="AU898" i="3"/>
  <c r="AU899" i="3"/>
  <c r="AU900" i="3"/>
  <c r="AU901" i="3"/>
  <c r="AU902" i="3"/>
  <c r="AU903" i="3"/>
  <c r="AU904" i="3"/>
  <c r="AU905" i="3"/>
  <c r="AU906" i="3"/>
  <c r="AU907" i="3"/>
  <c r="AU908" i="3"/>
  <c r="AU909" i="3"/>
  <c r="AU910" i="3"/>
  <c r="AU911" i="3"/>
  <c r="AU912" i="3"/>
  <c r="AU913" i="3"/>
  <c r="AU914" i="3"/>
  <c r="AU915" i="3"/>
  <c r="AU916" i="3"/>
  <c r="AU917" i="3"/>
  <c r="AU918" i="3"/>
  <c r="AU919" i="3"/>
  <c r="AU920" i="3"/>
  <c r="AU921" i="3"/>
  <c r="AU922" i="3"/>
  <c r="AU923" i="3"/>
  <c r="AU924" i="3"/>
  <c r="AU925" i="3"/>
  <c r="AU926" i="3"/>
  <c r="AU927" i="3"/>
  <c r="AU928" i="3"/>
  <c r="AU929" i="3"/>
  <c r="AU930" i="3"/>
  <c r="AU931" i="3"/>
  <c r="AU932" i="3"/>
  <c r="AU933" i="3"/>
  <c r="AU934" i="3"/>
  <c r="AU935" i="3"/>
  <c r="AU936" i="3"/>
  <c r="AU937" i="3"/>
  <c r="AU938" i="3"/>
  <c r="AU939" i="3"/>
  <c r="AU940" i="3"/>
  <c r="AU941" i="3"/>
  <c r="AU942" i="3"/>
  <c r="AU943" i="3"/>
  <c r="AU944" i="3"/>
  <c r="AU945" i="3"/>
  <c r="AU946" i="3"/>
  <c r="AU947" i="3"/>
  <c r="AU948" i="3"/>
  <c r="AU949" i="3"/>
  <c r="AU950" i="3"/>
  <c r="AU951" i="3"/>
  <c r="AU952" i="3"/>
  <c r="AU953" i="3"/>
  <c r="AU954" i="3"/>
  <c r="AU955" i="3"/>
  <c r="AU956" i="3"/>
  <c r="AU957" i="3"/>
  <c r="AU958" i="3"/>
  <c r="AU959" i="3"/>
  <c r="AU960" i="3"/>
  <c r="AU961" i="3"/>
  <c r="AU962" i="3"/>
  <c r="AU963" i="3"/>
  <c r="AU964" i="3"/>
  <c r="AU965" i="3"/>
  <c r="AU966" i="3"/>
  <c r="AU967" i="3"/>
  <c r="AU968" i="3"/>
  <c r="AU969" i="3"/>
  <c r="AU970" i="3"/>
  <c r="AU971" i="3"/>
  <c r="AU972" i="3"/>
  <c r="AU973" i="3"/>
  <c r="AU974" i="3"/>
  <c r="AU975" i="3"/>
  <c r="AU976" i="3"/>
  <c r="AU977" i="3"/>
  <c r="AU978" i="3"/>
  <c r="AU979" i="3"/>
  <c r="AU980" i="3"/>
  <c r="AU981" i="3"/>
  <c r="AU982" i="3"/>
  <c r="AU983" i="3"/>
  <c r="AU984" i="3"/>
  <c r="AU985" i="3"/>
  <c r="AU986" i="3"/>
  <c r="AU987" i="3"/>
  <c r="AU988" i="3"/>
  <c r="AU989" i="3"/>
  <c r="AU990" i="3"/>
  <c r="AU991" i="3"/>
  <c r="AU992" i="3"/>
  <c r="AU993" i="3"/>
  <c r="AU994" i="3"/>
  <c r="AU995" i="3"/>
  <c r="AU996" i="3"/>
  <c r="AU997" i="3"/>
  <c r="AU998" i="3"/>
  <c r="AU999" i="3"/>
  <c r="AU1000" i="3"/>
  <c r="AU1001" i="3"/>
  <c r="AU1002" i="3"/>
  <c r="AU1003" i="3"/>
  <c r="AU1004" i="3"/>
  <c r="AU1005" i="3"/>
  <c r="AU1006" i="3"/>
  <c r="AU1007" i="3"/>
  <c r="AU1008" i="3"/>
  <c r="AU1009" i="3"/>
  <c r="AU1010" i="3"/>
  <c r="AU1011" i="3"/>
  <c r="AU1012" i="3"/>
  <c r="AU1013" i="3"/>
  <c r="AU1014" i="3"/>
  <c r="AU1015" i="3"/>
  <c r="AU1016" i="3"/>
  <c r="AU1017" i="3"/>
  <c r="AU1018" i="3"/>
  <c r="AU1019" i="3"/>
  <c r="AU1020" i="3"/>
  <c r="AU1021" i="3"/>
  <c r="AU1022" i="3"/>
  <c r="AU1023" i="3"/>
  <c r="AU1024" i="3"/>
  <c r="AU1025" i="3"/>
  <c r="AU1026" i="3"/>
  <c r="AU1027" i="3"/>
  <c r="AU1028" i="3"/>
  <c r="AU1029" i="3"/>
  <c r="AU1030" i="3"/>
  <c r="AU1031" i="3"/>
  <c r="AU1032" i="3"/>
  <c r="AU1033" i="3"/>
  <c r="AU1034" i="3"/>
  <c r="AU1035" i="3"/>
  <c r="AU1036" i="3"/>
  <c r="AU1037" i="3"/>
  <c r="AU1038" i="3"/>
  <c r="AU1039" i="3"/>
  <c r="AU1040" i="3"/>
  <c r="AU1041" i="3"/>
  <c r="AU1042" i="3"/>
  <c r="AU1043" i="3"/>
  <c r="AU1044" i="3"/>
  <c r="AU1045" i="3"/>
  <c r="AU1046" i="3"/>
  <c r="AU1047" i="3"/>
  <c r="AU1048" i="3"/>
  <c r="AU1049" i="3"/>
  <c r="AU1050" i="3"/>
  <c r="AU1051" i="3"/>
  <c r="AU1052" i="3"/>
  <c r="AU1053" i="3"/>
  <c r="AU1054" i="3"/>
  <c r="AU1055" i="3"/>
  <c r="AU1056" i="3"/>
  <c r="AU1057" i="3"/>
  <c r="AU1058" i="3"/>
  <c r="AU1059" i="3"/>
  <c r="AU1060" i="3"/>
  <c r="AU1061" i="3"/>
  <c r="AU1062" i="3"/>
  <c r="AU1063" i="3"/>
  <c r="AU1064" i="3"/>
  <c r="AU1065" i="3"/>
  <c r="AU1066" i="3"/>
  <c r="AU1067" i="3"/>
  <c r="AV2" i="3"/>
  <c r="AW2" i="3" s="1"/>
  <c r="AV3" i="3"/>
  <c r="AW3" i="3" s="1"/>
  <c r="AV4" i="3"/>
  <c r="AW4" i="3" s="1"/>
  <c r="AV5" i="3"/>
  <c r="AW5" i="3" s="1"/>
  <c r="AV6" i="3"/>
  <c r="AW6" i="3" s="1"/>
  <c r="AV7" i="3"/>
  <c r="AW7" i="3" s="1"/>
  <c r="AV8" i="3"/>
  <c r="AW8" i="3" s="1"/>
  <c r="AV9" i="3"/>
  <c r="AW9" i="3" s="1"/>
  <c r="AV10" i="3"/>
  <c r="AW10" i="3" s="1"/>
  <c r="AV11" i="3"/>
  <c r="AW11" i="3" s="1"/>
  <c r="AV12" i="3"/>
  <c r="AV13" i="3"/>
  <c r="AW13" i="3" s="1"/>
  <c r="AV14" i="3"/>
  <c r="AW14" i="3" s="1"/>
  <c r="AV15" i="3"/>
  <c r="AW15" i="3" s="1"/>
  <c r="AV16" i="3"/>
  <c r="AW16" i="3" s="1"/>
  <c r="AV17" i="3"/>
  <c r="AW17" i="3" s="1"/>
  <c r="AV18" i="3"/>
  <c r="AV19" i="3"/>
  <c r="AW19" i="3" s="1"/>
  <c r="AV20" i="3"/>
  <c r="AW20" i="3" s="1"/>
  <c r="AV21" i="3"/>
  <c r="AW21" i="3" s="1"/>
  <c r="AV22" i="3"/>
  <c r="AW22" i="3" s="1"/>
  <c r="AV23" i="3"/>
  <c r="AW23" i="3" s="1"/>
  <c r="AV24" i="3"/>
  <c r="AW24" i="3" s="1"/>
  <c r="AV25" i="3"/>
  <c r="AW25" i="3" s="1"/>
  <c r="AV26" i="3"/>
  <c r="AW26" i="3" s="1"/>
  <c r="AV27" i="3"/>
  <c r="AW27" i="3" s="1"/>
  <c r="AV28" i="3"/>
  <c r="AW28" i="3" s="1"/>
  <c r="AV29" i="3"/>
  <c r="AW29" i="3" s="1"/>
  <c r="AV30" i="3"/>
  <c r="AW30" i="3" s="1"/>
  <c r="AV31" i="3"/>
  <c r="AW31" i="3" s="1"/>
  <c r="AV32" i="3"/>
  <c r="AW32" i="3" s="1"/>
  <c r="AV33" i="3"/>
  <c r="AW33" i="3" s="1"/>
  <c r="AV34" i="3"/>
  <c r="AW34" i="3" s="1"/>
  <c r="AV35" i="3"/>
  <c r="AW35" i="3" s="1"/>
  <c r="AV36" i="3"/>
  <c r="AV37" i="3"/>
  <c r="AW37" i="3" s="1"/>
  <c r="AV38" i="3"/>
  <c r="AW38" i="3" s="1"/>
  <c r="AV39" i="3"/>
  <c r="AW39" i="3" s="1"/>
  <c r="AV40" i="3"/>
  <c r="AW40" i="3" s="1"/>
  <c r="AV41" i="3"/>
  <c r="AW41" i="3" s="1"/>
  <c r="AV42" i="3"/>
  <c r="AW42" i="3" s="1"/>
  <c r="AV43" i="3"/>
  <c r="AW43" i="3" s="1"/>
  <c r="AV44" i="3"/>
  <c r="AW44" i="3" s="1"/>
  <c r="AV45" i="3"/>
  <c r="AW45" i="3" s="1"/>
  <c r="AV46" i="3"/>
  <c r="AW46" i="3" s="1"/>
  <c r="AV47" i="3"/>
  <c r="AW47" i="3" s="1"/>
  <c r="AV48" i="3"/>
  <c r="AW48" i="3" s="1"/>
  <c r="AV49" i="3"/>
  <c r="AW49" i="3" s="1"/>
  <c r="AV50" i="3"/>
  <c r="AW50" i="3" s="1"/>
  <c r="AV51" i="3"/>
  <c r="AW51" i="3" s="1"/>
  <c r="AV52" i="3"/>
  <c r="AW52" i="3" s="1"/>
  <c r="AV53" i="3"/>
  <c r="AW53" i="3" s="1"/>
  <c r="AV54" i="3"/>
  <c r="AW54" i="3" s="1"/>
  <c r="AV55" i="3"/>
  <c r="AW55" i="3" s="1"/>
  <c r="AV56" i="3"/>
  <c r="AW56" i="3" s="1"/>
  <c r="AV57" i="3"/>
  <c r="AW57" i="3" s="1"/>
  <c r="AV58" i="3"/>
  <c r="AW58" i="3" s="1"/>
  <c r="AV59" i="3"/>
  <c r="AW59" i="3" s="1"/>
  <c r="AV60" i="3"/>
  <c r="AV61" i="3"/>
  <c r="AW61" i="3" s="1"/>
  <c r="AV62" i="3"/>
  <c r="AW62" i="3" s="1"/>
  <c r="AV63" i="3"/>
  <c r="AW63" i="3" s="1"/>
  <c r="AV64" i="3"/>
  <c r="AW64" i="3" s="1"/>
  <c r="AV65" i="3"/>
  <c r="AW65" i="3" s="1"/>
  <c r="AV66" i="3"/>
  <c r="AW66" i="3" s="1"/>
  <c r="AV67" i="3"/>
  <c r="AW67" i="3" s="1"/>
  <c r="AV68" i="3"/>
  <c r="AW68" i="3" s="1"/>
  <c r="AV69" i="3"/>
  <c r="AW69" i="3" s="1"/>
  <c r="AV70" i="3"/>
  <c r="AW70" i="3" s="1"/>
  <c r="AV71" i="3"/>
  <c r="AW71" i="3" s="1"/>
  <c r="AV72" i="3"/>
  <c r="AW72" i="3" s="1"/>
  <c r="AV73" i="3"/>
  <c r="AW73" i="3" s="1"/>
  <c r="AV74" i="3"/>
  <c r="AW74" i="3" s="1"/>
  <c r="AV75" i="3"/>
  <c r="AV76" i="3"/>
  <c r="AW76" i="3" s="1"/>
  <c r="AV77" i="3"/>
  <c r="AW77" i="3" s="1"/>
  <c r="AV78" i="3"/>
  <c r="AW78" i="3" s="1"/>
  <c r="AV79" i="3"/>
  <c r="AW79" i="3" s="1"/>
  <c r="AV80" i="3"/>
  <c r="AW80" i="3" s="1"/>
  <c r="AV81" i="3"/>
  <c r="AW81" i="3" s="1"/>
  <c r="AV82" i="3"/>
  <c r="AW82" i="3" s="1"/>
  <c r="AV83" i="3"/>
  <c r="AW83" i="3" s="1"/>
  <c r="AV84" i="3"/>
  <c r="AV85" i="3"/>
  <c r="AW85" i="3" s="1"/>
  <c r="AV86" i="3"/>
  <c r="AW86" i="3" s="1"/>
  <c r="AV87" i="3"/>
  <c r="AW87" i="3" s="1"/>
  <c r="AV88" i="3"/>
  <c r="AW88" i="3" s="1"/>
  <c r="AV89" i="3"/>
  <c r="AW89" i="3" s="1"/>
  <c r="AV90" i="3"/>
  <c r="AW90" i="3" s="1"/>
  <c r="AV91" i="3"/>
  <c r="AW91" i="3" s="1"/>
  <c r="AV92" i="3"/>
  <c r="AW92" i="3" s="1"/>
  <c r="AV93" i="3"/>
  <c r="AW93" i="3" s="1"/>
  <c r="AV94" i="3"/>
  <c r="AW94" i="3" s="1"/>
  <c r="AV95" i="3"/>
  <c r="AW95" i="3" s="1"/>
  <c r="AV96" i="3"/>
  <c r="AW96" i="3" s="1"/>
  <c r="AV97" i="3"/>
  <c r="AW97" i="3" s="1"/>
  <c r="AV98" i="3"/>
  <c r="AW98" i="3" s="1"/>
  <c r="AV99" i="3"/>
  <c r="AW99" i="3" s="1"/>
  <c r="AV100" i="3"/>
  <c r="AW100" i="3" s="1"/>
  <c r="AV101" i="3"/>
  <c r="AW101" i="3" s="1"/>
  <c r="AV102" i="3"/>
  <c r="AV103" i="3"/>
  <c r="AW103" i="3" s="1"/>
  <c r="AV104" i="3"/>
  <c r="AW104" i="3" s="1"/>
  <c r="AV105" i="3"/>
  <c r="AW105" i="3" s="1"/>
  <c r="AV106" i="3"/>
  <c r="AW106" i="3" s="1"/>
  <c r="AV107" i="3"/>
  <c r="AW107" i="3" s="1"/>
  <c r="AV108" i="3"/>
  <c r="AW108" i="3" s="1"/>
  <c r="AV109" i="3"/>
  <c r="AW109" i="3" s="1"/>
  <c r="AV110" i="3"/>
  <c r="AW110" i="3" s="1"/>
  <c r="AV111" i="3"/>
  <c r="AW111" i="3" s="1"/>
  <c r="AV112" i="3"/>
  <c r="AW112" i="3" s="1"/>
  <c r="AV113" i="3"/>
  <c r="AW113" i="3" s="1"/>
  <c r="AV114" i="3"/>
  <c r="AW114" i="3" s="1"/>
  <c r="AV115" i="3"/>
  <c r="AW115" i="3" s="1"/>
  <c r="AV116" i="3"/>
  <c r="AW116" i="3" s="1"/>
  <c r="AV117" i="3"/>
  <c r="AW117" i="3" s="1"/>
  <c r="AV118" i="3"/>
  <c r="AW118" i="3" s="1"/>
  <c r="AV119" i="3"/>
  <c r="AW119" i="3" s="1"/>
  <c r="AV120" i="3"/>
  <c r="AV121" i="3"/>
  <c r="AW121" i="3" s="1"/>
  <c r="AV122" i="3"/>
  <c r="AW122" i="3" s="1"/>
  <c r="AV123" i="3"/>
  <c r="AW123" i="3" s="1"/>
  <c r="AV124" i="3"/>
  <c r="AW124" i="3" s="1"/>
  <c r="AV125" i="3"/>
  <c r="AW125" i="3" s="1"/>
  <c r="AV126" i="3"/>
  <c r="AV127" i="3"/>
  <c r="AW127" i="3" s="1"/>
  <c r="AV128" i="3"/>
  <c r="AW128" i="3" s="1"/>
  <c r="AV129" i="3"/>
  <c r="AW129" i="3" s="1"/>
  <c r="AV130" i="3"/>
  <c r="AW130" i="3" s="1"/>
  <c r="AV131" i="3"/>
  <c r="AW131" i="3" s="1"/>
  <c r="AV132" i="3"/>
  <c r="AW132" i="3" s="1"/>
  <c r="AV133" i="3"/>
  <c r="AW133" i="3" s="1"/>
  <c r="AV134" i="3"/>
  <c r="AW134" i="3" s="1"/>
  <c r="AV135" i="3"/>
  <c r="AW135" i="3" s="1"/>
  <c r="AV136" i="3"/>
  <c r="AW136" i="3" s="1"/>
  <c r="AV137" i="3"/>
  <c r="AW137" i="3" s="1"/>
  <c r="AV138" i="3"/>
  <c r="AW138" i="3" s="1"/>
  <c r="AV139" i="3"/>
  <c r="AW139" i="3" s="1"/>
  <c r="AV140" i="3"/>
  <c r="AW140" i="3" s="1"/>
  <c r="AV141" i="3"/>
  <c r="AW141" i="3" s="1"/>
  <c r="AV142" i="3"/>
  <c r="AW142" i="3" s="1"/>
  <c r="AV143" i="3"/>
  <c r="AW143" i="3" s="1"/>
  <c r="AV144" i="3"/>
  <c r="AW144" i="3" s="1"/>
  <c r="AV145" i="3"/>
  <c r="AW145" i="3" s="1"/>
  <c r="AV146" i="3"/>
  <c r="AW146" i="3" s="1"/>
  <c r="AV147" i="3"/>
  <c r="AW147" i="3" s="1"/>
  <c r="AV148" i="3"/>
  <c r="AW148" i="3" s="1"/>
  <c r="AV149" i="3"/>
  <c r="AW149" i="3" s="1"/>
  <c r="AV150" i="3"/>
  <c r="AW150" i="3" s="1"/>
  <c r="AV151" i="3"/>
  <c r="AW151" i="3" s="1"/>
  <c r="AV152" i="3"/>
  <c r="AW152" i="3" s="1"/>
  <c r="AV153" i="3"/>
  <c r="AW153" i="3" s="1"/>
  <c r="AV154" i="3"/>
  <c r="AW154" i="3" s="1"/>
  <c r="AV155" i="3"/>
  <c r="AW155" i="3" s="1"/>
  <c r="AV156" i="3"/>
  <c r="AW156" i="3" s="1"/>
  <c r="AV157" i="3"/>
  <c r="AW157" i="3" s="1"/>
  <c r="AV158" i="3"/>
  <c r="AW158" i="3" s="1"/>
  <c r="AV159" i="3"/>
  <c r="AW159" i="3" s="1"/>
  <c r="AV160" i="3"/>
  <c r="AW160" i="3" s="1"/>
  <c r="AV161" i="3"/>
  <c r="AW161" i="3" s="1"/>
  <c r="AV162" i="3"/>
  <c r="AW162" i="3" s="1"/>
  <c r="AV163" i="3"/>
  <c r="AW163" i="3" s="1"/>
  <c r="AV164" i="3"/>
  <c r="AW164" i="3" s="1"/>
  <c r="AV165" i="3"/>
  <c r="AW165" i="3" s="1"/>
  <c r="AV166" i="3"/>
  <c r="AW166" i="3" s="1"/>
  <c r="AV167" i="3"/>
  <c r="AW167" i="3" s="1"/>
  <c r="AV168" i="3"/>
  <c r="AV169" i="3"/>
  <c r="AW169" i="3" s="1"/>
  <c r="AV170" i="3"/>
  <c r="AW170" i="3" s="1"/>
  <c r="AV171" i="3"/>
  <c r="AW171" i="3" s="1"/>
  <c r="AV172" i="3"/>
  <c r="AW172" i="3" s="1"/>
  <c r="AV173" i="3"/>
  <c r="AW173" i="3" s="1"/>
  <c r="AV174" i="3"/>
  <c r="AW174" i="3" s="1"/>
  <c r="AV175" i="3"/>
  <c r="AW175" i="3" s="1"/>
  <c r="AV176" i="3"/>
  <c r="AW176" i="3" s="1"/>
  <c r="AV177" i="3"/>
  <c r="AW177" i="3" s="1"/>
  <c r="AV178" i="3"/>
  <c r="AW178" i="3" s="1"/>
  <c r="AV179" i="3"/>
  <c r="AW179" i="3" s="1"/>
  <c r="AV180" i="3"/>
  <c r="AW180" i="3" s="1"/>
  <c r="AV181" i="3"/>
  <c r="AW181" i="3" s="1"/>
  <c r="AV182" i="3"/>
  <c r="AW182" i="3" s="1"/>
  <c r="AV183" i="3"/>
  <c r="AW183" i="3" s="1"/>
  <c r="AV184" i="3"/>
  <c r="AW184" i="3" s="1"/>
  <c r="AV185" i="3"/>
  <c r="AW185" i="3" s="1"/>
  <c r="AV186" i="3"/>
  <c r="AW186" i="3" s="1"/>
  <c r="AV187" i="3"/>
  <c r="AW187" i="3" s="1"/>
  <c r="AV188" i="3"/>
  <c r="AW188" i="3" s="1"/>
  <c r="AV189" i="3"/>
  <c r="AW189" i="3" s="1"/>
  <c r="AV190" i="3"/>
  <c r="AW190" i="3" s="1"/>
  <c r="AV191" i="3"/>
  <c r="AW191" i="3" s="1"/>
  <c r="AV192" i="3"/>
  <c r="AW192" i="3" s="1"/>
  <c r="AV193" i="3"/>
  <c r="AW193" i="3" s="1"/>
  <c r="AV194" i="3"/>
  <c r="AW194" i="3" s="1"/>
  <c r="AV195" i="3"/>
  <c r="AW195" i="3" s="1"/>
  <c r="AV196" i="3"/>
  <c r="AW196" i="3" s="1"/>
  <c r="AV197" i="3"/>
  <c r="AW197" i="3" s="1"/>
  <c r="AV198" i="3"/>
  <c r="AW198" i="3" s="1"/>
  <c r="AV199" i="3"/>
  <c r="AW199" i="3" s="1"/>
  <c r="AV200" i="3"/>
  <c r="AW200" i="3" s="1"/>
  <c r="AV201" i="3"/>
  <c r="AW201" i="3" s="1"/>
  <c r="AV202" i="3"/>
  <c r="AW202" i="3" s="1"/>
  <c r="AV203" i="3"/>
  <c r="AW203" i="3" s="1"/>
  <c r="AV204" i="3"/>
  <c r="AW204" i="3" s="1"/>
  <c r="AV205" i="3"/>
  <c r="AW205" i="3" s="1"/>
  <c r="AV206" i="3"/>
  <c r="AW206" i="3" s="1"/>
  <c r="AV207" i="3"/>
  <c r="AW207" i="3" s="1"/>
  <c r="AV208" i="3"/>
  <c r="AW208" i="3" s="1"/>
  <c r="AV209" i="3"/>
  <c r="AW209" i="3" s="1"/>
  <c r="AV210" i="3"/>
  <c r="AV211" i="3"/>
  <c r="AW211" i="3" s="1"/>
  <c r="AV212" i="3"/>
  <c r="AW212" i="3" s="1"/>
  <c r="AV213" i="3"/>
  <c r="AW213" i="3" s="1"/>
  <c r="AV214" i="3"/>
  <c r="AW214" i="3" s="1"/>
  <c r="AV215" i="3"/>
  <c r="AW215" i="3" s="1"/>
  <c r="AV216" i="3"/>
  <c r="AW216" i="3" s="1"/>
  <c r="AV217" i="3"/>
  <c r="AW217" i="3" s="1"/>
  <c r="AV218" i="3"/>
  <c r="AW218" i="3" s="1"/>
  <c r="AV219" i="3"/>
  <c r="AW219" i="3" s="1"/>
  <c r="AV220" i="3"/>
  <c r="AW220" i="3" s="1"/>
  <c r="AV221" i="3"/>
  <c r="AW221" i="3" s="1"/>
  <c r="AV222" i="3"/>
  <c r="AW222" i="3" s="1"/>
  <c r="AV223" i="3"/>
  <c r="AW223" i="3" s="1"/>
  <c r="AV224" i="3"/>
  <c r="AW224" i="3" s="1"/>
  <c r="AV225" i="3"/>
  <c r="AW225" i="3" s="1"/>
  <c r="AV226" i="3"/>
  <c r="AW226" i="3" s="1"/>
  <c r="AV227" i="3"/>
  <c r="AW227" i="3" s="1"/>
  <c r="AV228" i="3"/>
  <c r="AW228" i="3" s="1"/>
  <c r="AV229" i="3"/>
  <c r="AW229" i="3" s="1"/>
  <c r="AV230" i="3"/>
  <c r="AW230" i="3" s="1"/>
  <c r="AV231" i="3"/>
  <c r="AW231" i="3" s="1"/>
  <c r="AV232" i="3"/>
  <c r="AW232" i="3" s="1"/>
  <c r="AV233" i="3"/>
  <c r="AW233" i="3" s="1"/>
  <c r="AV234" i="3"/>
  <c r="AW234" i="3" s="1"/>
  <c r="AV235" i="3"/>
  <c r="AW235" i="3" s="1"/>
  <c r="AV236" i="3"/>
  <c r="AW236" i="3" s="1"/>
  <c r="AV237" i="3"/>
  <c r="AW237" i="3" s="1"/>
  <c r="AV238" i="3"/>
  <c r="AW238" i="3" s="1"/>
  <c r="AV239" i="3"/>
  <c r="AW239" i="3" s="1"/>
  <c r="AV240" i="3"/>
  <c r="AW240" i="3" s="1"/>
  <c r="AV241" i="3"/>
  <c r="AW241" i="3" s="1"/>
  <c r="AV242" i="3"/>
  <c r="AW242" i="3" s="1"/>
  <c r="AV243" i="3"/>
  <c r="AW243" i="3" s="1"/>
  <c r="AV244" i="3"/>
  <c r="AW244" i="3" s="1"/>
  <c r="AV245" i="3"/>
  <c r="AW245" i="3" s="1"/>
  <c r="AV246" i="3"/>
  <c r="AW246" i="3" s="1"/>
  <c r="AV247" i="3"/>
  <c r="AW247" i="3" s="1"/>
  <c r="AV248" i="3"/>
  <c r="AW248" i="3" s="1"/>
  <c r="AV249" i="3"/>
  <c r="AW249" i="3" s="1"/>
  <c r="AV250" i="3"/>
  <c r="AW250" i="3" s="1"/>
  <c r="AV251" i="3"/>
  <c r="AW251" i="3" s="1"/>
  <c r="AV252" i="3"/>
  <c r="AW252" i="3" s="1"/>
  <c r="AV253" i="3"/>
  <c r="AW253" i="3" s="1"/>
  <c r="AV254" i="3"/>
  <c r="AW254" i="3" s="1"/>
  <c r="AV255" i="3"/>
  <c r="AW255" i="3" s="1"/>
  <c r="AV256" i="3"/>
  <c r="AW256" i="3" s="1"/>
  <c r="AV257" i="3"/>
  <c r="AW257" i="3" s="1"/>
  <c r="AV258" i="3"/>
  <c r="AW258" i="3" s="1"/>
  <c r="AV259" i="3"/>
  <c r="AW259" i="3" s="1"/>
  <c r="AV260" i="3"/>
  <c r="AW260" i="3" s="1"/>
  <c r="AV261" i="3"/>
  <c r="AW261" i="3" s="1"/>
  <c r="AV262" i="3"/>
  <c r="AW262" i="3" s="1"/>
  <c r="AV263" i="3"/>
  <c r="AW263" i="3" s="1"/>
  <c r="AV264" i="3"/>
  <c r="AV265" i="3"/>
  <c r="AW265" i="3" s="1"/>
  <c r="AV266" i="3"/>
  <c r="AW266" i="3" s="1"/>
  <c r="AV267" i="3"/>
  <c r="AW267" i="3" s="1"/>
  <c r="AV268" i="3"/>
  <c r="AW268" i="3" s="1"/>
  <c r="AV269" i="3"/>
  <c r="AW269" i="3" s="1"/>
  <c r="AV270" i="3"/>
  <c r="AW270" i="3" s="1"/>
  <c r="AV271" i="3"/>
  <c r="AW271" i="3" s="1"/>
  <c r="AV272" i="3"/>
  <c r="AW272" i="3" s="1"/>
  <c r="AV273" i="3"/>
  <c r="AW273" i="3" s="1"/>
  <c r="AV274" i="3"/>
  <c r="AW274" i="3" s="1"/>
  <c r="AV275" i="3"/>
  <c r="AW275" i="3" s="1"/>
  <c r="AV276" i="3"/>
  <c r="AW276" i="3" s="1"/>
  <c r="AV277" i="3"/>
  <c r="AW277" i="3" s="1"/>
  <c r="AV278" i="3"/>
  <c r="AW278" i="3" s="1"/>
  <c r="AV279" i="3"/>
  <c r="AW279" i="3" s="1"/>
  <c r="AV280" i="3"/>
  <c r="AW280" i="3" s="1"/>
  <c r="AV281" i="3"/>
  <c r="AW281" i="3" s="1"/>
  <c r="AV282" i="3"/>
  <c r="AW282" i="3" s="1"/>
  <c r="AV283" i="3"/>
  <c r="AW283" i="3" s="1"/>
  <c r="AV284" i="3"/>
  <c r="AW284" i="3" s="1"/>
  <c r="AV285" i="3"/>
  <c r="AW285" i="3" s="1"/>
  <c r="AV286" i="3"/>
  <c r="AW286" i="3" s="1"/>
  <c r="AV287" i="3"/>
  <c r="AW287" i="3" s="1"/>
  <c r="AV288" i="3"/>
  <c r="AW288" i="3" s="1"/>
  <c r="AV289" i="3"/>
  <c r="AW289" i="3" s="1"/>
  <c r="AV290" i="3"/>
  <c r="AW290" i="3" s="1"/>
  <c r="AV291" i="3"/>
  <c r="AW291" i="3" s="1"/>
  <c r="AV292" i="3"/>
  <c r="AW292" i="3" s="1"/>
  <c r="AV293" i="3"/>
  <c r="AW293" i="3" s="1"/>
  <c r="AV294" i="3"/>
  <c r="AW294" i="3" s="1"/>
  <c r="AV295" i="3"/>
  <c r="AW295" i="3" s="1"/>
  <c r="AV296" i="3"/>
  <c r="AW296" i="3" s="1"/>
  <c r="AV297" i="3"/>
  <c r="AW297" i="3" s="1"/>
  <c r="AV298" i="3"/>
  <c r="AW298" i="3" s="1"/>
  <c r="AV299" i="3"/>
  <c r="AW299" i="3" s="1"/>
  <c r="AV300" i="3"/>
  <c r="AV301" i="3"/>
  <c r="AW301" i="3" s="1"/>
  <c r="AV302" i="3"/>
  <c r="AW302" i="3" s="1"/>
  <c r="AV303" i="3"/>
  <c r="AW303" i="3" s="1"/>
  <c r="AV304" i="3"/>
  <c r="AW304" i="3" s="1"/>
  <c r="AV305" i="3"/>
  <c r="AW305" i="3" s="1"/>
  <c r="AV306" i="3"/>
  <c r="AW306" i="3" s="1"/>
  <c r="AV307" i="3"/>
  <c r="AW307" i="3" s="1"/>
  <c r="AV308" i="3"/>
  <c r="AW308" i="3" s="1"/>
  <c r="AV309" i="3"/>
  <c r="AW309" i="3" s="1"/>
  <c r="AV310" i="3"/>
  <c r="AW310" i="3" s="1"/>
  <c r="AV311" i="3"/>
  <c r="AV312" i="3"/>
  <c r="AW312" i="3" s="1"/>
  <c r="AV313" i="3"/>
  <c r="AW313" i="3" s="1"/>
  <c r="AV314" i="3"/>
  <c r="AW314" i="3" s="1"/>
  <c r="AV315" i="3"/>
  <c r="AW315" i="3" s="1"/>
  <c r="AV316" i="3"/>
  <c r="AW316" i="3" s="1"/>
  <c r="AV317" i="3"/>
  <c r="AW317" i="3" s="1"/>
  <c r="AV318" i="3"/>
  <c r="AW318" i="3" s="1"/>
  <c r="AV319" i="3"/>
  <c r="AW319" i="3" s="1"/>
  <c r="AV320" i="3"/>
  <c r="AW320" i="3" s="1"/>
  <c r="AV321" i="3"/>
  <c r="AW321" i="3" s="1"/>
  <c r="AV322" i="3"/>
  <c r="AW322" i="3" s="1"/>
  <c r="AV323" i="3"/>
  <c r="AW323" i="3" s="1"/>
  <c r="AV324" i="3"/>
  <c r="AW324" i="3" s="1"/>
  <c r="AV325" i="3"/>
  <c r="AW325" i="3" s="1"/>
  <c r="AV326" i="3"/>
  <c r="AW326" i="3" s="1"/>
  <c r="AV327" i="3"/>
  <c r="AW327" i="3" s="1"/>
  <c r="AV328" i="3"/>
  <c r="AW328" i="3" s="1"/>
  <c r="AV329" i="3"/>
  <c r="AW329" i="3" s="1"/>
  <c r="AV330" i="3"/>
  <c r="AV331" i="3"/>
  <c r="AW331" i="3" s="1"/>
  <c r="AV332" i="3"/>
  <c r="AW332" i="3" s="1"/>
  <c r="AV333" i="3"/>
  <c r="AW333" i="3" s="1"/>
  <c r="AV334" i="3"/>
  <c r="AW334" i="3" s="1"/>
  <c r="AV335" i="3"/>
  <c r="AW335" i="3" s="1"/>
  <c r="AV336" i="3"/>
  <c r="AW336" i="3" s="1"/>
  <c r="AV337" i="3"/>
  <c r="AW337" i="3" s="1"/>
  <c r="AV338" i="3"/>
  <c r="AW338" i="3" s="1"/>
  <c r="AV339" i="3"/>
  <c r="AW339" i="3" s="1"/>
  <c r="AV340" i="3"/>
  <c r="AW340" i="3" s="1"/>
  <c r="AV341" i="3"/>
  <c r="AW341" i="3" s="1"/>
  <c r="AV342" i="3"/>
  <c r="AW342" i="3" s="1"/>
  <c r="AV343" i="3"/>
  <c r="AW343" i="3" s="1"/>
  <c r="AV344" i="3"/>
  <c r="AW344" i="3" s="1"/>
  <c r="AV345" i="3"/>
  <c r="AW345" i="3" s="1"/>
  <c r="AV346" i="3"/>
  <c r="AW346" i="3" s="1"/>
  <c r="AV347" i="3"/>
  <c r="AW347" i="3" s="1"/>
  <c r="AV348" i="3"/>
  <c r="AW348" i="3" s="1"/>
  <c r="AV349" i="3"/>
  <c r="AW349" i="3" s="1"/>
  <c r="AV350" i="3"/>
  <c r="AW350" i="3" s="1"/>
  <c r="AV351" i="3"/>
  <c r="AW351" i="3" s="1"/>
  <c r="AV352" i="3"/>
  <c r="AW352" i="3" s="1"/>
  <c r="AV353" i="3"/>
  <c r="AW353" i="3" s="1"/>
  <c r="AV354" i="3"/>
  <c r="AV355" i="3"/>
  <c r="AW355" i="3" s="1"/>
  <c r="AV356" i="3"/>
  <c r="AW356" i="3" s="1"/>
  <c r="AV357" i="3"/>
  <c r="AW357" i="3" s="1"/>
  <c r="AV358" i="3"/>
  <c r="AW358" i="3" s="1"/>
  <c r="AV359" i="3"/>
  <c r="AW359" i="3" s="1"/>
  <c r="AV360" i="3"/>
  <c r="AV361" i="3"/>
  <c r="AW361" i="3" s="1"/>
  <c r="AV362" i="3"/>
  <c r="AW362" i="3" s="1"/>
  <c r="AV363" i="3"/>
  <c r="AW363" i="3" s="1"/>
  <c r="AV364" i="3"/>
  <c r="AW364" i="3" s="1"/>
  <c r="AV365" i="3"/>
  <c r="AW365" i="3" s="1"/>
  <c r="AV366" i="3"/>
  <c r="AW366" i="3" s="1"/>
  <c r="AV367" i="3"/>
  <c r="AW367" i="3" s="1"/>
  <c r="AV368" i="3"/>
  <c r="AW368" i="3" s="1"/>
  <c r="AV369" i="3"/>
  <c r="AW369" i="3" s="1"/>
  <c r="AV370" i="3"/>
  <c r="AW370" i="3" s="1"/>
  <c r="AV371" i="3"/>
  <c r="AW371" i="3" s="1"/>
  <c r="AV372" i="3"/>
  <c r="AW372" i="3" s="1"/>
  <c r="AV373" i="3"/>
  <c r="AW373" i="3" s="1"/>
  <c r="AV374" i="3"/>
  <c r="AW374" i="3" s="1"/>
  <c r="AV375" i="3"/>
  <c r="AW375" i="3" s="1"/>
  <c r="AV376" i="3"/>
  <c r="AW376" i="3" s="1"/>
  <c r="AV377" i="3"/>
  <c r="AW377" i="3" s="1"/>
  <c r="AV378" i="3"/>
  <c r="AW378" i="3" s="1"/>
  <c r="AV379" i="3"/>
  <c r="AW379" i="3" s="1"/>
  <c r="AV380" i="3"/>
  <c r="AW380" i="3" s="1"/>
  <c r="AV381" i="3"/>
  <c r="AW381" i="3" s="1"/>
  <c r="AV382" i="3"/>
  <c r="AW382" i="3" s="1"/>
  <c r="AV383" i="3"/>
  <c r="AW383" i="3" s="1"/>
  <c r="AV384" i="3"/>
  <c r="AW384" i="3" s="1"/>
  <c r="AV385" i="3"/>
  <c r="AW385" i="3" s="1"/>
  <c r="AV386" i="3"/>
  <c r="AW386" i="3" s="1"/>
  <c r="AV387" i="3"/>
  <c r="AW387" i="3" s="1"/>
  <c r="AV388" i="3"/>
  <c r="AW388" i="3" s="1"/>
  <c r="AV389" i="3"/>
  <c r="AW389" i="3" s="1"/>
  <c r="AV390" i="3"/>
  <c r="AW390" i="3" s="1"/>
  <c r="AV391" i="3"/>
  <c r="AW391" i="3" s="1"/>
  <c r="AV392" i="3"/>
  <c r="AW392" i="3" s="1"/>
  <c r="AV393" i="3"/>
  <c r="AW393" i="3" s="1"/>
  <c r="AV394" i="3"/>
  <c r="AW394" i="3" s="1"/>
  <c r="AV395" i="3"/>
  <c r="AW395" i="3" s="1"/>
  <c r="AV396" i="3"/>
  <c r="AW396" i="3" s="1"/>
  <c r="AV397" i="3"/>
  <c r="AW397" i="3" s="1"/>
  <c r="AV398" i="3"/>
  <c r="AW398" i="3" s="1"/>
  <c r="AV399" i="3"/>
  <c r="AW399" i="3" s="1"/>
  <c r="AV400" i="3"/>
  <c r="AW400" i="3" s="1"/>
  <c r="AV401" i="3"/>
  <c r="AW401" i="3" s="1"/>
  <c r="AV402" i="3"/>
  <c r="AW402" i="3" s="1"/>
  <c r="AV403" i="3"/>
  <c r="AW403" i="3" s="1"/>
  <c r="AV404" i="3"/>
  <c r="AW404" i="3" s="1"/>
  <c r="AV405" i="3"/>
  <c r="AW405" i="3" s="1"/>
  <c r="AV406" i="3"/>
  <c r="AW406" i="3" s="1"/>
  <c r="AV407" i="3"/>
  <c r="AW407" i="3" s="1"/>
  <c r="AV408" i="3"/>
  <c r="AW408" i="3" s="1"/>
  <c r="AV409" i="3"/>
  <c r="AW409" i="3" s="1"/>
  <c r="AV410" i="3"/>
  <c r="AW410" i="3" s="1"/>
  <c r="AV411" i="3"/>
  <c r="AW411" i="3" s="1"/>
  <c r="AV412" i="3"/>
  <c r="AW412" i="3" s="1"/>
  <c r="AV413" i="3"/>
  <c r="AW413" i="3" s="1"/>
  <c r="AV414" i="3"/>
  <c r="AW414" i="3" s="1"/>
  <c r="AV415" i="3"/>
  <c r="AW415" i="3" s="1"/>
  <c r="AV416" i="3"/>
  <c r="AW416" i="3" s="1"/>
  <c r="AV417" i="3"/>
  <c r="AW417" i="3" s="1"/>
  <c r="AV418" i="3"/>
  <c r="AW418" i="3" s="1"/>
  <c r="AV419" i="3"/>
  <c r="AW419" i="3" s="1"/>
  <c r="AV420" i="3"/>
  <c r="AW420" i="3" s="1"/>
  <c r="AV421" i="3"/>
  <c r="AW421" i="3" s="1"/>
  <c r="AV422" i="3"/>
  <c r="AW422" i="3" s="1"/>
  <c r="AV423" i="3"/>
  <c r="AW423" i="3" s="1"/>
  <c r="AV424" i="3"/>
  <c r="AW424" i="3" s="1"/>
  <c r="AV425" i="3"/>
  <c r="AW425" i="3" s="1"/>
  <c r="AV426" i="3"/>
  <c r="AW426" i="3" s="1"/>
  <c r="AV427" i="3"/>
  <c r="AW427" i="3" s="1"/>
  <c r="AV428" i="3"/>
  <c r="AW428" i="3" s="1"/>
  <c r="AV429" i="3"/>
  <c r="AW429" i="3" s="1"/>
  <c r="AV430" i="3"/>
  <c r="AW430" i="3" s="1"/>
  <c r="AV431" i="3"/>
  <c r="AW431" i="3" s="1"/>
  <c r="AV432" i="3"/>
  <c r="AW432" i="3" s="1"/>
  <c r="AV433" i="3"/>
  <c r="AW433" i="3" s="1"/>
  <c r="AV434" i="3"/>
  <c r="AW434" i="3" s="1"/>
  <c r="AV435" i="3"/>
  <c r="AW435" i="3" s="1"/>
  <c r="AV436" i="3"/>
  <c r="AW436" i="3" s="1"/>
  <c r="AV437" i="3"/>
  <c r="AW437" i="3" s="1"/>
  <c r="AV438" i="3"/>
  <c r="AW438" i="3" s="1"/>
  <c r="AV439" i="3"/>
  <c r="AW439" i="3" s="1"/>
  <c r="AV440" i="3"/>
  <c r="AW440" i="3" s="1"/>
  <c r="AV441" i="3"/>
  <c r="AW441" i="3" s="1"/>
  <c r="AV442" i="3"/>
  <c r="AW442" i="3" s="1"/>
  <c r="AV443" i="3"/>
  <c r="AW443" i="3" s="1"/>
  <c r="AV444" i="3"/>
  <c r="AW444" i="3" s="1"/>
  <c r="AV445" i="3"/>
  <c r="AW445" i="3" s="1"/>
  <c r="AV446" i="3"/>
  <c r="AW446" i="3" s="1"/>
  <c r="AV447" i="3"/>
  <c r="AW447" i="3" s="1"/>
  <c r="AV448" i="3"/>
  <c r="AW448" i="3" s="1"/>
  <c r="AV449" i="3"/>
  <c r="AW449" i="3" s="1"/>
  <c r="AV450" i="3"/>
  <c r="AW450" i="3" s="1"/>
  <c r="AV451" i="3"/>
  <c r="AW451" i="3" s="1"/>
  <c r="AV452" i="3"/>
  <c r="AW452" i="3" s="1"/>
  <c r="AV453" i="3"/>
  <c r="AW453" i="3" s="1"/>
  <c r="AV454" i="3"/>
  <c r="AW454" i="3" s="1"/>
  <c r="AV455" i="3"/>
  <c r="AW455" i="3" s="1"/>
  <c r="AV456" i="3"/>
  <c r="AW456" i="3" s="1"/>
  <c r="AV457" i="3"/>
  <c r="AW457" i="3" s="1"/>
  <c r="AV458" i="3"/>
  <c r="AW458" i="3" s="1"/>
  <c r="AV459" i="3"/>
  <c r="AW459" i="3" s="1"/>
  <c r="AV460" i="3"/>
  <c r="AW460" i="3" s="1"/>
  <c r="AV461" i="3"/>
  <c r="AW461" i="3" s="1"/>
  <c r="AV462" i="3"/>
  <c r="AW462" i="3" s="1"/>
  <c r="AV463" i="3"/>
  <c r="AW463" i="3" s="1"/>
  <c r="AV464" i="3"/>
  <c r="AW464" i="3" s="1"/>
  <c r="AV465" i="3"/>
  <c r="AW465" i="3" s="1"/>
  <c r="AV466" i="3"/>
  <c r="AW466" i="3" s="1"/>
  <c r="AV467" i="3"/>
  <c r="AW467" i="3" s="1"/>
  <c r="AV468" i="3"/>
  <c r="AW468" i="3" s="1"/>
  <c r="AV469" i="3"/>
  <c r="AW469" i="3" s="1"/>
  <c r="AV470" i="3"/>
  <c r="AW470" i="3" s="1"/>
  <c r="AV471" i="3"/>
  <c r="AW471" i="3" s="1"/>
  <c r="AV472" i="3"/>
  <c r="AW472" i="3" s="1"/>
  <c r="AV473" i="3"/>
  <c r="AW473" i="3" s="1"/>
  <c r="AV474" i="3"/>
  <c r="AW474" i="3" s="1"/>
  <c r="AV475" i="3"/>
  <c r="AW475" i="3" s="1"/>
  <c r="AV476" i="3"/>
  <c r="AW476" i="3" s="1"/>
  <c r="AV477" i="3"/>
  <c r="AW477" i="3" s="1"/>
  <c r="AV478" i="3"/>
  <c r="AW478" i="3" s="1"/>
  <c r="AV479" i="3"/>
  <c r="AW479" i="3" s="1"/>
  <c r="AV480" i="3"/>
  <c r="AW480" i="3" s="1"/>
  <c r="AV481" i="3"/>
  <c r="AW481" i="3" s="1"/>
  <c r="AV482" i="3"/>
  <c r="AW482" i="3" s="1"/>
  <c r="AV483" i="3"/>
  <c r="AW483" i="3" s="1"/>
  <c r="AV484" i="3"/>
  <c r="AW484" i="3" s="1"/>
  <c r="AV485" i="3"/>
  <c r="AW485" i="3" s="1"/>
  <c r="AV486" i="3"/>
  <c r="AV487" i="3"/>
  <c r="AW487" i="3" s="1"/>
  <c r="AV488" i="3"/>
  <c r="AW488" i="3" s="1"/>
  <c r="AV489" i="3"/>
  <c r="AW489" i="3" s="1"/>
  <c r="AV490" i="3"/>
  <c r="AW490" i="3" s="1"/>
  <c r="AV491" i="3"/>
  <c r="AW491" i="3" s="1"/>
  <c r="AV492" i="3"/>
  <c r="AW492" i="3" s="1"/>
  <c r="AV493" i="3"/>
  <c r="AW493" i="3" s="1"/>
  <c r="AV494" i="3"/>
  <c r="AW494" i="3" s="1"/>
  <c r="AV495" i="3"/>
  <c r="AW495" i="3" s="1"/>
  <c r="AV496" i="3"/>
  <c r="AW496" i="3" s="1"/>
  <c r="AV497" i="3"/>
  <c r="AW497" i="3" s="1"/>
  <c r="AV498" i="3"/>
  <c r="AW498" i="3" s="1"/>
  <c r="AV499" i="3"/>
  <c r="AW499" i="3" s="1"/>
  <c r="AV500" i="3"/>
  <c r="AW500" i="3" s="1"/>
  <c r="AV501" i="3"/>
  <c r="AW501" i="3" s="1"/>
  <c r="AV502" i="3"/>
  <c r="AW502" i="3" s="1"/>
  <c r="AV503" i="3"/>
  <c r="AW503" i="3" s="1"/>
  <c r="AV504" i="3"/>
  <c r="AW504" i="3" s="1"/>
  <c r="AV505" i="3"/>
  <c r="AW505" i="3" s="1"/>
  <c r="AV506" i="3"/>
  <c r="AW506" i="3" s="1"/>
  <c r="AV507" i="3"/>
  <c r="AW507" i="3" s="1"/>
  <c r="AV508" i="3"/>
  <c r="AW508" i="3" s="1"/>
  <c r="AV509" i="3"/>
  <c r="AW509" i="3" s="1"/>
  <c r="AV510" i="3"/>
  <c r="AW510" i="3" s="1"/>
  <c r="AV511" i="3"/>
  <c r="AW511" i="3" s="1"/>
  <c r="AV512" i="3"/>
  <c r="AW512" i="3" s="1"/>
  <c r="AV513" i="3"/>
  <c r="AW513" i="3" s="1"/>
  <c r="AV514" i="3"/>
  <c r="AW514" i="3" s="1"/>
  <c r="AV515" i="3"/>
  <c r="AW515" i="3" s="1"/>
  <c r="AV516" i="3"/>
  <c r="AW516" i="3" s="1"/>
  <c r="AV517" i="3"/>
  <c r="AW517" i="3" s="1"/>
  <c r="AV518" i="3"/>
  <c r="AW518" i="3" s="1"/>
  <c r="AV519" i="3"/>
  <c r="AW519" i="3" s="1"/>
  <c r="AV520" i="3"/>
  <c r="AW520" i="3" s="1"/>
  <c r="AV521" i="3"/>
  <c r="AW521" i="3" s="1"/>
  <c r="AV522" i="3"/>
  <c r="AW522" i="3" s="1"/>
  <c r="AV523" i="3"/>
  <c r="AW523" i="3" s="1"/>
  <c r="AV524" i="3"/>
  <c r="AW524" i="3" s="1"/>
  <c r="AV525" i="3"/>
  <c r="AW525" i="3" s="1"/>
  <c r="AV526" i="3"/>
  <c r="AW526" i="3" s="1"/>
  <c r="AV527" i="3"/>
  <c r="AW527" i="3" s="1"/>
  <c r="AV528" i="3"/>
  <c r="AW528" i="3" s="1"/>
  <c r="AV529" i="3"/>
  <c r="AW529" i="3" s="1"/>
  <c r="AV530" i="3"/>
  <c r="AW530" i="3" s="1"/>
  <c r="AV531" i="3"/>
  <c r="AW531" i="3" s="1"/>
  <c r="AV532" i="3"/>
  <c r="AW532" i="3" s="1"/>
  <c r="AV533" i="3"/>
  <c r="AW533" i="3" s="1"/>
  <c r="AV534" i="3"/>
  <c r="AW534" i="3" s="1"/>
  <c r="AV535" i="3"/>
  <c r="AW535" i="3" s="1"/>
  <c r="AV536" i="3"/>
  <c r="AW536" i="3" s="1"/>
  <c r="AV537" i="3"/>
  <c r="AW537" i="3" s="1"/>
  <c r="AV538" i="3"/>
  <c r="AW538" i="3" s="1"/>
  <c r="AV539" i="3"/>
  <c r="AW539" i="3" s="1"/>
  <c r="AV540" i="3"/>
  <c r="AW540" i="3" s="1"/>
  <c r="AV541" i="3"/>
  <c r="AW541" i="3" s="1"/>
  <c r="AV542" i="3"/>
  <c r="AW542" i="3" s="1"/>
  <c r="AV543" i="3"/>
  <c r="AW543" i="3" s="1"/>
  <c r="AV544" i="3"/>
  <c r="AW544" i="3" s="1"/>
  <c r="AV545" i="3"/>
  <c r="AW545" i="3" s="1"/>
  <c r="AV546" i="3"/>
  <c r="AW546" i="3" s="1"/>
  <c r="AV547" i="3"/>
  <c r="AW547" i="3" s="1"/>
  <c r="AV548" i="3"/>
  <c r="AW548" i="3" s="1"/>
  <c r="AV549" i="3"/>
  <c r="AW549" i="3" s="1"/>
  <c r="AV550" i="3"/>
  <c r="AW550" i="3" s="1"/>
  <c r="AV551" i="3"/>
  <c r="AW551" i="3" s="1"/>
  <c r="AV552" i="3"/>
  <c r="AW552" i="3" s="1"/>
  <c r="AV553" i="3"/>
  <c r="AW553" i="3" s="1"/>
  <c r="AV554" i="3"/>
  <c r="AW554" i="3" s="1"/>
  <c r="AV555" i="3"/>
  <c r="AW555" i="3" s="1"/>
  <c r="AV556" i="3"/>
  <c r="AW556" i="3" s="1"/>
  <c r="AV557" i="3"/>
  <c r="AW557" i="3" s="1"/>
  <c r="AV558" i="3"/>
  <c r="AW558" i="3" s="1"/>
  <c r="AV559" i="3"/>
  <c r="AW559" i="3" s="1"/>
  <c r="AV560" i="3"/>
  <c r="AW560" i="3" s="1"/>
  <c r="AV561" i="3"/>
  <c r="AW561" i="3" s="1"/>
  <c r="AV562" i="3"/>
  <c r="AW562" i="3" s="1"/>
  <c r="AV563" i="3"/>
  <c r="AW563" i="3" s="1"/>
  <c r="AV564" i="3"/>
  <c r="AV565" i="3"/>
  <c r="AW565" i="3" s="1"/>
  <c r="AV566" i="3"/>
  <c r="AW566" i="3" s="1"/>
  <c r="AV567" i="3"/>
  <c r="AW567" i="3" s="1"/>
  <c r="AV568" i="3"/>
  <c r="AW568" i="3" s="1"/>
  <c r="AV569" i="3"/>
  <c r="AW569" i="3" s="1"/>
  <c r="AV570" i="3"/>
  <c r="AW570" i="3" s="1"/>
  <c r="AV571" i="3"/>
  <c r="AW571" i="3" s="1"/>
  <c r="AV572" i="3"/>
  <c r="AW572" i="3" s="1"/>
  <c r="AV573" i="3"/>
  <c r="AW573" i="3" s="1"/>
  <c r="AV574" i="3"/>
  <c r="AW574" i="3" s="1"/>
  <c r="AV575" i="3"/>
  <c r="AW575" i="3" s="1"/>
  <c r="AV576" i="3"/>
  <c r="AW576" i="3" s="1"/>
  <c r="AV577" i="3"/>
  <c r="AW577" i="3" s="1"/>
  <c r="AV578" i="3"/>
  <c r="AW578" i="3" s="1"/>
  <c r="AV579" i="3"/>
  <c r="AW579" i="3" s="1"/>
  <c r="AV580" i="3"/>
  <c r="AW580" i="3" s="1"/>
  <c r="AV581" i="3"/>
  <c r="AW581" i="3" s="1"/>
  <c r="AV582" i="3"/>
  <c r="AW582" i="3" s="1"/>
  <c r="AV583" i="3"/>
  <c r="AW583" i="3" s="1"/>
  <c r="AV584" i="3"/>
  <c r="AW584" i="3" s="1"/>
  <c r="AV585" i="3"/>
  <c r="AW585" i="3" s="1"/>
  <c r="AV586" i="3"/>
  <c r="AW586" i="3" s="1"/>
  <c r="AV587" i="3"/>
  <c r="AW587" i="3" s="1"/>
  <c r="AV588" i="3"/>
  <c r="AW588" i="3" s="1"/>
  <c r="AV589" i="3"/>
  <c r="AW589" i="3" s="1"/>
  <c r="AV590" i="3"/>
  <c r="AW590" i="3" s="1"/>
  <c r="AV591" i="3"/>
  <c r="AW591" i="3" s="1"/>
  <c r="AV592" i="3"/>
  <c r="AW592" i="3" s="1"/>
  <c r="AV593" i="3"/>
  <c r="AW593" i="3" s="1"/>
  <c r="AV594" i="3"/>
  <c r="AW594" i="3" s="1"/>
  <c r="AV595" i="3"/>
  <c r="AW595" i="3" s="1"/>
  <c r="AV596" i="3"/>
  <c r="AW596" i="3" s="1"/>
  <c r="AV597" i="3"/>
  <c r="AW597" i="3" s="1"/>
  <c r="AV598" i="3"/>
  <c r="AW598" i="3" s="1"/>
  <c r="AV599" i="3"/>
  <c r="AW599" i="3" s="1"/>
  <c r="AV600" i="3"/>
  <c r="AW600" i="3" s="1"/>
  <c r="AV601" i="3"/>
  <c r="AW601" i="3" s="1"/>
  <c r="AV602" i="3"/>
  <c r="AW602" i="3" s="1"/>
  <c r="AV603" i="3"/>
  <c r="AW603" i="3" s="1"/>
  <c r="AV604" i="3"/>
  <c r="AW604" i="3" s="1"/>
  <c r="AV605" i="3"/>
  <c r="AW605" i="3" s="1"/>
  <c r="AV606" i="3"/>
  <c r="AW606" i="3" s="1"/>
  <c r="AV607" i="3"/>
  <c r="AW607" i="3" s="1"/>
  <c r="AV608" i="3"/>
  <c r="AW608" i="3" s="1"/>
  <c r="AV609" i="3"/>
  <c r="AW609" i="3" s="1"/>
  <c r="AV610" i="3"/>
  <c r="AW610" i="3" s="1"/>
  <c r="AV611" i="3"/>
  <c r="AW611" i="3" s="1"/>
  <c r="AV612" i="3"/>
  <c r="AW612" i="3" s="1"/>
  <c r="AV613" i="3"/>
  <c r="AW613" i="3" s="1"/>
  <c r="AV614" i="3"/>
  <c r="AW614" i="3" s="1"/>
  <c r="AV615" i="3"/>
  <c r="AW615" i="3" s="1"/>
  <c r="AV616" i="3"/>
  <c r="AW616" i="3" s="1"/>
  <c r="AV617" i="3"/>
  <c r="AW617" i="3" s="1"/>
  <c r="AV618" i="3"/>
  <c r="AW618" i="3" s="1"/>
  <c r="AV619" i="3"/>
  <c r="AW619" i="3" s="1"/>
  <c r="AV620" i="3"/>
  <c r="AW620" i="3" s="1"/>
  <c r="AV621" i="3"/>
  <c r="AW621" i="3" s="1"/>
  <c r="AV622" i="3"/>
  <c r="AW622" i="3" s="1"/>
  <c r="AV623" i="3"/>
  <c r="AW623" i="3" s="1"/>
  <c r="AV624" i="3"/>
  <c r="AW624" i="3" s="1"/>
  <c r="AV625" i="3"/>
  <c r="AW625" i="3" s="1"/>
  <c r="AV626" i="3"/>
  <c r="AW626" i="3" s="1"/>
  <c r="AV627" i="3"/>
  <c r="AW627" i="3" s="1"/>
  <c r="AV628" i="3"/>
  <c r="AW628" i="3" s="1"/>
  <c r="AV629" i="3"/>
  <c r="AW629" i="3" s="1"/>
  <c r="AV630" i="3"/>
  <c r="AW630" i="3" s="1"/>
  <c r="AV631" i="3"/>
  <c r="AW631" i="3" s="1"/>
  <c r="AV632" i="3"/>
  <c r="AW632" i="3" s="1"/>
  <c r="AV633" i="3"/>
  <c r="AW633" i="3" s="1"/>
  <c r="AV634" i="3"/>
  <c r="AW634" i="3" s="1"/>
  <c r="AV635" i="3"/>
  <c r="AW635" i="3" s="1"/>
  <c r="AV636" i="3"/>
  <c r="AW636" i="3" s="1"/>
  <c r="AV637" i="3"/>
  <c r="AW637" i="3" s="1"/>
  <c r="AV638" i="3"/>
  <c r="AW638" i="3" s="1"/>
  <c r="AV639" i="3"/>
  <c r="AW639" i="3" s="1"/>
  <c r="AV640" i="3"/>
  <c r="AW640" i="3" s="1"/>
  <c r="AV641" i="3"/>
  <c r="AW641" i="3" s="1"/>
  <c r="AV642" i="3"/>
  <c r="AW642" i="3" s="1"/>
  <c r="AV643" i="3"/>
  <c r="AW643" i="3" s="1"/>
  <c r="AV644" i="3"/>
  <c r="AW644" i="3" s="1"/>
  <c r="AV645" i="3"/>
  <c r="AW645" i="3" s="1"/>
  <c r="AV646" i="3"/>
  <c r="AW646" i="3" s="1"/>
  <c r="AV647" i="3"/>
  <c r="AW647" i="3" s="1"/>
  <c r="AV648" i="3"/>
  <c r="AW648" i="3" s="1"/>
  <c r="AV649" i="3"/>
  <c r="AW649" i="3" s="1"/>
  <c r="AV650" i="3"/>
  <c r="AW650" i="3" s="1"/>
  <c r="AV651" i="3"/>
  <c r="AW651" i="3" s="1"/>
  <c r="AV652" i="3"/>
  <c r="AW652" i="3" s="1"/>
  <c r="AV653" i="3"/>
  <c r="AW653" i="3" s="1"/>
  <c r="AV654" i="3"/>
  <c r="AW654" i="3" s="1"/>
  <c r="AV655" i="3"/>
  <c r="AW655" i="3" s="1"/>
  <c r="AV656" i="3"/>
  <c r="AW656" i="3" s="1"/>
  <c r="AV657" i="3"/>
  <c r="AW657" i="3" s="1"/>
  <c r="AV658" i="3"/>
  <c r="AW658" i="3" s="1"/>
  <c r="AV659" i="3"/>
  <c r="AW659" i="3" s="1"/>
  <c r="AV660" i="3"/>
  <c r="AW660" i="3" s="1"/>
  <c r="AV661" i="3"/>
  <c r="AW661" i="3" s="1"/>
  <c r="AV662" i="3"/>
  <c r="AW662" i="3" s="1"/>
  <c r="AV663" i="3"/>
  <c r="AW663" i="3" s="1"/>
  <c r="AV664" i="3"/>
  <c r="AW664" i="3" s="1"/>
  <c r="AV665" i="3"/>
  <c r="AW665" i="3" s="1"/>
  <c r="AV666" i="3"/>
  <c r="AW666" i="3" s="1"/>
  <c r="AV667" i="3"/>
  <c r="AW667" i="3" s="1"/>
  <c r="AV668" i="3"/>
  <c r="AW668" i="3" s="1"/>
  <c r="AV669" i="3"/>
  <c r="AW669" i="3" s="1"/>
  <c r="AV670" i="3"/>
  <c r="AW670" i="3" s="1"/>
  <c r="AV671" i="3"/>
  <c r="AW671" i="3" s="1"/>
  <c r="AV672" i="3"/>
  <c r="AW672" i="3" s="1"/>
  <c r="AV673" i="3"/>
  <c r="AW673" i="3" s="1"/>
  <c r="AV674" i="3"/>
  <c r="AW674" i="3" s="1"/>
  <c r="AV675" i="3"/>
  <c r="AW675" i="3" s="1"/>
  <c r="AV676" i="3"/>
  <c r="AW676" i="3" s="1"/>
  <c r="AV677" i="3"/>
  <c r="AW677" i="3" s="1"/>
  <c r="AV678" i="3"/>
  <c r="AW678" i="3" s="1"/>
  <c r="AV679" i="3"/>
  <c r="AW679" i="3" s="1"/>
  <c r="AV680" i="3"/>
  <c r="AW680" i="3" s="1"/>
  <c r="AV681" i="3"/>
  <c r="AW681" i="3" s="1"/>
  <c r="AV682" i="3"/>
  <c r="AW682" i="3" s="1"/>
  <c r="AV683" i="3"/>
  <c r="AW683" i="3" s="1"/>
  <c r="AV684" i="3"/>
  <c r="AW684" i="3" s="1"/>
  <c r="AV685" i="3"/>
  <c r="AW685" i="3" s="1"/>
  <c r="AV686" i="3"/>
  <c r="AW686" i="3" s="1"/>
  <c r="AV687" i="3"/>
  <c r="AW687" i="3" s="1"/>
  <c r="AV688" i="3"/>
  <c r="AW688" i="3" s="1"/>
  <c r="AV689" i="3"/>
  <c r="AW689" i="3" s="1"/>
  <c r="AV690" i="3"/>
  <c r="AW690" i="3" s="1"/>
  <c r="AV691" i="3"/>
  <c r="AW691" i="3" s="1"/>
  <c r="AV692" i="3"/>
  <c r="AW692" i="3" s="1"/>
  <c r="AV693" i="3"/>
  <c r="AW693" i="3" s="1"/>
  <c r="AV694" i="3"/>
  <c r="AW694" i="3" s="1"/>
  <c r="AV695" i="3"/>
  <c r="AW695" i="3" s="1"/>
  <c r="AV696" i="3"/>
  <c r="AW696" i="3" s="1"/>
  <c r="AV697" i="3"/>
  <c r="AW697" i="3" s="1"/>
  <c r="AV698" i="3"/>
  <c r="AW698" i="3" s="1"/>
  <c r="AV699" i="3"/>
  <c r="AW699" i="3" s="1"/>
  <c r="AV700" i="3"/>
  <c r="AW700" i="3" s="1"/>
  <c r="AV701" i="3"/>
  <c r="AW701" i="3" s="1"/>
  <c r="AV702" i="3"/>
  <c r="AW702" i="3" s="1"/>
  <c r="AV703" i="3"/>
  <c r="AW703" i="3" s="1"/>
  <c r="AV704" i="3"/>
  <c r="AW704" i="3" s="1"/>
  <c r="AV705" i="3"/>
  <c r="AW705" i="3" s="1"/>
  <c r="AV706" i="3"/>
  <c r="AW706" i="3" s="1"/>
  <c r="AV707" i="3"/>
  <c r="AW707" i="3" s="1"/>
  <c r="AV708" i="3"/>
  <c r="AW708" i="3" s="1"/>
  <c r="AV709" i="3"/>
  <c r="AW709" i="3" s="1"/>
  <c r="AV710" i="3"/>
  <c r="AW710" i="3" s="1"/>
  <c r="AV711" i="3"/>
  <c r="AW711" i="3" s="1"/>
  <c r="AV712" i="3"/>
  <c r="AW712" i="3" s="1"/>
  <c r="AV713" i="3"/>
  <c r="AW713" i="3" s="1"/>
  <c r="AV714" i="3"/>
  <c r="AW714" i="3" s="1"/>
  <c r="AV715" i="3"/>
  <c r="AW715" i="3" s="1"/>
  <c r="AV716" i="3"/>
  <c r="AW716" i="3" s="1"/>
  <c r="AV717" i="3"/>
  <c r="AW717" i="3" s="1"/>
  <c r="AV718" i="3"/>
  <c r="AW718" i="3" s="1"/>
  <c r="AV719" i="3"/>
  <c r="AW719" i="3" s="1"/>
  <c r="AV720" i="3"/>
  <c r="AW720" i="3" s="1"/>
  <c r="AV721" i="3"/>
  <c r="AW721" i="3" s="1"/>
  <c r="AV722" i="3"/>
  <c r="AW722" i="3" s="1"/>
  <c r="AV723" i="3"/>
  <c r="AW723" i="3" s="1"/>
  <c r="AV724" i="3"/>
  <c r="AW724" i="3" s="1"/>
  <c r="AV725" i="3"/>
  <c r="AW725" i="3" s="1"/>
  <c r="AV726" i="3"/>
  <c r="AW726" i="3" s="1"/>
  <c r="AV727" i="3"/>
  <c r="AW727" i="3" s="1"/>
  <c r="AV728" i="3"/>
  <c r="AW728" i="3" s="1"/>
  <c r="AV729" i="3"/>
  <c r="AW729" i="3" s="1"/>
  <c r="AV730" i="3"/>
  <c r="AW730" i="3" s="1"/>
  <c r="AV731" i="3"/>
  <c r="AW731" i="3" s="1"/>
  <c r="AV732" i="3"/>
  <c r="AW732" i="3" s="1"/>
  <c r="AV733" i="3"/>
  <c r="AW733" i="3" s="1"/>
  <c r="AV734" i="3"/>
  <c r="AW734" i="3" s="1"/>
  <c r="AV735" i="3"/>
  <c r="AW735" i="3" s="1"/>
  <c r="AV736" i="3"/>
  <c r="AW736" i="3" s="1"/>
  <c r="AV737" i="3"/>
  <c r="AW737" i="3" s="1"/>
  <c r="AV738" i="3"/>
  <c r="AW738" i="3" s="1"/>
  <c r="AV739" i="3"/>
  <c r="AW739" i="3" s="1"/>
  <c r="AV740" i="3"/>
  <c r="AW740" i="3" s="1"/>
  <c r="AV741" i="3"/>
  <c r="AW741" i="3" s="1"/>
  <c r="AV742" i="3"/>
  <c r="AW742" i="3" s="1"/>
  <c r="AV743" i="3"/>
  <c r="AW743" i="3" s="1"/>
  <c r="AV744" i="3"/>
  <c r="AW744" i="3" s="1"/>
  <c r="AV745" i="3"/>
  <c r="AW745" i="3" s="1"/>
  <c r="AV746" i="3"/>
  <c r="AW746" i="3" s="1"/>
  <c r="AV747" i="3"/>
  <c r="AW747" i="3" s="1"/>
  <c r="AV748" i="3"/>
  <c r="AW748" i="3" s="1"/>
  <c r="AV749" i="3"/>
  <c r="AW749" i="3" s="1"/>
  <c r="AV750" i="3"/>
  <c r="AW750" i="3" s="1"/>
  <c r="AV751" i="3"/>
  <c r="AW751" i="3" s="1"/>
  <c r="AV752" i="3"/>
  <c r="AW752" i="3" s="1"/>
  <c r="AV753" i="3"/>
  <c r="AW753" i="3" s="1"/>
  <c r="AV754" i="3"/>
  <c r="AW754" i="3" s="1"/>
  <c r="AV755" i="3"/>
  <c r="AW755" i="3" s="1"/>
  <c r="AV756" i="3"/>
  <c r="AW756" i="3" s="1"/>
  <c r="AV757" i="3"/>
  <c r="AW757" i="3" s="1"/>
  <c r="AV758" i="3"/>
  <c r="AW758" i="3" s="1"/>
  <c r="AV759" i="3"/>
  <c r="AW759" i="3" s="1"/>
  <c r="AV760" i="3"/>
  <c r="AW760" i="3" s="1"/>
  <c r="AV761" i="3"/>
  <c r="AW761" i="3" s="1"/>
  <c r="AV762" i="3"/>
  <c r="AW762" i="3" s="1"/>
  <c r="AV763" i="3"/>
  <c r="AW763" i="3" s="1"/>
  <c r="AV764" i="3"/>
  <c r="AW764" i="3" s="1"/>
  <c r="AV765" i="3"/>
  <c r="AW765" i="3" s="1"/>
  <c r="AV766" i="3"/>
  <c r="AW766" i="3" s="1"/>
  <c r="AV767" i="3"/>
  <c r="AW767" i="3" s="1"/>
  <c r="AV768" i="3"/>
  <c r="AW768" i="3" s="1"/>
  <c r="AV769" i="3"/>
  <c r="AW769" i="3" s="1"/>
  <c r="AV770" i="3"/>
  <c r="AW770" i="3" s="1"/>
  <c r="AV771" i="3"/>
  <c r="AW771" i="3" s="1"/>
  <c r="AV772" i="3"/>
  <c r="AW772" i="3" s="1"/>
  <c r="AV773" i="3"/>
  <c r="AW773" i="3" s="1"/>
  <c r="AV774" i="3"/>
  <c r="AW774" i="3" s="1"/>
  <c r="AV775" i="3"/>
  <c r="AW775" i="3" s="1"/>
  <c r="AV776" i="3"/>
  <c r="AW776" i="3" s="1"/>
  <c r="AV777" i="3"/>
  <c r="AW777" i="3" s="1"/>
  <c r="AV778" i="3"/>
  <c r="AW778" i="3" s="1"/>
  <c r="AV779" i="3"/>
  <c r="AW779" i="3" s="1"/>
  <c r="AV780" i="3"/>
  <c r="AW780" i="3" s="1"/>
  <c r="AV781" i="3"/>
  <c r="AW781" i="3" s="1"/>
  <c r="AV782" i="3"/>
  <c r="AW782" i="3" s="1"/>
  <c r="AV783" i="3"/>
  <c r="AW783" i="3" s="1"/>
  <c r="AV784" i="3"/>
  <c r="AW784" i="3" s="1"/>
  <c r="AV785" i="3"/>
  <c r="AW785" i="3" s="1"/>
  <c r="AV786" i="3"/>
  <c r="AW786" i="3" s="1"/>
  <c r="AV787" i="3"/>
  <c r="AW787" i="3" s="1"/>
  <c r="AV788" i="3"/>
  <c r="AW788" i="3" s="1"/>
  <c r="AV789" i="3"/>
  <c r="AW789" i="3" s="1"/>
  <c r="AV790" i="3"/>
  <c r="AW790" i="3" s="1"/>
  <c r="AV791" i="3"/>
  <c r="AW791" i="3" s="1"/>
  <c r="AV792" i="3"/>
  <c r="AW792" i="3" s="1"/>
  <c r="AV793" i="3"/>
  <c r="AW793" i="3" s="1"/>
  <c r="AV794" i="3"/>
  <c r="AW794" i="3" s="1"/>
  <c r="AV795" i="3"/>
  <c r="AW795" i="3" s="1"/>
  <c r="AV796" i="3"/>
  <c r="AW796" i="3" s="1"/>
  <c r="AV797" i="3"/>
  <c r="AW797" i="3" s="1"/>
  <c r="AV798" i="3"/>
  <c r="AW798" i="3" s="1"/>
  <c r="AV799" i="3"/>
  <c r="AW799" i="3" s="1"/>
  <c r="AV800" i="3"/>
  <c r="AW800" i="3" s="1"/>
  <c r="AV801" i="3"/>
  <c r="AW801" i="3" s="1"/>
  <c r="AV802" i="3"/>
  <c r="AW802" i="3" s="1"/>
  <c r="AV803" i="3"/>
  <c r="AW803" i="3" s="1"/>
  <c r="AV804" i="3"/>
  <c r="AW804" i="3" s="1"/>
  <c r="AV805" i="3"/>
  <c r="AW805" i="3" s="1"/>
  <c r="AV806" i="3"/>
  <c r="AW806" i="3" s="1"/>
  <c r="AV807" i="3"/>
  <c r="AW807" i="3" s="1"/>
  <c r="AV808" i="3"/>
  <c r="AW808" i="3" s="1"/>
  <c r="AV809" i="3"/>
  <c r="AW809" i="3" s="1"/>
  <c r="AV810" i="3"/>
  <c r="AW810" i="3" s="1"/>
  <c r="AV811" i="3"/>
  <c r="AW811" i="3" s="1"/>
  <c r="AV812" i="3"/>
  <c r="AW812" i="3" s="1"/>
  <c r="AV813" i="3"/>
  <c r="AW813" i="3" s="1"/>
  <c r="AV814" i="3"/>
  <c r="AW814" i="3" s="1"/>
  <c r="AV815" i="3"/>
  <c r="AW815" i="3" s="1"/>
  <c r="AV816" i="3"/>
  <c r="AW816" i="3" s="1"/>
  <c r="AV817" i="3"/>
  <c r="AW817" i="3" s="1"/>
  <c r="AV818" i="3"/>
  <c r="AW818" i="3" s="1"/>
  <c r="AV819" i="3"/>
  <c r="AW819" i="3" s="1"/>
  <c r="AV820" i="3"/>
  <c r="AW820" i="3" s="1"/>
  <c r="AV821" i="3"/>
  <c r="AW821" i="3" s="1"/>
  <c r="AV822" i="3"/>
  <c r="AW822" i="3" s="1"/>
  <c r="AV823" i="3"/>
  <c r="AW823" i="3" s="1"/>
  <c r="AV824" i="3"/>
  <c r="AW824" i="3" s="1"/>
  <c r="AV825" i="3"/>
  <c r="AW825" i="3" s="1"/>
  <c r="AV826" i="3"/>
  <c r="AW826" i="3" s="1"/>
  <c r="AV827" i="3"/>
  <c r="AW827" i="3" s="1"/>
  <c r="AV828" i="3"/>
  <c r="AW828" i="3" s="1"/>
  <c r="AV829" i="3"/>
  <c r="AW829" i="3" s="1"/>
  <c r="AV830" i="3"/>
  <c r="AW830" i="3" s="1"/>
  <c r="AV831" i="3"/>
  <c r="AW831" i="3" s="1"/>
  <c r="AV832" i="3"/>
  <c r="AW832" i="3" s="1"/>
  <c r="AV833" i="3"/>
  <c r="AW833" i="3" s="1"/>
  <c r="AV834" i="3"/>
  <c r="AW834" i="3" s="1"/>
  <c r="AV835" i="3"/>
  <c r="AW835" i="3" s="1"/>
  <c r="AV836" i="3"/>
  <c r="AW836" i="3" s="1"/>
  <c r="AV837" i="3"/>
  <c r="AW837" i="3" s="1"/>
  <c r="AV838" i="3"/>
  <c r="AW838" i="3" s="1"/>
  <c r="AV839" i="3"/>
  <c r="AW839" i="3" s="1"/>
  <c r="AV840" i="3"/>
  <c r="AV841" i="3"/>
  <c r="AW841" i="3" s="1"/>
  <c r="AV842" i="3"/>
  <c r="AW842" i="3" s="1"/>
  <c r="AV843" i="3"/>
  <c r="AW843" i="3" s="1"/>
  <c r="AV844" i="3"/>
  <c r="AW844" i="3" s="1"/>
  <c r="AV845" i="3"/>
  <c r="AW845" i="3" s="1"/>
  <c r="AV846" i="3"/>
  <c r="AW846" i="3" s="1"/>
  <c r="AV847" i="3"/>
  <c r="AW847" i="3" s="1"/>
  <c r="AV848" i="3"/>
  <c r="AW848" i="3" s="1"/>
  <c r="AV849" i="3"/>
  <c r="AW849" i="3" s="1"/>
  <c r="AV850" i="3"/>
  <c r="AW850" i="3" s="1"/>
  <c r="AV851" i="3"/>
  <c r="AW851" i="3" s="1"/>
  <c r="AV852" i="3"/>
  <c r="AW852" i="3" s="1"/>
  <c r="AV853" i="3"/>
  <c r="AW853" i="3" s="1"/>
  <c r="AV854" i="3"/>
  <c r="AW854" i="3" s="1"/>
  <c r="AV855" i="3"/>
  <c r="AW855" i="3" s="1"/>
  <c r="AV856" i="3"/>
  <c r="AW856" i="3" s="1"/>
  <c r="AV857" i="3"/>
  <c r="AW857" i="3" s="1"/>
  <c r="AV858" i="3"/>
  <c r="AW858" i="3" s="1"/>
  <c r="AV859" i="3"/>
  <c r="AW859" i="3" s="1"/>
  <c r="AV860" i="3"/>
  <c r="AW860" i="3" s="1"/>
  <c r="AV861" i="3"/>
  <c r="AW861" i="3" s="1"/>
  <c r="AV862" i="3"/>
  <c r="AW862" i="3" s="1"/>
  <c r="AV863" i="3"/>
  <c r="AW863" i="3" s="1"/>
  <c r="AV864" i="3"/>
  <c r="AW864" i="3" s="1"/>
  <c r="AV865" i="3"/>
  <c r="AW865" i="3" s="1"/>
  <c r="AV866" i="3"/>
  <c r="AW866" i="3" s="1"/>
  <c r="AV867" i="3"/>
  <c r="AW867" i="3" s="1"/>
  <c r="AV868" i="3"/>
  <c r="AW868" i="3" s="1"/>
  <c r="AV869" i="3"/>
  <c r="AW869" i="3" s="1"/>
  <c r="AV870" i="3"/>
  <c r="AW870" i="3" s="1"/>
  <c r="AV871" i="3"/>
  <c r="AW871" i="3" s="1"/>
  <c r="AV872" i="3"/>
  <c r="AW872" i="3" s="1"/>
  <c r="AV873" i="3"/>
  <c r="AW873" i="3" s="1"/>
  <c r="AV874" i="3"/>
  <c r="AW874" i="3" s="1"/>
  <c r="AV875" i="3"/>
  <c r="AW875" i="3" s="1"/>
  <c r="AV876" i="3"/>
  <c r="AW876" i="3" s="1"/>
  <c r="AV877" i="3"/>
  <c r="AW877" i="3" s="1"/>
  <c r="AV878" i="3"/>
  <c r="AW878" i="3" s="1"/>
  <c r="AV879" i="3"/>
  <c r="AW879" i="3" s="1"/>
  <c r="AV880" i="3"/>
  <c r="AW880" i="3" s="1"/>
  <c r="AV881" i="3"/>
  <c r="AW881" i="3" s="1"/>
  <c r="AV882" i="3"/>
  <c r="AW882" i="3" s="1"/>
  <c r="AV883" i="3"/>
  <c r="AW883" i="3" s="1"/>
  <c r="AV884" i="3"/>
  <c r="AW884" i="3" s="1"/>
  <c r="AV885" i="3"/>
  <c r="AW885" i="3" s="1"/>
  <c r="AV886" i="3"/>
  <c r="AW886" i="3" s="1"/>
  <c r="AV887" i="3"/>
  <c r="AW887" i="3" s="1"/>
  <c r="AV888" i="3"/>
  <c r="AW888" i="3" s="1"/>
  <c r="AV889" i="3"/>
  <c r="AW889" i="3" s="1"/>
  <c r="AV890" i="3"/>
  <c r="AW890" i="3" s="1"/>
  <c r="AV891" i="3"/>
  <c r="AW891" i="3" s="1"/>
  <c r="AV892" i="3"/>
  <c r="AW892" i="3" s="1"/>
  <c r="AV893" i="3"/>
  <c r="AW893" i="3" s="1"/>
  <c r="AV894" i="3"/>
  <c r="AW894" i="3" s="1"/>
  <c r="AV895" i="3"/>
  <c r="AW895" i="3" s="1"/>
  <c r="AV896" i="3"/>
  <c r="AW896" i="3" s="1"/>
  <c r="AV897" i="3"/>
  <c r="AW897" i="3" s="1"/>
  <c r="AV898" i="3"/>
  <c r="AW898" i="3" s="1"/>
  <c r="AV899" i="3"/>
  <c r="AW899" i="3" s="1"/>
  <c r="AV900" i="3"/>
  <c r="AW900" i="3" s="1"/>
  <c r="AV901" i="3"/>
  <c r="AW901" i="3" s="1"/>
  <c r="AV902" i="3"/>
  <c r="AW902" i="3" s="1"/>
  <c r="AV903" i="3"/>
  <c r="AW903" i="3" s="1"/>
  <c r="AV904" i="3"/>
  <c r="AW904" i="3" s="1"/>
  <c r="AV905" i="3"/>
  <c r="AW905" i="3" s="1"/>
  <c r="AV906" i="3"/>
  <c r="AW906" i="3" s="1"/>
  <c r="AV907" i="3"/>
  <c r="AW907" i="3" s="1"/>
  <c r="AV908" i="3"/>
  <c r="AW908" i="3" s="1"/>
  <c r="AV909" i="3"/>
  <c r="AW909" i="3" s="1"/>
  <c r="AV910" i="3"/>
  <c r="AW910" i="3" s="1"/>
  <c r="AV911" i="3"/>
  <c r="AW911" i="3" s="1"/>
  <c r="AV912" i="3"/>
  <c r="AW912" i="3" s="1"/>
  <c r="AV913" i="3"/>
  <c r="AW913" i="3" s="1"/>
  <c r="AV914" i="3"/>
  <c r="AW914" i="3" s="1"/>
  <c r="AV915" i="3"/>
  <c r="AW915" i="3" s="1"/>
  <c r="AV916" i="3"/>
  <c r="AW916" i="3" s="1"/>
  <c r="AV917" i="3"/>
  <c r="AW917" i="3" s="1"/>
  <c r="AV918" i="3"/>
  <c r="AW918" i="3" s="1"/>
  <c r="AV919" i="3"/>
  <c r="AW919" i="3" s="1"/>
  <c r="AV920" i="3"/>
  <c r="AW920" i="3" s="1"/>
  <c r="AV921" i="3"/>
  <c r="AW921" i="3" s="1"/>
  <c r="AV922" i="3"/>
  <c r="AW922" i="3" s="1"/>
  <c r="AV923" i="3"/>
  <c r="AW923" i="3" s="1"/>
  <c r="AV924" i="3"/>
  <c r="AW924" i="3" s="1"/>
  <c r="AV925" i="3"/>
  <c r="AW925" i="3" s="1"/>
  <c r="AV926" i="3"/>
  <c r="AW926" i="3" s="1"/>
  <c r="AV927" i="3"/>
  <c r="AW927" i="3" s="1"/>
  <c r="AV928" i="3"/>
  <c r="AW928" i="3" s="1"/>
  <c r="AV929" i="3"/>
  <c r="AW929" i="3" s="1"/>
  <c r="AV930" i="3"/>
  <c r="AW930" i="3" s="1"/>
  <c r="AV931" i="3"/>
  <c r="AW931" i="3" s="1"/>
  <c r="AV932" i="3"/>
  <c r="AW932" i="3" s="1"/>
  <c r="AV933" i="3"/>
  <c r="AW933" i="3" s="1"/>
  <c r="AV934" i="3"/>
  <c r="AW934" i="3" s="1"/>
  <c r="AV935" i="3"/>
  <c r="AW935" i="3" s="1"/>
  <c r="AV936" i="3"/>
  <c r="AW936" i="3" s="1"/>
  <c r="AV937" i="3"/>
  <c r="AW937" i="3" s="1"/>
  <c r="AV938" i="3"/>
  <c r="AW938" i="3" s="1"/>
  <c r="AV939" i="3"/>
  <c r="AW939" i="3" s="1"/>
  <c r="AV940" i="3"/>
  <c r="AW940" i="3" s="1"/>
  <c r="AV941" i="3"/>
  <c r="AW941" i="3" s="1"/>
  <c r="AV942" i="3"/>
  <c r="AW942" i="3" s="1"/>
  <c r="AV943" i="3"/>
  <c r="AW943" i="3" s="1"/>
  <c r="AV944" i="3"/>
  <c r="AW944" i="3" s="1"/>
  <c r="AV945" i="3"/>
  <c r="AW945" i="3" s="1"/>
  <c r="AV946" i="3"/>
  <c r="AW946" i="3" s="1"/>
  <c r="AV947" i="3"/>
  <c r="AW947" i="3" s="1"/>
  <c r="AV948" i="3"/>
  <c r="AW948" i="3" s="1"/>
  <c r="AV949" i="3"/>
  <c r="AW949" i="3" s="1"/>
  <c r="AV950" i="3"/>
  <c r="AW950" i="3" s="1"/>
  <c r="AV951" i="3"/>
  <c r="AW951" i="3" s="1"/>
  <c r="AV952" i="3"/>
  <c r="AW952" i="3" s="1"/>
  <c r="AV953" i="3"/>
  <c r="AW953" i="3" s="1"/>
  <c r="AV954" i="3"/>
  <c r="AW954" i="3" s="1"/>
  <c r="AV955" i="3"/>
  <c r="AW955" i="3" s="1"/>
  <c r="AV956" i="3"/>
  <c r="AW956" i="3" s="1"/>
  <c r="AV957" i="3"/>
  <c r="AW957" i="3" s="1"/>
  <c r="AV958" i="3"/>
  <c r="AW958" i="3" s="1"/>
  <c r="AV959" i="3"/>
  <c r="AW959" i="3" s="1"/>
  <c r="AV960" i="3"/>
  <c r="AW960" i="3" s="1"/>
  <c r="AV961" i="3"/>
  <c r="AW961" i="3" s="1"/>
  <c r="AV962" i="3"/>
  <c r="AW962" i="3" s="1"/>
  <c r="AV963" i="3"/>
  <c r="AW963" i="3" s="1"/>
  <c r="AV964" i="3"/>
  <c r="AW964" i="3" s="1"/>
  <c r="AV965" i="3"/>
  <c r="AW965" i="3" s="1"/>
  <c r="AV966" i="3"/>
  <c r="AW966" i="3" s="1"/>
  <c r="AV967" i="3"/>
  <c r="AW967" i="3" s="1"/>
  <c r="AV968" i="3"/>
  <c r="AW968" i="3" s="1"/>
  <c r="AV969" i="3"/>
  <c r="AW969" i="3" s="1"/>
  <c r="AV970" i="3"/>
  <c r="AW970" i="3" s="1"/>
  <c r="AV971" i="3"/>
  <c r="AW971" i="3" s="1"/>
  <c r="AV972" i="3"/>
  <c r="AW972" i="3" s="1"/>
  <c r="AV973" i="3"/>
  <c r="AW973" i="3" s="1"/>
  <c r="AV974" i="3"/>
  <c r="AW974" i="3" s="1"/>
  <c r="AV975" i="3"/>
  <c r="AW975" i="3" s="1"/>
  <c r="AV976" i="3"/>
  <c r="AW976" i="3" s="1"/>
  <c r="AV977" i="3"/>
  <c r="AW977" i="3" s="1"/>
  <c r="AV978" i="3"/>
  <c r="AW978" i="3" s="1"/>
  <c r="AV979" i="3"/>
  <c r="AW979" i="3" s="1"/>
  <c r="AV980" i="3"/>
  <c r="AW980" i="3" s="1"/>
  <c r="AV981" i="3"/>
  <c r="AW981" i="3" s="1"/>
  <c r="AV982" i="3"/>
  <c r="AW982" i="3" s="1"/>
  <c r="AV983" i="3"/>
  <c r="AW983" i="3" s="1"/>
  <c r="AV984" i="3"/>
  <c r="AW984" i="3" s="1"/>
  <c r="AV985" i="3"/>
  <c r="AW985" i="3" s="1"/>
  <c r="AV986" i="3"/>
  <c r="AW986" i="3" s="1"/>
  <c r="AV987" i="3"/>
  <c r="AW987" i="3" s="1"/>
  <c r="AV988" i="3"/>
  <c r="AW988" i="3" s="1"/>
  <c r="AV989" i="3"/>
  <c r="AW989" i="3" s="1"/>
  <c r="AV990" i="3"/>
  <c r="AW990" i="3" s="1"/>
  <c r="AV991" i="3"/>
  <c r="AW991" i="3" s="1"/>
  <c r="AV992" i="3"/>
  <c r="AW992" i="3" s="1"/>
  <c r="AV993" i="3"/>
  <c r="AW993" i="3" s="1"/>
  <c r="AV994" i="3"/>
  <c r="AW994" i="3" s="1"/>
  <c r="AV995" i="3"/>
  <c r="AW995" i="3" s="1"/>
  <c r="AV996" i="3"/>
  <c r="AW996" i="3" s="1"/>
  <c r="AV997" i="3"/>
  <c r="AW997" i="3" s="1"/>
  <c r="AV998" i="3"/>
  <c r="AW998" i="3" s="1"/>
  <c r="AV999" i="3"/>
  <c r="AW999" i="3" s="1"/>
  <c r="AV1000" i="3"/>
  <c r="AW1000" i="3" s="1"/>
  <c r="AV1001" i="3"/>
  <c r="AW1001" i="3" s="1"/>
  <c r="AV1002" i="3"/>
  <c r="AW1002" i="3" s="1"/>
  <c r="AV1003" i="3"/>
  <c r="AW1003" i="3" s="1"/>
  <c r="AV1004" i="3"/>
  <c r="AW1004" i="3" s="1"/>
  <c r="AV1005" i="3"/>
  <c r="AW1005" i="3" s="1"/>
  <c r="AV1006" i="3"/>
  <c r="AW1006" i="3" s="1"/>
  <c r="AV1007" i="3"/>
  <c r="AW1007" i="3" s="1"/>
  <c r="AV1008" i="3"/>
  <c r="AW1008" i="3" s="1"/>
  <c r="AV1009" i="3"/>
  <c r="AW1009" i="3" s="1"/>
  <c r="AV1010" i="3"/>
  <c r="AW1010" i="3" s="1"/>
  <c r="AV1011" i="3"/>
  <c r="AW1011" i="3" s="1"/>
  <c r="AV1012" i="3"/>
  <c r="AW1012" i="3" s="1"/>
  <c r="AV1013" i="3"/>
  <c r="AW1013" i="3" s="1"/>
  <c r="AV1014" i="3"/>
  <c r="AW1014" i="3" s="1"/>
  <c r="AV1015" i="3"/>
  <c r="AW1015" i="3" s="1"/>
  <c r="AV1016" i="3"/>
  <c r="AW1016" i="3" s="1"/>
  <c r="AV1017" i="3"/>
  <c r="AW1017" i="3" s="1"/>
  <c r="AV1018" i="3"/>
  <c r="AW1018" i="3" s="1"/>
  <c r="AV1019" i="3"/>
  <c r="AW1019" i="3" s="1"/>
  <c r="AV1020" i="3"/>
  <c r="AW1020" i="3" s="1"/>
  <c r="AV1021" i="3"/>
  <c r="AW1021" i="3" s="1"/>
  <c r="AV1022" i="3"/>
  <c r="AW1022" i="3" s="1"/>
  <c r="AV1023" i="3"/>
  <c r="AW1023" i="3" s="1"/>
  <c r="AV1024" i="3"/>
  <c r="AW1024" i="3" s="1"/>
  <c r="AV1025" i="3"/>
  <c r="AW1025" i="3" s="1"/>
  <c r="AV1026" i="3"/>
  <c r="AW1026" i="3" s="1"/>
  <c r="AV1027" i="3"/>
  <c r="AW1027" i="3" s="1"/>
  <c r="AV1028" i="3"/>
  <c r="AW1028" i="3" s="1"/>
  <c r="AV1029" i="3"/>
  <c r="AW1029" i="3" s="1"/>
  <c r="AV1030" i="3"/>
  <c r="AW1030" i="3" s="1"/>
  <c r="AV1031" i="3"/>
  <c r="AW1031" i="3" s="1"/>
  <c r="AV1032" i="3"/>
  <c r="AW1032" i="3" s="1"/>
  <c r="AV1033" i="3"/>
  <c r="AW1033" i="3" s="1"/>
  <c r="AV1034" i="3"/>
  <c r="AW1034" i="3" s="1"/>
  <c r="AV1035" i="3"/>
  <c r="AW1035" i="3" s="1"/>
  <c r="AV1036" i="3"/>
  <c r="AW1036" i="3" s="1"/>
  <c r="AV1037" i="3"/>
  <c r="AW1037" i="3" s="1"/>
  <c r="AV1038" i="3"/>
  <c r="AW1038" i="3" s="1"/>
  <c r="AV1039" i="3"/>
  <c r="AW1039" i="3" s="1"/>
  <c r="AV1040" i="3"/>
  <c r="AW1040" i="3" s="1"/>
  <c r="AV1041" i="3"/>
  <c r="AW1041" i="3" s="1"/>
  <c r="AV1042" i="3"/>
  <c r="AW1042" i="3" s="1"/>
  <c r="AV1043" i="3"/>
  <c r="AW1043" i="3" s="1"/>
  <c r="AV1044" i="3"/>
  <c r="AW1044" i="3" s="1"/>
  <c r="AV1045" i="3"/>
  <c r="AW1045" i="3" s="1"/>
  <c r="AV1046" i="3"/>
  <c r="AW1046" i="3" s="1"/>
  <c r="AV1047" i="3"/>
  <c r="AW1047" i="3" s="1"/>
  <c r="AV1048" i="3"/>
  <c r="AW1048" i="3" s="1"/>
  <c r="AV1049" i="3"/>
  <c r="AW1049" i="3" s="1"/>
  <c r="AV1050" i="3"/>
  <c r="AW1050" i="3" s="1"/>
  <c r="AV1051" i="3"/>
  <c r="AW1051" i="3" s="1"/>
  <c r="AV1052" i="3"/>
  <c r="AW1052" i="3" s="1"/>
  <c r="AV1053" i="3"/>
  <c r="AW1053" i="3" s="1"/>
  <c r="AV1054" i="3"/>
  <c r="AW1054" i="3" s="1"/>
  <c r="AV1055" i="3"/>
  <c r="AW1055" i="3" s="1"/>
  <c r="AV1056" i="3"/>
  <c r="AW1056" i="3" s="1"/>
  <c r="AV1057" i="3"/>
  <c r="AW1057" i="3" s="1"/>
  <c r="AV1058" i="3"/>
  <c r="AW1058" i="3" s="1"/>
  <c r="AV1059" i="3"/>
  <c r="AW1059" i="3" s="1"/>
  <c r="AV1060" i="3"/>
  <c r="AW1060" i="3" s="1"/>
  <c r="AV1061" i="3"/>
  <c r="AW1061" i="3" s="1"/>
  <c r="AV1062" i="3"/>
  <c r="AW1062" i="3" s="1"/>
  <c r="AV1063" i="3"/>
  <c r="AW1063" i="3" s="1"/>
  <c r="AV1064" i="3"/>
  <c r="AW1064" i="3" s="1"/>
  <c r="AV1065" i="3"/>
  <c r="AW1065" i="3" s="1"/>
  <c r="AV1066" i="3"/>
  <c r="AW1066" i="3" s="1"/>
  <c r="AV1067" i="3"/>
  <c r="AW1067" i="3" s="1"/>
  <c r="AW12" i="3"/>
  <c r="AW18" i="3"/>
  <c r="AW36" i="3"/>
  <c r="AW60" i="3"/>
  <c r="AW75" i="3"/>
  <c r="AW84" i="3"/>
  <c r="AW102" i="3"/>
  <c r="AW120" i="3"/>
  <c r="AW126" i="3"/>
  <c r="AW168" i="3"/>
  <c r="AW210" i="3"/>
  <c r="AW264" i="3"/>
  <c r="AW300" i="3"/>
  <c r="AW311" i="3"/>
  <c r="AW330" i="3"/>
  <c r="AW354" i="3"/>
  <c r="AW360" i="3"/>
  <c r="AW486" i="3"/>
  <c r="AW564" i="3"/>
  <c r="AW840" i="3"/>
  <c r="CH673" i="4" l="1"/>
  <c r="CH613" i="4"/>
  <c r="CH59" i="4"/>
  <c r="CH47" i="4"/>
  <c r="CH2" i="4"/>
  <c r="CH687" i="4"/>
  <c r="CH663" i="4"/>
  <c r="CH657" i="4"/>
  <c r="CH651" i="4"/>
  <c r="CH645" i="4"/>
  <c r="CH639" i="4"/>
  <c r="CH633" i="4"/>
  <c r="CH615" i="4"/>
  <c r="CH597" i="4"/>
  <c r="CH579" i="4"/>
  <c r="CH573" i="4"/>
  <c r="CH561" i="4"/>
  <c r="CH555" i="4"/>
  <c r="CH543" i="4"/>
  <c r="CH525" i="4"/>
  <c r="CH519" i="4"/>
  <c r="CH513" i="4"/>
  <c r="CH679" i="4"/>
  <c r="CH667" i="4"/>
  <c r="CH661" i="4"/>
  <c r="CH631" i="4"/>
  <c r="CH625" i="4"/>
  <c r="CH607" i="4"/>
  <c r="CH595" i="4"/>
  <c r="CH589" i="4"/>
  <c r="CH583" i="4"/>
  <c r="CH577" i="4"/>
  <c r="CH571" i="4"/>
  <c r="CH565" i="4"/>
  <c r="CH559" i="4"/>
  <c r="CH553" i="4"/>
  <c r="CH535" i="4"/>
  <c r="CH529" i="4"/>
  <c r="CH523" i="4"/>
  <c r="CH517" i="4"/>
  <c r="CH685" i="4"/>
  <c r="CH681" i="4"/>
  <c r="CH683" i="4"/>
  <c r="CH655" i="4"/>
  <c r="CH649" i="4"/>
  <c r="CH643" i="4"/>
  <c r="CH637" i="4"/>
  <c r="CH675" i="4"/>
  <c r="CH669" i="4"/>
  <c r="CH677" i="4"/>
  <c r="CH627" i="4"/>
  <c r="CH619" i="4"/>
  <c r="CH621" i="4"/>
  <c r="CH609" i="4"/>
  <c r="CH603" i="4"/>
  <c r="CH601" i="4"/>
  <c r="CH591" i="4"/>
  <c r="CH585" i="4"/>
  <c r="CH567" i="4"/>
  <c r="CH549" i="4"/>
  <c r="CH547" i="4"/>
  <c r="CH541" i="4"/>
  <c r="CH537" i="4"/>
  <c r="CH531" i="4"/>
  <c r="CH511" i="4"/>
  <c r="CH507" i="4"/>
  <c r="CH4" i="4"/>
  <c r="CH493" i="4"/>
  <c r="CH487" i="4"/>
  <c r="CH505" i="4"/>
  <c r="CH499" i="4"/>
  <c r="CH682" i="4"/>
  <c r="CH676" i="4"/>
  <c r="CH670" i="4"/>
  <c r="CH664" i="4"/>
  <c r="CH658" i="4"/>
  <c r="CH652" i="4"/>
  <c r="CH646" i="4"/>
  <c r="CH640" i="4"/>
  <c r="CH634" i="4"/>
  <c r="CH628" i="4"/>
  <c r="CH622" i="4"/>
  <c r="CH616" i="4"/>
  <c r="CH610" i="4"/>
  <c r="CH604" i="4"/>
  <c r="CH598" i="4"/>
  <c r="CH592" i="4"/>
  <c r="CH586" i="4"/>
  <c r="CH580" i="4"/>
  <c r="CH574" i="4"/>
  <c r="CH568" i="4"/>
  <c r="CH562" i="4"/>
  <c r="CH556" i="4"/>
  <c r="CH550" i="4"/>
  <c r="CH544" i="4"/>
  <c r="CH538" i="4"/>
  <c r="CH532" i="4"/>
  <c r="CH526" i="4"/>
  <c r="CH520" i="4"/>
  <c r="CH514" i="4"/>
  <c r="CH508" i="4"/>
  <c r="CH502" i="4"/>
  <c r="CH496" i="4"/>
  <c r="CH490" i="4"/>
  <c r="CH417" i="4"/>
  <c r="CH345" i="4"/>
  <c r="CH333" i="4"/>
  <c r="CH321" i="4"/>
  <c r="CH189" i="4"/>
  <c r="CH177" i="4"/>
  <c r="CH684" i="4"/>
  <c r="CH678" i="4"/>
  <c r="CH672" i="4"/>
  <c r="CH666" i="4"/>
  <c r="CH660" i="4"/>
  <c r="CH654" i="4"/>
  <c r="CH648" i="4"/>
  <c r="CH642" i="4"/>
  <c r="CH636" i="4"/>
  <c r="CH630" i="4"/>
  <c r="CH624" i="4"/>
  <c r="CH618" i="4"/>
  <c r="CH612" i="4"/>
  <c r="CH606" i="4"/>
  <c r="CH600" i="4"/>
  <c r="CH594" i="4"/>
  <c r="CH588" i="4"/>
  <c r="CH582" i="4"/>
  <c r="CH576" i="4"/>
  <c r="CH570" i="4"/>
  <c r="CH564" i="4"/>
  <c r="CH558" i="4"/>
  <c r="CH552" i="4"/>
  <c r="CH546" i="4"/>
  <c r="CH540" i="4"/>
  <c r="CH534" i="4"/>
  <c r="CH528" i="4"/>
  <c r="CH522" i="4"/>
  <c r="CH516" i="4"/>
  <c r="CH510" i="4"/>
  <c r="CH504" i="4"/>
  <c r="CH498" i="4"/>
  <c r="CH492" i="4"/>
  <c r="CH486" i="4"/>
  <c r="CH35" i="4"/>
  <c r="CH23" i="4"/>
  <c r="CH60" i="4"/>
  <c r="CH686" i="4"/>
  <c r="CH680" i="4"/>
  <c r="CH674" i="4"/>
  <c r="CH668" i="4"/>
  <c r="CH662" i="4"/>
  <c r="CH656" i="4"/>
  <c r="CH650" i="4"/>
  <c r="CH644" i="4"/>
  <c r="CH638" i="4"/>
  <c r="CH632" i="4"/>
  <c r="CH626" i="4"/>
  <c r="CH620" i="4"/>
  <c r="CH614" i="4"/>
  <c r="CH608" i="4"/>
  <c r="CH602" i="4"/>
  <c r="CH596" i="4"/>
  <c r="CH590" i="4"/>
  <c r="CH584" i="4"/>
  <c r="CH578" i="4"/>
  <c r="CH572" i="4"/>
  <c r="CH566" i="4"/>
  <c r="CH560" i="4"/>
  <c r="CH554" i="4"/>
  <c r="CH548" i="4"/>
  <c r="CH542" i="4"/>
  <c r="CH536" i="4"/>
  <c r="CH530" i="4"/>
  <c r="CH524" i="4"/>
  <c r="CH518" i="4"/>
  <c r="CH512" i="4"/>
  <c r="CH506" i="4"/>
  <c r="CH500" i="4"/>
  <c r="CH494" i="4"/>
  <c r="CH488" i="4"/>
  <c r="CH31" i="4"/>
  <c r="CH19" i="4"/>
  <c r="CH7" i="4"/>
  <c r="CH482" i="4"/>
  <c r="CH470" i="4"/>
  <c r="CH458" i="4"/>
  <c r="CH446" i="4"/>
  <c r="CH434" i="4"/>
  <c r="CH422" i="4"/>
  <c r="CH410" i="4"/>
  <c r="CH398" i="4"/>
  <c r="CH386" i="4"/>
  <c r="CH374" i="4"/>
  <c r="CH362" i="4"/>
  <c r="CH350" i="4"/>
  <c r="CH338" i="4"/>
  <c r="CH302" i="4"/>
  <c r="CH206" i="4"/>
  <c r="CH194" i="4"/>
  <c r="CH182" i="4"/>
  <c r="CH170" i="4"/>
  <c r="CH8" i="4"/>
  <c r="CH501" i="4"/>
  <c r="CH495" i="4"/>
  <c r="CH489" i="4"/>
  <c r="CH45" i="4"/>
  <c r="CH33" i="4"/>
  <c r="CH21" i="4"/>
  <c r="CH9" i="4"/>
  <c r="CH671" i="4"/>
  <c r="CH665" i="4"/>
  <c r="CH659" i="4"/>
  <c r="CH653" i="4"/>
  <c r="CH647" i="4"/>
  <c r="CH641" i="4"/>
  <c r="CH635" i="4"/>
  <c r="CH629" i="4"/>
  <c r="CH623" i="4"/>
  <c r="CH617" i="4"/>
  <c r="CH611" i="4"/>
  <c r="CH605" i="4"/>
  <c r="CH599" i="4"/>
  <c r="CH593" i="4"/>
  <c r="CH587" i="4"/>
  <c r="CH581" i="4"/>
  <c r="CH575" i="4"/>
  <c r="CH569" i="4"/>
  <c r="CH563" i="4"/>
  <c r="CH557" i="4"/>
  <c r="CH551" i="4"/>
  <c r="CH545" i="4"/>
  <c r="CH539" i="4"/>
  <c r="CH533" i="4"/>
  <c r="CH527" i="4"/>
  <c r="CH521" i="4"/>
  <c r="CH515" i="4"/>
  <c r="CH509" i="4"/>
  <c r="CH503" i="4"/>
  <c r="CH497" i="4"/>
  <c r="CH491" i="4"/>
  <c r="CH418" i="4"/>
  <c r="CH406" i="4"/>
  <c r="CH346" i="4"/>
  <c r="CH334" i="4"/>
  <c r="CH190" i="4"/>
  <c r="CH178" i="4"/>
  <c r="CH166" i="4"/>
  <c r="CH154" i="4"/>
  <c r="CH142" i="4"/>
  <c r="CH130" i="4"/>
  <c r="CH118" i="4"/>
  <c r="CH106" i="4"/>
  <c r="CH94" i="4"/>
  <c r="CH82" i="4"/>
  <c r="CH70" i="4"/>
  <c r="CH58" i="4"/>
  <c r="CH46" i="4"/>
  <c r="CH16" i="4"/>
  <c r="CH420" i="4"/>
  <c r="CH408" i="4"/>
  <c r="CH479" i="4"/>
  <c r="CH348" i="4"/>
  <c r="CH336" i="4"/>
  <c r="CH324" i="4"/>
  <c r="CH445" i="4"/>
  <c r="CH433" i="4"/>
  <c r="CH421" i="4"/>
  <c r="CH409" i="4"/>
  <c r="CH483" i="4"/>
  <c r="CH471" i="4"/>
  <c r="CH459" i="4"/>
  <c r="CH447" i="4"/>
  <c r="CH435" i="4"/>
  <c r="CH423" i="4"/>
  <c r="CH411" i="4"/>
  <c r="CH399" i="4"/>
  <c r="CH387" i="4"/>
  <c r="CH375" i="4"/>
  <c r="CH363" i="4"/>
  <c r="CH351" i="4"/>
  <c r="CH339" i="4"/>
  <c r="CH327" i="4"/>
  <c r="CH315" i="4"/>
  <c r="CH303" i="4"/>
  <c r="CH291" i="4"/>
  <c r="CH279" i="4"/>
  <c r="CH267" i="4"/>
  <c r="CH255" i="4"/>
  <c r="CH243" i="4"/>
  <c r="CH231" i="4"/>
  <c r="CH219" i="4"/>
  <c r="CH207" i="4"/>
  <c r="CH195" i="4"/>
  <c r="CH183" i="4"/>
  <c r="CH171" i="4"/>
  <c r="CH159" i="4"/>
  <c r="CH147" i="4"/>
  <c r="CH135" i="4"/>
  <c r="CH123" i="4"/>
  <c r="CH111" i="4"/>
  <c r="CH99" i="4"/>
  <c r="CH87" i="4"/>
  <c r="CH75" i="4"/>
  <c r="CH63" i="4"/>
  <c r="CH51" i="4"/>
  <c r="CH39" i="4"/>
  <c r="CH27" i="4"/>
  <c r="CH15" i="4"/>
  <c r="CH3" i="4"/>
  <c r="CH412" i="4"/>
  <c r="CH352" i="4"/>
  <c r="CH353" i="4"/>
  <c r="CH341" i="4"/>
  <c r="CH185" i="4"/>
  <c r="CH173" i="4"/>
  <c r="CH17" i="4"/>
  <c r="CH5" i="4"/>
  <c r="CH184" i="4"/>
  <c r="CH172" i="4"/>
  <c r="CH474" i="4"/>
  <c r="CH462" i="4"/>
  <c r="CH450" i="4"/>
  <c r="CH438" i="4"/>
  <c r="CH426" i="4"/>
  <c r="CH414" i="4"/>
  <c r="CH342" i="4"/>
  <c r="CH186" i="4"/>
  <c r="CH174" i="4"/>
  <c r="CH18" i="4"/>
  <c r="CH6" i="4"/>
  <c r="CH340" i="4"/>
  <c r="CH413" i="4"/>
  <c r="CH415" i="4"/>
  <c r="CH343" i="4"/>
  <c r="CH235" i="4"/>
  <c r="CH223" i="4"/>
  <c r="CH211" i="4"/>
  <c r="CH199" i="4"/>
  <c r="CH187" i="4"/>
  <c r="CH175" i="4"/>
  <c r="CH115" i="4"/>
  <c r="CH103" i="4"/>
  <c r="CH476" i="4"/>
  <c r="CH464" i="4"/>
  <c r="CH452" i="4"/>
  <c r="CH440" i="4"/>
  <c r="CH428" i="4"/>
  <c r="CH416" i="4"/>
  <c r="CH404" i="4"/>
  <c r="CH392" i="4"/>
  <c r="CH380" i="4"/>
  <c r="CH368" i="4"/>
  <c r="CH356" i="4"/>
  <c r="CH344" i="4"/>
  <c r="CH188" i="4"/>
  <c r="CH176" i="4"/>
  <c r="CH20" i="4"/>
  <c r="CH22" i="4"/>
  <c r="CH10" i="4"/>
  <c r="CH467" i="4"/>
  <c r="CH455" i="4"/>
  <c r="CH443" i="4"/>
  <c r="CH419" i="4"/>
  <c r="CH407" i="4"/>
  <c r="CH347" i="4"/>
  <c r="CH335" i="4"/>
  <c r="CH323" i="4"/>
  <c r="CH311" i="4"/>
  <c r="CH299" i="4"/>
  <c r="CH287" i="4"/>
  <c r="CH275" i="4"/>
  <c r="CH263" i="4"/>
  <c r="CH251" i="4"/>
  <c r="CH239" i="4"/>
  <c r="CH227" i="4"/>
  <c r="CH215" i="4"/>
  <c r="CH203" i="4"/>
  <c r="CH191" i="4"/>
  <c r="CH179" i="4"/>
  <c r="CH11" i="4"/>
  <c r="CH312" i="4"/>
  <c r="CH300" i="4"/>
  <c r="CH288" i="4"/>
  <c r="CH264" i="4"/>
  <c r="CH252" i="4"/>
  <c r="CH192" i="4"/>
  <c r="CH180" i="4"/>
  <c r="CH48" i="4"/>
  <c r="CH36" i="4"/>
  <c r="CH24" i="4"/>
  <c r="CH12" i="4"/>
  <c r="CH349" i="4"/>
  <c r="CH337" i="4"/>
  <c r="CH325" i="4"/>
  <c r="CH313" i="4"/>
  <c r="CH301" i="4"/>
  <c r="CH289" i="4"/>
  <c r="CH277" i="4"/>
  <c r="CH193" i="4"/>
  <c r="CH181" i="4"/>
  <c r="CH169" i="4"/>
  <c r="CH157" i="4"/>
  <c r="CH145" i="4"/>
  <c r="CH133" i="4"/>
  <c r="CH121" i="4"/>
  <c r="CH109" i="4"/>
  <c r="CH97" i="4"/>
  <c r="CH85" i="4"/>
  <c r="CH73" i="4"/>
  <c r="CH13" i="4"/>
  <c r="CH14" i="4"/>
  <c r="CH484" i="4"/>
  <c r="CH472" i="4"/>
  <c r="CH460" i="4"/>
  <c r="CH448" i="4"/>
  <c r="CH436" i="4"/>
  <c r="CH424" i="4"/>
  <c r="CH485" i="4"/>
  <c r="CH473" i="4"/>
  <c r="CH461" i="4"/>
  <c r="CH449" i="4"/>
  <c r="CH437" i="4"/>
  <c r="CH425" i="4"/>
  <c r="CH475" i="4"/>
  <c r="CH463" i="4"/>
  <c r="CH451" i="4"/>
  <c r="CH439" i="4"/>
  <c r="CH427" i="4"/>
  <c r="CH477" i="4"/>
  <c r="CH465" i="4"/>
  <c r="CH453" i="4"/>
  <c r="CH441" i="4"/>
  <c r="CH429" i="4"/>
  <c r="CH478" i="4"/>
  <c r="CH466" i="4"/>
  <c r="CH454" i="4"/>
  <c r="CH442" i="4"/>
  <c r="CH430" i="4"/>
  <c r="CH431" i="4"/>
  <c r="CH480" i="4"/>
  <c r="CH468" i="4"/>
  <c r="CH456" i="4"/>
  <c r="CH444" i="4"/>
  <c r="CH432" i="4"/>
  <c r="CH481" i="4"/>
  <c r="CH469" i="4"/>
  <c r="CH457" i="4"/>
  <c r="CH400" i="4"/>
  <c r="CH388" i="4"/>
  <c r="CH376" i="4"/>
  <c r="CH364" i="4"/>
  <c r="CH401" i="4"/>
  <c r="CH389" i="4"/>
  <c r="CH377" i="4"/>
  <c r="CH365" i="4"/>
  <c r="CH402" i="4"/>
  <c r="CH390" i="4"/>
  <c r="CH378" i="4"/>
  <c r="CH366" i="4"/>
  <c r="CH354" i="4"/>
  <c r="CH403" i="4"/>
  <c r="CH391" i="4"/>
  <c r="CH379" i="4"/>
  <c r="CH367" i="4"/>
  <c r="CH355" i="4"/>
  <c r="CH405" i="4"/>
  <c r="CH393" i="4"/>
  <c r="CH381" i="4"/>
  <c r="CH369" i="4"/>
  <c r="CH357" i="4"/>
  <c r="CH394" i="4"/>
  <c r="CH382" i="4"/>
  <c r="CH370" i="4"/>
  <c r="CH358" i="4"/>
  <c r="CH395" i="4"/>
  <c r="CH383" i="4"/>
  <c r="CH371" i="4"/>
  <c r="CH359" i="4"/>
  <c r="CH396" i="4"/>
  <c r="CH384" i="4"/>
  <c r="CH372" i="4"/>
  <c r="CH360" i="4"/>
  <c r="CH397" i="4"/>
  <c r="CH385" i="4"/>
  <c r="CH373" i="4"/>
  <c r="CH361" i="4"/>
  <c r="CH328" i="4"/>
  <c r="CH316" i="4"/>
  <c r="CH304" i="4"/>
  <c r="CH292" i="4"/>
  <c r="CH280" i="4"/>
  <c r="CH268" i="4"/>
  <c r="CH256" i="4"/>
  <c r="CH244" i="4"/>
  <c r="CH232" i="4"/>
  <c r="CH220" i="4"/>
  <c r="CH208" i="4"/>
  <c r="CH196" i="4"/>
  <c r="CH329" i="4"/>
  <c r="CH317" i="4"/>
  <c r="CH305" i="4"/>
  <c r="CH293" i="4"/>
  <c r="CH281" i="4"/>
  <c r="CH269" i="4"/>
  <c r="CH257" i="4"/>
  <c r="CH245" i="4"/>
  <c r="CH233" i="4"/>
  <c r="CH221" i="4"/>
  <c r="CH209" i="4"/>
  <c r="CH197" i="4"/>
  <c r="CH330" i="4"/>
  <c r="CH318" i="4"/>
  <c r="CH306" i="4"/>
  <c r="CH294" i="4"/>
  <c r="CH282" i="4"/>
  <c r="CH270" i="4"/>
  <c r="CH258" i="4"/>
  <c r="CH246" i="4"/>
  <c r="CH234" i="4"/>
  <c r="CH222" i="4"/>
  <c r="CH210" i="4"/>
  <c r="CH198" i="4"/>
  <c r="CH331" i="4"/>
  <c r="CH319" i="4"/>
  <c r="CH307" i="4"/>
  <c r="CH295" i="4"/>
  <c r="CH283" i="4"/>
  <c r="CH271" i="4"/>
  <c r="CH259" i="4"/>
  <c r="CH247" i="4"/>
  <c r="CH332" i="4"/>
  <c r="CH320" i="4"/>
  <c r="CH308" i="4"/>
  <c r="CH296" i="4"/>
  <c r="CH284" i="4"/>
  <c r="CH272" i="4"/>
  <c r="CH260" i="4"/>
  <c r="CH248" i="4"/>
  <c r="CH236" i="4"/>
  <c r="CH224" i="4"/>
  <c r="CH212" i="4"/>
  <c r="CH200" i="4"/>
  <c r="CH309" i="4"/>
  <c r="CH297" i="4"/>
  <c r="CH285" i="4"/>
  <c r="CH273" i="4"/>
  <c r="CH261" i="4"/>
  <c r="CH249" i="4"/>
  <c r="CH237" i="4"/>
  <c r="CH225" i="4"/>
  <c r="CH213" i="4"/>
  <c r="CH201" i="4"/>
  <c r="CH322" i="4"/>
  <c r="CH310" i="4"/>
  <c r="CH298" i="4"/>
  <c r="CH286" i="4"/>
  <c r="CH274" i="4"/>
  <c r="CH262" i="4"/>
  <c r="CH250" i="4"/>
  <c r="CH238" i="4"/>
  <c r="CH226" i="4"/>
  <c r="CH214" i="4"/>
  <c r="CH202" i="4"/>
  <c r="CH276" i="4"/>
  <c r="CH240" i="4"/>
  <c r="CH228" i="4"/>
  <c r="CH216" i="4"/>
  <c r="CH204" i="4"/>
  <c r="CH265" i="4"/>
  <c r="CH253" i="4"/>
  <c r="CH241" i="4"/>
  <c r="CH229" i="4"/>
  <c r="CH217" i="4"/>
  <c r="CH205" i="4"/>
  <c r="CH326" i="4"/>
  <c r="CH314" i="4"/>
  <c r="CH290" i="4"/>
  <c r="CH278" i="4"/>
  <c r="CH266" i="4"/>
  <c r="CH254" i="4"/>
  <c r="CH242" i="4"/>
  <c r="CH230" i="4"/>
  <c r="CH218" i="4"/>
  <c r="CH160" i="4"/>
  <c r="CH148" i="4"/>
  <c r="CH136" i="4"/>
  <c r="CH124" i="4"/>
  <c r="CH112" i="4"/>
  <c r="CH100" i="4"/>
  <c r="CH88" i="4"/>
  <c r="CH76" i="4"/>
  <c r="CH161" i="4"/>
  <c r="CH149" i="4"/>
  <c r="CH137" i="4"/>
  <c r="CH125" i="4"/>
  <c r="CH113" i="4"/>
  <c r="CH101" i="4"/>
  <c r="CH89" i="4"/>
  <c r="CH162" i="4"/>
  <c r="CH150" i="4"/>
  <c r="CH138" i="4"/>
  <c r="CH126" i="4"/>
  <c r="CH114" i="4"/>
  <c r="CH102" i="4"/>
  <c r="CH90" i="4"/>
  <c r="CH163" i="4"/>
  <c r="CH151" i="4"/>
  <c r="CH139" i="4"/>
  <c r="CH127" i="4"/>
  <c r="CH91" i="4"/>
  <c r="CH164" i="4"/>
  <c r="CH152" i="4"/>
  <c r="CH140" i="4"/>
  <c r="CH128" i="4"/>
  <c r="CH116" i="4"/>
  <c r="CH104" i="4"/>
  <c r="CH92" i="4"/>
  <c r="CH165" i="4"/>
  <c r="CH153" i="4"/>
  <c r="CH141" i="4"/>
  <c r="CH129" i="4"/>
  <c r="CH117" i="4"/>
  <c r="CH105" i="4"/>
  <c r="CH93" i="4"/>
  <c r="CH167" i="4"/>
  <c r="CH155" i="4"/>
  <c r="CH143" i="4"/>
  <c r="CH131" i="4"/>
  <c r="CH119" i="4"/>
  <c r="CH107" i="4"/>
  <c r="CH95" i="4"/>
  <c r="CH168" i="4"/>
  <c r="CH156" i="4"/>
  <c r="CH144" i="4"/>
  <c r="CH132" i="4"/>
  <c r="CH120" i="4"/>
  <c r="CH108" i="4"/>
  <c r="CH96" i="4"/>
  <c r="CH158" i="4"/>
  <c r="CH146" i="4"/>
  <c r="CH134" i="4"/>
  <c r="CH122" i="4"/>
  <c r="CH110" i="4"/>
  <c r="CH98" i="4"/>
  <c r="CH86" i="4"/>
  <c r="CH64" i="4"/>
  <c r="CH52" i="4"/>
  <c r="CH40" i="4"/>
  <c r="CH28" i="4"/>
  <c r="CH77" i="4"/>
  <c r="CH65" i="4"/>
  <c r="CH53" i="4"/>
  <c r="CH41" i="4"/>
  <c r="CH29" i="4"/>
  <c r="CH78" i="4"/>
  <c r="CH66" i="4"/>
  <c r="CH54" i="4"/>
  <c r="CH42" i="4"/>
  <c r="CH30" i="4"/>
  <c r="CH79" i="4"/>
  <c r="CH67" i="4"/>
  <c r="CH55" i="4"/>
  <c r="CH43" i="4"/>
  <c r="CH80" i="4"/>
  <c r="CH68" i="4"/>
  <c r="CH56" i="4"/>
  <c r="CH44" i="4"/>
  <c r="CH32" i="4"/>
  <c r="CH81" i="4"/>
  <c r="CH69" i="4"/>
  <c r="CH57" i="4"/>
  <c r="CH34" i="4"/>
  <c r="CH83" i="4"/>
  <c r="CH71" i="4"/>
  <c r="CH84" i="4"/>
  <c r="CH72" i="4"/>
  <c r="CH61" i="4"/>
  <c r="CH49" i="4"/>
  <c r="CH37" i="4"/>
  <c r="CH25" i="4"/>
  <c r="CH74" i="4"/>
  <c r="CH62" i="4"/>
  <c r="CH50" i="4"/>
  <c r="CH38" i="4"/>
  <c r="CH26" i="4"/>
  <c r="CN620" i="4" l="1"/>
  <c r="CN5" i="4"/>
  <c r="CN160" i="4"/>
  <c r="CN34" i="4"/>
  <c r="CN331" i="4"/>
  <c r="CN523" i="4"/>
  <c r="CN113" i="4"/>
  <c r="CN364" i="4"/>
  <c r="CN372" i="4"/>
  <c r="CN308" i="4"/>
  <c r="CN344" i="4"/>
  <c r="CN580" i="4"/>
  <c r="CN555" i="4"/>
  <c r="CN650" i="4"/>
  <c r="CN131" i="4"/>
  <c r="CN540" i="4"/>
  <c r="CN618" i="4"/>
  <c r="T121" i="2"/>
  <c r="T122" i="2"/>
  <c r="T123" i="2"/>
  <c r="T124" i="2"/>
  <c r="W121" i="2"/>
  <c r="W122" i="2"/>
  <c r="W123" i="2"/>
  <c r="W124" i="2"/>
  <c r="X121" i="2"/>
  <c r="CN14" i="4" s="1"/>
  <c r="X122" i="2"/>
  <c r="CN110" i="4" s="1"/>
  <c r="X123" i="2"/>
  <c r="X124" i="2"/>
  <c r="CN592" i="4" l="1"/>
  <c r="CN515" i="4"/>
  <c r="CN120" i="4"/>
  <c r="CN480" i="4"/>
  <c r="CN635" i="4"/>
  <c r="CN498" i="4"/>
  <c r="CN527" i="4"/>
  <c r="CN90" i="4"/>
  <c r="AY3" i="3"/>
  <c r="BB2" i="3" s="1"/>
  <c r="F366" i="5"/>
  <c r="E366" i="5"/>
  <c r="D366" i="5"/>
  <c r="C366" i="5"/>
  <c r="B366" i="5"/>
  <c r="F365" i="5"/>
  <c r="E365" i="5"/>
  <c r="D365" i="5"/>
  <c r="C365" i="5"/>
  <c r="B365" i="5"/>
  <c r="F364" i="5"/>
  <c r="E364" i="5"/>
  <c r="D364" i="5"/>
  <c r="C364" i="5"/>
  <c r="B364" i="5"/>
  <c r="F363" i="5"/>
  <c r="E363" i="5"/>
  <c r="D363" i="5"/>
  <c r="C363" i="5"/>
  <c r="B363" i="5"/>
  <c r="F362" i="5"/>
  <c r="E362" i="5"/>
  <c r="D362" i="5"/>
  <c r="C362" i="5"/>
  <c r="B362" i="5"/>
  <c r="F361" i="5"/>
  <c r="E361" i="5"/>
  <c r="D361" i="5"/>
  <c r="C361" i="5"/>
  <c r="B361" i="5"/>
  <c r="F360" i="5"/>
  <c r="E360" i="5"/>
  <c r="D360" i="5"/>
  <c r="C360" i="5"/>
  <c r="B360" i="5"/>
  <c r="F359" i="5"/>
  <c r="E359" i="5"/>
  <c r="D359" i="5"/>
  <c r="C359" i="5"/>
  <c r="B359" i="5"/>
  <c r="F358" i="5"/>
  <c r="E358" i="5"/>
  <c r="D358" i="5"/>
  <c r="C358" i="5"/>
  <c r="B358" i="5"/>
  <c r="F357" i="5"/>
  <c r="E357" i="5"/>
  <c r="D357" i="5"/>
  <c r="C357" i="5"/>
  <c r="B357" i="5"/>
  <c r="F356" i="5"/>
  <c r="E356" i="5"/>
  <c r="D356" i="5"/>
  <c r="C356" i="5"/>
  <c r="B356" i="5"/>
  <c r="F355" i="5"/>
  <c r="E355" i="5"/>
  <c r="D355" i="5"/>
  <c r="C355" i="5"/>
  <c r="B355" i="5"/>
  <c r="F354" i="5"/>
  <c r="E354" i="5"/>
  <c r="D354" i="5"/>
  <c r="C354" i="5"/>
  <c r="B354" i="5"/>
  <c r="F353" i="5"/>
  <c r="E353" i="5"/>
  <c r="D353" i="5"/>
  <c r="C353" i="5"/>
  <c r="B353" i="5"/>
  <c r="F352" i="5"/>
  <c r="E352" i="5"/>
  <c r="D352" i="5"/>
  <c r="C352" i="5"/>
  <c r="B352" i="5"/>
  <c r="F351" i="5"/>
  <c r="E351" i="5"/>
  <c r="D351" i="5"/>
  <c r="C351" i="5"/>
  <c r="B351" i="5"/>
  <c r="F350" i="5"/>
  <c r="E350" i="5"/>
  <c r="D350" i="5"/>
  <c r="C350" i="5"/>
  <c r="B350" i="5"/>
  <c r="F349" i="5"/>
  <c r="E349" i="5"/>
  <c r="D349" i="5"/>
  <c r="C349" i="5"/>
  <c r="B349" i="5"/>
  <c r="F348" i="5"/>
  <c r="E348" i="5"/>
  <c r="D348" i="5"/>
  <c r="C348" i="5"/>
  <c r="B348" i="5"/>
  <c r="F347" i="5"/>
  <c r="E347" i="5"/>
  <c r="D347" i="5"/>
  <c r="C347" i="5"/>
  <c r="B347" i="5"/>
  <c r="F346" i="5"/>
  <c r="E346" i="5"/>
  <c r="D346" i="5"/>
  <c r="C346" i="5"/>
  <c r="B346" i="5"/>
  <c r="F345" i="5"/>
  <c r="E345" i="5"/>
  <c r="D345" i="5"/>
  <c r="C345" i="5"/>
  <c r="B345" i="5"/>
  <c r="F344" i="5"/>
  <c r="E344" i="5"/>
  <c r="D344" i="5"/>
  <c r="C344" i="5"/>
  <c r="B344" i="5"/>
  <c r="F343" i="5"/>
  <c r="E343" i="5"/>
  <c r="D343" i="5"/>
  <c r="C343" i="5"/>
  <c r="B343" i="5"/>
  <c r="F342" i="5"/>
  <c r="E342" i="5"/>
  <c r="D342" i="5"/>
  <c r="C342" i="5"/>
  <c r="B342" i="5"/>
  <c r="F341" i="5"/>
  <c r="E341" i="5"/>
  <c r="D341" i="5"/>
  <c r="C341" i="5"/>
  <c r="B341" i="5"/>
  <c r="F340" i="5"/>
  <c r="E340" i="5"/>
  <c r="D340" i="5"/>
  <c r="C340" i="5"/>
  <c r="B340" i="5"/>
  <c r="F339" i="5"/>
  <c r="E339" i="5"/>
  <c r="D339" i="5"/>
  <c r="C339" i="5"/>
  <c r="B339" i="5"/>
  <c r="F338" i="5"/>
  <c r="E338" i="5"/>
  <c r="D338" i="5"/>
  <c r="C338" i="5"/>
  <c r="B338" i="5"/>
  <c r="F337" i="5"/>
  <c r="E337" i="5"/>
  <c r="D337" i="5"/>
  <c r="C337" i="5"/>
  <c r="B337" i="5"/>
  <c r="F336" i="5"/>
  <c r="E336" i="5"/>
  <c r="D336" i="5"/>
  <c r="C336" i="5"/>
  <c r="B336" i="5"/>
  <c r="F335" i="5"/>
  <c r="E335" i="5"/>
  <c r="D335" i="5"/>
  <c r="C335" i="5"/>
  <c r="B335" i="5"/>
  <c r="F334" i="5"/>
  <c r="E334" i="5"/>
  <c r="D334" i="5"/>
  <c r="C334" i="5"/>
  <c r="B334" i="5"/>
  <c r="F333" i="5"/>
  <c r="E333" i="5"/>
  <c r="D333" i="5"/>
  <c r="C333" i="5"/>
  <c r="B333" i="5"/>
  <c r="F332" i="5"/>
  <c r="E332" i="5"/>
  <c r="D332" i="5"/>
  <c r="C332" i="5"/>
  <c r="B332" i="5"/>
  <c r="F331" i="5"/>
  <c r="E331" i="5"/>
  <c r="D331" i="5"/>
  <c r="C331" i="5"/>
  <c r="B331" i="5"/>
  <c r="F330" i="5"/>
  <c r="E330" i="5"/>
  <c r="D330" i="5"/>
  <c r="C330" i="5"/>
  <c r="B330" i="5"/>
  <c r="F329" i="5"/>
  <c r="E329" i="5"/>
  <c r="D329" i="5"/>
  <c r="C329" i="5"/>
  <c r="B329" i="5"/>
  <c r="F328" i="5"/>
  <c r="E328" i="5"/>
  <c r="D328" i="5"/>
  <c r="C328" i="5"/>
  <c r="B328" i="5"/>
  <c r="F327" i="5"/>
  <c r="E327" i="5"/>
  <c r="D327" i="5"/>
  <c r="C327" i="5"/>
  <c r="B327" i="5"/>
  <c r="F326" i="5"/>
  <c r="E326" i="5"/>
  <c r="D326" i="5"/>
  <c r="C326" i="5"/>
  <c r="B326" i="5"/>
  <c r="F325" i="5"/>
  <c r="E325" i="5"/>
  <c r="D325" i="5"/>
  <c r="C325" i="5"/>
  <c r="B325" i="5"/>
  <c r="F324" i="5"/>
  <c r="E324" i="5"/>
  <c r="D324" i="5"/>
  <c r="C324" i="5"/>
  <c r="B324" i="5"/>
  <c r="F323" i="5"/>
  <c r="E323" i="5"/>
  <c r="D323" i="5"/>
  <c r="C323" i="5"/>
  <c r="B323" i="5"/>
  <c r="F322" i="5"/>
  <c r="E322" i="5"/>
  <c r="D322" i="5"/>
  <c r="C322" i="5"/>
  <c r="B322" i="5"/>
  <c r="F321" i="5"/>
  <c r="E321" i="5"/>
  <c r="D321" i="5"/>
  <c r="C321" i="5"/>
  <c r="B321" i="5"/>
  <c r="F320" i="5"/>
  <c r="E320" i="5"/>
  <c r="D320" i="5"/>
  <c r="C320" i="5"/>
  <c r="B320" i="5"/>
  <c r="F319" i="5"/>
  <c r="E319" i="5"/>
  <c r="D319" i="5"/>
  <c r="C319" i="5"/>
  <c r="B319" i="5"/>
  <c r="F318" i="5"/>
  <c r="E318" i="5"/>
  <c r="D318" i="5"/>
  <c r="C318" i="5"/>
  <c r="B318" i="5"/>
  <c r="F317" i="5"/>
  <c r="E317" i="5"/>
  <c r="D317" i="5"/>
  <c r="C317" i="5"/>
  <c r="B317" i="5"/>
  <c r="F316" i="5"/>
  <c r="E316" i="5"/>
  <c r="D316" i="5"/>
  <c r="C316" i="5"/>
  <c r="B316" i="5"/>
  <c r="F315" i="5"/>
  <c r="E315" i="5"/>
  <c r="D315" i="5"/>
  <c r="C315" i="5"/>
  <c r="B315" i="5"/>
  <c r="F314" i="5"/>
  <c r="E314" i="5"/>
  <c r="D314" i="5"/>
  <c r="C314" i="5"/>
  <c r="B314" i="5"/>
  <c r="F313" i="5"/>
  <c r="E313" i="5"/>
  <c r="D313" i="5"/>
  <c r="C313" i="5"/>
  <c r="B313" i="5"/>
  <c r="F312" i="5"/>
  <c r="E312" i="5"/>
  <c r="D312" i="5"/>
  <c r="C312" i="5"/>
  <c r="B312" i="5"/>
  <c r="F311" i="5"/>
  <c r="E311" i="5"/>
  <c r="D311" i="5"/>
  <c r="C311" i="5"/>
  <c r="B311" i="5"/>
  <c r="F310" i="5"/>
  <c r="E310" i="5"/>
  <c r="D310" i="5"/>
  <c r="C310" i="5"/>
  <c r="B310" i="5"/>
  <c r="F309" i="5"/>
  <c r="E309" i="5"/>
  <c r="D309" i="5"/>
  <c r="C309" i="5"/>
  <c r="B309" i="5"/>
  <c r="F308" i="5"/>
  <c r="E308" i="5"/>
  <c r="D308" i="5"/>
  <c r="C308" i="5"/>
  <c r="B308" i="5"/>
  <c r="F307" i="5"/>
  <c r="E307" i="5"/>
  <c r="D307" i="5"/>
  <c r="C307" i="5"/>
  <c r="B307" i="5"/>
  <c r="F306" i="5"/>
  <c r="E306" i="5"/>
  <c r="D306" i="5"/>
  <c r="C306" i="5"/>
  <c r="B306" i="5"/>
  <c r="F305" i="5"/>
  <c r="E305" i="5"/>
  <c r="D305" i="5"/>
  <c r="C305" i="5"/>
  <c r="B305" i="5"/>
  <c r="F304" i="5"/>
  <c r="E304" i="5"/>
  <c r="D304" i="5"/>
  <c r="C304" i="5"/>
  <c r="B304" i="5"/>
  <c r="F303" i="5"/>
  <c r="E303" i="5"/>
  <c r="D303" i="5"/>
  <c r="C303" i="5"/>
  <c r="B303" i="5"/>
  <c r="F302" i="5"/>
  <c r="E302" i="5"/>
  <c r="D302" i="5"/>
  <c r="C302" i="5"/>
  <c r="B302" i="5"/>
  <c r="F301" i="5"/>
  <c r="E301" i="5"/>
  <c r="D301" i="5"/>
  <c r="C301" i="5"/>
  <c r="B301" i="5"/>
  <c r="F300" i="5"/>
  <c r="E300" i="5"/>
  <c r="D300" i="5"/>
  <c r="C300" i="5"/>
  <c r="B300" i="5"/>
  <c r="F299" i="5"/>
  <c r="E299" i="5"/>
  <c r="D299" i="5"/>
  <c r="C299" i="5"/>
  <c r="B299" i="5"/>
  <c r="F298" i="5"/>
  <c r="E298" i="5"/>
  <c r="D298" i="5"/>
  <c r="C298" i="5"/>
  <c r="B298" i="5"/>
  <c r="F297" i="5"/>
  <c r="E297" i="5"/>
  <c r="D297" i="5"/>
  <c r="C297" i="5"/>
  <c r="B297" i="5"/>
  <c r="F296" i="5"/>
  <c r="E296" i="5"/>
  <c r="D296" i="5"/>
  <c r="C296" i="5"/>
  <c r="B296" i="5"/>
  <c r="F295" i="5"/>
  <c r="E295" i="5"/>
  <c r="D295" i="5"/>
  <c r="C295" i="5"/>
  <c r="B295" i="5"/>
  <c r="F294" i="5"/>
  <c r="E294" i="5"/>
  <c r="D294" i="5"/>
  <c r="C294" i="5"/>
  <c r="B294" i="5"/>
  <c r="F293" i="5"/>
  <c r="E293" i="5"/>
  <c r="D293" i="5"/>
  <c r="C293" i="5"/>
  <c r="B293" i="5"/>
  <c r="F292" i="5"/>
  <c r="E292" i="5"/>
  <c r="D292" i="5"/>
  <c r="C292" i="5"/>
  <c r="B292" i="5"/>
  <c r="F291" i="5"/>
  <c r="E291" i="5"/>
  <c r="D291" i="5"/>
  <c r="C291" i="5"/>
  <c r="B291" i="5"/>
  <c r="F290" i="5"/>
  <c r="E290" i="5"/>
  <c r="D290" i="5"/>
  <c r="C290" i="5"/>
  <c r="B290" i="5"/>
  <c r="F289" i="5"/>
  <c r="E289" i="5"/>
  <c r="D289" i="5"/>
  <c r="C289" i="5"/>
  <c r="B289" i="5"/>
  <c r="F288" i="5"/>
  <c r="E288" i="5"/>
  <c r="D288" i="5"/>
  <c r="C288" i="5"/>
  <c r="B288" i="5"/>
  <c r="F287" i="5"/>
  <c r="E287" i="5"/>
  <c r="D287" i="5"/>
  <c r="C287" i="5"/>
  <c r="B287" i="5"/>
  <c r="F286" i="5"/>
  <c r="E286" i="5"/>
  <c r="D286" i="5"/>
  <c r="C286" i="5"/>
  <c r="B286" i="5"/>
  <c r="F285" i="5"/>
  <c r="E285" i="5"/>
  <c r="D285" i="5"/>
  <c r="C285" i="5"/>
  <c r="B285" i="5"/>
  <c r="F284" i="5"/>
  <c r="E284" i="5"/>
  <c r="D284" i="5"/>
  <c r="C284" i="5"/>
  <c r="B284" i="5"/>
  <c r="F283" i="5"/>
  <c r="E283" i="5"/>
  <c r="D283" i="5"/>
  <c r="C283" i="5"/>
  <c r="B283" i="5"/>
  <c r="F282" i="5"/>
  <c r="E282" i="5"/>
  <c r="D282" i="5"/>
  <c r="C282" i="5"/>
  <c r="B282" i="5"/>
  <c r="F281" i="5"/>
  <c r="E281" i="5"/>
  <c r="D281" i="5"/>
  <c r="C281" i="5"/>
  <c r="B281" i="5"/>
  <c r="F280" i="5"/>
  <c r="E280" i="5"/>
  <c r="D280" i="5"/>
  <c r="C280" i="5"/>
  <c r="B280" i="5"/>
  <c r="F279" i="5"/>
  <c r="E279" i="5"/>
  <c r="D279" i="5"/>
  <c r="C279" i="5"/>
  <c r="B279" i="5"/>
  <c r="F278" i="5"/>
  <c r="E278" i="5"/>
  <c r="D278" i="5"/>
  <c r="C278" i="5"/>
  <c r="B278" i="5"/>
  <c r="F277" i="5"/>
  <c r="E277" i="5"/>
  <c r="D277" i="5"/>
  <c r="C277" i="5"/>
  <c r="B277" i="5"/>
  <c r="F276" i="5"/>
  <c r="E276" i="5"/>
  <c r="D276" i="5"/>
  <c r="C276" i="5"/>
  <c r="B276" i="5"/>
  <c r="F275" i="5"/>
  <c r="E275" i="5"/>
  <c r="D275" i="5"/>
  <c r="C275" i="5"/>
  <c r="B275" i="5"/>
  <c r="F274" i="5"/>
  <c r="E274" i="5"/>
  <c r="D274" i="5"/>
  <c r="C274" i="5"/>
  <c r="B274" i="5"/>
  <c r="F273" i="5"/>
  <c r="E273" i="5"/>
  <c r="D273" i="5"/>
  <c r="C273" i="5"/>
  <c r="B273" i="5"/>
  <c r="F272" i="5"/>
  <c r="E272" i="5"/>
  <c r="D272" i="5"/>
  <c r="C272" i="5"/>
  <c r="B272" i="5"/>
  <c r="F271" i="5"/>
  <c r="E271" i="5"/>
  <c r="D271" i="5"/>
  <c r="C271" i="5"/>
  <c r="B271" i="5"/>
  <c r="F270" i="5"/>
  <c r="E270" i="5"/>
  <c r="D270" i="5"/>
  <c r="C270" i="5"/>
  <c r="B270" i="5"/>
  <c r="F269" i="5"/>
  <c r="E269" i="5"/>
  <c r="D269" i="5"/>
  <c r="C269" i="5"/>
  <c r="B269" i="5"/>
  <c r="F268" i="5"/>
  <c r="E268" i="5"/>
  <c r="D268" i="5"/>
  <c r="C268" i="5"/>
  <c r="B268" i="5"/>
  <c r="F267" i="5"/>
  <c r="E267" i="5"/>
  <c r="D267" i="5"/>
  <c r="C267" i="5"/>
  <c r="B267" i="5"/>
  <c r="F266" i="5"/>
  <c r="E266" i="5"/>
  <c r="D266" i="5"/>
  <c r="C266" i="5"/>
  <c r="B266" i="5"/>
  <c r="F265" i="5"/>
  <c r="E265" i="5"/>
  <c r="D265" i="5"/>
  <c r="C265" i="5"/>
  <c r="B265" i="5"/>
  <c r="F264" i="5"/>
  <c r="E264" i="5"/>
  <c r="D264" i="5"/>
  <c r="C264" i="5"/>
  <c r="B264" i="5"/>
  <c r="F263" i="5"/>
  <c r="E263" i="5"/>
  <c r="D263" i="5"/>
  <c r="C263" i="5"/>
  <c r="B263" i="5"/>
  <c r="F262" i="5"/>
  <c r="E262" i="5"/>
  <c r="D262" i="5"/>
  <c r="C262" i="5"/>
  <c r="B262" i="5"/>
  <c r="F261" i="5"/>
  <c r="E261" i="5"/>
  <c r="D261" i="5"/>
  <c r="C261" i="5"/>
  <c r="B261" i="5"/>
  <c r="F260" i="5"/>
  <c r="E260" i="5"/>
  <c r="D260" i="5"/>
  <c r="C260" i="5"/>
  <c r="B260" i="5"/>
  <c r="F259" i="5"/>
  <c r="E259" i="5"/>
  <c r="D259" i="5"/>
  <c r="C259" i="5"/>
  <c r="B259" i="5"/>
  <c r="F258" i="5"/>
  <c r="E258" i="5"/>
  <c r="D258" i="5"/>
  <c r="C258" i="5"/>
  <c r="B258" i="5"/>
  <c r="F257" i="5"/>
  <c r="E257" i="5"/>
  <c r="D257" i="5"/>
  <c r="C257" i="5"/>
  <c r="B257" i="5"/>
  <c r="F256" i="5"/>
  <c r="E256" i="5"/>
  <c r="D256" i="5"/>
  <c r="C256" i="5"/>
  <c r="B256" i="5"/>
  <c r="F255" i="5"/>
  <c r="E255" i="5"/>
  <c r="D255" i="5"/>
  <c r="C255" i="5"/>
  <c r="B255" i="5"/>
  <c r="F254" i="5"/>
  <c r="E254" i="5"/>
  <c r="D254" i="5"/>
  <c r="C254" i="5"/>
  <c r="B254" i="5"/>
  <c r="F253" i="5"/>
  <c r="E253" i="5"/>
  <c r="D253" i="5"/>
  <c r="C253" i="5"/>
  <c r="B253" i="5"/>
  <c r="F252" i="5"/>
  <c r="E252" i="5"/>
  <c r="D252" i="5"/>
  <c r="C252" i="5"/>
  <c r="B252" i="5"/>
  <c r="F251" i="5"/>
  <c r="E251" i="5"/>
  <c r="D251" i="5"/>
  <c r="C251" i="5"/>
  <c r="B251" i="5"/>
  <c r="F250" i="5"/>
  <c r="E250" i="5"/>
  <c r="D250" i="5"/>
  <c r="C250" i="5"/>
  <c r="B250" i="5"/>
  <c r="F249" i="5"/>
  <c r="E249" i="5"/>
  <c r="D249" i="5"/>
  <c r="C249" i="5"/>
  <c r="B249" i="5"/>
  <c r="F248" i="5"/>
  <c r="E248" i="5"/>
  <c r="D248" i="5"/>
  <c r="C248" i="5"/>
  <c r="B248" i="5"/>
  <c r="F247" i="5"/>
  <c r="E247" i="5"/>
  <c r="D247" i="5"/>
  <c r="C247" i="5"/>
  <c r="B247" i="5"/>
  <c r="F246" i="5"/>
  <c r="E246" i="5"/>
  <c r="D246" i="5"/>
  <c r="C246" i="5"/>
  <c r="B246" i="5"/>
  <c r="F245" i="5"/>
  <c r="E245" i="5"/>
  <c r="D245" i="5"/>
  <c r="C245" i="5"/>
  <c r="B245" i="5"/>
  <c r="F244" i="5"/>
  <c r="E244" i="5"/>
  <c r="D244" i="5"/>
  <c r="C244" i="5"/>
  <c r="B244" i="5"/>
  <c r="F243" i="5"/>
  <c r="E243" i="5"/>
  <c r="D243" i="5"/>
  <c r="C243" i="5"/>
  <c r="B243" i="5"/>
  <c r="F242" i="5"/>
  <c r="E242" i="5"/>
  <c r="D242" i="5"/>
  <c r="C242" i="5"/>
  <c r="B242" i="5"/>
  <c r="F241" i="5"/>
  <c r="E241" i="5"/>
  <c r="D241" i="5"/>
  <c r="C241" i="5"/>
  <c r="B241" i="5"/>
  <c r="F240" i="5"/>
  <c r="E240" i="5"/>
  <c r="D240" i="5"/>
  <c r="C240" i="5"/>
  <c r="B240" i="5"/>
  <c r="F239" i="5"/>
  <c r="E239" i="5"/>
  <c r="D239" i="5"/>
  <c r="C239" i="5"/>
  <c r="B239" i="5"/>
  <c r="F238" i="5"/>
  <c r="E238" i="5"/>
  <c r="D238" i="5"/>
  <c r="C238" i="5"/>
  <c r="B238" i="5"/>
  <c r="F237" i="5"/>
  <c r="E237" i="5"/>
  <c r="D237" i="5"/>
  <c r="C237" i="5"/>
  <c r="B237" i="5"/>
  <c r="F236" i="5"/>
  <c r="E236" i="5"/>
  <c r="D236" i="5"/>
  <c r="C236" i="5"/>
  <c r="B236" i="5"/>
  <c r="F235" i="5"/>
  <c r="E235" i="5"/>
  <c r="D235" i="5"/>
  <c r="C235" i="5"/>
  <c r="B235" i="5"/>
  <c r="F234" i="5"/>
  <c r="E234" i="5"/>
  <c r="D234" i="5"/>
  <c r="C234" i="5"/>
  <c r="B234" i="5"/>
  <c r="F233" i="5"/>
  <c r="E233" i="5"/>
  <c r="D233" i="5"/>
  <c r="C233" i="5"/>
  <c r="B233" i="5"/>
  <c r="F232" i="5"/>
  <c r="E232" i="5"/>
  <c r="D232" i="5"/>
  <c r="C232" i="5"/>
  <c r="B232" i="5"/>
  <c r="F231" i="5"/>
  <c r="E231" i="5"/>
  <c r="D231" i="5"/>
  <c r="C231" i="5"/>
  <c r="B231" i="5"/>
  <c r="F230" i="5"/>
  <c r="E230" i="5"/>
  <c r="D230" i="5"/>
  <c r="C230" i="5"/>
  <c r="B230" i="5"/>
  <c r="F229" i="5"/>
  <c r="E229" i="5"/>
  <c r="D229" i="5"/>
  <c r="C229" i="5"/>
  <c r="B229" i="5"/>
  <c r="F228" i="5"/>
  <c r="E228" i="5"/>
  <c r="D228" i="5"/>
  <c r="C228" i="5"/>
  <c r="B228" i="5"/>
  <c r="F227" i="5"/>
  <c r="E227" i="5"/>
  <c r="D227" i="5"/>
  <c r="C227" i="5"/>
  <c r="B227" i="5"/>
  <c r="F226" i="5"/>
  <c r="E226" i="5"/>
  <c r="D226" i="5"/>
  <c r="C226" i="5"/>
  <c r="B226" i="5"/>
  <c r="F225" i="5"/>
  <c r="E225" i="5"/>
  <c r="D225" i="5"/>
  <c r="C225" i="5"/>
  <c r="B225" i="5"/>
  <c r="F224" i="5"/>
  <c r="E224" i="5"/>
  <c r="D224" i="5"/>
  <c r="C224" i="5"/>
  <c r="B224" i="5"/>
  <c r="F223" i="5"/>
  <c r="E223" i="5"/>
  <c r="D223" i="5"/>
  <c r="C223" i="5"/>
  <c r="B223" i="5"/>
  <c r="F222" i="5"/>
  <c r="E222" i="5"/>
  <c r="D222" i="5"/>
  <c r="C222" i="5"/>
  <c r="B222" i="5"/>
  <c r="F221" i="5"/>
  <c r="E221" i="5"/>
  <c r="D221" i="5"/>
  <c r="C221" i="5"/>
  <c r="B221" i="5"/>
  <c r="F220" i="5"/>
  <c r="E220" i="5"/>
  <c r="D220" i="5"/>
  <c r="C220" i="5"/>
  <c r="B220" i="5"/>
  <c r="F219" i="5"/>
  <c r="E219" i="5"/>
  <c r="D219" i="5"/>
  <c r="C219" i="5"/>
  <c r="B219" i="5"/>
  <c r="F218" i="5"/>
  <c r="E218" i="5"/>
  <c r="D218" i="5"/>
  <c r="C218" i="5"/>
  <c r="B218" i="5"/>
  <c r="F217" i="5"/>
  <c r="E217" i="5"/>
  <c r="D217" i="5"/>
  <c r="C217" i="5"/>
  <c r="B217" i="5"/>
  <c r="F216" i="5"/>
  <c r="E216" i="5"/>
  <c r="D216" i="5"/>
  <c r="C216" i="5"/>
  <c r="B216" i="5"/>
  <c r="F215" i="5"/>
  <c r="E215" i="5"/>
  <c r="D215" i="5"/>
  <c r="C215" i="5"/>
  <c r="B215" i="5"/>
  <c r="F214" i="5"/>
  <c r="E214" i="5"/>
  <c r="D214" i="5"/>
  <c r="C214" i="5"/>
  <c r="B214" i="5"/>
  <c r="F213" i="5"/>
  <c r="E213" i="5"/>
  <c r="D213" i="5"/>
  <c r="C213" i="5"/>
  <c r="B213" i="5"/>
  <c r="F212" i="5"/>
  <c r="E212" i="5"/>
  <c r="D212" i="5"/>
  <c r="C212" i="5"/>
  <c r="B212" i="5"/>
  <c r="F211" i="5"/>
  <c r="E211" i="5"/>
  <c r="D211" i="5"/>
  <c r="C211" i="5"/>
  <c r="B211" i="5"/>
  <c r="F210" i="5"/>
  <c r="E210" i="5"/>
  <c r="D210" i="5"/>
  <c r="C210" i="5"/>
  <c r="B210" i="5"/>
  <c r="F209" i="5"/>
  <c r="E209" i="5"/>
  <c r="D209" i="5"/>
  <c r="C209" i="5"/>
  <c r="B209" i="5"/>
  <c r="F208" i="5"/>
  <c r="E208" i="5"/>
  <c r="D208" i="5"/>
  <c r="C208" i="5"/>
  <c r="B208" i="5"/>
  <c r="F207" i="5"/>
  <c r="E207" i="5"/>
  <c r="D207" i="5"/>
  <c r="C207" i="5"/>
  <c r="B207" i="5"/>
  <c r="F206" i="5"/>
  <c r="E206" i="5"/>
  <c r="D206" i="5"/>
  <c r="C206" i="5"/>
  <c r="B206" i="5"/>
  <c r="F205" i="5"/>
  <c r="E205" i="5"/>
  <c r="D205" i="5"/>
  <c r="C205" i="5"/>
  <c r="B205" i="5"/>
  <c r="F204" i="5"/>
  <c r="E204" i="5"/>
  <c r="D204" i="5"/>
  <c r="C204" i="5"/>
  <c r="B204" i="5"/>
  <c r="F203" i="5"/>
  <c r="E203" i="5"/>
  <c r="D203" i="5"/>
  <c r="C203" i="5"/>
  <c r="B203" i="5"/>
  <c r="F202" i="5"/>
  <c r="E202" i="5"/>
  <c r="D202" i="5"/>
  <c r="C202" i="5"/>
  <c r="B202" i="5"/>
  <c r="F201" i="5"/>
  <c r="E201" i="5"/>
  <c r="D201" i="5"/>
  <c r="C201" i="5"/>
  <c r="B201" i="5"/>
  <c r="F200" i="5"/>
  <c r="E200" i="5"/>
  <c r="D200" i="5"/>
  <c r="C200" i="5"/>
  <c r="B200" i="5"/>
  <c r="F199" i="5"/>
  <c r="E199" i="5"/>
  <c r="D199" i="5"/>
  <c r="C199" i="5"/>
  <c r="B199" i="5"/>
  <c r="F198" i="5"/>
  <c r="E198" i="5"/>
  <c r="D198" i="5"/>
  <c r="C198" i="5"/>
  <c r="B198" i="5"/>
  <c r="F197" i="5"/>
  <c r="E197" i="5"/>
  <c r="D197" i="5"/>
  <c r="C197" i="5"/>
  <c r="B197" i="5"/>
  <c r="F196" i="5"/>
  <c r="E196" i="5"/>
  <c r="D196" i="5"/>
  <c r="C196" i="5"/>
  <c r="B196" i="5"/>
  <c r="F195" i="5"/>
  <c r="E195" i="5"/>
  <c r="D195" i="5"/>
  <c r="C195" i="5"/>
  <c r="B195" i="5"/>
  <c r="F194" i="5"/>
  <c r="E194" i="5"/>
  <c r="D194" i="5"/>
  <c r="C194" i="5"/>
  <c r="B194" i="5"/>
  <c r="F193" i="5"/>
  <c r="E193" i="5"/>
  <c r="D193" i="5"/>
  <c r="C193" i="5"/>
  <c r="B193" i="5"/>
  <c r="F192" i="5"/>
  <c r="E192" i="5"/>
  <c r="D192" i="5"/>
  <c r="C192" i="5"/>
  <c r="B192" i="5"/>
  <c r="F191" i="5"/>
  <c r="E191" i="5"/>
  <c r="D191" i="5"/>
  <c r="C191" i="5"/>
  <c r="B191" i="5"/>
  <c r="F190" i="5"/>
  <c r="E190" i="5"/>
  <c r="D190" i="5"/>
  <c r="C190" i="5"/>
  <c r="B190" i="5"/>
  <c r="F189" i="5"/>
  <c r="E189" i="5"/>
  <c r="D189" i="5"/>
  <c r="C189" i="5"/>
  <c r="B189" i="5"/>
  <c r="F188" i="5"/>
  <c r="E188" i="5"/>
  <c r="D188" i="5"/>
  <c r="C188" i="5"/>
  <c r="B188" i="5"/>
  <c r="F187" i="5"/>
  <c r="E187" i="5"/>
  <c r="D187" i="5"/>
  <c r="C187" i="5"/>
  <c r="B187" i="5"/>
  <c r="F186" i="5"/>
  <c r="E186" i="5"/>
  <c r="D186" i="5"/>
  <c r="C186" i="5"/>
  <c r="B186" i="5"/>
  <c r="F185" i="5"/>
  <c r="E185" i="5"/>
  <c r="D185" i="5"/>
  <c r="C185" i="5"/>
  <c r="B185" i="5"/>
  <c r="F184" i="5"/>
  <c r="E184" i="5"/>
  <c r="D184" i="5"/>
  <c r="C184" i="5"/>
  <c r="B184" i="5"/>
  <c r="F183" i="5"/>
  <c r="E183" i="5"/>
  <c r="D183" i="5"/>
  <c r="C183" i="5"/>
  <c r="B183" i="5"/>
  <c r="F182" i="5"/>
  <c r="E182" i="5"/>
  <c r="D182" i="5"/>
  <c r="C182" i="5"/>
  <c r="B182" i="5"/>
  <c r="F181" i="5"/>
  <c r="E181" i="5"/>
  <c r="D181" i="5"/>
  <c r="C181" i="5"/>
  <c r="B181" i="5"/>
  <c r="F180" i="5"/>
  <c r="E180" i="5"/>
  <c r="D180" i="5"/>
  <c r="C180" i="5"/>
  <c r="B180" i="5"/>
  <c r="F179" i="5"/>
  <c r="E179" i="5"/>
  <c r="D179" i="5"/>
  <c r="C179" i="5"/>
  <c r="B179" i="5"/>
  <c r="F178" i="5"/>
  <c r="E178" i="5"/>
  <c r="D178" i="5"/>
  <c r="C178" i="5"/>
  <c r="B178" i="5"/>
  <c r="F177" i="5"/>
  <c r="E177" i="5"/>
  <c r="D177" i="5"/>
  <c r="C177" i="5"/>
  <c r="B177" i="5"/>
  <c r="F176" i="5"/>
  <c r="E176" i="5"/>
  <c r="D176" i="5"/>
  <c r="C176" i="5"/>
  <c r="B176" i="5"/>
  <c r="F175" i="5"/>
  <c r="E175" i="5"/>
  <c r="D175" i="5"/>
  <c r="C175" i="5"/>
  <c r="B175" i="5"/>
  <c r="F174" i="5"/>
  <c r="E174" i="5"/>
  <c r="D174" i="5"/>
  <c r="C174" i="5"/>
  <c r="B174" i="5"/>
  <c r="F173" i="5"/>
  <c r="E173" i="5"/>
  <c r="D173" i="5"/>
  <c r="C173" i="5"/>
  <c r="B173" i="5"/>
  <c r="F172" i="5"/>
  <c r="E172" i="5"/>
  <c r="D172" i="5"/>
  <c r="C172" i="5"/>
  <c r="B172" i="5"/>
  <c r="F171" i="5"/>
  <c r="E171" i="5"/>
  <c r="D171" i="5"/>
  <c r="C171" i="5"/>
  <c r="B171" i="5"/>
  <c r="F170" i="5"/>
  <c r="E170" i="5"/>
  <c r="D170" i="5"/>
  <c r="C170" i="5"/>
  <c r="B170" i="5"/>
  <c r="F169" i="5"/>
  <c r="E169" i="5"/>
  <c r="D169" i="5"/>
  <c r="C169" i="5"/>
  <c r="B169" i="5"/>
  <c r="F168" i="5"/>
  <c r="E168" i="5"/>
  <c r="D168" i="5"/>
  <c r="C168" i="5"/>
  <c r="B168" i="5"/>
  <c r="F167" i="5"/>
  <c r="E167" i="5"/>
  <c r="D167" i="5"/>
  <c r="C167" i="5"/>
  <c r="B167" i="5"/>
  <c r="F166" i="5"/>
  <c r="E166" i="5"/>
  <c r="D166" i="5"/>
  <c r="C166" i="5"/>
  <c r="B166" i="5"/>
  <c r="F165" i="5"/>
  <c r="E165" i="5"/>
  <c r="D165" i="5"/>
  <c r="C165" i="5"/>
  <c r="B165" i="5"/>
  <c r="F164" i="5"/>
  <c r="E164" i="5"/>
  <c r="D164" i="5"/>
  <c r="C164" i="5"/>
  <c r="B164" i="5"/>
  <c r="F163" i="5"/>
  <c r="E163" i="5"/>
  <c r="D163" i="5"/>
  <c r="C163" i="5"/>
  <c r="B163" i="5"/>
  <c r="F162" i="5"/>
  <c r="E162" i="5"/>
  <c r="D162" i="5"/>
  <c r="C162" i="5"/>
  <c r="B162" i="5"/>
  <c r="F161" i="5"/>
  <c r="E161" i="5"/>
  <c r="D161" i="5"/>
  <c r="C161" i="5"/>
  <c r="B161" i="5"/>
  <c r="F160" i="5"/>
  <c r="E160" i="5"/>
  <c r="D160" i="5"/>
  <c r="C160" i="5"/>
  <c r="B160" i="5"/>
  <c r="F159" i="5"/>
  <c r="E159" i="5"/>
  <c r="D159" i="5"/>
  <c r="C159" i="5"/>
  <c r="B159" i="5"/>
  <c r="F158" i="5"/>
  <c r="E158" i="5"/>
  <c r="D158" i="5"/>
  <c r="C158" i="5"/>
  <c r="B158" i="5"/>
  <c r="F157" i="5"/>
  <c r="E157" i="5"/>
  <c r="D157" i="5"/>
  <c r="C157" i="5"/>
  <c r="B157" i="5"/>
  <c r="F156" i="5"/>
  <c r="E156" i="5"/>
  <c r="D156" i="5"/>
  <c r="C156" i="5"/>
  <c r="B156" i="5"/>
  <c r="F155" i="5"/>
  <c r="E155" i="5"/>
  <c r="D155" i="5"/>
  <c r="C155" i="5"/>
  <c r="B155" i="5"/>
  <c r="F154" i="5"/>
  <c r="E154" i="5"/>
  <c r="D154" i="5"/>
  <c r="C154" i="5"/>
  <c r="B154" i="5"/>
  <c r="F153" i="5"/>
  <c r="E153" i="5"/>
  <c r="D153" i="5"/>
  <c r="C153" i="5"/>
  <c r="B153" i="5"/>
  <c r="F152" i="5"/>
  <c r="E152" i="5"/>
  <c r="D152" i="5"/>
  <c r="C152" i="5"/>
  <c r="B152" i="5"/>
  <c r="F151" i="5"/>
  <c r="E151" i="5"/>
  <c r="D151" i="5"/>
  <c r="C151" i="5"/>
  <c r="B151" i="5"/>
  <c r="F150" i="5"/>
  <c r="E150" i="5"/>
  <c r="D150" i="5"/>
  <c r="C150" i="5"/>
  <c r="B150" i="5"/>
  <c r="F149" i="5"/>
  <c r="E149" i="5"/>
  <c r="D149" i="5"/>
  <c r="C149" i="5"/>
  <c r="B149" i="5"/>
  <c r="F148" i="5"/>
  <c r="E148" i="5"/>
  <c r="D148" i="5"/>
  <c r="C148" i="5"/>
  <c r="B148" i="5"/>
  <c r="F147" i="5"/>
  <c r="E147" i="5"/>
  <c r="D147" i="5"/>
  <c r="C147" i="5"/>
  <c r="B147" i="5"/>
  <c r="F146" i="5"/>
  <c r="E146" i="5"/>
  <c r="D146" i="5"/>
  <c r="C146" i="5"/>
  <c r="B146" i="5"/>
  <c r="F145" i="5"/>
  <c r="E145" i="5"/>
  <c r="D145" i="5"/>
  <c r="C145" i="5"/>
  <c r="B145" i="5"/>
  <c r="F144" i="5"/>
  <c r="E144" i="5"/>
  <c r="D144" i="5"/>
  <c r="C144" i="5"/>
  <c r="B144" i="5"/>
  <c r="F143" i="5"/>
  <c r="E143" i="5"/>
  <c r="D143" i="5"/>
  <c r="C143" i="5"/>
  <c r="B143" i="5"/>
  <c r="F142" i="5"/>
  <c r="E142" i="5"/>
  <c r="D142" i="5"/>
  <c r="C142" i="5"/>
  <c r="B142" i="5"/>
  <c r="F141" i="5"/>
  <c r="E141" i="5"/>
  <c r="D141" i="5"/>
  <c r="C141" i="5"/>
  <c r="B141" i="5"/>
  <c r="F140" i="5"/>
  <c r="E140" i="5"/>
  <c r="D140" i="5"/>
  <c r="C140" i="5"/>
  <c r="B140" i="5"/>
  <c r="F139" i="5"/>
  <c r="E139" i="5"/>
  <c r="D139" i="5"/>
  <c r="C139" i="5"/>
  <c r="B139" i="5"/>
  <c r="F138" i="5"/>
  <c r="E138" i="5"/>
  <c r="D138" i="5"/>
  <c r="C138" i="5"/>
  <c r="B138" i="5"/>
  <c r="F137" i="5"/>
  <c r="E137" i="5"/>
  <c r="D137" i="5"/>
  <c r="C137" i="5"/>
  <c r="B137" i="5"/>
  <c r="F136" i="5"/>
  <c r="E136" i="5"/>
  <c r="D136" i="5"/>
  <c r="C136" i="5"/>
  <c r="B136" i="5"/>
  <c r="F135" i="5"/>
  <c r="E135" i="5"/>
  <c r="D135" i="5"/>
  <c r="C135" i="5"/>
  <c r="B135" i="5"/>
  <c r="F134" i="5"/>
  <c r="E134" i="5"/>
  <c r="D134" i="5"/>
  <c r="C134" i="5"/>
  <c r="B134" i="5"/>
  <c r="F133" i="5"/>
  <c r="E133" i="5"/>
  <c r="D133" i="5"/>
  <c r="C133" i="5"/>
  <c r="B133" i="5"/>
  <c r="F132" i="5"/>
  <c r="E132" i="5"/>
  <c r="D132" i="5"/>
  <c r="C132" i="5"/>
  <c r="B132" i="5"/>
  <c r="F131" i="5"/>
  <c r="E131" i="5"/>
  <c r="D131" i="5"/>
  <c r="C131" i="5"/>
  <c r="B131" i="5"/>
  <c r="F130" i="5"/>
  <c r="E130" i="5"/>
  <c r="D130" i="5"/>
  <c r="C130" i="5"/>
  <c r="B130" i="5"/>
  <c r="F129" i="5"/>
  <c r="E129" i="5"/>
  <c r="D129" i="5"/>
  <c r="C129" i="5"/>
  <c r="B129" i="5"/>
  <c r="F128" i="5"/>
  <c r="E128" i="5"/>
  <c r="D128" i="5"/>
  <c r="C128" i="5"/>
  <c r="B128" i="5"/>
  <c r="F127" i="5"/>
  <c r="E127" i="5"/>
  <c r="D127" i="5"/>
  <c r="C127" i="5"/>
  <c r="B127" i="5"/>
  <c r="F126" i="5"/>
  <c r="E126" i="5"/>
  <c r="D126" i="5"/>
  <c r="C126" i="5"/>
  <c r="B126" i="5"/>
  <c r="F125" i="5"/>
  <c r="E125" i="5"/>
  <c r="D125" i="5"/>
  <c r="C125" i="5"/>
  <c r="B125" i="5"/>
  <c r="F124" i="5"/>
  <c r="E124" i="5"/>
  <c r="D124" i="5"/>
  <c r="C124" i="5"/>
  <c r="B124" i="5"/>
  <c r="F123" i="5"/>
  <c r="E123" i="5"/>
  <c r="D123" i="5"/>
  <c r="C123" i="5"/>
  <c r="B123" i="5"/>
  <c r="F122" i="5"/>
  <c r="E122" i="5"/>
  <c r="D122" i="5"/>
  <c r="C122" i="5"/>
  <c r="B122" i="5"/>
  <c r="F121" i="5"/>
  <c r="E121" i="5"/>
  <c r="D121" i="5"/>
  <c r="C121" i="5"/>
  <c r="B121" i="5"/>
  <c r="F120" i="5"/>
  <c r="E120" i="5"/>
  <c r="D120" i="5"/>
  <c r="C120" i="5"/>
  <c r="B120" i="5"/>
  <c r="F119" i="5"/>
  <c r="E119" i="5"/>
  <c r="D119" i="5"/>
  <c r="C119" i="5"/>
  <c r="B119" i="5"/>
  <c r="F118" i="5"/>
  <c r="E118" i="5"/>
  <c r="D118" i="5"/>
  <c r="C118" i="5"/>
  <c r="B118" i="5"/>
  <c r="F117" i="5"/>
  <c r="E117" i="5"/>
  <c r="D117" i="5"/>
  <c r="C117" i="5"/>
  <c r="B117" i="5"/>
  <c r="F116" i="5"/>
  <c r="E116" i="5"/>
  <c r="D116" i="5"/>
  <c r="C116" i="5"/>
  <c r="B116" i="5"/>
  <c r="F115" i="5"/>
  <c r="E115" i="5"/>
  <c r="D115" i="5"/>
  <c r="C115" i="5"/>
  <c r="B115" i="5"/>
  <c r="F114" i="5"/>
  <c r="E114" i="5"/>
  <c r="D114" i="5"/>
  <c r="C114" i="5"/>
  <c r="B114" i="5"/>
  <c r="F113" i="5"/>
  <c r="E113" i="5"/>
  <c r="D113" i="5"/>
  <c r="C113" i="5"/>
  <c r="B113" i="5"/>
  <c r="F112" i="5"/>
  <c r="E112" i="5"/>
  <c r="D112" i="5"/>
  <c r="C112" i="5"/>
  <c r="B112" i="5"/>
  <c r="F111" i="5"/>
  <c r="E111" i="5"/>
  <c r="D111" i="5"/>
  <c r="C111" i="5"/>
  <c r="B111" i="5"/>
  <c r="F110" i="5"/>
  <c r="E110" i="5"/>
  <c r="D110" i="5"/>
  <c r="C110" i="5"/>
  <c r="B110" i="5"/>
  <c r="F109" i="5"/>
  <c r="E109" i="5"/>
  <c r="D109" i="5"/>
  <c r="C109" i="5"/>
  <c r="B109" i="5"/>
  <c r="F108" i="5"/>
  <c r="E108" i="5"/>
  <c r="D108" i="5"/>
  <c r="C108" i="5"/>
  <c r="B108" i="5"/>
  <c r="F107" i="5"/>
  <c r="E107" i="5"/>
  <c r="D107" i="5"/>
  <c r="C107" i="5"/>
  <c r="B107" i="5"/>
  <c r="F106" i="5"/>
  <c r="E106" i="5"/>
  <c r="D106" i="5"/>
  <c r="C106" i="5"/>
  <c r="B106" i="5"/>
  <c r="F105" i="5"/>
  <c r="E105" i="5"/>
  <c r="D105" i="5"/>
  <c r="C105" i="5"/>
  <c r="B105" i="5"/>
  <c r="F104" i="5"/>
  <c r="E104" i="5"/>
  <c r="D104" i="5"/>
  <c r="C104" i="5"/>
  <c r="B104" i="5"/>
  <c r="F103" i="5"/>
  <c r="E103" i="5"/>
  <c r="D103" i="5"/>
  <c r="C103" i="5"/>
  <c r="B103" i="5"/>
  <c r="F102" i="5"/>
  <c r="E102" i="5"/>
  <c r="D102" i="5"/>
  <c r="C102" i="5"/>
  <c r="B102" i="5"/>
  <c r="F101" i="5"/>
  <c r="E101" i="5"/>
  <c r="D101" i="5"/>
  <c r="C101" i="5"/>
  <c r="B101" i="5"/>
  <c r="F100" i="5"/>
  <c r="E100" i="5"/>
  <c r="D100" i="5"/>
  <c r="C100" i="5"/>
  <c r="B100" i="5"/>
  <c r="F99" i="5"/>
  <c r="E99" i="5"/>
  <c r="D99" i="5"/>
  <c r="C99" i="5"/>
  <c r="B99" i="5"/>
  <c r="F98" i="5"/>
  <c r="E98" i="5"/>
  <c r="D98" i="5"/>
  <c r="C98" i="5"/>
  <c r="B98" i="5"/>
  <c r="F97" i="5"/>
  <c r="E97" i="5"/>
  <c r="D97" i="5"/>
  <c r="C97" i="5"/>
  <c r="B97" i="5"/>
  <c r="F96" i="5"/>
  <c r="E96" i="5"/>
  <c r="D96" i="5"/>
  <c r="C96" i="5"/>
  <c r="B96" i="5"/>
  <c r="F95" i="5"/>
  <c r="E95" i="5"/>
  <c r="D95" i="5"/>
  <c r="C95" i="5"/>
  <c r="B95" i="5"/>
  <c r="F94" i="5"/>
  <c r="E94" i="5"/>
  <c r="D94" i="5"/>
  <c r="C94" i="5"/>
  <c r="B94" i="5"/>
  <c r="F93" i="5"/>
  <c r="E93" i="5"/>
  <c r="D93" i="5"/>
  <c r="C93" i="5"/>
  <c r="B93" i="5"/>
  <c r="F92" i="5"/>
  <c r="E92" i="5"/>
  <c r="D92" i="5"/>
  <c r="C92" i="5"/>
  <c r="B92" i="5"/>
  <c r="F91" i="5"/>
  <c r="E91" i="5"/>
  <c r="D91" i="5"/>
  <c r="C91" i="5"/>
  <c r="B91" i="5"/>
  <c r="F90" i="5"/>
  <c r="E90" i="5"/>
  <c r="D90" i="5"/>
  <c r="C90" i="5"/>
  <c r="B90" i="5"/>
  <c r="F89" i="5"/>
  <c r="E89" i="5"/>
  <c r="D89" i="5"/>
  <c r="C89" i="5"/>
  <c r="B89" i="5"/>
  <c r="F88" i="5"/>
  <c r="E88" i="5"/>
  <c r="D88" i="5"/>
  <c r="C88" i="5"/>
  <c r="B88" i="5"/>
  <c r="F87" i="5"/>
  <c r="E87" i="5"/>
  <c r="D87" i="5"/>
  <c r="C87" i="5"/>
  <c r="B87" i="5"/>
  <c r="F86" i="5"/>
  <c r="E86" i="5"/>
  <c r="D86" i="5"/>
  <c r="C86" i="5"/>
  <c r="B86" i="5"/>
  <c r="F85" i="5"/>
  <c r="E85" i="5"/>
  <c r="D85" i="5"/>
  <c r="C85" i="5"/>
  <c r="B85" i="5"/>
  <c r="F84" i="5"/>
  <c r="E84" i="5"/>
  <c r="D84" i="5"/>
  <c r="C84" i="5"/>
  <c r="B84" i="5"/>
  <c r="F83" i="5"/>
  <c r="E83" i="5"/>
  <c r="D83" i="5"/>
  <c r="C83" i="5"/>
  <c r="B83" i="5"/>
  <c r="F82" i="5"/>
  <c r="E82" i="5"/>
  <c r="D82" i="5"/>
  <c r="C82" i="5"/>
  <c r="B82" i="5"/>
  <c r="F81" i="5"/>
  <c r="E81" i="5"/>
  <c r="D81" i="5"/>
  <c r="C81" i="5"/>
  <c r="B81" i="5"/>
  <c r="F80" i="5"/>
  <c r="E80" i="5"/>
  <c r="D80" i="5"/>
  <c r="C80" i="5"/>
  <c r="B80" i="5"/>
  <c r="F79" i="5"/>
  <c r="E79" i="5"/>
  <c r="D79" i="5"/>
  <c r="C79" i="5"/>
  <c r="B79" i="5"/>
  <c r="F78" i="5"/>
  <c r="E78" i="5"/>
  <c r="D78" i="5"/>
  <c r="C78" i="5"/>
  <c r="B78" i="5"/>
  <c r="F77" i="5"/>
  <c r="E77" i="5"/>
  <c r="D77" i="5"/>
  <c r="C77" i="5"/>
  <c r="B77" i="5"/>
  <c r="F76" i="5"/>
  <c r="E76" i="5"/>
  <c r="D76" i="5"/>
  <c r="C76" i="5"/>
  <c r="B76" i="5"/>
  <c r="F75" i="5"/>
  <c r="E75" i="5"/>
  <c r="D75" i="5"/>
  <c r="C75" i="5"/>
  <c r="B75" i="5"/>
  <c r="F74" i="5"/>
  <c r="E74" i="5"/>
  <c r="D74" i="5"/>
  <c r="C74" i="5"/>
  <c r="B74" i="5"/>
  <c r="F73" i="5"/>
  <c r="E73" i="5"/>
  <c r="D73" i="5"/>
  <c r="C73" i="5"/>
  <c r="B73" i="5"/>
  <c r="F72" i="5"/>
  <c r="E72" i="5"/>
  <c r="D72" i="5"/>
  <c r="C72" i="5"/>
  <c r="B72" i="5"/>
  <c r="F71" i="5"/>
  <c r="E71" i="5"/>
  <c r="D71" i="5"/>
  <c r="C71" i="5"/>
  <c r="B71" i="5"/>
  <c r="F70" i="5"/>
  <c r="E70" i="5"/>
  <c r="D70" i="5"/>
  <c r="C70" i="5"/>
  <c r="B70" i="5"/>
  <c r="F69" i="5"/>
  <c r="E69" i="5"/>
  <c r="D69" i="5"/>
  <c r="C69" i="5"/>
  <c r="B69" i="5"/>
  <c r="F68" i="5"/>
  <c r="E68" i="5"/>
  <c r="D68" i="5"/>
  <c r="C68" i="5"/>
  <c r="B68" i="5"/>
  <c r="F67" i="5"/>
  <c r="E67" i="5"/>
  <c r="D67" i="5"/>
  <c r="C67" i="5"/>
  <c r="B67" i="5"/>
  <c r="F66" i="5"/>
  <c r="E66" i="5"/>
  <c r="D66" i="5"/>
  <c r="C66" i="5"/>
  <c r="B66" i="5"/>
  <c r="F65" i="5"/>
  <c r="E65" i="5"/>
  <c r="D65" i="5"/>
  <c r="C65" i="5"/>
  <c r="B65" i="5"/>
  <c r="F64" i="5"/>
  <c r="E64" i="5"/>
  <c r="D64" i="5"/>
  <c r="C64" i="5"/>
  <c r="B64" i="5"/>
  <c r="F63" i="5"/>
  <c r="E63" i="5"/>
  <c r="D63" i="5"/>
  <c r="C63" i="5"/>
  <c r="B63" i="5"/>
  <c r="F62" i="5"/>
  <c r="E62" i="5"/>
  <c r="D62" i="5"/>
  <c r="C62" i="5"/>
  <c r="B62" i="5"/>
  <c r="F61" i="5"/>
  <c r="E61" i="5"/>
  <c r="D61" i="5"/>
  <c r="C61" i="5"/>
  <c r="B61" i="5"/>
  <c r="F60" i="5"/>
  <c r="E60" i="5"/>
  <c r="D60" i="5"/>
  <c r="C60" i="5"/>
  <c r="B60" i="5"/>
  <c r="F59" i="5"/>
  <c r="E59" i="5"/>
  <c r="D59" i="5"/>
  <c r="C59" i="5"/>
  <c r="B59" i="5"/>
  <c r="F58" i="5"/>
  <c r="E58" i="5"/>
  <c r="D58" i="5"/>
  <c r="C58" i="5"/>
  <c r="B58" i="5"/>
  <c r="F57" i="5"/>
  <c r="E57" i="5"/>
  <c r="D57" i="5"/>
  <c r="C57" i="5"/>
  <c r="B57" i="5"/>
  <c r="F56" i="5"/>
  <c r="E56" i="5"/>
  <c r="D56" i="5"/>
  <c r="C56" i="5"/>
  <c r="B56" i="5"/>
  <c r="F55" i="5"/>
  <c r="E55" i="5"/>
  <c r="D55" i="5"/>
  <c r="C55" i="5"/>
  <c r="B55" i="5"/>
  <c r="F54" i="5"/>
  <c r="E54" i="5"/>
  <c r="D54" i="5"/>
  <c r="C54" i="5"/>
  <c r="B54" i="5"/>
  <c r="F53" i="5"/>
  <c r="E53" i="5"/>
  <c r="D53" i="5"/>
  <c r="C53" i="5"/>
  <c r="B53" i="5"/>
  <c r="F52" i="5"/>
  <c r="E52" i="5"/>
  <c r="D52" i="5"/>
  <c r="C52" i="5"/>
  <c r="B52" i="5"/>
  <c r="F51" i="5"/>
  <c r="E51" i="5"/>
  <c r="D51" i="5"/>
  <c r="C51" i="5"/>
  <c r="B51" i="5"/>
  <c r="F50" i="5"/>
  <c r="E50" i="5"/>
  <c r="D50" i="5"/>
  <c r="C50" i="5"/>
  <c r="B50" i="5"/>
  <c r="F49" i="5"/>
  <c r="E49" i="5"/>
  <c r="D49" i="5"/>
  <c r="C49" i="5"/>
  <c r="B49" i="5"/>
  <c r="F48" i="5"/>
  <c r="E48" i="5"/>
  <c r="D48" i="5"/>
  <c r="C48" i="5"/>
  <c r="B48" i="5"/>
  <c r="F47" i="5"/>
  <c r="E47" i="5"/>
  <c r="D47" i="5"/>
  <c r="C47" i="5"/>
  <c r="B47" i="5"/>
  <c r="F46" i="5"/>
  <c r="E46" i="5"/>
  <c r="D46" i="5"/>
  <c r="C46" i="5"/>
  <c r="B46" i="5"/>
  <c r="F45" i="5"/>
  <c r="E45" i="5"/>
  <c r="D45" i="5"/>
  <c r="C45" i="5"/>
  <c r="B45" i="5"/>
  <c r="F44" i="5"/>
  <c r="E44" i="5"/>
  <c r="D44" i="5"/>
  <c r="C44" i="5"/>
  <c r="B44" i="5"/>
  <c r="F43" i="5"/>
  <c r="E43" i="5"/>
  <c r="D43" i="5"/>
  <c r="C43" i="5"/>
  <c r="B43" i="5"/>
  <c r="F42" i="5"/>
  <c r="E42" i="5"/>
  <c r="D42" i="5"/>
  <c r="C42" i="5"/>
  <c r="B42" i="5"/>
  <c r="F41" i="5"/>
  <c r="E41" i="5"/>
  <c r="D41" i="5"/>
  <c r="C41" i="5"/>
  <c r="B41" i="5"/>
  <c r="F40" i="5"/>
  <c r="E40" i="5"/>
  <c r="D40" i="5"/>
  <c r="C40" i="5"/>
  <c r="B40" i="5"/>
  <c r="F39" i="5"/>
  <c r="E39" i="5"/>
  <c r="D39" i="5"/>
  <c r="C39" i="5"/>
  <c r="B39" i="5"/>
  <c r="F38" i="5"/>
  <c r="E38" i="5"/>
  <c r="D38" i="5"/>
  <c r="C38" i="5"/>
  <c r="B38" i="5"/>
  <c r="F37" i="5"/>
  <c r="E37" i="5"/>
  <c r="D37" i="5"/>
  <c r="C37" i="5"/>
  <c r="B37" i="5"/>
  <c r="F36" i="5"/>
  <c r="E36" i="5"/>
  <c r="D36" i="5"/>
  <c r="C36" i="5"/>
  <c r="B36" i="5"/>
  <c r="F35" i="5"/>
  <c r="E35" i="5"/>
  <c r="D35" i="5"/>
  <c r="C35" i="5"/>
  <c r="B35" i="5"/>
  <c r="F34" i="5"/>
  <c r="E34" i="5"/>
  <c r="D34" i="5"/>
  <c r="C34" i="5"/>
  <c r="B34" i="5"/>
  <c r="F33" i="5"/>
  <c r="E33" i="5"/>
  <c r="D33" i="5"/>
  <c r="C33" i="5"/>
  <c r="B33" i="5"/>
  <c r="F32" i="5"/>
  <c r="E32" i="5"/>
  <c r="D32" i="5"/>
  <c r="C32" i="5"/>
  <c r="B32" i="5"/>
  <c r="F31" i="5"/>
  <c r="E31" i="5"/>
  <c r="D31" i="5"/>
  <c r="C31" i="5"/>
  <c r="B31" i="5"/>
  <c r="F30" i="5"/>
  <c r="E30" i="5"/>
  <c r="D30" i="5"/>
  <c r="C30" i="5"/>
  <c r="B30" i="5"/>
  <c r="F29" i="5"/>
  <c r="E29" i="5"/>
  <c r="D29" i="5"/>
  <c r="C29" i="5"/>
  <c r="B29" i="5"/>
  <c r="F28" i="5"/>
  <c r="E28" i="5"/>
  <c r="D28" i="5"/>
  <c r="C28" i="5"/>
  <c r="B28" i="5"/>
  <c r="F27" i="5"/>
  <c r="E27" i="5"/>
  <c r="D27" i="5"/>
  <c r="C27" i="5"/>
  <c r="B27" i="5"/>
  <c r="F26" i="5"/>
  <c r="E26" i="5"/>
  <c r="D26" i="5"/>
  <c r="C26" i="5"/>
  <c r="B26" i="5"/>
  <c r="F25" i="5"/>
  <c r="E25" i="5"/>
  <c r="D25" i="5"/>
  <c r="C25" i="5"/>
  <c r="B25" i="5"/>
  <c r="F24" i="5"/>
  <c r="E24" i="5"/>
  <c r="D24" i="5"/>
  <c r="C24" i="5"/>
  <c r="B24" i="5"/>
  <c r="F23" i="5"/>
  <c r="E23" i="5"/>
  <c r="D23" i="5"/>
  <c r="C23" i="5"/>
  <c r="B23" i="5"/>
  <c r="F22" i="5"/>
  <c r="E22" i="5"/>
  <c r="D22" i="5"/>
  <c r="C22" i="5"/>
  <c r="B22" i="5"/>
  <c r="F21" i="5"/>
  <c r="E21" i="5"/>
  <c r="D21" i="5"/>
  <c r="C21" i="5"/>
  <c r="B21" i="5"/>
  <c r="F20" i="5"/>
  <c r="E20" i="5"/>
  <c r="D20" i="5"/>
  <c r="C20" i="5"/>
  <c r="B20" i="5"/>
  <c r="F19" i="5"/>
  <c r="E19" i="5"/>
  <c r="D19" i="5"/>
  <c r="C19" i="5"/>
  <c r="B19" i="5"/>
  <c r="F18" i="5"/>
  <c r="E18" i="5"/>
  <c r="D18" i="5"/>
  <c r="C18" i="5"/>
  <c r="B18" i="5"/>
  <c r="F17" i="5"/>
  <c r="E17" i="5"/>
  <c r="D17" i="5"/>
  <c r="C17" i="5"/>
  <c r="B17" i="5"/>
  <c r="F16" i="5"/>
  <c r="E16" i="5"/>
  <c r="D16" i="5"/>
  <c r="C16" i="5"/>
  <c r="B16" i="5"/>
  <c r="F15" i="5"/>
  <c r="E15" i="5"/>
  <c r="D15" i="5"/>
  <c r="C15" i="5"/>
  <c r="B15" i="5"/>
  <c r="F14" i="5"/>
  <c r="E14" i="5"/>
  <c r="D14" i="5"/>
  <c r="C14" i="5"/>
  <c r="B14" i="5"/>
  <c r="F13" i="5"/>
  <c r="E13" i="5"/>
  <c r="D13" i="5"/>
  <c r="C13" i="5"/>
  <c r="B13" i="5"/>
  <c r="F12" i="5"/>
  <c r="E12" i="5"/>
  <c r="D12" i="5"/>
  <c r="C12" i="5"/>
  <c r="B12" i="5"/>
  <c r="F11" i="5"/>
  <c r="E11" i="5"/>
  <c r="D11" i="5"/>
  <c r="C11" i="5"/>
  <c r="B11" i="5"/>
  <c r="F10" i="5"/>
  <c r="E10" i="5"/>
  <c r="D10" i="5"/>
  <c r="C10" i="5"/>
  <c r="B10" i="5"/>
  <c r="F9" i="5"/>
  <c r="E9" i="5"/>
  <c r="D9" i="5"/>
  <c r="C9" i="5"/>
  <c r="B9" i="5"/>
  <c r="F8" i="5"/>
  <c r="E8" i="5"/>
  <c r="D8" i="5"/>
  <c r="C8" i="5"/>
  <c r="B8" i="5"/>
  <c r="F7" i="5"/>
  <c r="E7" i="5"/>
  <c r="D7" i="5"/>
  <c r="C7" i="5"/>
  <c r="B7" i="5"/>
  <c r="F6" i="5"/>
  <c r="E6" i="5"/>
  <c r="D6" i="5"/>
  <c r="C6" i="5"/>
  <c r="B6" i="5"/>
  <c r="F5" i="5"/>
  <c r="E5" i="5"/>
  <c r="D5" i="5"/>
  <c r="C5" i="5"/>
  <c r="B5" i="5"/>
  <c r="F4" i="5"/>
  <c r="E4" i="5"/>
  <c r="D4" i="5"/>
  <c r="C4" i="5"/>
  <c r="B4" i="5"/>
  <c r="F3" i="5"/>
  <c r="E3" i="5"/>
  <c r="D3" i="5"/>
  <c r="C3" i="5"/>
  <c r="B3" i="5"/>
  <c r="F2" i="5"/>
  <c r="E2" i="5"/>
  <c r="D2" i="5"/>
  <c r="C2" i="5"/>
  <c r="B2" i="5"/>
  <c r="AZ3" i="3" l="1"/>
  <c r="BC2" i="3" s="1"/>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CN16" i="4" s="1"/>
  <c r="X75" i="2"/>
  <c r="X76" i="2"/>
  <c r="CN273" i="4" s="1"/>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W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CN115" i="4" l="1"/>
  <c r="CN18" i="4"/>
  <c r="CN411" i="4"/>
  <c r="CN311" i="4"/>
  <c r="CN109" i="4"/>
  <c r="CN144" i="4"/>
  <c r="CN70" i="4"/>
  <c r="CN442" i="4"/>
  <c r="CN32" i="4"/>
  <c r="CN320" i="4"/>
  <c r="CN633" i="4"/>
  <c r="CN127" i="4"/>
  <c r="CN493" i="4"/>
  <c r="CN626" i="4"/>
  <c r="CN82" i="4"/>
  <c r="CN252" i="4"/>
  <c r="CN657" i="4"/>
  <c r="CN207" i="4"/>
  <c r="CN596" i="4"/>
  <c r="CN605" i="4"/>
  <c r="CN100" i="4"/>
  <c r="CN51" i="4"/>
  <c r="CN590" i="4"/>
  <c r="CN513" i="4"/>
  <c r="CN476" i="4"/>
  <c r="CN65" i="4"/>
  <c r="CN378" i="4"/>
  <c r="CN198" i="4"/>
  <c r="CN92" i="4"/>
  <c r="CN680" i="4"/>
  <c r="CN269" i="4"/>
  <c r="CN508" i="4"/>
  <c r="CN3" i="4"/>
  <c r="CN47" i="4"/>
  <c r="CN526" i="4"/>
  <c r="CN501" i="4"/>
  <c r="CN676" i="4"/>
  <c r="CN435" i="4"/>
  <c r="CN313" i="4"/>
  <c r="CN349" i="4"/>
  <c r="CN612" i="4"/>
  <c r="CN230" i="4"/>
  <c r="CN338" i="4"/>
  <c r="CN382" i="4"/>
  <c r="CN93" i="4"/>
  <c r="CN172" i="4"/>
  <c r="CN177" i="4"/>
  <c r="CN248" i="4"/>
  <c r="CN206" i="4"/>
  <c r="CN56" i="4"/>
  <c r="CN512" i="4"/>
  <c r="CN545" i="4"/>
  <c r="CN276" i="4"/>
  <c r="CN542" i="4"/>
  <c r="CN666" i="4"/>
  <c r="CN391" i="4"/>
  <c r="CN487" i="4"/>
  <c r="CN583" i="4"/>
  <c r="CN161" i="4"/>
  <c r="CN268" i="4"/>
  <c r="CN27" i="4"/>
  <c r="CN591" i="4"/>
  <c r="CN421" i="4"/>
  <c r="CN78" i="4"/>
  <c r="CN610" i="4"/>
  <c r="CN622" i="4"/>
  <c r="CN33" i="4"/>
  <c r="CN57" i="4"/>
  <c r="CN489" i="4"/>
  <c r="CN609" i="4"/>
  <c r="CN293" i="4"/>
  <c r="CN353" i="4"/>
  <c r="CN617" i="4"/>
  <c r="CN529" i="4"/>
  <c r="CN541" i="4"/>
  <c r="CN124" i="4"/>
  <c r="CN420" i="4"/>
  <c r="CN468" i="4"/>
  <c r="CN598" i="4"/>
  <c r="CN569" i="4"/>
  <c r="CN130" i="4"/>
  <c r="CN58" i="4"/>
  <c r="CN327" i="4"/>
  <c r="CN37" i="4"/>
  <c r="CN24" i="4"/>
  <c r="CN155" i="4"/>
  <c r="CN429" i="4"/>
  <c r="CN404" i="4"/>
  <c r="CN328" i="4"/>
  <c r="CN519" i="4"/>
  <c r="CN49" i="4"/>
  <c r="CN167" i="4"/>
  <c r="CN492" i="4"/>
  <c r="CN402" i="4"/>
  <c r="CN138" i="4"/>
  <c r="CN589" i="4"/>
  <c r="CN224" i="4"/>
  <c r="CN291" i="4"/>
  <c r="CN446" i="4"/>
  <c r="CN528" i="4"/>
  <c r="CN570" i="4"/>
  <c r="CN445" i="4"/>
  <c r="CN481" i="4"/>
  <c r="CN623" i="4"/>
  <c r="CN502" i="4"/>
  <c r="CN300" i="4"/>
  <c r="CN292" i="4"/>
  <c r="CN599" i="4"/>
  <c r="CN265" i="4"/>
  <c r="CN497" i="4"/>
  <c r="CN277" i="4"/>
  <c r="CN427" i="4"/>
  <c r="CN261" i="4"/>
  <c r="CN669" i="4"/>
  <c r="CN388" i="4"/>
  <c r="CN266" i="4"/>
  <c r="CN12" i="4"/>
  <c r="CN661" i="4"/>
  <c r="CN108" i="4"/>
  <c r="CN241" i="4"/>
  <c r="CN36" i="4"/>
  <c r="CN72" i="4"/>
  <c r="CN94" i="4"/>
  <c r="CN322" i="4"/>
  <c r="CN334" i="4"/>
  <c r="CN333" i="4"/>
  <c r="CN140" i="4"/>
  <c r="CN499" i="4"/>
  <c r="CN317" i="4"/>
  <c r="CN75" i="4"/>
  <c r="CN74" i="4"/>
  <c r="CN227" i="4"/>
  <c r="CN42" i="4"/>
  <c r="CN117" i="4"/>
  <c r="CN54" i="4"/>
  <c r="CN505" i="4"/>
  <c r="CN64" i="4"/>
  <c r="CN76" i="4"/>
  <c r="CN672" i="4"/>
  <c r="CN400" i="4"/>
  <c r="CN133" i="4"/>
  <c r="CN361" i="4"/>
  <c r="CN106" i="4"/>
  <c r="CN418" i="4"/>
  <c r="CN20" i="4"/>
  <c r="CN440" i="4"/>
  <c r="CN572" i="4"/>
  <c r="CN566" i="4"/>
  <c r="CN564" i="4"/>
  <c r="CN431" i="4"/>
  <c r="CN582" i="4"/>
  <c r="CN246" i="4"/>
  <c r="CN267" i="4"/>
  <c r="CN668" i="4"/>
  <c r="CN4" i="4"/>
  <c r="CN195" i="4"/>
  <c r="CN456" i="4"/>
  <c r="CN245" i="4"/>
  <c r="CN655" i="4"/>
  <c r="CN357" i="4"/>
  <c r="CN282" i="4"/>
  <c r="CN376" i="4"/>
  <c r="CN401" i="4"/>
  <c r="CN369" i="4"/>
  <c r="CN249" i="4"/>
  <c r="CN417" i="4"/>
  <c r="CN79" i="4"/>
  <c r="CN259" i="4"/>
  <c r="CN243" i="4"/>
  <c r="CN362" i="4"/>
  <c r="CN237" i="4"/>
  <c r="CN310" i="4"/>
  <c r="CN225" i="4"/>
  <c r="CN593" i="4"/>
  <c r="CN447" i="4"/>
  <c r="CN554" i="4"/>
  <c r="CN25" i="4"/>
  <c r="CN289" i="4"/>
  <c r="CN105" i="4"/>
  <c r="CN562" i="4"/>
  <c r="CN284" i="4"/>
  <c r="CN166" i="4"/>
  <c r="CN271" i="4"/>
  <c r="CN281" i="4"/>
  <c r="CN239" i="4"/>
  <c r="CN459" i="4"/>
  <c r="CN98" i="4"/>
  <c r="CN146" i="4"/>
  <c r="CN434" i="4"/>
  <c r="CN23" i="4"/>
  <c r="CN359" i="4"/>
  <c r="CN634" i="4"/>
  <c r="CN422" i="4"/>
  <c r="CN254" i="4"/>
  <c r="CN679" i="4"/>
  <c r="CN656" i="4"/>
  <c r="CN71" i="4"/>
  <c r="CN215" i="4"/>
  <c r="CN222" i="4"/>
  <c r="CN182" i="4"/>
  <c r="CN324" i="4"/>
  <c r="CN454" i="4"/>
  <c r="CN403" i="4"/>
  <c r="CN264" i="4"/>
  <c r="CN296" i="4"/>
  <c r="CN389" i="4"/>
  <c r="CN202" i="4"/>
  <c r="CN363" i="4"/>
  <c r="CN9" i="4"/>
  <c r="CN392" i="4"/>
  <c r="CN624" i="4"/>
  <c r="CN395" i="4"/>
  <c r="CN443" i="4"/>
  <c r="CN356" i="4"/>
  <c r="CN415" i="4"/>
  <c r="CN312" i="4"/>
  <c r="CN274" i="4"/>
  <c r="CN280" i="4"/>
  <c r="CN658" i="4"/>
  <c r="CN210" i="4"/>
  <c r="CN19" i="4"/>
  <c r="CN31" i="4"/>
  <c r="CN205" i="4"/>
  <c r="CN48" i="4"/>
  <c r="CN586" i="4"/>
  <c r="CN203" i="4"/>
  <c r="CN640" i="4"/>
  <c r="CN119" i="4"/>
  <c r="CN132" i="4"/>
  <c r="CN220" i="4"/>
  <c r="CN448" i="4"/>
  <c r="CN97" i="4"/>
  <c r="CN159" i="4"/>
  <c r="CN190" i="4"/>
  <c r="CN358" i="4"/>
  <c r="CN278" i="4"/>
  <c r="CN350" i="4"/>
  <c r="CN360" i="4"/>
  <c r="CN15" i="4"/>
  <c r="CN339" i="4"/>
  <c r="CN189" i="4"/>
  <c r="CN645" i="4"/>
  <c r="CN524" i="4"/>
  <c r="CN50" i="4"/>
  <c r="CN145" i="4"/>
  <c r="CN193" i="4"/>
  <c r="CN585" i="4"/>
  <c r="CN380" i="4"/>
  <c r="CN163" i="4"/>
  <c r="CN607" i="4"/>
  <c r="CN28" i="4"/>
  <c r="CN156" i="4"/>
  <c r="CN336" i="4"/>
  <c r="CN366" i="4"/>
  <c r="CN597" i="4"/>
  <c r="CN173" i="4"/>
  <c r="CN472" i="4"/>
  <c r="CN628" i="4"/>
  <c r="CN171" i="4"/>
  <c r="CN603" i="4"/>
  <c r="CN169" i="4"/>
  <c r="CN22" i="4"/>
  <c r="CN258" i="4"/>
  <c r="CN520" i="4"/>
  <c r="CN567" i="4"/>
  <c r="CN122" i="4"/>
  <c r="CN398" i="4"/>
  <c r="CN474" i="4"/>
  <c r="CN165" i="4"/>
  <c r="CN8" i="4"/>
  <c r="CN44" i="4"/>
  <c r="CN164" i="4"/>
  <c r="CN26" i="4"/>
  <c r="CN66" i="4"/>
  <c r="CN104" i="4"/>
  <c r="CN53" i="4"/>
  <c r="CN126" i="4"/>
  <c r="CN630" i="4"/>
  <c r="CN121" i="4"/>
  <c r="CN315" i="4"/>
  <c r="CN611" i="4"/>
  <c r="CN573" i="4"/>
  <c r="CN116" i="4"/>
  <c r="CN247" i="4"/>
  <c r="CN439" i="4"/>
  <c r="CN473" i="4"/>
  <c r="CN533" i="4"/>
  <c r="CN316" i="4"/>
  <c r="CN111" i="4"/>
  <c r="CN158" i="4"/>
  <c r="CN458" i="4"/>
  <c r="CN213" i="4"/>
  <c r="CN236" i="4"/>
  <c r="CN175" i="4"/>
  <c r="CN69" i="4"/>
  <c r="CN285" i="4"/>
  <c r="CN595" i="4"/>
  <c r="CN639" i="4"/>
  <c r="CN637" i="4"/>
  <c r="CN685" i="4"/>
  <c r="CN294" i="4"/>
  <c r="CN283" i="4"/>
  <c r="CN234" i="4"/>
  <c r="CN450" i="4"/>
  <c r="CN682" i="4"/>
  <c r="CN321" i="4"/>
  <c r="CN212" i="4"/>
  <c r="CN199" i="4"/>
  <c r="CN631" i="4"/>
  <c r="CN101" i="4"/>
  <c r="CN663" i="4"/>
  <c r="CN506" i="4"/>
  <c r="CN638" i="4"/>
  <c r="CN565" i="4"/>
  <c r="CN96" i="4"/>
  <c r="CN522" i="4"/>
  <c r="CN606" i="4"/>
  <c r="CN406" i="4"/>
  <c r="CN345" i="4"/>
  <c r="CN235" i="4"/>
  <c r="CN437" i="4"/>
  <c r="CN444" i="4"/>
  <c r="CN323" i="4"/>
  <c r="CN537" i="4"/>
  <c r="CN39" i="4"/>
  <c r="CN675" i="4"/>
  <c r="CN674" i="4"/>
  <c r="CN381" i="4"/>
  <c r="CN453" i="4"/>
  <c r="CN621" i="4"/>
  <c r="CN463" i="4"/>
  <c r="CN475" i="4"/>
  <c r="CN667" i="4"/>
  <c r="CN77" i="4"/>
  <c r="CN653" i="4"/>
  <c r="CN352" i="4"/>
  <c r="CN460" i="4"/>
  <c r="CN423" i="4"/>
  <c r="CN660" i="4"/>
  <c r="CN673" i="4"/>
  <c r="CN157" i="4"/>
  <c r="CN647" i="4"/>
  <c r="CN419" i="4"/>
  <c r="CN478" i="4"/>
  <c r="CN574" i="4"/>
  <c r="CN549" i="4"/>
  <c r="CN500" i="4"/>
  <c r="CN67" i="4"/>
  <c r="CN413" i="4"/>
  <c r="CN99" i="4"/>
  <c r="CN62" i="4"/>
  <c r="CN11" i="4"/>
  <c r="CN102" i="4"/>
  <c r="CN575" i="4"/>
  <c r="CN10" i="4"/>
  <c r="CN286" i="4"/>
  <c r="CN452" i="4"/>
  <c r="CN451" i="4"/>
  <c r="CN52" i="4"/>
  <c r="CN255" i="4"/>
  <c r="CN531" i="4"/>
  <c r="CN482" i="4"/>
  <c r="CN494" i="4"/>
  <c r="CN394" i="4"/>
  <c r="CN211" i="4"/>
  <c r="CN425" i="4"/>
  <c r="CN135" i="4"/>
  <c r="CN303" i="4"/>
  <c r="CN61" i="4"/>
  <c r="CN409" i="4"/>
  <c r="CN467" i="4"/>
  <c r="CN613" i="4"/>
  <c r="CN553" i="4"/>
  <c r="CN192" i="4"/>
  <c r="CN383" i="4"/>
  <c r="CN538" i="4"/>
  <c r="CN548" i="4"/>
  <c r="CN7" i="4"/>
  <c r="CN521" i="4"/>
  <c r="CN136" i="4"/>
  <c r="CN651" i="4"/>
  <c r="CN578" i="4"/>
  <c r="CN594" i="4"/>
  <c r="CN563" i="4"/>
  <c r="CN216" i="4"/>
  <c r="CN84" i="4"/>
  <c r="CN250" i="4"/>
  <c r="CN355" i="4"/>
  <c r="CN257" i="4"/>
  <c r="CN436" i="4"/>
  <c r="CN290" i="4"/>
  <c r="CN181" i="4"/>
  <c r="CN180" i="4"/>
  <c r="CN354" i="4"/>
  <c r="CN614" i="4"/>
  <c r="CN107" i="4"/>
  <c r="CN546" i="4"/>
  <c r="CN412" i="4"/>
  <c r="CN219" i="4"/>
  <c r="CN399" i="4"/>
  <c r="CN438" i="4"/>
  <c r="CN118" i="4"/>
  <c r="CN188" i="4"/>
  <c r="CN40" i="4"/>
  <c r="CN168" i="4"/>
  <c r="CN204" i="4"/>
  <c r="CN142" i="4"/>
  <c r="CN272" i="4"/>
  <c r="CN103" i="4"/>
  <c r="CN149" i="4"/>
  <c r="CN112" i="4"/>
  <c r="CN496" i="4"/>
  <c r="CN134" i="4"/>
  <c r="CN318" i="4"/>
  <c r="CN301" i="4"/>
  <c r="CN479" i="4"/>
  <c r="CN516" i="4"/>
  <c r="CN85" i="4"/>
  <c r="CN646" i="4"/>
  <c r="CN232" i="4"/>
  <c r="CN244" i="4"/>
  <c r="CN604" i="4"/>
  <c r="CN275" i="4"/>
  <c r="CN671" i="4"/>
  <c r="CN625" i="4"/>
  <c r="CN486" i="4"/>
  <c r="CN260" i="4"/>
  <c r="CN233" i="4"/>
  <c r="CN532" i="4"/>
  <c r="CN664" i="4"/>
  <c r="CN302" i="4"/>
  <c r="CN662" i="4"/>
  <c r="CN343" i="4"/>
  <c r="CN652" i="4"/>
  <c r="CN384" i="4"/>
  <c r="CN21" i="4"/>
  <c r="CN141" i="4"/>
  <c r="CN367" i="4"/>
  <c r="CN125" i="4"/>
  <c r="CN377" i="4"/>
  <c r="CN279" i="4"/>
  <c r="CN455" i="4"/>
  <c r="CN307" i="4"/>
  <c r="CN63" i="4"/>
  <c r="CN636" i="4"/>
  <c r="CN550" i="4"/>
  <c r="CN465" i="4"/>
  <c r="CN340" i="4"/>
  <c r="CN231" i="4"/>
  <c r="CN170" i="4"/>
  <c r="CN299" i="4"/>
  <c r="CN504" i="4"/>
  <c r="CN197" i="4"/>
  <c r="CN641" i="4"/>
  <c r="CN375" i="4"/>
  <c r="CN314" i="4"/>
  <c r="CN143" i="4"/>
  <c r="CN325" i="4"/>
  <c r="CN552" i="4"/>
  <c r="CN416" i="4"/>
  <c r="CN608" i="4"/>
  <c r="CN365" i="4"/>
  <c r="CN616" i="4"/>
  <c r="CN683" i="4"/>
  <c r="CN385" i="4"/>
  <c r="CN335" i="4"/>
  <c r="CN503" i="4"/>
  <c r="CN337" i="4"/>
  <c r="CN397" i="4"/>
  <c r="CN46" i="4"/>
  <c r="CN129" i="4"/>
  <c r="CN441" i="4"/>
  <c r="CN176" i="4"/>
  <c r="CN629" i="4"/>
  <c r="CN196" i="4"/>
  <c r="CN123" i="4"/>
  <c r="CN627" i="4"/>
  <c r="CN410" i="4"/>
  <c r="CN191" i="4"/>
  <c r="CN659" i="4"/>
  <c r="CN55" i="4"/>
  <c r="CN30" i="4"/>
  <c r="CN95" i="4"/>
  <c r="CN200" i="4"/>
  <c r="CN221" i="4"/>
  <c r="CN238" i="4"/>
  <c r="CN477" i="4"/>
  <c r="CN68" i="4"/>
  <c r="CN332" i="4"/>
  <c r="CN139" i="4"/>
  <c r="CN619" i="4"/>
  <c r="CN341" i="4"/>
  <c r="CN256" i="4"/>
  <c r="CN2" i="4"/>
  <c r="CN432" i="4"/>
  <c r="CN288" i="4"/>
  <c r="CN73" i="4"/>
  <c r="CN396" i="4"/>
  <c r="CN588" i="4"/>
  <c r="CN223" i="4"/>
  <c r="CN218" i="4"/>
  <c r="CN186" i="4"/>
  <c r="CN466" i="4"/>
  <c r="CN187" i="4"/>
  <c r="CN295" i="4"/>
  <c r="CN462" i="4"/>
  <c r="CN405" i="4"/>
  <c r="CN379" i="4"/>
  <c r="CN251" i="4"/>
  <c r="CN217" i="4"/>
  <c r="CN407" i="4"/>
  <c r="CN648" i="4"/>
  <c r="CN185" i="4"/>
  <c r="CN665" i="4"/>
  <c r="CN387" i="4"/>
  <c r="CN326" i="4"/>
  <c r="CN174" i="4"/>
  <c r="CN270" i="4"/>
  <c r="CN678" i="4"/>
  <c r="CN654" i="4"/>
  <c r="CN670" i="4"/>
  <c r="CN81" i="4"/>
  <c r="CN297" i="4"/>
  <c r="CN560" i="4"/>
  <c r="CN17" i="4"/>
  <c r="CN29" i="4"/>
  <c r="CN41" i="4"/>
  <c r="CN461" i="4"/>
  <c r="CN677" i="4"/>
  <c r="CN304" i="4"/>
  <c r="CN568" i="4"/>
  <c r="CN87" i="4"/>
  <c r="CN386" i="4"/>
  <c r="CN83" i="4"/>
  <c r="CN433" i="4"/>
  <c r="CN587" i="4"/>
  <c r="CN162" i="4"/>
  <c r="CN517" i="4"/>
  <c r="CN559" i="4"/>
  <c r="CN6" i="4"/>
  <c r="CN615" i="4"/>
  <c r="CN153" i="4"/>
  <c r="CN152" i="4"/>
  <c r="CN464" i="4"/>
  <c r="CN488" i="4"/>
  <c r="CN89" i="4"/>
  <c r="CN305" i="4"/>
  <c r="CN38" i="4"/>
  <c r="CN530" i="4"/>
  <c r="CN686" i="4"/>
  <c r="CN35" i="4"/>
  <c r="CN342" i="4"/>
  <c r="CN229" i="4"/>
  <c r="CN414" i="4"/>
  <c r="CN551" i="4"/>
  <c r="CN525" i="4"/>
  <c r="CN644" i="4"/>
  <c r="CN600" i="4"/>
  <c r="CN649" i="4"/>
  <c r="CN449" i="4"/>
  <c r="CN183" i="4"/>
  <c r="CN373" i="4"/>
  <c r="CN539" i="4"/>
  <c r="CN642" i="4"/>
  <c r="CN228" i="4"/>
  <c r="CN370" i="4"/>
  <c r="CN393" i="4"/>
  <c r="CN306" i="4"/>
  <c r="CN390" i="4"/>
  <c r="CN643" i="4"/>
  <c r="CN557" i="4"/>
  <c r="CN147" i="4"/>
  <c r="CN518" i="4"/>
  <c r="CN13" i="4"/>
  <c r="CN154" i="4"/>
  <c r="CN178" i="4"/>
  <c r="CN428" i="4"/>
  <c r="CN151" i="4"/>
  <c r="CN319" i="4"/>
  <c r="CN543" i="4"/>
  <c r="CN86" i="4"/>
  <c r="CN60" i="4"/>
  <c r="CN309" i="4"/>
  <c r="CN681" i="4"/>
  <c r="CN298" i="4"/>
  <c r="CN45" i="4"/>
  <c r="CN128" i="4"/>
  <c r="CN632" i="4"/>
  <c r="CN91" i="4"/>
  <c r="CN137" i="4"/>
  <c r="CN208" i="4"/>
  <c r="CN544" i="4"/>
  <c r="CN495" i="4"/>
  <c r="CN469" i="4"/>
  <c r="CN577" i="4"/>
  <c r="CN330" i="4"/>
  <c r="CN424" i="4"/>
  <c r="CN483" i="4"/>
  <c r="CN426" i="4"/>
  <c r="CN561" i="4"/>
  <c r="CN547" i="4"/>
  <c r="CN571" i="4"/>
  <c r="CN509" i="4"/>
  <c r="CN253" i="4"/>
  <c r="CN558" i="4"/>
  <c r="CN88" i="4"/>
  <c r="CN687" i="4"/>
  <c r="CN194" i="4"/>
  <c r="CN602" i="4"/>
  <c r="CN179" i="4"/>
  <c r="CN430" i="4"/>
  <c r="CN80" i="4"/>
  <c r="CN584" i="4"/>
  <c r="CN535" i="4"/>
  <c r="CN581" i="4"/>
  <c r="CN148" i="4"/>
  <c r="CN484" i="4"/>
  <c r="CN556" i="4"/>
  <c r="CN579" i="4"/>
  <c r="CN240" i="4"/>
  <c r="CN601" i="4"/>
  <c r="CN371" i="4"/>
  <c r="CN150" i="4"/>
  <c r="CN226" i="4"/>
  <c r="CN201" i="4"/>
  <c r="CN351" i="4"/>
  <c r="CN263" i="4"/>
  <c r="CN457" i="4"/>
  <c r="CN408" i="4"/>
  <c r="CN262" i="4"/>
  <c r="CN490" i="4"/>
  <c r="CN514" i="4"/>
  <c r="CN368" i="4"/>
  <c r="CN536" i="4"/>
  <c r="CN43" i="4"/>
  <c r="CN511" i="4"/>
  <c r="CN485" i="4"/>
  <c r="CN471" i="4"/>
  <c r="CN242" i="4"/>
  <c r="CN374" i="4"/>
  <c r="CN59" i="4"/>
  <c r="CN287" i="4"/>
  <c r="CN684" i="4"/>
  <c r="CN576" i="4"/>
  <c r="CN346" i="4"/>
  <c r="CN329" i="4"/>
  <c r="CN184" i="4"/>
  <c r="CN491" i="4"/>
  <c r="CN348" i="4"/>
  <c r="CN347" i="4"/>
  <c r="CN534" i="4"/>
  <c r="CN114" i="4"/>
  <c r="CN214" i="4"/>
  <c r="CN209" i="4"/>
  <c r="CN507" i="4"/>
  <c r="CN470" i="4"/>
  <c r="CN510" i="4"/>
</calcChain>
</file>

<file path=xl/sharedStrings.xml><?xml version="1.0" encoding="utf-8"?>
<sst xmlns="http://schemas.openxmlformats.org/spreadsheetml/2006/main" count="66993" uniqueCount="2369">
  <si>
    <t>Wave</t>
  </si>
  <si>
    <t>EID</t>
  </si>
  <si>
    <t>ATTUID</t>
  </si>
  <si>
    <t>CMS ID</t>
  </si>
  <si>
    <t>IEX</t>
  </si>
  <si>
    <t>Sup 1UP</t>
  </si>
  <si>
    <t>Sup 2UP</t>
  </si>
  <si>
    <t xml:space="preserve">First </t>
  </si>
  <si>
    <t>Last Name</t>
  </si>
  <si>
    <t>Name</t>
  </si>
  <si>
    <t>JOB TITLE (Only for CXI)</t>
  </si>
  <si>
    <t>Trainer</t>
  </si>
  <si>
    <t>Status</t>
  </si>
  <si>
    <t>Row</t>
  </si>
  <si>
    <t>Start</t>
  </si>
  <si>
    <t>PST Start</t>
  </si>
  <si>
    <t>Live</t>
  </si>
  <si>
    <t>Current Stage</t>
  </si>
  <si>
    <t>Email Address</t>
  </si>
  <si>
    <t>Tenure</t>
  </si>
  <si>
    <t>Agent Type</t>
  </si>
  <si>
    <t>Employee Type</t>
  </si>
  <si>
    <t>Final Status</t>
  </si>
  <si>
    <t>Wave2</t>
  </si>
  <si>
    <t>Wave 1</t>
  </si>
  <si>
    <t>Advisor I Sales</t>
  </si>
  <si>
    <t>Active</t>
  </si>
  <si>
    <t>Production</t>
  </si>
  <si>
    <t>Call Taker</t>
  </si>
  <si>
    <t>Agent</t>
  </si>
  <si>
    <t>Sr Advisor Customer Service</t>
  </si>
  <si>
    <t>Wave 10 A</t>
  </si>
  <si>
    <t>Support</t>
  </si>
  <si>
    <t>Wave 10 B</t>
  </si>
  <si>
    <t>Termed</t>
  </si>
  <si>
    <t>Wave 11</t>
  </si>
  <si>
    <t>Wave 12 A</t>
  </si>
  <si>
    <t>Wave 12 B</t>
  </si>
  <si>
    <t>Wave 13</t>
  </si>
  <si>
    <t>Wave 14</t>
  </si>
  <si>
    <t>Wave 15</t>
  </si>
  <si>
    <t>Wave 16</t>
  </si>
  <si>
    <t>Wave 17</t>
  </si>
  <si>
    <t>Wave 18</t>
  </si>
  <si>
    <t>Wave 19</t>
  </si>
  <si>
    <t>Wave 2</t>
  </si>
  <si>
    <t>Wave 20</t>
  </si>
  <si>
    <t>Wave 21</t>
  </si>
  <si>
    <t>Wave 22</t>
  </si>
  <si>
    <t>Wave 23</t>
  </si>
  <si>
    <t>Wave 24</t>
  </si>
  <si>
    <t>Wave 25</t>
  </si>
  <si>
    <t>Wave 26</t>
  </si>
  <si>
    <t>Wave 27</t>
  </si>
  <si>
    <t>Wave 28</t>
  </si>
  <si>
    <t>Wave 29</t>
  </si>
  <si>
    <t>Wave 3</t>
  </si>
  <si>
    <t>Wave 30</t>
  </si>
  <si>
    <t>Training</t>
  </si>
  <si>
    <t>Wave 31</t>
  </si>
  <si>
    <t>Wave 4</t>
  </si>
  <si>
    <t>Wave 5</t>
  </si>
  <si>
    <t>Wave 6</t>
  </si>
  <si>
    <t>Wave 7</t>
  </si>
  <si>
    <t>Wave 9</t>
  </si>
  <si>
    <t>Wave 32</t>
  </si>
  <si>
    <t>Wave 33</t>
  </si>
  <si>
    <t>Key</t>
  </si>
  <si>
    <t>EMPLID</t>
  </si>
  <si>
    <t>CALL_DATE</t>
  </si>
  <si>
    <t>SRC_SKILLSET_ID</t>
  </si>
  <si>
    <t>ACD_CALLS</t>
  </si>
  <si>
    <t>ABN_CALLS</t>
  </si>
  <si>
    <t>I_ACD_TIME</t>
  </si>
  <si>
    <t>I_ACD_OTHER_TIME</t>
  </si>
  <si>
    <t>I_ACD_AUX_OUT_TIME</t>
  </si>
  <si>
    <t>I_ACW_TIME</t>
  </si>
  <si>
    <t>I_ACW_OUT_TIME</t>
  </si>
  <si>
    <t>I_AUX_OUT_TIME</t>
  </si>
  <si>
    <t>I_AUX_IN_TIME</t>
  </si>
  <si>
    <t>ACW_OUT_CALLS</t>
  </si>
  <si>
    <t>AUX_OUT_CALLS</t>
  </si>
  <si>
    <t>HOLD_TIME</t>
  </si>
  <si>
    <t>HOLD_CALLS</t>
  </si>
  <si>
    <t>I_RING_TIME</t>
  </si>
  <si>
    <t>TRANSFERRED</t>
  </si>
  <si>
    <t>CONFERENCE</t>
  </si>
  <si>
    <t>STAFF_TIME</t>
  </si>
  <si>
    <t>TI_AUX_TIME</t>
  </si>
  <si>
    <t>TI_AVAIL_TIME</t>
  </si>
  <si>
    <t>AUX1_TIME</t>
  </si>
  <si>
    <t>AUX2_TIME</t>
  </si>
  <si>
    <t>AUX3_TIME</t>
  </si>
  <si>
    <t>AUX4_TIME</t>
  </si>
  <si>
    <t>AUX5_TIME</t>
  </si>
  <si>
    <t>AUX6_TIME</t>
  </si>
  <si>
    <t>AUX7_TIME</t>
  </si>
  <si>
    <t>AUX8_TIME</t>
  </si>
  <si>
    <t>AUX9_TIME</t>
  </si>
  <si>
    <t>AGT_NAME</t>
  </si>
  <si>
    <t>SUP_NAME</t>
  </si>
  <si>
    <t>MGR_NAME</t>
  </si>
  <si>
    <t>LVL3_NAME</t>
  </si>
  <si>
    <t>PROD_TENURE</t>
  </si>
  <si>
    <t>FIXED_BOM_TENURE</t>
  </si>
  <si>
    <t>WK_END</t>
  </si>
  <si>
    <t>REQ_ID</t>
  </si>
  <si>
    <t>COVID19_WAH</t>
  </si>
  <si>
    <t>CENTER_AGENT</t>
  </si>
  <si>
    <t>CENTER_SKILL</t>
  </si>
  <si>
    <t>CMSID</t>
  </si>
  <si>
    <t>LOB</t>
  </si>
  <si>
    <t>THT</t>
  </si>
  <si>
    <t>AHT</t>
  </si>
  <si>
    <t xml:space="preserve">Is Agent </t>
  </si>
  <si>
    <t>A THT</t>
  </si>
  <si>
    <t>Old Aht</t>
  </si>
  <si>
    <t xml:space="preserve">New </t>
  </si>
  <si>
    <t>161</t>
  </si>
  <si>
    <t>091 - 180</t>
  </si>
  <si>
    <t>Egypt</t>
  </si>
  <si>
    <t>old</t>
  </si>
  <si>
    <t>new</t>
  </si>
  <si>
    <t>162</t>
  </si>
  <si>
    <t>061 - 090</t>
  </si>
  <si>
    <t>361 +</t>
  </si>
  <si>
    <t>000 - 030</t>
  </si>
  <si>
    <t>Non Agent</t>
  </si>
  <si>
    <t>181 - 360</t>
  </si>
  <si>
    <t>031 - 060</t>
  </si>
  <si>
    <t>SID</t>
  </si>
  <si>
    <t>Center Manager</t>
  </si>
  <si>
    <t>Vendor Manager</t>
  </si>
  <si>
    <t>Team Manager</t>
  </si>
  <si>
    <t>Phone Number</t>
  </si>
  <si>
    <t>Email</t>
  </si>
  <si>
    <t>BAN</t>
  </si>
  <si>
    <t>CaseID</t>
  </si>
  <si>
    <t>Survey Date</t>
  </si>
  <si>
    <t>Ticket Date</t>
  </si>
  <si>
    <t>Callback Requested</t>
  </si>
  <si>
    <t>Management Alert</t>
  </si>
  <si>
    <t>Perfect Score</t>
  </si>
  <si>
    <t>Willingness to Recommend Response</t>
  </si>
  <si>
    <t>Overall Comments</t>
  </si>
  <si>
    <t>Red Alert</t>
  </si>
  <si>
    <t>Rep Satisfaction Response</t>
  </si>
  <si>
    <t>Request Resolved Response</t>
  </si>
  <si>
    <t>Callback Response</t>
  </si>
  <si>
    <t>Willingness to Recommend</t>
  </si>
  <si>
    <t>Overall Rep Satisfaction</t>
  </si>
  <si>
    <t>Original Willingness to Recommend</t>
  </si>
  <si>
    <t>Original Overall Rep Satisfaction</t>
  </si>
  <si>
    <t>Original Request Resolved</t>
  </si>
  <si>
    <t>Original Callback</t>
  </si>
  <si>
    <t>Request Resolved</t>
  </si>
  <si>
    <t>Callback</t>
  </si>
  <si>
    <t>Rep Region</t>
  </si>
  <si>
    <t>Rep City</t>
  </si>
  <si>
    <t>Rep State</t>
  </si>
  <si>
    <t>Rep Market</t>
  </si>
  <si>
    <t>Rep Country</t>
  </si>
  <si>
    <t>Rep Center Name</t>
  </si>
  <si>
    <t>Rep Center Type</t>
  </si>
  <si>
    <t>Rep Vendor Name</t>
  </si>
  <si>
    <t>Rep Channel</t>
  </si>
  <si>
    <t>Rep Cost Code</t>
  </si>
  <si>
    <t>Survey Source</t>
  </si>
  <si>
    <t>Uverse Interaction</t>
  </si>
  <si>
    <t>Uverse Customer</t>
  </si>
  <si>
    <t>Language</t>
  </si>
  <si>
    <t>Customer Region</t>
  </si>
  <si>
    <t>Customer State</t>
  </si>
  <si>
    <t>Multi-Rep</t>
  </si>
  <si>
    <t>Action</t>
  </si>
  <si>
    <t>Case Task Number</t>
  </si>
  <si>
    <t>Category</t>
  </si>
  <si>
    <t>Clarify Work Group</t>
  </si>
  <si>
    <t>Clarify Device ID</t>
  </si>
  <si>
    <t>Customer Region2</t>
  </si>
  <si>
    <t>Customer Sub Market</t>
  </si>
  <si>
    <t>Customer Type</t>
  </si>
  <si>
    <t>ClarifyDeptCode</t>
  </si>
  <si>
    <t>Equipment Manufacturer</t>
  </si>
  <si>
    <t>First Name</t>
  </si>
  <si>
    <t>Level 1</t>
  </si>
  <si>
    <t>Level 3</t>
  </si>
  <si>
    <t>Market Code</t>
  </si>
  <si>
    <t>Owner CSR Name</t>
  </si>
  <si>
    <t>Prepaid Ind</t>
  </si>
  <si>
    <t>Physical Location</t>
  </si>
  <si>
    <t>Resolution</t>
  </si>
  <si>
    <t>Service</t>
  </si>
  <si>
    <t>Subscriber Type</t>
  </si>
  <si>
    <t>Srv Accs Id</t>
  </si>
  <si>
    <t>Agent Tenure Group</t>
  </si>
  <si>
    <t>Obj TOW</t>
  </si>
  <si>
    <t>Specialty</t>
  </si>
  <si>
    <t>Customer Email</t>
  </si>
  <si>
    <t>Survey Status</t>
  </si>
  <si>
    <t>RePoll</t>
  </si>
  <si>
    <t>Call Recording</t>
  </si>
  <si>
    <t>CLOC</t>
  </si>
  <si>
    <t>Source Name</t>
  </si>
  <si>
    <t>Survey Name</t>
  </si>
  <si>
    <t>Portal Load Date</t>
  </si>
  <si>
    <t>OBJECTIVE_TYPE_OF_WORK</t>
  </si>
  <si>
    <t>Mobility Specialty</t>
  </si>
  <si>
    <t>Promoter</t>
  </si>
  <si>
    <t>Neutral</t>
  </si>
  <si>
    <t>Detractor</t>
  </si>
  <si>
    <t>Total Surveys</t>
  </si>
  <si>
    <t>Month</t>
  </si>
  <si>
    <t>Day</t>
  </si>
  <si>
    <t>WK #</t>
  </si>
  <si>
    <t>TM</t>
  </si>
  <si>
    <t>Agent Name</t>
  </si>
  <si>
    <t>IR Yes</t>
  </si>
  <si>
    <t>IR No</t>
  </si>
  <si>
    <t/>
  </si>
  <si>
    <t>N</t>
  </si>
  <si>
    <t>1</t>
  </si>
  <si>
    <t>She was very professional and pleasant</t>
  </si>
  <si>
    <t>10</t>
  </si>
  <si>
    <t>01 Definitely Not</t>
  </si>
  <si>
    <t xml:space="preserve"> 	10 Completely</t>
  </si>
  <si>
    <t>Yes</t>
  </si>
  <si>
    <t>CAIRO</t>
  </si>
  <si>
    <t>EGY</t>
  </si>
  <si>
    <t>Y</t>
  </si>
  <si>
    <t>English</t>
  </si>
  <si>
    <t>Southwest</t>
  </si>
  <si>
    <t>TX</t>
  </si>
  <si>
    <t>oneanddone</t>
  </si>
  <si>
    <t>Sales Rep</t>
  </si>
  <si>
    <t>Tinno Mobile Technology Copr</t>
  </si>
  <si>
    <t>Troubleshooting</t>
  </si>
  <si>
    <t>Cellular Data Connectivity (TSnR)</t>
  </si>
  <si>
    <t>DLS</t>
  </si>
  <si>
    <t>Troubleshooting-Corrected device settings</t>
  </si>
  <si>
    <t>G: 1-2 years</t>
  </si>
  <si>
    <t>Active (Valid)</t>
  </si>
  <si>
    <t>Mobility Care Clarify</t>
  </si>
  <si>
    <t>ORS</t>
  </si>
  <si>
    <t>3</t>
  </si>
  <si>
    <t>It took me 3 days to finally get my phone turned on I don't know how many different people that couldn't figure it out but Safa  took care of it.. thanksagain Safa</t>
  </si>
  <si>
    <t>03</t>
  </si>
  <si>
    <t>Other</t>
  </si>
  <si>
    <t>MA</t>
  </si>
  <si>
    <t>UNKNOWN</t>
  </si>
  <si>
    <t>Calling (DS)</t>
  </si>
  <si>
    <t>BOS</t>
  </si>
  <si>
    <t>Troubleshooting-Corrected Device Settings</t>
  </si>
  <si>
    <t>B: 31-60 days</t>
  </si>
  <si>
    <t>01 Not at all</t>
  </si>
  <si>
    <t>7</t>
  </si>
  <si>
    <t>I don't understand  why I have to renew my plan every month, for 4 months now</t>
  </si>
  <si>
    <t>07</t>
  </si>
  <si>
    <t>AR</t>
  </si>
  <si>
    <t>Motorola</t>
  </si>
  <si>
    <t>AutoPay</t>
  </si>
  <si>
    <t>ARK</t>
  </si>
  <si>
    <t>AutoPay-Shared how discount is applied</t>
  </si>
  <si>
    <t>02</t>
  </si>
  <si>
    <t>None</t>
  </si>
  <si>
    <t>10 Definitely</t>
  </si>
  <si>
    <t>NJ</t>
  </si>
  <si>
    <t>Apple</t>
  </si>
  <si>
    <t>Enroll in AutoPay</t>
  </si>
  <si>
    <t>MNY</t>
  </si>
  <si>
    <t>AutoPay-Processed 1 time pymt and enroll in AutoPay</t>
  </si>
  <si>
    <t>A: 0-30 days</t>
  </si>
  <si>
    <t>Many Thanks</t>
  </si>
  <si>
    <t>Southeast</t>
  </si>
  <si>
    <t>NC</t>
  </si>
  <si>
    <t>Account Help</t>
  </si>
  <si>
    <t>Account Number</t>
  </si>
  <si>
    <t>GAC</t>
  </si>
  <si>
    <t>Account Help-Provided Account Number</t>
  </si>
  <si>
    <t>F: 181-365 days</t>
  </si>
  <si>
    <t>04</t>
  </si>
  <si>
    <t>Midwest</t>
  </si>
  <si>
    <t>IN</t>
  </si>
  <si>
    <t>XT2213-2</t>
  </si>
  <si>
    <t>SOUTHEAST</t>
  </si>
  <si>
    <t>261 - Indianapolis</t>
  </si>
  <si>
    <t>CONSUMER</t>
  </si>
  <si>
    <t>Cancel AutoPay</t>
  </si>
  <si>
    <t>IND</t>
  </si>
  <si>
    <t>AutoPay-Cancel Auto Pay</t>
  </si>
  <si>
    <t>05</t>
  </si>
  <si>
    <t>9</t>
  </si>
  <si>
    <t>Good 👍 job</t>
  </si>
  <si>
    <t>09</t>
  </si>
  <si>
    <t>FL</t>
  </si>
  <si>
    <t>FLP</t>
  </si>
  <si>
    <t>C: 61-90 days</t>
  </si>
  <si>
    <t>06</t>
  </si>
  <si>
    <t>PA</t>
  </si>
  <si>
    <t>LG Electronics Inc</t>
  </si>
  <si>
    <t>Plans</t>
  </si>
  <si>
    <t>Monthly Plans</t>
  </si>
  <si>
    <t>GLR</t>
  </si>
  <si>
    <t>Plans-Changed to $50 Plan</t>
  </si>
  <si>
    <t>Samsung</t>
  </si>
  <si>
    <t>Payments</t>
  </si>
  <si>
    <t>Enroll in BridgePay</t>
  </si>
  <si>
    <t>PHI</t>
  </si>
  <si>
    <t>BridgePay-Processed 1 time pymt and enroll in BridgePay</t>
  </si>
  <si>
    <t>08</t>
  </si>
  <si>
    <t>Please allow some easier way to talk to a human when using 611.</t>
  </si>
  <si>
    <t>GA</t>
  </si>
  <si>
    <t>AddOns</t>
  </si>
  <si>
    <t>International</t>
  </si>
  <si>
    <t>AddOns-Shared Restricted country</t>
  </si>
  <si>
    <t>**** at&amp;t</t>
  </si>
  <si>
    <t>2</t>
  </si>
  <si>
    <t>No</t>
  </si>
  <si>
    <t>Payment Options</t>
  </si>
  <si>
    <t>Payments-No Credit Given</t>
  </si>
  <si>
    <t>D: 91-120 days</t>
  </si>
  <si>
    <t>NO</t>
  </si>
  <si>
    <t>Plans-Changed to $35 Plan</t>
  </si>
  <si>
    <t>Loved “1 of 4: How likely are you to recommend AT&amp;T to a …”;YES</t>
  </si>
  <si>
    <t>Ok</t>
  </si>
  <si>
    <t>4</t>
  </si>
  <si>
    <t>YES</t>
  </si>
  <si>
    <t>KY</t>
  </si>
  <si>
    <t>IMEI Update (TSnR)</t>
  </si>
  <si>
    <t>TNK</t>
  </si>
  <si>
    <t>Troubleshooting-Updated IMEI</t>
  </si>
  <si>
    <t>He was so nice and gave me a wow experience</t>
  </si>
  <si>
    <t>It was great</t>
  </si>
  <si>
    <t>SIM Card (TSnR)</t>
  </si>
  <si>
    <t>8</t>
  </si>
  <si>
    <t>Messaging</t>
  </si>
  <si>
    <t>AddOns-Added feature/package</t>
  </si>
  <si>
    <t>Job well done!!!!!!</t>
  </si>
  <si>
    <t>So  far  10;10</t>
  </si>
  <si>
    <t>Data Plans</t>
  </si>
  <si>
    <t>STOP blocking my service and data .. Thank you</t>
  </si>
  <si>
    <t>SC</t>
  </si>
  <si>
    <t>Caller ID/ Call Feature (DS)</t>
  </si>
  <si>
    <t>MD</t>
  </si>
  <si>
    <t>ACP Emergency Broadband</t>
  </si>
  <si>
    <t>ACP - Account Discount Inquiry</t>
  </si>
  <si>
    <t>WAS</t>
  </si>
  <si>
    <t>ACP - Discount Updates Given</t>
  </si>
  <si>
    <t>Sonim Technologies</t>
  </si>
  <si>
    <t>Multi-Line</t>
  </si>
  <si>
    <t>Plans-Shared current plan expiration date</t>
  </si>
  <si>
    <t>Friendly very helpful</t>
  </si>
  <si>
    <t>LA</t>
  </si>
  <si>
    <t>GLF</t>
  </si>
  <si>
    <t>I could hardly understand Mohammed and I did not get help to find the date of this transaction wherein A T &amp; T charged me $31.02</t>
  </si>
  <si>
    <t>OH</t>
  </si>
  <si>
    <t>transfercall</t>
  </si>
  <si>
    <t>Make a Payment</t>
  </si>
  <si>
    <t>Payments-Transferred Call</t>
  </si>
  <si>
    <t>N/a</t>
  </si>
  <si>
    <t>Payments-Added payment/ shared balance and self service</t>
  </si>
  <si>
    <t>IL</t>
  </si>
  <si>
    <t>ILL</t>
  </si>
  <si>
    <t>AutoPay-Shared benefits/discount</t>
  </si>
  <si>
    <t>Excellent</t>
  </si>
  <si>
    <t>Refund</t>
  </si>
  <si>
    <t>Payments-Shared not eligible for refund</t>
  </si>
  <si>
    <t>Caller Not Present</t>
  </si>
  <si>
    <t>Completed Interaction and Call Ended</t>
  </si>
  <si>
    <t>Everything went   great thank you</t>
  </si>
  <si>
    <t>AL</t>
  </si>
  <si>
    <t>10;1</t>
  </si>
  <si>
    <t>Cannot Make or Receive Calls (TSnR)</t>
  </si>
  <si>
    <t>Have A Great Day</t>
  </si>
  <si>
    <t>KS</t>
  </si>
  <si>
    <t>Update Payment Information</t>
  </si>
  <si>
    <t>MWR</t>
  </si>
  <si>
    <t>AutoPay-Update AutoPay Payment Information</t>
  </si>
  <si>
    <t>MN</t>
  </si>
  <si>
    <t>GPL</t>
  </si>
  <si>
    <t>He wasn't the problem it was your system getting to him</t>
  </si>
  <si>
    <t>120 - CALHOUN/DALTON GA</t>
  </si>
  <si>
    <t>Nothing more he was helpful, professional, and kind</t>
  </si>
  <si>
    <t>NY</t>
  </si>
  <si>
    <t>NYR</t>
  </si>
  <si>
    <t>Google</t>
  </si>
  <si>
    <t>Other How-To's (DS)</t>
  </si>
  <si>
    <t>The service at the att store on Navarro was horrible. Never again will I walk in there</t>
  </si>
  <si>
    <t>AUS</t>
  </si>
  <si>
    <t>Im a military vet i asked you for a 1 day extention on the 1 st off every month and i was told no ive been with you all so long that i thout att was beter than that</t>
  </si>
  <si>
    <t>HCL</t>
  </si>
  <si>
    <t>I was.very satisfied</t>
  </si>
  <si>
    <t>5</t>
  </si>
  <si>
    <t>i have no internet</t>
  </si>
  <si>
    <t>no</t>
  </si>
  <si>
    <t>TCT Mobile Limited</t>
  </si>
  <si>
    <t>Adam is very professional. He went above and beyond to help me resolve my request!</t>
  </si>
  <si>
    <t>Online</t>
  </si>
  <si>
    <t>myAT&amp;T Help</t>
  </si>
  <si>
    <t>Online-myAT&amp;T Registration/Login Issues</t>
  </si>
  <si>
    <t>Just need more towers in my area</t>
  </si>
  <si>
    <t>I called but after waiting 20 minutes I gave up. Not very happy about this. Tried to give my PIN number to reactivate my phone and you kept me on holdPlease use this number to reactivate my phone. 2412. Let me know when you have this done. Would not recommend you after this mess!!!!!!!!;1</t>
  </si>
  <si>
    <t>My PIN number is 2412   NOW activate my phone. Do you understand now?????</t>
  </si>
  <si>
    <t>MO</t>
  </si>
  <si>
    <t>STL</t>
  </si>
  <si>
    <t>Safa was very helpful.  I didn't kbow anything about Brige Pay and she explain how it work. Helped me through the process</t>
  </si>
  <si>
    <t>BridgePay</t>
  </si>
  <si>
    <t>BridgePay-Shared how discount is applied</t>
  </si>
  <si>
    <t>0</t>
  </si>
  <si>
    <t>VA</t>
  </si>
  <si>
    <t>Device Unlock Code Request</t>
  </si>
  <si>
    <t>Troubleshooting-Shared eligibility requirements</t>
  </si>
  <si>
    <t>Ibrahim was very professional, helpful and friendly. I really appreciate great customer service!! Thank you!!</t>
  </si>
  <si>
    <t>Everything great</t>
  </si>
  <si>
    <t>Payments-Shared monthly recurring charges</t>
  </si>
  <si>
    <t>SOUTH CENTRAL</t>
  </si>
  <si>
    <t>LOU - ST LOUIS</t>
  </si>
  <si>
    <t>Plans-Call Disconnected</t>
  </si>
  <si>
    <t>Great Customer Service!!</t>
  </si>
  <si>
    <t>Resolved</t>
  </si>
  <si>
    <t>West</t>
  </si>
  <si>
    <t>CA</t>
  </si>
  <si>
    <t>PAC</t>
  </si>
  <si>
    <t>Knowledgeable  of her job.</t>
  </si>
  <si>
    <t>Ripping me off. Couldn't use my phone for a month cause Noone could resolve my issue. Never received a call back about my receipt. Zero help. Will be changing companies</t>
  </si>
  <si>
    <t>Suspension</t>
  </si>
  <si>
    <t>Voluntary Suspend or Restore</t>
  </si>
  <si>
    <t>Suspension-Changed to Military Plan</t>
  </si>
  <si>
    <t>She was perfect and very professional</t>
  </si>
  <si>
    <t>OK</t>
  </si>
  <si>
    <t>PIN Unblocking Key/PUK</t>
  </si>
  <si>
    <t>TUL</t>
  </si>
  <si>
    <t>Troubleshooting-Provided PUK code</t>
  </si>
  <si>
    <t>Fabulous customer service! Very grateful!</t>
  </si>
  <si>
    <t>He was aggressive and impatient.</t>
  </si>
  <si>
    <t>Online-Call Disconnected</t>
  </si>
  <si>
    <t>Dropped Calls/Coverage/Quality (TSnR)</t>
  </si>
  <si>
    <t>NCA</t>
  </si>
  <si>
    <t>The man I spoke to went above and beyond to help me. He was very kind and compassionate.  He truly deserves a raise or pat on the back bc he is such a good employee.  I stayed with att just bc he was so kind to me.</t>
  </si>
  <si>
    <t>1 = yes</t>
  </si>
  <si>
    <t>I was having trouble with scam calls, so  far so good.  Not anymore calls since 545pm yesterday</t>
  </si>
  <si>
    <t>Troubleshooting-Shared Manufacturer Info</t>
  </si>
  <si>
    <t>10😃</t>
  </si>
  <si>
    <t>It was something I was dreading &amp; it went so smoothly it was much appreciated. Thanks so much. My friends use AT&amp;T &amp; they also prefer it!</t>
  </si>
  <si>
    <t>1😁</t>
  </si>
  <si>
    <t>WA</t>
  </si>
  <si>
    <t>NWS</t>
  </si>
  <si>
    <t>10   You guys are the best. Your helpful and always answer my questions.👍👍</t>
  </si>
  <si>
    <t>If I have a problem with my phone or auto pay I know someone is going to help! What a weight off my shoulders.</t>
  </si>
  <si>
    <t>10. She was very knowledgeable. Helpful too. 😊</t>
  </si>
  <si>
    <t>OR</t>
  </si>
  <si>
    <t>Foxconn</t>
  </si>
  <si>
    <t>?;1</t>
  </si>
  <si>
    <t>AutoPay-Call Disconnected</t>
  </si>
  <si>
    <t>BridgePay-Shared benefits/discount</t>
  </si>
  <si>
    <t>never would I recommend AT &amp;T so the number 1 is the answer;1</t>
  </si>
  <si>
    <t>See above</t>
  </si>
  <si>
    <t>She helped but too late cause we seniors are on budgets and you have programs that are cheaper and advertised and we can't have revolving date changed each month when we only get paid on the 3 rd of each month so not happy with AT&amp;T;1</t>
  </si>
  <si>
    <t>Billing</t>
  </si>
  <si>
    <t>Taxes and Surcharges</t>
  </si>
  <si>
    <t>Billing-Shared Tax breakdown</t>
  </si>
  <si>
    <t>My ACP ended I didn't know he explained. Told me wait 72 hours and my ACP should renewal</t>
  </si>
  <si>
    <t>VINSMART</t>
  </si>
  <si>
    <t>Great service💕</t>
  </si>
  <si>
    <t>0 ZERO not a chance as long as I can tell them what rotten service and HELP I have received from at&amp;t</t>
  </si>
  <si>
    <t>ZERO</t>
  </si>
  <si>
    <t>**** NO</t>
  </si>
  <si>
    <t>Troubleshooting-Call Disconnected</t>
  </si>
  <si>
    <t>Everything went well his overall is a 10</t>
  </si>
  <si>
    <t>6</t>
  </si>
  <si>
    <t>I don't get paid till the 1st of the month unless it falls on a holiday or the weekend. I don't have anything in my bank account after the first week ofthe month. That is when I pay all my bills. I can't afford the $35. overdraft fees! I am on a fixed income and just don't have it. Why can't my payment be changed to the 1st when the money is there to make my payment??????</t>
  </si>
  <si>
    <t>Daily Plans</t>
  </si>
  <si>
    <t>Plans-Changed to $2/day Plan</t>
  </si>
  <si>
    <t>NV</t>
  </si>
  <si>
    <t>WEST</t>
  </si>
  <si>
    <t>LVG - LAS VEGAS</t>
  </si>
  <si>
    <t>TCL Communication</t>
  </si>
  <si>
    <t>AddOns-Added voice</t>
  </si>
  <si>
    <t>Not satisfied my phone is gar badge.  Reception no good.  Phone does not ring.  Plus many other things.</t>
  </si>
  <si>
    <t>NORTHEAST</t>
  </si>
  <si>
    <t>ALB - ALBANY</t>
  </si>
  <si>
    <t>He did a wonderful job  helping me  and hung right in with me thank you</t>
  </si>
  <si>
    <t>Had to pay return check they were fast and efficent</t>
  </si>
  <si>
    <t>It was awesome she is super sweet and helpful I definitely recommend her to everyone because she's hands down amazing</t>
  </si>
  <si>
    <t>ME</t>
  </si>
  <si>
    <t>DE</t>
  </si>
  <si>
    <t>Activations</t>
  </si>
  <si>
    <t>Activate Device</t>
  </si>
  <si>
    <t>Activations-Activated wireless number</t>
  </si>
  <si>
    <t>She constantly was doing other stuff she locked my sisters Sim card so she had to buy another and she was  rude to our dad</t>
  </si>
  <si>
    <t>Activations-Referred to retail location</t>
  </si>
  <si>
    <t>He is amazing.  He is an angel  God bless him   Can your company please give me extra data each month   I am disabled   Please help me with 5 gig data each month   So I can use this to help me for medical reasons   God bless you</t>
  </si>
  <si>
    <t>Number Change</t>
  </si>
  <si>
    <t>Account Help-Assisted with WNC</t>
  </si>
  <si>
    <t>¹0</t>
  </si>
  <si>
    <t>1 if you can't get the signal stronger</t>
  </si>
  <si>
    <t>Something happened to the signal at my house.   I have one bar and my calls are dropping or not coming in at all.</t>
  </si>
  <si>
    <t>Grizzly was very helpful and professional.  He did a great job answered all my questions and was very polite .</t>
  </si>
  <si>
    <t>VT</t>
  </si>
  <si>
    <t>WV</t>
  </si>
  <si>
    <t>Love at and t</t>
  </si>
  <si>
    <t>Email &amp; Messaging (DS)</t>
  </si>
  <si>
    <t>Terrible. Was on hold for too long and transferred too many times before the problem was resolved to find 3 hours later the phone went back to saying SOS</t>
  </si>
  <si>
    <t>Your company needs serious help!!!! I was on hold for more than an hour total during a 41/2 hr. Call. I have several complaints, call me IF you want to know, if not **** off.</t>
  </si>
  <si>
    <t>Don't know who that was, I talked with 6-7 people, I get them confused. If it was the last one I spoke to, the one who FINALLY processed my payment she was very good, took less than 5 minutes.;3</t>
  </si>
  <si>
    <t>MI</t>
  </si>
  <si>
    <t>He helped me tremendously</t>
  </si>
  <si>
    <t>Why do you keep sending texts for payment when i am on auto pay</t>
  </si>
  <si>
    <t>Very;10</t>
  </si>
  <si>
    <t>Youssef was helpful to me with my cell phone and was able to fully resolve my cell phone issue. Thanks Youssef!</t>
  </si>
  <si>
    <t>Troubleshooting-Shared unlock instructions/process</t>
  </si>
  <si>
    <t>Joe was professional, friendly, helpful, knowledgeable, and efficient.</t>
  </si>
  <si>
    <t>Plans-Shared plan only available in specific channels</t>
  </si>
  <si>
    <t>I was told 2 different things regarding the eligibility of my phone plan being able to switch over to another provider  and I spend almost 2 hours on thephone before I was told it was not eligible after being told it was... you guys are thee absolute worst</t>
  </si>
  <si>
    <t>My data was working before but it's no longer working and my balance is zero</t>
  </si>
  <si>
    <t>Connectivity - Bluetooth/Wi-Fi/Mobile Hotspot (DS)</t>
  </si>
  <si>
    <t>I have already explained to Ray why I was unhappy. I'm sure you have a recording.</t>
  </si>
  <si>
    <t>More humans, less auto mation</t>
  </si>
  <si>
    <t>Zaki wasn't able to resolve the issue because of the policies at AT&amp;T. He did what he was allowed. And according to AT&amp;T's policies, he wasn't allowed tochange the data plan after the money had been applied to the old one. Without incurring a new charge. Not happy! &amp; It's not Zaki's fault. I could probably find a better plan for less money with another carrier, and I plan to do so</t>
  </si>
  <si>
    <t>10!</t>
  </si>
  <si>
    <t>Very appreciative of your fine service! Karen M. Johnson (218) 780-8245</t>
  </si>
  <si>
    <t>10 again!</t>
  </si>
  <si>
    <t>AutoPay-Transferred Call</t>
  </si>
  <si>
    <t>My phone has not worked for two days. I'll have to go in to a store today</t>
  </si>
  <si>
    <t>10 all the way</t>
  </si>
  <si>
    <t>PIN Refill</t>
  </si>
  <si>
    <t>Payments-Added PIN Refill</t>
  </si>
  <si>
    <t>I wanna watch movies.    But Im out of high speed internet.   I don't get paid until Friday.    I been a loyal customer of at@t for years</t>
  </si>
  <si>
    <t>MS</t>
  </si>
  <si>
    <t>Satisfied</t>
  </si>
  <si>
    <t>Troubleshooting-Assisted with Unlock Request via myATT online</t>
  </si>
  <si>
    <t>IA</t>
  </si>
  <si>
    <t>10 most definitely</t>
  </si>
  <si>
    <t>It was 😊</t>
  </si>
  <si>
    <t>10 completely satisfied</t>
  </si>
  <si>
    <t>1 yes</t>
  </si>
  <si>
    <t>OKC</t>
  </si>
  <si>
    <t>Plans-Shared available plans</t>
  </si>
  <si>
    <t>WI</t>
  </si>
  <si>
    <t>Definitely</t>
  </si>
  <si>
    <t>I lost my phone and bought this one it takes time to get use to a new anything. But so far r i think I love it.</t>
  </si>
  <si>
    <t>N/A</t>
  </si>
  <si>
    <t>nothin I need to say is to keep  up the good  work</t>
  </si>
  <si>
    <t>General Inquiries and Actions</t>
  </si>
  <si>
    <t>Incorrect CTN Presented</t>
  </si>
  <si>
    <t>General Inquiries and Actions-Closed incorrect account: Other</t>
  </si>
  <si>
    <t>😀;10</t>
  </si>
  <si>
    <t>Happy</t>
  </si>
  <si>
    <t>I bought a brand new #40 card and scratched off the silver, went to add it and it said actually this pin has already been used.... What!?*#$$?? So he said go back where I bought it and they said there was nothing they could do... So I just wasted 43.00 for an attempt card that did NOT work!??? So I added$40 MORE to my debit card and it worked. I guess. I still have no high speed data at all and my phone barely works at all even though I just paid it.....Frustrating.  I guess I have to wait the four more days until it was due with no data at all..</t>
  </si>
  <si>
    <t>Payments-Payment/Refill PIN was unsuccessful</t>
  </si>
  <si>
    <t>I recently returned to at&amp;t wireless and had a question about my billing</t>
  </si>
  <si>
    <t>There was not much Ray could do.....my debit card was hacked and so accounts were shut down</t>
  </si>
  <si>
    <t>At&amp;t in of itself is very good, however the at&amp;t phone that i havehas been nothing but 1 problem after another.🙁</t>
  </si>
  <si>
    <t>I have no idea whether my acp benefit is active or not. The process, and subsequent issues have been extremely frustrating. It seems as though there is always a problem to overcome.</t>
  </si>
  <si>
    <t>Kind n patience</t>
  </si>
  <si>
    <t>General Inquiries and Actions-Closed incorrect account: Agent calling for customer</t>
  </si>
  <si>
    <t>Once I finally got off hold Maria was awesome very helpful knowledgeable and asked me if I had any other questions</t>
  </si>
  <si>
    <t>I needed a human and I got one</t>
  </si>
  <si>
    <t>I bought a $40 prepaid card because that's all they had at the store I'm out of data I try to upgrade by paying extra $10 to the $50 plan and customer service wouldn't let me very dissatisfied I'm looking for a new phone company</t>
  </si>
  <si>
    <t>CO</t>
  </si>
  <si>
    <t>MTZ</t>
  </si>
  <si>
    <t>Everything went fine no problems... Thank you</t>
  </si>
  <si>
    <t>ACP - Account Update Needed</t>
  </si>
  <si>
    <t>ACP - Account Updates Made</t>
  </si>
  <si>
    <t>He listened and took care of what the problem. Without any fighting  or arguing</t>
  </si>
  <si>
    <t>UT</t>
  </si>
  <si>
    <t>Noah had patience and understood the technical part of the problem. I think he is a great asset to your company and he is a natural people person to workwith the public. Very professional and courteous</t>
  </si>
  <si>
    <t>Well for instance Leslie was so so very helpful she had so much patience with me that I couldn't have patience with myself but she was excellent.. She knew exactly  what she was doing.4 of 4:</t>
  </si>
  <si>
    <t>Yes 👍</t>
  </si>
  <si>
    <t>SAN</t>
  </si>
  <si>
    <t>🌱😀😀;7</t>
  </si>
  <si>
    <t>Mohab was great at handeling my call and listening to my concerns without interupting me.   He was patient and determined to help find a monthly plan that fit all my needs.  He should be promoted !</t>
  </si>
  <si>
    <t>Plans-Changed to $65 Plan</t>
  </si>
  <si>
    <t>I like it if we go back to 10 cents a minute. It's getting very expensive with 35 cents a minute when using prepay while on my phone at&amp;t.</t>
  </si>
  <si>
    <t>General Inquiries and Actions-Opened new interaction with correct CTN</t>
  </si>
  <si>
    <t>You guys have to make this easier, it's really complicated system to do one thing like adding another line</t>
  </si>
  <si>
    <t>What does this question have to do with the customer service?;Question is invalid.</t>
  </si>
  <si>
    <t>Give Kevin a raise and a vacation.</t>
  </si>
  <si>
    <t>I was billed twice in one month.credit was issued.</t>
  </si>
  <si>
    <t>BEST HELP AND SERVICE THAT I HAVE EVER GOT FROM AT&amp;T MANY THANKS</t>
  </si>
  <si>
    <t>Early reminder to renew service would be nice!!</t>
  </si>
  <si>
    <t>1 absolutely</t>
  </si>
  <si>
    <t>AK</t>
  </si>
  <si>
    <t>She was a sweet heart to me very nice and professional</t>
  </si>
  <si>
    <t>East</t>
  </si>
  <si>
    <t>CT</t>
  </si>
  <si>
    <t>SNE</t>
  </si>
  <si>
    <t>Payments-Shared refill/payment options</t>
  </si>
  <si>
    <t>PATIENCE  AND  UNDERSTANDING FROM  ROSS SAID ALOT  ABOUT HIS  TRAINING</t>
  </si>
  <si>
    <t>AT&amp;T Messages (ATTM) (TSnR)</t>
  </si>
  <si>
    <t>Troubleshooting-Re-registered device</t>
  </si>
  <si>
    <t>Not Rami's fault.. Problem was not solvable  in that my phone is out of date and can't be updated.</t>
  </si>
  <si>
    <t>Changing the password &amp; the pinn should not be so difficult</t>
  </si>
  <si>
    <t>AZ</t>
  </si>
  <si>
    <t>Account Password</t>
  </si>
  <si>
    <t>Account Help-Process Reset</t>
  </si>
  <si>
    <t>😇</t>
  </si>
  <si>
    <t>Account Help-Invite member</t>
  </si>
  <si>
    <t>Payments-Call Disconnected</t>
  </si>
  <si>
    <t>AT&amp;T works great everywhere I go I love it</t>
  </si>
  <si>
    <t>Great knowledge</t>
  </si>
  <si>
    <t>ACP - Enrollment discrepancies</t>
  </si>
  <si>
    <t>ACP - Enrollment Discrepancy Review Requested</t>
  </si>
  <si>
    <t>Very stratified</t>
  </si>
  <si>
    <t>1@</t>
  </si>
  <si>
    <t>Plans-Changed to $25 Plan (12 Month Plan)</t>
  </si>
  <si>
    <t>I have a prepaid phone therefore, no assistance is provided. Trying to find out what I needed to do and have service when traveling internationally.</t>
  </si>
  <si>
    <t>Incorrect Transfer</t>
  </si>
  <si>
    <t>General Inquiries and Actions-Educated correct department</t>
  </si>
  <si>
    <t>When i make a payment online actually take the payment instead of holding the money in a AT&amp;T account so people won't have to call your reps to activatetheir account that they've already paid for.</t>
  </si>
  <si>
    <t>AutoPay-Shared already enrolled in AutoPay</t>
  </si>
  <si>
    <t>The 25 dollar charge to change your number is to high</t>
  </si>
  <si>
    <t>Account Help-Call Disconnected</t>
  </si>
  <si>
    <t>💯 sure;10</t>
  </si>
  <si>
    <t>12 going to 13th</t>
  </si>
  <si>
    <t>Billy the Kid... Cashmere for my family who i love dearly. Lady of Lord's and Louisiana State;8</t>
  </si>
  <si>
    <t>ACP - New enrollment request</t>
  </si>
  <si>
    <t>ACP - Enrollment Requested</t>
  </si>
  <si>
    <t>VMT - VERMONT</t>
  </si>
  <si>
    <t>None at this time</t>
  </si>
  <si>
    <t>ND</t>
  </si>
  <si>
    <t>NORTH CENTRAL</t>
  </si>
  <si>
    <t>NDK - NORTH DAKOTA</t>
  </si>
  <si>
    <t>Aly is amazing and he helped me tremendously!!!!!!  I was about to switch to Verizon prior to speaking to him.  Alt keep up the excellent work!</t>
  </si>
  <si>
    <t>Aly is amazing and he helped me tremendously!  I was about to switch to Verizon.;1</t>
  </si>
  <si>
    <t>He was great</t>
  </si>
  <si>
    <t>ok i guess</t>
  </si>
  <si>
    <t>District of Columbia</t>
  </si>
  <si>
    <t>Port In</t>
  </si>
  <si>
    <t>When I chg my card on file and paid 55 on act it took my money butnever applied to my prepay auto act my phone was turn off so I hadto call in and get it fixe</t>
  </si>
  <si>
    <t>My phone still does not work I paid a lot of money for high-speed internet and I do not have it so fix it</t>
  </si>
  <si>
    <t>??;10</t>
  </si>
  <si>
    <t>H: 2 years +</t>
  </si>
  <si>
    <t>I have been without voicemail for 2 months. Went to your store several times yesterday. Talk to someone on the telephone at at&amp;t. Final answer your voicemail crashed it cannot be fixed now you have to buy a new phone that will be a minimum $350, why should I it's your product and it broke I'm angry and I'm going to switch carriers goodbye</t>
  </si>
  <si>
    <t>Voicemail (DS)</t>
  </si>
  <si>
    <t>He was patient and tried to be helpful. My issue with international phone calling was complicated.  It should be easier but because I have a prepaid plan, it wasn't straightforward.  I just hope I don't end up with a horrendous bill when I return from Europe!</t>
  </si>
  <si>
    <t>Not sure.</t>
  </si>
  <si>
    <t>Online-Reset Password</t>
  </si>
  <si>
    <t>598-NEW JERSEY METRO</t>
  </si>
  <si>
    <t>I love 💕 AT&amp;T</t>
  </si>
  <si>
    <t>I love y'all service, and I've tried Straight talk, consumer cellular, verison and us cellular and y'all are the best cellular service. Only y'all and consumer cellular have friendly customer service. That know what they are doing</t>
  </si>
  <si>
    <t>Very knowledgeable and professional</t>
  </si>
  <si>
    <t>Person helped</t>
  </si>
  <si>
    <t>Service is trash and you don't even send messages  before you line get cut off I definitely leaving at$t</t>
  </si>
  <si>
    <t>I don't understand how a business can be closed on the weekend! I wasn't able to pay my bill an my phone has been off for days now. I tried calling Friday but the machine said you all were closed</t>
  </si>
  <si>
    <t>NM</t>
  </si>
  <si>
    <t>Ann was very knowledgeable, prompt &amp; patient  as well as professional &amp; proficient.</t>
  </si>
  <si>
    <t>Reco</t>
  </si>
  <si>
    <t>😃;10</t>
  </si>
  <si>
    <t>No additional feedback</t>
  </si>
  <si>
    <t>AddOns-Added data</t>
  </si>
  <si>
    <t>My line is working great.</t>
  </si>
  <si>
    <t>Felix was very helpful. But you should let the customer know in advance about rate hikes, instead of raising the price without explanation!</t>
  </si>
  <si>
    <t>Good service</t>
  </si>
  <si>
    <t>ACP - General Program information</t>
  </si>
  <si>
    <t>ACP - General Program Info Given</t>
  </si>
  <si>
    <t>10 😊</t>
  </si>
  <si>
    <t>20 🙂;10 😊</t>
  </si>
  <si>
    <t>Yes  🌞</t>
  </si>
  <si>
    <t>WY</t>
  </si>
  <si>
    <t>T55;8</t>
  </si>
  <si>
    <t>Everything is great</t>
  </si>
  <si>
    <t>Shehab was very helpful to us; he was much nicer than past experiences with other employees.</t>
  </si>
  <si>
    <t>Thankyou.</t>
  </si>
  <si>
    <t>Worst customer service I've ever had and no one would make it right for me as a customer who was told that I was purchasing a years worth of service at $25 a month for which I paid a full $300 up front.  And no one can fix it?   Make it right with this customer immediately or I will be moving my service to a different provider.</t>
  </si>
  <si>
    <t>Nine</t>
  </si>
  <si>
    <t>122 - GA3 / ROME</t>
  </si>
  <si>
    <t>ACP - Enrollment not complete</t>
  </si>
  <si>
    <t>ACP - Status of Enrollment Needed</t>
  </si>
  <si>
    <t>He was helpful</t>
  </si>
  <si>
    <t>Don't buy any iPhone at AT &amp; T shop/store because it's block phone always (even you pay off)</t>
  </si>
  <si>
    <t>Ten</t>
  </si>
  <si>
    <t>Great service</t>
  </si>
  <si>
    <t>Zack was so helpful and took care of my problem.  The store in Oak Hill WV has always been terrible.  They always say you have to do that on line.  We have gone to Summersville WV and had great help and Lewisburg WV.</t>
  </si>
  <si>
    <t>My operator was very professional</t>
  </si>
  <si>
    <t>Agents were only able to speak to their department's plans and I had to be transferred to different departments to have my questions answered. I really needed to talk to someone who could speak about technology from different departments</t>
  </si>
  <si>
    <t>2 but not her fault</t>
  </si>
  <si>
    <t>BUF - BUFFALO</t>
  </si>
  <si>
    <t>GBS_IRU</t>
  </si>
  <si>
    <t>A payment was made and approved by Discovery on September 2 and then denied by AT&amp;T.  On September 4 my service was disconnected???</t>
  </si>
  <si>
    <t>The number assigned to me at the ATT store was used by a previous person.  When assigned to me,the ATT store should have removed his name from the callerID so that when I placed a call, an unknown caller's name came up and sometimes my call was rejected. I'm fortunate that someone alerted me to that fact.</t>
  </si>
  <si>
    <t>Was able to get help</t>
  </si>
  <si>
    <t>I was completely satisfied</t>
  </si>
  <si>
    <t>BridgePay-Shared already enrolled in BridgePay</t>
  </si>
  <si>
    <t>😄;7</t>
  </si>
  <si>
    <t>Good</t>
  </si>
  <si>
    <t>It was very good</t>
  </si>
  <si>
    <t>The gentleman was very helpful. Answered all my questions</t>
  </si>
  <si>
    <t>10😀</t>
  </si>
  <si>
    <t>1😀</t>
  </si>
  <si>
    <t>Voicemail Password Reset (TSnR)</t>
  </si>
  <si>
    <t>Troubleshooting-Reset Voicemail Password</t>
  </si>
  <si>
    <t>There are alot of scams going around, thanks for your help to avoid one</t>
  </si>
  <si>
    <t>I appreciate the assistance with keeping my service on due to financial hardship I encountered from the impact of Hurricane Idalia. I appreciate AT&amp;T so much.</t>
  </si>
  <si>
    <t>She was great</t>
  </si>
  <si>
    <t>4;1</t>
  </si>
  <si>
    <t>WTX</t>
  </si>
  <si>
    <t>Did not resolve 2 important problems I needed resolved</t>
  </si>
  <si>
    <t>Yes I'm completely satisfied and grateful of the courtesy and professionalism of the associate for understanding she was very knowledgeable of her job Thank You'll for everything!!!</t>
  </si>
  <si>
    <t>😀;1</t>
  </si>
  <si>
    <t>General Inquiries and Actions-Ghost Call/No Response</t>
  </si>
  <si>
    <t>Glad they confirmed my phone plan pmt.</t>
  </si>
  <si>
    <t>Ginny was very nice and got our plan straightened out. Thanks Ginny you ROCK</t>
  </si>
  <si>
    <t>Voicemail Issue (TSnR)</t>
  </si>
  <si>
    <t>It was a fast and easy experience he fix all my problems right away..</t>
  </si>
  <si>
    <t>😄;10</t>
  </si>
  <si>
    <t>Yes 👍;10</t>
  </si>
  <si>
    <t>Sam was thorough and handled my problem. He was kind.</t>
  </si>
  <si>
    <t>Emma was awesome she fixed us right up</t>
  </si>
  <si>
    <t>TN</t>
  </si>
  <si>
    <t>eSIM Card (TSnR)</t>
  </si>
  <si>
    <t>Comments are turned 📴</t>
  </si>
  <si>
    <t>I have no doubt that Youssif has a great understanding of English.  My only frustration was,  he was so difficult to understand.  Very thick accent was difficult for me.  I had to continually ask him to repeat.  Maybe speak slower? I don't know.   I know I frustrated him, &amp; I felt bad; yet as far as his knowledge &amp; service, he was top notch! Very cordial &amp; professional.</t>
  </si>
  <si>
    <t>I had lots of questions and concerns and Nadine was patient, calm and great about answering each of my questions in an articulate manner. Nadine was terrific!</t>
  </si>
  <si>
    <t>10+++</t>
  </si>
  <si>
    <t>1+++</t>
  </si>
  <si>
    <t>ID</t>
  </si>
  <si>
    <t>Safa was very understanding and helpful.</t>
  </si>
  <si>
    <t>Thanks</t>
  </si>
  <si>
    <t>HI</t>
  </si>
  <si>
    <t>ALH</t>
  </si>
  <si>
    <t>PNW - Pacific North West</t>
  </si>
  <si>
    <t>Lost or Stolen Equipment</t>
  </si>
  <si>
    <t>Suspension-Restored</t>
  </si>
  <si>
    <t>☹️;3</t>
  </si>
  <si>
    <t>Q innovations</t>
  </si>
  <si>
    <t>Great</t>
  </si>
  <si>
    <t>Agent was polite and knowledgeable about my situation and handled it appropriately</t>
  </si>
  <si>
    <t>It was good Ed help me and explain to me what could be done and he was very polite</t>
  </si>
  <si>
    <t>Liked “1 of 4: How likely are you to recommend AT&amp;T to a friend orfamily member, from 10 (definitely) 😀 to 1 (definitely not) ☹️?”;10</t>
  </si>
  <si>
    <t>Experience was great, highly recommend!</t>
  </si>
  <si>
    <t>He was unable to identify with my needs</t>
  </si>
  <si>
    <t>Call quality was bad. Was hard to hear Owen. But he was able to help me fully!</t>
  </si>
  <si>
    <t>First Q answer 10</t>
  </si>
  <si>
    <t>Very happy with AT&amp;T</t>
  </si>
  <si>
    <t>Excellent customer service, very polite and professional, clear and detailed instructions on every step to resolve my issue.</t>
  </si>
  <si>
    <t>Doke Communication (HK) Limited</t>
  </si>
  <si>
    <t>Emma was extremely helpful and patient! Excellent customer service</t>
  </si>
  <si>
    <t>It's good</t>
  </si>
  <si>
    <t>She is an absolute delight, hands down a keeper, and do give her a raise.!. She definitely deserves it as she is everything you want and more in customerservices.!.</t>
  </si>
  <si>
    <t>AddOns-Call Disconnected</t>
  </si>
  <si>
    <t>Activations-Assisted with Port In activation</t>
  </si>
  <si>
    <t>Account Help-Return line to individual account</t>
  </si>
  <si>
    <t>NBI</t>
  </si>
  <si>
    <t>I was extremely happy with both individuals that I spoke to yesterday. I was stressed over my situation and they were both very helpful and got the results I needed.</t>
  </si>
  <si>
    <t>2. Not very happy with service as of yesterday. My phone does not ring all the time. Sometimes it goes direct to voicemail. I took it to an AT&amp;T store and was told to call 611. I reached a woman in Egypt who installed something but at the end of approximately 10 hours the installation had not completed.</t>
  </si>
  <si>
    <t>Phone does not ring. Calls go directly to voicemail.</t>
  </si>
  <si>
    <t>Emma was wonderful. Very nice to talk with. But phone still does not ring.;5</t>
  </si>
  <si>
    <t>There has been a problem with A T &amp; T since last March. Monthly I go in to get it resolved.  Also, my payment was doubled without any notice. Even peoplein the A T &amp; T store said it was unjust.</t>
  </si>
  <si>
    <t>??? Don't know. Will find out next month.;?????</t>
  </si>
  <si>
    <t>Good job</t>
  </si>
  <si>
    <t>RI</t>
  </si>
  <si>
    <t>Activations-Transferred Call</t>
  </si>
  <si>
    <t>😄;8</t>
  </si>
  <si>
    <t>Everything was great got me a good new deal on my plan and I really appreciate it thank you for your services</t>
  </si>
  <si>
    <t>Happy with at&amp;t</t>
  </si>
  <si>
    <t>could barely hear or understand him. but he did do his best.  he tried</t>
  </si>
  <si>
    <t>Nothing</t>
  </si>
  <si>
    <t>Alcatel</t>
  </si>
  <si>
    <t>Fully understood my problem.  Was extremely helpful.</t>
  </si>
  <si>
    <t>Backup &amp; Restore (DS)</t>
  </si>
  <si>
    <t>10;definitely</t>
  </si>
  <si>
    <t>y'all are really helpful</t>
  </si>
  <si>
    <t>completely;10</t>
  </si>
  <si>
    <t>Great help , very much appreciated 🤘</t>
  </si>
  <si>
    <t>👍</t>
  </si>
  <si>
    <t>Kevin  was great Disappointed  that they couldn't unlock phone for 6 months</t>
  </si>
  <si>
    <t>Unknown Region</t>
  </si>
  <si>
    <t>Unknown State</t>
  </si>
  <si>
    <t>Joe was so pleasant and helpful he answered my questions and greeted me with a good experience I will definitely recommend AT&amp;T Joe deserves a big thank you 🙏</t>
  </si>
  <si>
    <t>I was promised a rate by a representative and a few weeks after it was renegaded by AT&amp;T</t>
  </si>
  <si>
    <t>Needed credit for double-payment. I'm completely satisfied. Thank you.</t>
  </si>
  <si>
    <t>I wanted to switch from using a credit card to using my checking account.  She didn't tell me that there is a $1 fee each month until after I gave her mybanking information.</t>
  </si>
  <si>
    <t>The department was unavailable but he did resolve my issues</t>
  </si>
  <si>
    <t>YES;OK</t>
  </si>
  <si>
    <t>N/A.</t>
  </si>
  <si>
    <t>3 didn t help me</t>
  </si>
  <si>
    <t>Could not unlock my gallery pics to make copies  N</t>
  </si>
  <si>
    <t>😏;☹️</t>
  </si>
  <si>
    <t>Thank you for a wonderful experience. 10;10</t>
  </si>
  <si>
    <t>Needed to change credit card number.  Received prompt and courteous service.  A very easy transaction.</t>
  </si>
  <si>
    <t>The kindness,patience &amp; efficiency Luna used was exceptional &amp; truly the best experience I've ever had in 100's of service calls!</t>
  </si>
  <si>
    <t>I was charged twice causing my account to go in the negative causing me not to have access to my money</t>
  </si>
  <si>
    <t>Ariana was very professional and handled my question and was a great customer care agent! Thank You for the great service!</t>
  </si>
  <si>
    <t>Very pleasant young man thank him for the excellent service</t>
  </si>
  <si>
    <t>I still cannot have clear calls. My calls are getting dropped. Raven did an awesome job of helping me understand the issue with the tower being degradedwhich no other rep gave. She gets a 10 on that. But AT&amp;T I am starting to hate after 5 years and especially after paying $300 days before I started to experience call issues due to your network. It has been about 2 weeks since I have been having issues and AT&amp;T is doing very little about it. I need my money back or resolve the issue as a priority before I complain to FCC. This technically cheating and stealing our money with really awful service</t>
  </si>
  <si>
    <t>DEN - DENVER CO/KS</t>
  </si>
  <si>
    <t>Still don't know if my phone is locked or unlocked -- or how to unlock it if it's locked</t>
  </si>
  <si>
    <t>Please get someone in there that can speak fluent English you have to repeat yourself Over over again.</t>
  </si>
  <si>
    <t>I still don't know how/why you took the payment for my service, then my service was cancelled 2 days later and now i have to pay MORE for the same plan.No one can explain that to me. Completely unsatisfied with ATT and as soon as i can, i'm moving to another carrier!</t>
  </si>
  <si>
    <t>Definitely not after yesterday.</t>
  </si>
  <si>
    <t>My phone wasn't working right and I had a 2 year warranty on it when I bought it. What good is warranty if ATT won't honor it.</t>
  </si>
  <si>
    <t>Not at all;1</t>
  </si>
  <si>
    <t>2 no</t>
  </si>
  <si>
    <t>Equipment</t>
  </si>
  <si>
    <t>Equipment Return/Exchange</t>
  </si>
  <si>
    <t>Equipment-Shared warranty exchange process</t>
  </si>
  <si>
    <t>20;10</t>
  </si>
  <si>
    <t>154 - JACKSON/RIPLEY TN</t>
  </si>
  <si>
    <t>Thanks for the help</t>
  </si>
  <si>
    <t>Azzam was able to listen and respond to the issue at hand. This is rare in that he was able to seemlesdly find a solution when asking me the right question after listening. He did an exemplary job was super professional and kind in his handling of the problem that he solved. Outstanding. Thank you, Azzam!!!</t>
  </si>
  <si>
    <t>Adam was very kind to this senior citizen and was very helpful. Thanks  Adam☺️ patient to</t>
  </si>
  <si>
    <t>Adam was very helpful and professional. He took care of my request and made sure I knew what he was working on when there were any pauses. Much appreciated. Thanks Adam!</t>
  </si>
  <si>
    <t>10 😀</t>
  </si>
  <si>
    <t>😊</t>
  </si>
  <si>
    <t>Yes 😀</t>
  </si>
  <si>
    <t>Plans-Changed to discontinued Plan</t>
  </si>
  <si>
    <t>Everything went great Alan was very helpful thank you</t>
  </si>
  <si>
    <t>NH</t>
  </si>
  <si>
    <t>banking error delayed activation</t>
  </si>
  <si>
    <t>☹️5</t>
  </si>
  <si>
    <t>Auto pay was 9-5-23 and bill date is due 9-6-23 and I don't get my $20.00 savings l got $10.00</t>
  </si>
  <si>
    <t>No need everything was excellent</t>
  </si>
  <si>
    <t>Call or Messaging Details</t>
  </si>
  <si>
    <t>Billing-Shared unable to provide information/details</t>
  </si>
  <si>
    <t>I really appreciate Monica for her assistance!!</t>
  </si>
  <si>
    <t>Luna was amazing and friendly. That person needs a raise!</t>
  </si>
  <si>
    <t>Airtime Bundle (GAB)</t>
  </si>
  <si>
    <t>Billing-Transferred Call</t>
  </si>
  <si>
    <t>Im from the uk on holiday , decided to extend my vacation , and Owen helped me with extend my sim for another month, saving me a lot of money , by not using my uk sim xx</t>
  </si>
  <si>
    <t>Hector helped me beyond  what I thought he could do. Excellent customer service.  I didn't talk to  Steve. I will give Att. A 10 being Excellent     Andrefer them  To others.  The survey 1. Was a Mistake.  Thanks to  everyone everyone that helped me 9/05/ Tuesday   @9:15 --11:15 AM.</t>
  </si>
  <si>
    <t>She did not help me</t>
  </si>
  <si>
    <t>😃😃;10 😃😃😃</t>
  </si>
  <si>
    <t>Yes super helpful an made everything easy. 10 out of 10.</t>
  </si>
  <si>
    <t>SD</t>
  </si>
  <si>
    <t>Very good</t>
  </si>
  <si>
    <t>I was tall when I purchased the plan that it was $50 per month as long as I was on auto pay that it's false advertisement the person I spoke with told methey could not do a partial refund told me to call my credit card company and cancel the Chargers. I was charged in a very big and very poor service very poor advertisements.</t>
  </si>
  <si>
    <t>He provided a great experience</t>
  </si>
  <si>
    <t>She was very helpful, kind, and very personable, too!</t>
  </si>
  <si>
    <t>Plans-Changed to $75 Plan</t>
  </si>
  <si>
    <t>Balance Expired</t>
  </si>
  <si>
    <t>Billing-Shared balance expired</t>
  </si>
  <si>
    <t>End</t>
  </si>
  <si>
    <t>10++!</t>
  </si>
  <si>
    <t>1++😁</t>
  </si>
  <si>
    <t>Equipment-Call Disconnected</t>
  </si>
  <si>
    <t>Zack was very professional and was very knowledgeable and helped quickly to resolve and fix my problem</t>
  </si>
  <si>
    <t>Troubleshooting-Transferred Call</t>
  </si>
  <si>
    <t>Is it true I can change my Samsung old n trade it for the new Samsung flip asking cuz I saw it in a add</t>
  </si>
  <si>
    <t>My phone still off;7</t>
  </si>
  <si>
    <t>My phone is still off for some reason and I called to turn it up yesterday</t>
  </si>
  <si>
    <t>Steve was informative and very helpful.</t>
  </si>
  <si>
    <t>Two very articulate staff helped me.</t>
  </si>
  <si>
    <t>He fixed my problem with ease. Helped me get a better plan</t>
  </si>
  <si>
    <t>1yes. He was great;1</t>
  </si>
  <si>
    <t>none</t>
  </si>
  <si>
    <t>Iti was a awful experience the women were incompetent</t>
  </si>
  <si>
    <t>HE  SAID HE WE CONTACT ME AT 12 EASTERN;1</t>
  </si>
  <si>
    <t>First time with ATT ever..I'm 68.  Was mislead by CS rep at Sam's club erie pa.   Told her my current bill with V was $31.80 and couldn't pay any more.I fell for it.  Now my bill is double and I'm stuck forc3 years and this wasn't told to me.  I didn't ask either.   If it sounds too good to be true it is and you better run.  I failed to leave by the golden rule.  Once this misery is over. I will go back to V.  Senior citizens with one phone should get areal break.</t>
  </si>
  <si>
    <t>Max provide GREAT CUSTOMER SERVICE.  He even called to check on me later. Keep up the great work.  Love it!! #TeamMax</t>
  </si>
  <si>
    <t>😊;10</t>
  </si>
  <si>
    <t>Owen does not know how to do his job he don't need a job with att he makes att look really bad so I think Owen needs fired</t>
  </si>
  <si>
    <t>Applications-3rd Party (TSnR)</t>
  </si>
  <si>
    <t>Troubleshooting-Shared how to use</t>
  </si>
  <si>
    <t>ACP - De-enrollment Inquiry</t>
  </si>
  <si>
    <t>ACP - Details of De-enrollment Given</t>
  </si>
  <si>
    <t>Cannot Send or Receive Text/SMS (TSnR)</t>
  </si>
  <si>
    <t>I love att</t>
  </si>
  <si>
    <t>All my questions where answered.. good job ..thanks</t>
  </si>
  <si>
    <t>Every month I have problems. There has not been one month since I got this service where I have not had an issue where I had to call in to fix something.It's a headache</t>
  </si>
  <si>
    <t>I Enjoy being with AT&amp;T Great Experience with them no problem at All</t>
  </si>
  <si>
    <t>I love At@t I been with y'all over 15 years thanks for being a good server</t>
  </si>
  <si>
    <t>Plans-Changed to $0.10 Plan</t>
  </si>
  <si>
    <t>Sorry no</t>
  </si>
  <si>
    <t>**** are funny</t>
  </si>
  <si>
    <t>5;4</t>
  </si>
  <si>
    <t>Zaki was very prompt and friendly</t>
  </si>
  <si>
    <t>The AT&amp;T store said they were unable to help me switch my plan. After I've been a little customer for over 10 years, they said to call customer service,and when I did Muhammad or whatever didn't understand me and kept trying to get me to upgrade my plan when that's not what I wanted.</t>
  </si>
  <si>
    <t>I like using the prepaid cards and wish  I could have the option of auto pay on that, rather than calling in on the due date when I have the money in myaccount.</t>
  </si>
  <si>
    <t>It was not his fault the ticket had to be escalated but my service restored in a manner of minutes!</t>
  </si>
  <si>
    <t>The experience was a total delight...</t>
  </si>
  <si>
    <t>Payments-Declined Plan Change</t>
  </si>
  <si>
    <t>It was irritating trying to speak to a person, but once I was finally able to, he was very helpful.</t>
  </si>
  <si>
    <t>MT</t>
  </si>
  <si>
    <t>At &amp; t does not cover my area where I live. So I would not recommend them at all</t>
  </si>
  <si>
    <t>Troubleshooting-Shared no network coverage</t>
  </si>
  <si>
    <t>When i called the call got droped and my internet still not working their is no sence to pay if i dont have internet i might just cancel my plan</t>
  </si>
  <si>
    <t>The customer service is not good;1</t>
  </si>
  <si>
    <t>I still can't get the info transferred from my lost phone to my new phone and don't know why</t>
  </si>
  <si>
    <t>Troubleshooting-Unable to complete per VID or Policy</t>
  </si>
  <si>
    <t>#4</t>
  </si>
  <si>
    <t>#1</t>
  </si>
  <si>
    <t>Ibrahim very professional and polite and took his time with my complaint and was very very helpful and solved my problem. At&amp;t needs more working like him.</t>
  </si>
  <si>
    <t>Adam was an excellent representative of your company if there was more Representatives like that in other companies the world would be a better place Adam was a breath of fresh air he was friendly personable helpful and knowledgeable it's easy to understand him and he offered an alternative I had no ideaexisted that makes me like AT&amp;t a little more I've been with AT&amp;t over 16 years that dozens and dozens of different accounts have several kids several prepaid accounts through the years. It's nice to catch a small break now and then even though I've spent thousands and thousands of dollars at AT&amp;t seven kiddos a wife a mom granny my uncle I paid for their bills continuously for years for AT&amp;t prepaid it's nice to get thrown a bone every now and then Adam's amazing he made my day thank you Adam you need to give that man a raise</t>
  </si>
  <si>
    <t>Vicki is very helpful and proactive!</t>
  </si>
  <si>
    <t>He explained my plan no longer has a discount for being set up on auto pay. I've been offered the exact same plan through Xfinity for $15/mo instead of the $45 I'm currently paying at&amp;t. I'm likely to move my service to them since you're unable to come anywhere close to their price.</t>
  </si>
  <si>
    <t>Privacy</t>
  </si>
  <si>
    <t>Account Help-Processed DNC/DNS request</t>
  </si>
  <si>
    <t>WASTE OF TIME</t>
  </si>
  <si>
    <t>Mohamed was exceptional. My problem was what you have to go through to speak with a live person. Unfortunately it was difficult for me to understand whenMohamed was speaking with that said Mohamed was kind and very patient with me. I truly appreciated his willingness and patience in assisting me.</t>
  </si>
  <si>
    <t>At &amp; t **** My voice mails, and texts didn't show on phone.I missed counseling call from my doctor. I lost 480.00 on doctor appointments with psychologydr. It took you dummies 5 months to solve. Couldn't even get the voicemails. A lawsuit will be filed.</t>
  </si>
  <si>
    <t>It was easy and fast</t>
  </si>
  <si>
    <t>Your staff is condescending, and insincere. They lack the authority to resolve my issue, and the person who said they had the authority decided I neededto be trained. on how to use my phone. I'm currently looking for a different cell data service provider at this point, I will let you know when I find anew service provider. Soon In the future.</t>
  </si>
  <si>
    <t>-1</t>
  </si>
  <si>
    <t>I'm feeling being cheated by ATT and looking for better resolution of the issue.</t>
  </si>
  <si>
    <t>Zack was very helpful, as was his supervisor Alex</t>
  </si>
  <si>
    <t>Still don't have phone service and waiting for 5 charges to reversed. All because of a new debit card. Sheesh.</t>
  </si>
  <si>
    <t>AutoPay-Unable to enroll in AutoPay</t>
  </si>
  <si>
    <t>102;2</t>
  </si>
  <si>
    <t>ACP - Account transfer discrepancies</t>
  </si>
  <si>
    <t>ACP - Account Transfer Review  Requested</t>
  </si>
  <si>
    <t>Everything was great</t>
  </si>
  <si>
    <t>He was possibly the best over the phone customer service call I've ever experienced. Totally helped me have a better day and was just super positive andhe put a lot of energy into his voice and cadence. Wasn't just kind words his attitude towards me helped me have more patience. Thank you</t>
  </si>
  <si>
    <t>Waiting to fix the internet issue</t>
  </si>
  <si>
    <t>I needed the international calling package in coastal Maya for my prepaid account</t>
  </si>
  <si>
    <t>He was very helpful and polite.</t>
  </si>
  <si>
    <t>Mobile Hotspot Connectivity (TSnR)</t>
  </si>
  <si>
    <t>Troubleshooting-Added Stream Saver feature/package</t>
  </si>
  <si>
    <t>I can't refer bad service</t>
  </si>
  <si>
    <t>No I had bad signal all day</t>
  </si>
  <si>
    <t>I think they should change that u should be able to text n received text way passed the 3rd of month til get another card</t>
  </si>
  <si>
    <t>Did not speak English very clearly</t>
  </si>
  <si>
    <t>I hit a text thanking me for adding on devices and I knew I hadn't added any on. So Max took a look at my information. And assured me there was nothing added on. The email was not the same as mine. So the first person hung up as soon as I told them that wasn't my  email</t>
  </si>
  <si>
    <t>,1</t>
  </si>
  <si>
    <t>XT2163-6</t>
  </si>
  <si>
    <t>709 - FAYETTEVILLE NC</t>
  </si>
  <si>
    <t>Ok;10</t>
  </si>
  <si>
    <t>You just need to get parking because I got a ticket  for parking in front of AT&amp;T</t>
  </si>
  <si>
    <t>I don't understand how come I don't get automatic updates when needed. I looked and nothing showed that I needed to provide my address again.  At least it's AT&amp;T.  Others are worse.</t>
  </si>
  <si>
    <t>My requests were handled quickly and efficiently.</t>
  </si>
  <si>
    <t>She was able to fix the problem I was having with my phone to tv connect.  But wasn't sure why we are suddenly not getting the signal we use to and dropping calls all the time and can't get on our internet half the time. We use to could??</t>
  </si>
  <si>
    <t>My phone is still not working</t>
  </si>
  <si>
    <t>He was very involved</t>
  </si>
  <si>
    <t>Thanks!</t>
  </si>
  <si>
    <t>The software no longer supported wifi calling and no big efforts were made to share that information with me before the service dropped.  Jane couldn't help me because i wasn't able to reconnect after restarting my phone</t>
  </si>
  <si>
    <t>Wi-Fi Calling (TSnR)</t>
  </si>
  <si>
    <t>Kevin was super helpful, thank you</t>
  </si>
  <si>
    <t>WMA - Western Mass</t>
  </si>
  <si>
    <t>I need to go to local AT&amp;T store and get a new Sim card  if that doesn't work  I ll try another  provider.</t>
  </si>
  <si>
    <t>Was not able to connect problem 😔</t>
  </si>
  <si>
    <t>SM-A146U</t>
  </si>
  <si>
    <t>CIN - CINCINNATI (5, 6)</t>
  </si>
  <si>
    <t>SBA_CRU</t>
  </si>
  <si>
    <t>Happy to be back</t>
  </si>
  <si>
    <t>Adam was great and very understanding</t>
  </si>
  <si>
    <t>Good friendly and helpful thanks</t>
  </si>
  <si>
    <t>Reed was very professional and very helpful and very patient</t>
  </si>
  <si>
    <t>Voicemail</t>
  </si>
  <si>
    <t>AddOns-Added Voicemail feature</t>
  </si>
  <si>
    <t>It was excellence service</t>
  </si>
  <si>
    <t>He told me what to do and  I did  what  he told me and he call me later to to see was my problem solve  and it was and I thanks him.</t>
  </si>
  <si>
    <t>9;1</t>
  </si>
  <si>
    <t>You people need to have more communication with  staff.</t>
  </si>
  <si>
    <t>Can I get an extension on my bill</t>
  </si>
  <si>
    <t>Completely;10</t>
  </si>
  <si>
    <t>10!!!!!</t>
  </si>
  <si>
    <t>It was goos</t>
  </si>
  <si>
    <t>Na</t>
  </si>
  <si>
    <t>44</t>
  </si>
  <si>
    <t>None...</t>
  </si>
  <si>
    <t>Need a tablet for low income</t>
  </si>
  <si>
    <t>7;1</t>
  </si>
  <si>
    <t>Equipment Upgrade Options</t>
  </si>
  <si>
    <t>Yes all before him could not accomplish what he did it took three call before Joe helped me</t>
  </si>
  <si>
    <t>Needed help restoring Google backup to new phone</t>
  </si>
  <si>
    <t>Just keep up the great customer service...</t>
  </si>
  <si>
    <t>Not! You are a scam says my phone;0</t>
  </si>
  <si>
    <t>My phone says you are a scam</t>
  </si>
  <si>
    <t>I get text after I pay my bill two days later texted said pay bill,get it straight text one time not 5 to many text,person on phone was excellent  notinghe could do about it</t>
  </si>
  <si>
    <t>Haha;Customer service no good</t>
  </si>
  <si>
    <t>No help</t>
  </si>
  <si>
    <t>BST - Boston</t>
  </si>
  <si>
    <t>Jimmy was very helpful and went out of his way to help me out. ☺️</t>
  </si>
  <si>
    <t>I had paid on line but my phone wouldn't reset to use it so I called for help and  Ibrehim helped me and resolved my problem</t>
  </si>
  <si>
    <t>10000;10</t>
  </si>
  <si>
    <t>I am very unhappy with AT&amp;T right now, I am having an issue with my phone service. And I went into one of your stores, the very person who sold me $1,200.00 iPhones was very rude about getting me the help I need.;1</t>
  </si>
  <si>
    <t>Not happy at all with ATT</t>
  </si>
  <si>
    <t>10  😃</t>
  </si>
  <si>
    <t>10. 😃</t>
  </si>
  <si>
    <t>Auto pay using our cards as when we use a card fin but when no funds on ue another card fine but go back to our original card again as no more than 2 cards holding! Robots r a problem  as want speak Real Real Real Person! Pressing #'s is not always the right choice! Thank you!!</t>
  </si>
  <si>
    <t>My problem was handled quickly and had no problem after talking with Mo. Even waited for me and told me how to make a merge call to my daughter to get her card #.</t>
  </si>
  <si>
    <t>It was concerning a total outage for internet, phone and tv that lasted over 30 hours.  Message updates were not timely or accurate. Hopefully there willbe compensation on the next bill.</t>
  </si>
  <si>
    <t>They understood what I was talking about and they was very patient and aware.</t>
  </si>
  <si>
    <t>I have just had spinal surgery and bought a new att prepaid phone and live alone. Phone is unable to work at certain times, and it jumps around, hate it.I cannot able to get to store or call for help</t>
  </si>
  <si>
    <t>He tried hard;2</t>
  </si>
  <si>
    <t>Need English speaking people</t>
  </si>
  <si>
    <t>I couldn't hardly understand his English</t>
  </si>
  <si>
    <t>He could not understand what I needed and it was fairly simple.  If I didn't fully understand how things worked with my prepaid plan, he would have steered me into getting the wrong thing and costing me more time at trying to resolve it.  He was very hard to understand, even though he has an accent he needs to speak into to phone, its very very muffled, and my hearing  is Excellent. It would be very hard to get any customer service if an older generationneeded help.</t>
  </si>
  <si>
    <t>Equipment-Reviewed store location options</t>
  </si>
  <si>
    <t>Prepaid program ****.. can't use the att alp with prepaid customers.  Get your **** together..</t>
  </si>
  <si>
    <t>25$ is ok but why to pay for one year in advance?</t>
  </si>
  <si>
    <t>It's just **** I buy this card reuse refill and Everytime Its a pain in the ****, iv been a customer for awhile for multiple phone's i never get any incen</t>
  </si>
  <si>
    <t>Yes Zack fulfilled and greatly completed my request after I was feeling very much disrespected by the women that I spoke to the first time that while I was explaining my situation in the middle of me talking she just hung up on me after I first had to wait about 20 min to get through to talk to someone soit started bad but thank god that Zack answered on the second time I had to call back because I was frustrated by that time but he immediately told me that he was going to first complete my request and after that he would take care of the situation with the lady that I spoke to at first.Did did I great job</t>
  </si>
  <si>
    <t>AT&amp;T dropped the ball! Not only will I NOT recommend AT&amp;T, I will do my best to make sure that everyone I talk to about phone services goes to some other</t>
  </si>
  <si>
    <t>Everything was good</t>
  </si>
  <si>
    <t>Joe was very helpful and knowledgeable</t>
  </si>
  <si>
    <t>You have an amazing employee working for you!</t>
  </si>
  <si>
    <t>Uhm;4</t>
  </si>
  <si>
    <t>Who;0</t>
  </si>
  <si>
    <t>Completely!!!!!!!!!;10</t>
  </si>
  <si>
    <t>Automated service can't troubleshoot complicated situations. Human representatives CAN NOT be replaced!</t>
  </si>
  <si>
    <t>Good service!</t>
  </si>
  <si>
    <t>Max was very friendly and professional.  He even told me how to save money on my plan.</t>
  </si>
  <si>
    <t>Too expensive plans and activation fees compared with other telecommunications companies plus limited data</t>
  </si>
  <si>
    <t>I just wanted to know something about iPhones and prepaid plans</t>
  </si>
  <si>
    <t>Just you need to have a dedicated line that is quick to get some one on the line</t>
  </si>
  <si>
    <t>WSH - WASHINGTON/BALTIMORE</t>
  </si>
  <si>
    <t>4 as of now</t>
  </si>
  <si>
    <t>Quick response to questions and resolution of problems.</t>
  </si>
  <si>
    <t>I couldn't understand what she was saying half the time but it worked out</t>
  </si>
  <si>
    <t>She was excellent</t>
  </si>
  <si>
    <t>Great;10</t>
  </si>
  <si>
    <t>Sherry was fine , the clown at the AT&amp;T store in Dunkirk NY WAS THE PROBLEM!</t>
  </si>
  <si>
    <t>1😌</t>
  </si>
  <si>
    <t>I brought a phone the Apple Store unlocked so I can be able to move company's when I want. I did not phone fro stay locked with AT&amp;T. They didn't want tounlock my phone and I have to use it for 6 months in order for them to unlock I think this is Crazy and no other company does this. I will never recommend this server to anyone!</t>
  </si>
  <si>
    <t>2😌</t>
  </si>
  <si>
    <t>Nancy was okay, but I talked to 3 people before her.  They could barely speak English, very hard to understand.  I need to find a phone service  that hasthe call centers in  the United States</t>
  </si>
  <si>
    <t>The process was a nightmare. I spent 6 hours at home on the phone and 3 hours at the ATT store getting my phone ported and the line working. I was transferred dozens of times. Promised I would be called back and that never happened. Terrible.</t>
  </si>
  <si>
    <t>YES;10</t>
  </si>
  <si>
    <t>18;10</t>
  </si>
  <si>
    <t>At first, It was frustrating, I couldn't figure out my issue,, Jonas, Was very friendly, Very professional, And explained my issues clearly, And resolvedthem right away..</t>
  </si>
  <si>
    <t>707 - CHARLOTTE/CONCORD NC</t>
  </si>
  <si>
    <t>Mahmoud handled my issue very professionally. I was very satisfied with his service</t>
  </si>
  <si>
    <t>OnePlus Technology</t>
  </si>
  <si>
    <t>As I paid for the service, I need the good service. But you guys are not providing a good service at all. If I could I wanna give you guy 0 star</t>
  </si>
  <si>
    <t>Y'all stole $15.80 from me by not processing my auto payment. I will be cancelling this plan and getting Verizon before next month.</t>
  </si>
  <si>
    <t>Representative kept over talking me and was extremely rude and now has my daughters line disconnected and unable to use. Strongly considering taking ourbusiness elsewhere after this amazing display of rudeness. Said I'm just trying to get credit for free when the company messed up</t>
  </si>
  <si>
    <t>1 eventually</t>
  </si>
  <si>
    <t>You all did a great job  for me thank you</t>
  </si>
  <si>
    <t>Excellent service from James and Christian, 15 minutes before James. Smart and took their time answering my questions.</t>
  </si>
  <si>
    <t>I didn't know I would have to change my plan BEFORE I put My money on my phone I wanted to change plans. I called listen to the plans went in the store purchased a card with the amount of the plan I wanted. Added the card number and called 611 it automatically renewed my old plan. And She said I couldn'tchange it unless I added another 40. And they couldn't refund the $40 I had previously purchased 2 min before requesting the next 40. Next month I will be changing providers.</t>
  </si>
  <si>
    <t>GRN - GREENBRIER WV</t>
  </si>
  <si>
    <t>The volume of which the call was at was a bit quiet</t>
  </si>
  <si>
    <t>Thank you</t>
  </si>
  <si>
    <t>All was fine</t>
  </si>
  <si>
    <t>AddOns-Shared rates</t>
  </si>
  <si>
    <t>I have Covid and in the hospital I've been a loyal customer with AT&amp;T for over 10 years asked for an extension due to my illness I wasn't even given unlimited data just 1 GB</t>
  </si>
  <si>
    <t>I added Hotspot to my plan but it wasn't working. Raven trouble  shooted and when i needed to restart my phone for the Hotspot, she called me back to make sure it was working! Great customer service!</t>
  </si>
  <si>
    <t>My experience with her was very helpful and I just needed a new phone the service was excellent thanks</t>
  </si>
  <si>
    <t>Need to inform customer of any rate increase!</t>
  </si>
  <si>
    <t>Great service! Thank you</t>
  </si>
  <si>
    <t>Fast m easy</t>
  </si>
  <si>
    <t>Awesome</t>
  </si>
  <si>
    <t>It wasn't her fault</t>
  </si>
  <si>
    <t>Online-Other myAT&amp;T Issues</t>
  </si>
  <si>
    <t>Don't care too</t>
  </si>
  <si>
    <t>It was great she was very polite and helpful and I couldn't have asked for anything better</t>
  </si>
  <si>
    <t>I wanted to get back on prepay. After talking with Mo...where she said it was set up, I received a text saying my bill was $35 instead of $30....WHTH</t>
  </si>
  <si>
    <t>??;2</t>
  </si>
  <si>
    <t>He was very helpful</t>
  </si>
  <si>
    <t>He made sure he understood what I wanted and needed and he took the time to answer all my questions and look at different options for my situation.  He made sure all of my questions were answered before we ended our call. He was very good help! Thank you</t>
  </si>
  <si>
    <t>Excellent customer service.</t>
  </si>
  <si>
    <t>Definitely 10</t>
  </si>
  <si>
    <t>Helpful, fast and got problem resolved.</t>
  </si>
  <si>
    <t>Completely 10;10</t>
  </si>
  <si>
    <t>Luna was patient and knowledgeable.</t>
  </si>
  <si>
    <t>Nothing to complain about</t>
  </si>
  <si>
    <t>I was told that all 3 towers in my area were under maintenance. However, I am still unable to connect to the internet from my home</t>
  </si>
  <si>
    <t>Kevin is the best, kind, knowledgeable, excellent csr, courteous, and knows his stuff!, excellent work dude,  he is the man!!!! 😃</t>
  </si>
  <si>
    <t>Microsoft</t>
  </si>
  <si>
    <t>He was exceptional, very helpful and I am ?? % Satisfied ??!!</t>
  </si>
  <si>
    <t>Wayne is very good at his job. Thank you for a great experience!</t>
  </si>
  <si>
    <t>Your automated time needs to be reduced before one gets to a live person</t>
  </si>
  <si>
    <t>I was supposed to get a call back from a supervisor in just a very few minutes. Never happened an and the phone is still doing exact same thing. Now it weekend so no help. Going online has never once been successful because I don't understand phone lingo.  At&amp;t is THEE WORST. I've had my money taken and refused refunds, had money not put on hotspot but into account, even missed Superbowl and never apologized to. Only use at&amp;t cause I have zero choice. It's a lying thieving crooked company</t>
  </si>
  <si>
    <t>She responded then closed the chat before bothering to ask if I had any questions</t>
  </si>
  <si>
    <t>Well I'm very frustrated because I'm losing my time talking to machines instead of real person</t>
  </si>
  <si>
    <t>It's just when talking with him I don't know how but it's not like he was constantly blowing into the phone at the very same time he was talking. Also when he would ask me for my information like phone number and I would start to give it to him he would cut me off by repeating what I was saying before I even finished right in the middle of me saying it. Just got a little annoying</t>
  </si>
  <si>
    <t>It was somewhat difficult to understand what your Representatives were saying because they were not pronouncing their words properly or talking to fast.</t>
  </si>
  <si>
    <t>Spanish</t>
  </si>
  <si>
    <t>Maria was very curteous and professional.</t>
  </si>
  <si>
    <t>😀;8</t>
  </si>
  <si>
    <t>Always discuss clients' options.</t>
  </si>
  <si>
    <t>How to wait on the phone for four hours for tech-support to keep transferring us</t>
  </si>
  <si>
    <t>O</t>
  </si>
  <si>
    <t>I just did no body's done there job at all do I have get someone fired ,sue you get ahold. Of world news or what.</t>
  </si>
  <si>
    <t>No my phone is cut off again by att for non payment this will be the 4 the month I was approved  by the connectivity program right away  the rest is up to att but they keep givinge the run around  back and forth they have all the info there's nothing else I can do it's up to you and the program to get theconnection I've giving my ID no# pin # personal info over and over and here I sit with no phone again can't get   no real person to talk to ,I been to the store 20;times me and my friend have spent hrs and he's on the phone for nothing I'm feeling like a **** at this point .please help .the rest is youpeople's job not mine .I'm very upset .this just isn't right and terrible business .thank you.</t>
  </si>
  <si>
    <t>Ali was able to provide excellent customer service and helped also with technical support. Good knowledge and phone etiquette.</t>
  </si>
  <si>
    <t>Poor service</t>
  </si>
  <si>
    <t>No, too many problems, who needs this Daily. I'm so sick of it myself.;Definitely not</t>
  </si>
  <si>
    <t>Alex was kind, but the problem with my phone yet Lingers</t>
  </si>
  <si>
    <t>Not at all since.;1</t>
  </si>
  <si>
    <t>Could not assign my checking account for autopay</t>
  </si>
  <si>
    <t>Nothing he could do;1</t>
  </si>
  <si>
    <t>New card</t>
  </si>
  <si>
    <t>he's the best</t>
  </si>
  <si>
    <t>You need to train your call technicians way way better he had no idea how to help me.!!!! Will be going to Verizon wireless by the end of the month..</t>
  </si>
  <si>
    <t>It was okay</t>
  </si>
  <si>
    <t>I had a scam ... unfamiliar territory for your operations</t>
  </si>
  <si>
    <t>?;5</t>
  </si>
  <si>
    <t>Eye love my service</t>
  </si>
  <si>
    <t>Good;10</t>
  </si>
  <si>
    <t>Thank you Ms Lilly for you assistance and professionalism.</t>
  </si>
  <si>
    <t>I had a difficulty understanding the customer representative.</t>
  </si>
  <si>
    <t>Account Help-Shared DNC Registry information</t>
  </si>
  <si>
    <t>See question #2</t>
  </si>
  <si>
    <t>10 as long as the change of the credit card goes through smoothly.</t>
  </si>
  <si>
    <t>20;5</t>
  </si>
  <si>
    <t>Data or Messaging Charges</t>
  </si>
  <si>
    <t>Billing-Shared data usage information/details</t>
  </si>
  <si>
    <t>Just couldn't understand what he was saying I just agreed not knowing what was said!!</t>
  </si>
  <si>
    <t>It took me about 3 days and multiple phone calls to handle my request. The first couple times the associates were no help at all and pretty much told metoo bad. Ahmed was an absolute beast and took care of everything so easily. He clearly gives a **** about his job and puts forth a great effort comparedto some of his colleagues. Give that man a raise!!</t>
  </si>
  <si>
    <t>She didn't seem to understand a simple concept of entering a serial number for a government rebate program. Transferred me to another agent whose accentmade it difficult to understand. If your website actually functioned properly I wouldn't be wasting my Sunday morning filling out a survey that probablywon't even be read.</t>
  </si>
  <si>
    <t>I was on the call for a full hour and unable to obtain any satisfaction for AT&amp;T charging me for an add-on that was never provided because it was &gt; 6 months ago. So if you rob me and don't get caught for 180 days you get to keep my money. My hour on the phone would have been better spent lobbying regulators to come down on your thieving asses.</t>
  </si>
  <si>
    <t>I paid my $30 on 8/29. My phone broke. Got a new phone on 9/9. I had to pay another $30 on 9/9 to activate the new phone because the ATT store said I didn't make any prepayment at all. I over paid here!?</t>
  </si>
  <si>
    <t>1000;10</t>
  </si>
  <si>
    <t>The website is not working for me to get a reduced rate for my phone</t>
  </si>
  <si>
    <t>It was awesome</t>
  </si>
  <si>
    <t>Zero coordination and the worst customer service I have seen in my life</t>
  </si>
  <si>
    <t>The whole experience was awful the store nor customer service wanted to credit my account and kept going back and forth. Zero accountability</t>
  </si>
  <si>
    <t>Plans-Assisted with Walmart Bonus Data Offer</t>
  </si>
  <si>
    <t>I was so frustrated with my bank changing my account number and Sam helped me tremendously.  God Bless Sam.   He was so very helpful.</t>
  </si>
  <si>
    <t>10+</t>
  </si>
  <si>
    <t>Really nice</t>
  </si>
  <si>
    <t>YES;1</t>
  </si>
  <si>
    <t>She was excellent and resolved issue</t>
  </si>
  <si>
    <t>On hold slot</t>
  </si>
  <si>
    <t>Me 1;1</t>
  </si>
  <si>
    <t>ATT prepaid was a good service. No complaints</t>
  </si>
  <si>
    <t>10;2</t>
  </si>
  <si>
    <t>11;10</t>
  </si>
  <si>
    <t>Grammer</t>
  </si>
  <si>
    <t>Great customer service. Addressed and fixed the issue in timely manner .</t>
  </si>
  <si>
    <t>I'm very satisfied with the service and I really recommend at&amp;t to my friends</t>
  </si>
  <si>
    <t>I get it that theft is out there but if I wanted to handle a phone they should have the ability to unlock the phone and handle it</t>
  </si>
  <si>
    <t>Dude was very nice and his main aim was to "make my day better". First thing he said, and before the call was over he checked to see if he had actually done so. Helped me with what I needed and then some! Very cool guy and very professional too. Thank you.</t>
  </si>
  <si>
    <t>Excellent service</t>
  </si>
  <si>
    <t>10     Because of the outstanding performance of the gentleman who was able to help me Abraham</t>
  </si>
  <si>
    <t>Ibrahim was polite, cordial, professional, everything you would expect a person to be on the other end of the line when you call for assistance. He explain things he understood things his heels, or whatever he service person should strive to be like.</t>
  </si>
  <si>
    <t>I could not get service  the rep ,was very helpful and polite  and solved the issues</t>
  </si>
  <si>
    <t>They were helpful straight to the point what I was looking for</t>
  </si>
  <si>
    <t>Very kind</t>
  </si>
  <si>
    <t>Leo was extremely helpful, courteous, &amp; personable w attention to my request for my service issues. Great customer service.</t>
  </si>
  <si>
    <t>He could not understand my question. I needed a SIM card for Italy and he kept saying I did not .</t>
  </si>
  <si>
    <t>My daughter tried putting the sim card of her att prepaid phone, into a Samsung ao3.  Then she put it back.  It's locked or something and can no longer make or take calls</t>
  </si>
  <si>
    <t>My bankcard had been changed so my payment wouldn't go through and he fixed it! Thank You Adam!</t>
  </si>
  <si>
    <t>Still waiting for the tech support to fix my texting issue??</t>
  </si>
  <si>
    <t>No issues</t>
  </si>
  <si>
    <t>Aly went to my problem and above it , he was just terrific,  absolutely great ~!!! A 10</t>
  </si>
  <si>
    <t>Date</t>
  </si>
  <si>
    <t>Year</t>
  </si>
  <si>
    <t>Week#</t>
  </si>
  <si>
    <t>Week Name</t>
  </si>
  <si>
    <t>ingPen</t>
  </si>
  <si>
    <t>77HM</t>
  </si>
  <si>
    <t>61EA</t>
  </si>
  <si>
    <t>422Z</t>
  </si>
  <si>
    <t>26NH</t>
  </si>
  <si>
    <t>158M</t>
  </si>
  <si>
    <t>3J A</t>
  </si>
  <si>
    <t>32GI</t>
  </si>
  <si>
    <t>90SM</t>
  </si>
  <si>
    <t>05QO</t>
  </si>
  <si>
    <t>75KY</t>
  </si>
  <si>
    <t>42UO</t>
  </si>
  <si>
    <t>00RA</t>
  </si>
  <si>
    <t>99CA</t>
  </si>
  <si>
    <t>53FM</t>
  </si>
  <si>
    <t>46UN</t>
  </si>
  <si>
    <t>93KN</t>
  </si>
  <si>
    <t>93KG</t>
  </si>
  <si>
    <t>93KS</t>
  </si>
  <si>
    <t>79HM</t>
  </si>
  <si>
    <t>593M</t>
  </si>
  <si>
    <t>593R</t>
  </si>
  <si>
    <t>88XA</t>
  </si>
  <si>
    <t>42ym</t>
  </si>
  <si>
    <t>06JB</t>
  </si>
  <si>
    <t>42YA</t>
  </si>
  <si>
    <t>25UE</t>
  </si>
  <si>
    <t>97TR</t>
  </si>
  <si>
    <t>609M</t>
  </si>
  <si>
    <t>414K</t>
  </si>
  <si>
    <t>37KA</t>
  </si>
  <si>
    <t>08FY</t>
  </si>
  <si>
    <t>195R</t>
  </si>
  <si>
    <t>94AS</t>
  </si>
  <si>
    <t>56FM</t>
  </si>
  <si>
    <t>89EM</t>
  </si>
  <si>
    <t>69WM</t>
  </si>
  <si>
    <t>220N</t>
  </si>
  <si>
    <t>97CM</t>
  </si>
  <si>
    <t>98FR</t>
  </si>
  <si>
    <t>90CA</t>
  </si>
  <si>
    <t>619K</t>
  </si>
  <si>
    <t>825A</t>
  </si>
  <si>
    <t>141M</t>
  </si>
  <si>
    <t>679Y</t>
  </si>
  <si>
    <t>056E</t>
  </si>
  <si>
    <t>056R</t>
  </si>
  <si>
    <t>382S</t>
  </si>
  <si>
    <t>073K</t>
  </si>
  <si>
    <t>665A</t>
  </si>
  <si>
    <t>573A</t>
  </si>
  <si>
    <t>440O</t>
  </si>
  <si>
    <t>18EY</t>
  </si>
  <si>
    <t>881A</t>
  </si>
  <si>
    <t>391A</t>
  </si>
  <si>
    <t>695M</t>
  </si>
  <si>
    <t>015M</t>
  </si>
  <si>
    <t>006a</t>
  </si>
  <si>
    <t>006s</t>
  </si>
  <si>
    <t>315K</t>
  </si>
  <si>
    <t>716S</t>
  </si>
  <si>
    <t>344A</t>
  </si>
  <si>
    <t>344S</t>
  </si>
  <si>
    <t>006M</t>
  </si>
  <si>
    <t>716M</t>
  </si>
  <si>
    <t>060 </t>
  </si>
  <si>
    <t>699r</t>
  </si>
  <si>
    <t>060D</t>
  </si>
  <si>
    <t>711M</t>
  </si>
  <si>
    <t>915A</t>
  </si>
  <si>
    <t>057M</t>
  </si>
  <si>
    <t>714R</t>
  </si>
  <si>
    <t>034T</t>
  </si>
  <si>
    <t>969M</t>
  </si>
  <si>
    <t>66BA</t>
  </si>
  <si>
    <t>54RY</t>
  </si>
  <si>
    <t>97YA</t>
  </si>
  <si>
    <t>708A</t>
  </si>
  <si>
    <t>516M</t>
  </si>
  <si>
    <t>149T</t>
  </si>
  <si>
    <t>67QA</t>
  </si>
  <si>
    <t>790N</t>
  </si>
  <si>
    <t>320A</t>
  </si>
  <si>
    <t>912H</t>
  </si>
  <si>
    <t>499A</t>
  </si>
  <si>
    <t>127R</t>
  </si>
  <si>
    <t>127M</t>
  </si>
  <si>
    <t>163M</t>
  </si>
  <si>
    <t>891H</t>
  </si>
  <si>
    <t>474K</t>
  </si>
  <si>
    <t>402A</t>
  </si>
  <si>
    <t>26YY</t>
  </si>
  <si>
    <t>474M</t>
  </si>
  <si>
    <t>283N</t>
  </si>
  <si>
    <t>295A</t>
  </si>
  <si>
    <t>015I</t>
  </si>
  <si>
    <t>534N</t>
  </si>
  <si>
    <t>143A</t>
  </si>
  <si>
    <t>11FA</t>
  </si>
  <si>
    <t>974M</t>
  </si>
  <si>
    <t>ingP</t>
  </si>
  <si>
    <t>012M</t>
  </si>
  <si>
    <t>318M</t>
  </si>
  <si>
    <t>712J</t>
  </si>
  <si>
    <t>50FH</t>
  </si>
  <si>
    <t>50FM</t>
  </si>
  <si>
    <t>947Y</t>
  </si>
  <si>
    <t>300A</t>
  </si>
  <si>
    <t>099M</t>
  </si>
  <si>
    <t>476m</t>
  </si>
  <si>
    <t>515t</t>
  </si>
  <si>
    <t>08ba</t>
  </si>
  <si>
    <t>168L</t>
  </si>
  <si>
    <t>43WY</t>
  </si>
  <si>
    <t>598M</t>
  </si>
  <si>
    <t>73XA</t>
  </si>
  <si>
    <t>72JA</t>
  </si>
  <si>
    <t>02VA</t>
  </si>
  <si>
    <t>72JR</t>
  </si>
  <si>
    <t>168M</t>
  </si>
  <si>
    <t>675Z</t>
  </si>
  <si>
    <t>494M</t>
  </si>
  <si>
    <t>08bm</t>
  </si>
  <si>
    <t>809Z</t>
  </si>
  <si>
    <t>142I</t>
  </si>
  <si>
    <t>008N</t>
  </si>
  <si>
    <t>69HA</t>
  </si>
  <si>
    <t>355H</t>
  </si>
  <si>
    <t>019I</t>
  </si>
  <si>
    <t>355M</t>
  </si>
  <si>
    <t>074M</t>
  </si>
  <si>
    <t>69HM</t>
  </si>
  <si>
    <t>866M</t>
  </si>
  <si>
    <t>874M</t>
  </si>
  <si>
    <t>300O</t>
  </si>
  <si>
    <t>008R</t>
  </si>
  <si>
    <t>921S</t>
  </si>
  <si>
    <t>488S</t>
  </si>
  <si>
    <t>86HY</t>
  </si>
  <si>
    <t>07KY</t>
  </si>
  <si>
    <t>40NY</t>
  </si>
  <si>
    <t>47CM</t>
  </si>
  <si>
    <t>82WA</t>
  </si>
  <si>
    <t>74WA</t>
  </si>
  <si>
    <t>973F</t>
  </si>
  <si>
    <t>091M</t>
  </si>
  <si>
    <t>37JN</t>
  </si>
  <si>
    <t>63DA</t>
  </si>
  <si>
    <t>89AT</t>
  </si>
  <si>
    <t>52JB</t>
  </si>
  <si>
    <t>Super 1</t>
  </si>
  <si>
    <t>Super 2</t>
  </si>
  <si>
    <t>Super 3</t>
  </si>
  <si>
    <t>Super 4</t>
  </si>
  <si>
    <t>Super 5</t>
  </si>
  <si>
    <t>Super 6</t>
  </si>
  <si>
    <t>Super 7</t>
  </si>
  <si>
    <t>Super 8</t>
  </si>
  <si>
    <t>Super 9</t>
  </si>
  <si>
    <t>Super 10</t>
  </si>
  <si>
    <t>Super 11</t>
  </si>
  <si>
    <t>Super 12</t>
  </si>
  <si>
    <t>Super 13</t>
  </si>
  <si>
    <t>Manger 0</t>
  </si>
  <si>
    <t>Manger 1</t>
  </si>
  <si>
    <t>-</t>
  </si>
  <si>
    <t>agent 1</t>
  </si>
  <si>
    <t>Agent 2</t>
  </si>
  <si>
    <t>agent 3</t>
  </si>
  <si>
    <t>agent 4</t>
  </si>
  <si>
    <t>agent 5</t>
  </si>
  <si>
    <t>agent 6</t>
  </si>
  <si>
    <t>agent 7</t>
  </si>
  <si>
    <t>agent 8</t>
  </si>
  <si>
    <t>agent 9</t>
  </si>
  <si>
    <t>agent 10</t>
  </si>
  <si>
    <t>agent 11</t>
  </si>
  <si>
    <t>agent 12</t>
  </si>
  <si>
    <t>agent 13</t>
  </si>
  <si>
    <t>agent 14</t>
  </si>
  <si>
    <t>agent 15</t>
  </si>
  <si>
    <t>agent 16</t>
  </si>
  <si>
    <t>agent 17</t>
  </si>
  <si>
    <t>agent 18</t>
  </si>
  <si>
    <t>agent 19</t>
  </si>
  <si>
    <t>agent 20</t>
  </si>
  <si>
    <t>agent 21</t>
  </si>
  <si>
    <t>agent 22</t>
  </si>
  <si>
    <t>agent 23</t>
  </si>
  <si>
    <t>agent 24</t>
  </si>
  <si>
    <t>agent 25</t>
  </si>
  <si>
    <t>agent 26</t>
  </si>
  <si>
    <t>agent 27</t>
  </si>
  <si>
    <t>agent 28</t>
  </si>
  <si>
    <t>agent 29</t>
  </si>
  <si>
    <t>agent 30</t>
  </si>
  <si>
    <t>agent 31</t>
  </si>
  <si>
    <t>agent 32</t>
  </si>
  <si>
    <t>agent 33</t>
  </si>
  <si>
    <t>agent 34</t>
  </si>
  <si>
    <t>agent 35</t>
  </si>
  <si>
    <t>agent 36</t>
  </si>
  <si>
    <t>agent 37</t>
  </si>
  <si>
    <t>agent 38</t>
  </si>
  <si>
    <t>agent 39</t>
  </si>
  <si>
    <t>agent 40</t>
  </si>
  <si>
    <t>agent 41</t>
  </si>
  <si>
    <t>agent 42</t>
  </si>
  <si>
    <t>agent 43</t>
  </si>
  <si>
    <t>agent 44</t>
  </si>
  <si>
    <t>agent 45</t>
  </si>
  <si>
    <t>agent 46</t>
  </si>
  <si>
    <t>agent 47</t>
  </si>
  <si>
    <t>agent 48</t>
  </si>
  <si>
    <t>agent 49</t>
  </si>
  <si>
    <t>agent 50</t>
  </si>
  <si>
    <t>agent 51</t>
  </si>
  <si>
    <t>agent 52</t>
  </si>
  <si>
    <t>agent 53</t>
  </si>
  <si>
    <t>agent 54</t>
  </si>
  <si>
    <t>agent 55</t>
  </si>
  <si>
    <t>agent 56</t>
  </si>
  <si>
    <t>agent 57</t>
  </si>
  <si>
    <t>agent 58</t>
  </si>
  <si>
    <t>agent 59</t>
  </si>
  <si>
    <t>agent 60</t>
  </si>
  <si>
    <t>agent 61</t>
  </si>
  <si>
    <t>agent 62</t>
  </si>
  <si>
    <t>agent 63</t>
  </si>
  <si>
    <t>agent 64</t>
  </si>
  <si>
    <t>agent 65</t>
  </si>
  <si>
    <t>agent 66</t>
  </si>
  <si>
    <t>agent 67</t>
  </si>
  <si>
    <t>agent 68</t>
  </si>
  <si>
    <t>agent 69</t>
  </si>
  <si>
    <t>agent 70</t>
  </si>
  <si>
    <t>agent 71</t>
  </si>
  <si>
    <t>agent 72</t>
  </si>
  <si>
    <t>agent 73</t>
  </si>
  <si>
    <t>agent 74</t>
  </si>
  <si>
    <t>agent 75</t>
  </si>
  <si>
    <t>agent 76</t>
  </si>
  <si>
    <t>agent 77</t>
  </si>
  <si>
    <t>agent 78</t>
  </si>
  <si>
    <t>agent 79</t>
  </si>
  <si>
    <t>agent 80</t>
  </si>
  <si>
    <t>agent 81</t>
  </si>
  <si>
    <t>agent 82</t>
  </si>
  <si>
    <t>agent 83</t>
  </si>
  <si>
    <t>agent 84</t>
  </si>
  <si>
    <t>agent 85</t>
  </si>
  <si>
    <t>agent 86</t>
  </si>
  <si>
    <t>agent 87</t>
  </si>
  <si>
    <t>agent 88</t>
  </si>
  <si>
    <t>agent 89</t>
  </si>
  <si>
    <t>agent 90</t>
  </si>
  <si>
    <t>agent 91</t>
  </si>
  <si>
    <t>agent 92</t>
  </si>
  <si>
    <t>agent 93</t>
  </si>
  <si>
    <t>agent 94</t>
  </si>
  <si>
    <t>agent 95</t>
  </si>
  <si>
    <t>agent 96</t>
  </si>
  <si>
    <t>agent 97</t>
  </si>
  <si>
    <t>agent 98</t>
  </si>
  <si>
    <t>agent 99</t>
  </si>
  <si>
    <t>agent 100</t>
  </si>
  <si>
    <t>agent 101</t>
  </si>
  <si>
    <t>agent 102</t>
  </si>
  <si>
    <t>agent 103</t>
  </si>
  <si>
    <t>agent 104</t>
  </si>
  <si>
    <t>agent 105</t>
  </si>
  <si>
    <t>agent 106</t>
  </si>
  <si>
    <t>agent 107</t>
  </si>
  <si>
    <t>agent 108</t>
  </si>
  <si>
    <t>agent 109</t>
  </si>
  <si>
    <t>agent 110</t>
  </si>
  <si>
    <t>agent 111</t>
  </si>
  <si>
    <t>agent 112</t>
  </si>
  <si>
    <t>agent 113</t>
  </si>
  <si>
    <t>agent 114</t>
  </si>
  <si>
    <t>agent 115</t>
  </si>
  <si>
    <t>agent 116</t>
  </si>
  <si>
    <t>agent 117</t>
  </si>
  <si>
    <t>agent 118</t>
  </si>
  <si>
    <t>agent 119</t>
  </si>
  <si>
    <t>agent 120</t>
  </si>
  <si>
    <t>agent 121</t>
  </si>
  <si>
    <t>agent 122</t>
  </si>
  <si>
    <t>agent 123</t>
  </si>
  <si>
    <t>agent 124</t>
  </si>
  <si>
    <t>agent 125</t>
  </si>
  <si>
    <t>agent 126</t>
  </si>
  <si>
    <t>agent 127</t>
  </si>
  <si>
    <t>agent 128</t>
  </si>
  <si>
    <t>agent 129</t>
  </si>
  <si>
    <t>agent 130</t>
  </si>
  <si>
    <t>agent 131</t>
  </si>
  <si>
    <t>agent 132</t>
  </si>
  <si>
    <t>agent 133</t>
  </si>
  <si>
    <t>agent 134</t>
  </si>
  <si>
    <t>agent 135</t>
  </si>
  <si>
    <t>agent 136</t>
  </si>
  <si>
    <t>agent 137</t>
  </si>
  <si>
    <t>agent 138</t>
  </si>
  <si>
    <t>agent 139</t>
  </si>
  <si>
    <t>agent 140</t>
  </si>
  <si>
    <t>agent 141</t>
  </si>
  <si>
    <t>agent 142</t>
  </si>
  <si>
    <t>agent 143</t>
  </si>
  <si>
    <t>agent 144</t>
  </si>
  <si>
    <t>agent 145</t>
  </si>
  <si>
    <t>agent 146</t>
  </si>
  <si>
    <t>agent 147</t>
  </si>
  <si>
    <t>agent 148</t>
  </si>
  <si>
    <t>agent 149</t>
  </si>
  <si>
    <t>agent 150</t>
  </si>
  <si>
    <t>agent 151</t>
  </si>
  <si>
    <t>agent 152</t>
  </si>
  <si>
    <t>agent 153</t>
  </si>
  <si>
    <t>agent 154</t>
  </si>
  <si>
    <t>agent 155</t>
  </si>
  <si>
    <t>agent 156</t>
  </si>
  <si>
    <t>agent 157</t>
  </si>
  <si>
    <t>agent 158</t>
  </si>
  <si>
    <t>agent 159</t>
  </si>
  <si>
    <t>agent 160</t>
  </si>
  <si>
    <t>agent 161</t>
  </si>
  <si>
    <t>agent 162</t>
  </si>
  <si>
    <t>agent 163</t>
  </si>
  <si>
    <t>agent 164</t>
  </si>
  <si>
    <t>agent 165</t>
  </si>
  <si>
    <t>agent 166</t>
  </si>
  <si>
    <t>agent 167</t>
  </si>
  <si>
    <t>agent 168</t>
  </si>
  <si>
    <t>agent 169</t>
  </si>
  <si>
    <t>agent 170</t>
  </si>
  <si>
    <t>agent 171</t>
  </si>
  <si>
    <t>agent 172</t>
  </si>
  <si>
    <t>agent 173</t>
  </si>
  <si>
    <t>agent 174</t>
  </si>
  <si>
    <t>agent 175</t>
  </si>
  <si>
    <t>agent 176</t>
  </si>
  <si>
    <t>agent 177</t>
  </si>
  <si>
    <t>agent 178</t>
  </si>
  <si>
    <t>agent 179</t>
  </si>
  <si>
    <t>agent 180</t>
  </si>
  <si>
    <t>agent 181</t>
  </si>
  <si>
    <t>agent 182</t>
  </si>
  <si>
    <t>agent 183</t>
  </si>
  <si>
    <t>agent 184</t>
  </si>
  <si>
    <t>agent 185</t>
  </si>
  <si>
    <t>agent 186</t>
  </si>
  <si>
    <t>agent 187</t>
  </si>
  <si>
    <t>agent 188</t>
  </si>
  <si>
    <t>agent 189</t>
  </si>
  <si>
    <t>agent 190</t>
  </si>
  <si>
    <t>agent 191</t>
  </si>
  <si>
    <t>agent 192</t>
  </si>
  <si>
    <t>agent 193</t>
  </si>
  <si>
    <t>agent 194</t>
  </si>
  <si>
    <t>agent 195</t>
  </si>
  <si>
    <t>agent 196</t>
  </si>
  <si>
    <t>agent 197</t>
  </si>
  <si>
    <t>agent 198</t>
  </si>
  <si>
    <t>agent 199</t>
  </si>
  <si>
    <t>Super 15</t>
  </si>
  <si>
    <t>Super 16</t>
  </si>
  <si>
    <t>Super 17</t>
  </si>
  <si>
    <t>Super 18</t>
  </si>
  <si>
    <t>Super 19</t>
  </si>
  <si>
    <t>Agent 1@Dummy.com</t>
  </si>
  <si>
    <t>Agent 2@Dummy.com</t>
  </si>
  <si>
    <t>Agent 3@Dummy.com</t>
  </si>
  <si>
    <t>Agent 4@Dummy.com</t>
  </si>
  <si>
    <t>Agent 5@Dummy.com</t>
  </si>
  <si>
    <t>Agent 6@Dummy.com</t>
  </si>
  <si>
    <t>Agent 7@Dummy.com</t>
  </si>
  <si>
    <t>Agent 8@Dummy.com</t>
  </si>
  <si>
    <t>Agent 9@Dummy.com</t>
  </si>
  <si>
    <t>Agent 10@Dummy.com</t>
  </si>
  <si>
    <t>Agent 11@Dummy.com</t>
  </si>
  <si>
    <t>Agent 12@Dummy.com</t>
  </si>
  <si>
    <t>Agent 13@Dummy.com</t>
  </si>
  <si>
    <t>Agent 14@Dummy.com</t>
  </si>
  <si>
    <t>Agent 15@Dummy.com</t>
  </si>
  <si>
    <t>Agent 16@Dummy.com</t>
  </si>
  <si>
    <t>Agent 17@Dummy.com</t>
  </si>
  <si>
    <t>Agent 18@Dummy.com</t>
  </si>
  <si>
    <t>Agent 19@Dummy.com</t>
  </si>
  <si>
    <t>Agent 20@Dummy.com</t>
  </si>
  <si>
    <t>Agent 21@Dummy.com</t>
  </si>
  <si>
    <t>Agent 22@Dummy.com</t>
  </si>
  <si>
    <t>Agent 23@Dummy.com</t>
  </si>
  <si>
    <t>Agent 24@Dummy.com</t>
  </si>
  <si>
    <t>Agent 25@Dummy.com</t>
  </si>
  <si>
    <t>Agent 26@Dummy.com</t>
  </si>
  <si>
    <t>Agent 27@Dummy.com</t>
  </si>
  <si>
    <t>Agent 28@Dummy.com</t>
  </si>
  <si>
    <t>Agent 29@Dummy.com</t>
  </si>
  <si>
    <t>Agent 30@Dummy.com</t>
  </si>
  <si>
    <t>Agent 31@Dummy.com</t>
  </si>
  <si>
    <t>Agent 32@Dummy.com</t>
  </si>
  <si>
    <t>Agent 33@Dummy.com</t>
  </si>
  <si>
    <t>Agent 34@Dummy.com</t>
  </si>
  <si>
    <t>Agent 35@Dummy.com</t>
  </si>
  <si>
    <t>Agent 36@Dummy.com</t>
  </si>
  <si>
    <t>Agent 37@Dummy.com</t>
  </si>
  <si>
    <t>Agent 38@Dummy.com</t>
  </si>
  <si>
    <t>Agent 39@Dummy.com</t>
  </si>
  <si>
    <t>Agent 40@Dummy.com</t>
  </si>
  <si>
    <t>Agent 41@Dummy.com</t>
  </si>
  <si>
    <t>Agent 42@Dummy.com</t>
  </si>
  <si>
    <t>Agent 43@Dummy.com</t>
  </si>
  <si>
    <t>Agent 44@Dummy.com</t>
  </si>
  <si>
    <t>Agent 45@Dummy.com</t>
  </si>
  <si>
    <t>Agent 46@Dummy.com</t>
  </si>
  <si>
    <t>Agent 47@Dummy.com</t>
  </si>
  <si>
    <t>Agent 48@Dummy.com</t>
  </si>
  <si>
    <t>Agent 49@Dummy.com</t>
  </si>
  <si>
    <t>Agent 50@Dummy.com</t>
  </si>
  <si>
    <t>Agent 51@Dummy.com</t>
  </si>
  <si>
    <t>Agent 52@Dummy.com</t>
  </si>
  <si>
    <t>Agent 53@Dummy.com</t>
  </si>
  <si>
    <t>Agent 54@Dummy.com</t>
  </si>
  <si>
    <t>Agent 55@Dummy.com</t>
  </si>
  <si>
    <t>Agent 56@Dummy.com</t>
  </si>
  <si>
    <t>Agent 57@Dummy.com</t>
  </si>
  <si>
    <t>Agent 58@Dummy.com</t>
  </si>
  <si>
    <t>Agent 59@Dummy.com</t>
  </si>
  <si>
    <t>Agent 60@Dummy.com</t>
  </si>
  <si>
    <t>Agent 61@Dummy.com</t>
  </si>
  <si>
    <t>Agent 62@Dummy.com</t>
  </si>
  <si>
    <t>Agent 63@Dummy.com</t>
  </si>
  <si>
    <t>Agent 64@Dummy.com</t>
  </si>
  <si>
    <t>Agent 65@Dummy.com</t>
  </si>
  <si>
    <t>Agent 66@Dummy.com</t>
  </si>
  <si>
    <t>Agent 67@Dummy.com</t>
  </si>
  <si>
    <t>Agent 68@Dummy.com</t>
  </si>
  <si>
    <t>Agent 69@Dummy.com</t>
  </si>
  <si>
    <t>Agent 70@Dummy.com</t>
  </si>
  <si>
    <t>Agent 71@Dummy.com</t>
  </si>
  <si>
    <t>Agent 72@Dummy.com</t>
  </si>
  <si>
    <t>Agent 73@Dummy.com</t>
  </si>
  <si>
    <t>Agent 74@Dummy.com</t>
  </si>
  <si>
    <t>Agent 75@Dummy.com</t>
  </si>
  <si>
    <t>Agent 76@Dummy.com</t>
  </si>
  <si>
    <t>Agent 77@Dummy.com</t>
  </si>
  <si>
    <t>Agent 78@Dummy.com</t>
  </si>
  <si>
    <t>Agent 79@Dummy.com</t>
  </si>
  <si>
    <t>Agent 80@Dummy.com</t>
  </si>
  <si>
    <t>Agent 81@Dummy.com</t>
  </si>
  <si>
    <t>Agent 82@Dummy.com</t>
  </si>
  <si>
    <t>Agent 83@Dummy.com</t>
  </si>
  <si>
    <t>Agent 84@Dummy.com</t>
  </si>
  <si>
    <t>Agent 85@Dummy.com</t>
  </si>
  <si>
    <t>Agent 86@Dummy.com</t>
  </si>
  <si>
    <t>Agent 87@Dummy.com</t>
  </si>
  <si>
    <t>Agent 88@Dummy.com</t>
  </si>
  <si>
    <t>Agent 89@Dummy.com</t>
  </si>
  <si>
    <t>Agent 90@Dummy.com</t>
  </si>
  <si>
    <t>Agent 91@Dummy.com</t>
  </si>
  <si>
    <t>Agent 92@Dummy.com</t>
  </si>
  <si>
    <t>Agent 93@Dummy.com</t>
  </si>
  <si>
    <t>Agent 94@Dummy.com</t>
  </si>
  <si>
    <t>Agent 95@Dummy.com</t>
  </si>
  <si>
    <t>Agent 96@Dummy.com</t>
  </si>
  <si>
    <t>Agent 97@Dummy.com</t>
  </si>
  <si>
    <t>Agent 98@Dummy.com</t>
  </si>
  <si>
    <t>Agent 99@Dummy.com</t>
  </si>
  <si>
    <t>Agent 100@Dummy.com</t>
  </si>
  <si>
    <t>Agent 101@Dummy.com</t>
  </si>
  <si>
    <t>Agent 102@Dummy.com</t>
  </si>
  <si>
    <t>Agent 103@Dummy.com</t>
  </si>
  <si>
    <t>Agent 104@Dummy.com</t>
  </si>
  <si>
    <t>Agent 105@Dummy.com</t>
  </si>
  <si>
    <t>Agent 106@Dummy.com</t>
  </si>
  <si>
    <t>Agent 107@Dummy.com</t>
  </si>
  <si>
    <t>Agent 108@Dummy.com</t>
  </si>
  <si>
    <t>Agent 109@Dummy.com</t>
  </si>
  <si>
    <t>Agent 110@Dummy.com</t>
  </si>
  <si>
    <t>Agent 111@Dummy.com</t>
  </si>
  <si>
    <t>Agent 112@Dummy.com</t>
  </si>
  <si>
    <t>Agent 113@Dummy.com</t>
  </si>
  <si>
    <t>Agent 114@Dummy.com</t>
  </si>
  <si>
    <t>Agent 115@Dummy.com</t>
  </si>
  <si>
    <t>Agent 116@Dummy.com</t>
  </si>
  <si>
    <t>Agent 117@Dummy.com</t>
  </si>
  <si>
    <t>Agent 118@Dummy.com</t>
  </si>
  <si>
    <t>Agent 119@Dummy.com</t>
  </si>
  <si>
    <t>Agent 120@Dummy.com</t>
  </si>
  <si>
    <t>Agent 121@Dummy.com</t>
  </si>
  <si>
    <t>Agent 122@Dummy.com</t>
  </si>
  <si>
    <t>Agent 123@Dummy.com</t>
  </si>
  <si>
    <t>Agent 124@Dummy.com</t>
  </si>
  <si>
    <t>Agent 125@Dummy.com</t>
  </si>
  <si>
    <t>Agent 126@Dummy.com</t>
  </si>
  <si>
    <t>Agent 127@Dummy.com</t>
  </si>
  <si>
    <t>Agent 128@Dummy.com</t>
  </si>
  <si>
    <t>Agent 129@Dummy.com</t>
  </si>
  <si>
    <t>Agent 130@Dummy.com</t>
  </si>
  <si>
    <t>Agent 131@Dummy.com</t>
  </si>
  <si>
    <t>Agent 132@Dummy.com</t>
  </si>
  <si>
    <t>Agent 133@Dummy.com</t>
  </si>
  <si>
    <t>Agent 134@Dummy.com</t>
  </si>
  <si>
    <t>Agent 135@Dummy.com</t>
  </si>
  <si>
    <t>Agent 136@Dummy.com</t>
  </si>
  <si>
    <t>Agent 137@Dummy.com</t>
  </si>
  <si>
    <t>Agent 138@Dummy.com</t>
  </si>
  <si>
    <t>Agent 139@Dummy.com</t>
  </si>
  <si>
    <t>Agent 140@Dummy.com</t>
  </si>
  <si>
    <t>Agent 141@Dummy.com</t>
  </si>
  <si>
    <t>Agent 142@Dummy.com</t>
  </si>
  <si>
    <t>Agent 143@Dummy.com</t>
  </si>
  <si>
    <t>Agent 144@Dummy.com</t>
  </si>
  <si>
    <t>Agent 145@Dummy.com</t>
  </si>
  <si>
    <t>Agent 146@Dummy.com</t>
  </si>
  <si>
    <t>Agent 147@Dummy.com</t>
  </si>
  <si>
    <t>Agent 148@Dummy.com</t>
  </si>
  <si>
    <t>Agent 149@Dummy.com</t>
  </si>
  <si>
    <t>Agent 150@Dummy.com</t>
  </si>
  <si>
    <t>Agent 151@Dummy.com</t>
  </si>
  <si>
    <t>Agent 152@Dummy.com</t>
  </si>
  <si>
    <t>Agent 153@Dummy.com</t>
  </si>
  <si>
    <t>Agent 154@Dummy.com</t>
  </si>
  <si>
    <t>Agent 155@Dummy.com</t>
  </si>
  <si>
    <t>Agent 156@Dummy.com</t>
  </si>
  <si>
    <t>Agent 157@Dummy.com</t>
  </si>
  <si>
    <t>Agent 158@Dummy.com</t>
  </si>
  <si>
    <t>Agent 159@Dummy.com</t>
  </si>
  <si>
    <t>Agent 160@Dummy.com</t>
  </si>
  <si>
    <t>Agent 161@Dummy.com</t>
  </si>
  <si>
    <t>Agent 162@Dummy.com</t>
  </si>
  <si>
    <t>Agent 163@Dummy.com</t>
  </si>
  <si>
    <t>Agent 164@Dummy.com</t>
  </si>
  <si>
    <t>Agent 165@Dummy.com</t>
  </si>
  <si>
    <t>Agent 166@Dummy.com</t>
  </si>
  <si>
    <t>Agent 167@Dummy.com</t>
  </si>
  <si>
    <t>Agent 168@Dummy.com</t>
  </si>
  <si>
    <t>Agent 169@Dummy.com</t>
  </si>
  <si>
    <t>Agent 170@Dummy.com</t>
  </si>
  <si>
    <t>Agent 171@Dummy.com</t>
  </si>
  <si>
    <t>Agent 172@Dummy.com</t>
  </si>
  <si>
    <t>Agent 173@Dummy.com</t>
  </si>
  <si>
    <t>Agent 174@Dummy.com</t>
  </si>
  <si>
    <t>Agent 175@Dummy.com</t>
  </si>
  <si>
    <t>Agent 176@Dummy.com</t>
  </si>
  <si>
    <t>Agent 177@Dummy.com</t>
  </si>
  <si>
    <t>Agent 178@Dummy.com</t>
  </si>
  <si>
    <t>Agent 179@Dummy.com</t>
  </si>
  <si>
    <t>Agent 180@Dummy.com</t>
  </si>
  <si>
    <t>Agent 181@Dummy.com</t>
  </si>
  <si>
    <t>Agent 182@Dummy.com</t>
  </si>
  <si>
    <t>Agent 183@Dummy.com</t>
  </si>
  <si>
    <t>Agent 184@Dummy.com</t>
  </si>
  <si>
    <t>Agent 185@Dummy.com</t>
  </si>
  <si>
    <t>Agent 186@Dummy.com</t>
  </si>
  <si>
    <t>Agent 187@Dummy.com</t>
  </si>
  <si>
    <t>Agent 188@Dummy.com</t>
  </si>
  <si>
    <t>Agent 189@Dummy.com</t>
  </si>
  <si>
    <t>Agent 190@Dummy.com</t>
  </si>
  <si>
    <t>Agent 191@Dummy.com</t>
  </si>
  <si>
    <t>Agent 192@Dummy.com</t>
  </si>
  <si>
    <t>Agent 193@Dummy.com</t>
  </si>
  <si>
    <t>Agent 194@Dummy.com</t>
  </si>
  <si>
    <t>Agent 195@Dummy.com</t>
  </si>
  <si>
    <t>Agent 196@Dummy.com</t>
  </si>
  <si>
    <t>Agent 197@Dummy.com</t>
  </si>
  <si>
    <t>Agent 198@Dummy.com</t>
  </si>
  <si>
    <t>Agent 199@Dummy.com</t>
  </si>
  <si>
    <t>Super 14</t>
  </si>
  <si>
    <t>Super 20</t>
  </si>
  <si>
    <t>Dummy</t>
  </si>
  <si>
    <t>-5418</t>
  </si>
  <si>
    <t>-2254</t>
  </si>
  <si>
    <t>-4681</t>
  </si>
  <si>
    <t>-6246</t>
  </si>
  <si>
    <t>-4016</t>
  </si>
  <si>
    <t>-6605</t>
  </si>
  <si>
    <t>-3989</t>
  </si>
  <si>
    <t>-4045</t>
  </si>
  <si>
    <t>-3240</t>
  </si>
  <si>
    <t>-9498</t>
  </si>
  <si>
    <t>-4970</t>
  </si>
  <si>
    <t>-6412</t>
  </si>
  <si>
    <t>-1270</t>
  </si>
  <si>
    <t>-7822</t>
  </si>
  <si>
    <t>-1216</t>
  </si>
  <si>
    <t>-5825</t>
  </si>
  <si>
    <t>-3050</t>
  </si>
  <si>
    <t>-6723</t>
  </si>
  <si>
    <t>-5799</t>
  </si>
  <si>
    <t>-2546</t>
  </si>
  <si>
    <t>-7269</t>
  </si>
  <si>
    <t>-8958</t>
  </si>
  <si>
    <t>-2092</t>
  </si>
  <si>
    <t>-4979</t>
  </si>
  <si>
    <t>-7680</t>
  </si>
  <si>
    <t>-7465</t>
  </si>
  <si>
    <t>-9169</t>
  </si>
  <si>
    <t>-5814</t>
  </si>
  <si>
    <t>-4615</t>
  </si>
  <si>
    <t>-6665</t>
  </si>
  <si>
    <t>-2922</t>
  </si>
  <si>
    <t>-0969</t>
  </si>
  <si>
    <t>-4421</t>
  </si>
  <si>
    <t>-3843</t>
  </si>
  <si>
    <t>-1981</t>
  </si>
  <si>
    <t>-6334</t>
  </si>
  <si>
    <t>-2799</t>
  </si>
  <si>
    <t>-7366</t>
  </si>
  <si>
    <t>-7816</t>
  </si>
  <si>
    <t>-3294</t>
  </si>
  <si>
    <t>-7256</t>
  </si>
  <si>
    <t>-7697</t>
  </si>
  <si>
    <t>-9162</t>
  </si>
  <si>
    <t>-9016</t>
  </si>
  <si>
    <t>-9659</t>
  </si>
  <si>
    <t>-6712</t>
  </si>
  <si>
    <t>-2976</t>
  </si>
  <si>
    <t>-3785</t>
  </si>
  <si>
    <t>-4327</t>
  </si>
  <si>
    <t>-5907</t>
  </si>
  <si>
    <t>-6906</t>
  </si>
  <si>
    <t>-3210</t>
  </si>
  <si>
    <t>-4584</t>
  </si>
  <si>
    <t>-2999</t>
  </si>
  <si>
    <t>-1007</t>
  </si>
  <si>
    <t>-1975</t>
  </si>
  <si>
    <t>-1797</t>
  </si>
  <si>
    <t>-1369</t>
  </si>
  <si>
    <t>-2444</t>
  </si>
  <si>
    <t>-9542</t>
  </si>
  <si>
    <t>-1767</t>
  </si>
  <si>
    <t>-2700</t>
  </si>
  <si>
    <t>-0666</t>
  </si>
  <si>
    <t>-7634</t>
  </si>
  <si>
    <t>-9447</t>
  </si>
  <si>
    <t>-9671</t>
  </si>
  <si>
    <t>-1069</t>
  </si>
  <si>
    <t>-5676</t>
  </si>
  <si>
    <t>-3729</t>
  </si>
  <si>
    <t>-3802</t>
  </si>
  <si>
    <t>-9538</t>
  </si>
  <si>
    <t>-3934</t>
  </si>
  <si>
    <t>-4278</t>
  </si>
  <si>
    <t>-1838</t>
  </si>
  <si>
    <t>-8770</t>
  </si>
  <si>
    <t>-7621</t>
  </si>
  <si>
    <t>-8042</t>
  </si>
  <si>
    <t>-9239</t>
  </si>
  <si>
    <t>-5917</t>
  </si>
  <si>
    <t>-4335</t>
  </si>
  <si>
    <t>-0188</t>
  </si>
  <si>
    <t>-1554</t>
  </si>
  <si>
    <t>-2253</t>
  </si>
  <si>
    <t>-6843</t>
  </si>
  <si>
    <t>-2282</t>
  </si>
  <si>
    <t>-4351</t>
  </si>
  <si>
    <t>-5390</t>
  </si>
  <si>
    <t>-5755</t>
  </si>
  <si>
    <t>-9691</t>
  </si>
  <si>
    <t>-3750</t>
  </si>
  <si>
    <t>-6563</t>
  </si>
  <si>
    <t>-5294</t>
  </si>
  <si>
    <t>-2200</t>
  </si>
  <si>
    <t>-2620</t>
  </si>
  <si>
    <t>-4179</t>
  </si>
  <si>
    <t>-7888</t>
  </si>
  <si>
    <t>-3009</t>
  </si>
  <si>
    <t>-1252</t>
  </si>
  <si>
    <t>-2825</t>
  </si>
  <si>
    <t>-7341</t>
  </si>
  <si>
    <t>-2198</t>
  </si>
  <si>
    <t>-8177</t>
  </si>
  <si>
    <t>-2335</t>
  </si>
  <si>
    <t>-4121</t>
  </si>
  <si>
    <t>-2917</t>
  </si>
  <si>
    <t>-7642</t>
  </si>
  <si>
    <t>-9028</t>
  </si>
  <si>
    <t>-8826</t>
  </si>
  <si>
    <t>-9673</t>
  </si>
  <si>
    <t>-2268</t>
  </si>
  <si>
    <t>-7167</t>
  </si>
  <si>
    <t>-7650</t>
  </si>
  <si>
    <t>-9067</t>
  </si>
  <si>
    <t>-9727</t>
  </si>
  <si>
    <t>-8127</t>
  </si>
  <si>
    <t>-0581</t>
  </si>
  <si>
    <t>-4206</t>
  </si>
  <si>
    <t>-8865</t>
  </si>
  <si>
    <t>-5664</t>
  </si>
  <si>
    <t>-7919</t>
  </si>
  <si>
    <t>-9615</t>
  </si>
  <si>
    <t>-8529</t>
  </si>
  <si>
    <t>-7630</t>
  </si>
  <si>
    <t>-5845</t>
  </si>
  <si>
    <t>-4572</t>
  </si>
  <si>
    <t>-6555</t>
  </si>
  <si>
    <t>-9607</t>
  </si>
  <si>
    <t>-6585</t>
  </si>
  <si>
    <t>-9340</t>
  </si>
  <si>
    <t>-4248</t>
  </si>
  <si>
    <t>-4328</t>
  </si>
  <si>
    <t>-2406</t>
  </si>
  <si>
    <t>-7977</t>
  </si>
  <si>
    <t>-3214</t>
  </si>
  <si>
    <t>-9579</t>
  </si>
  <si>
    <t>-2969</t>
  </si>
  <si>
    <t>-5928</t>
  </si>
  <si>
    <t>-5265</t>
  </si>
  <si>
    <t>-7571</t>
  </si>
  <si>
    <t>-2247</t>
  </si>
  <si>
    <t>-2682</t>
  </si>
  <si>
    <t>-9098</t>
  </si>
  <si>
    <t>-5331</t>
  </si>
  <si>
    <t>-7848</t>
  </si>
  <si>
    <t>-8557</t>
  </si>
  <si>
    <t>-9117</t>
  </si>
  <si>
    <t>-2429</t>
  </si>
  <si>
    <t>-9108</t>
  </si>
  <si>
    <t>-6854</t>
  </si>
  <si>
    <t>-5170</t>
  </si>
  <si>
    <t>-5160</t>
  </si>
  <si>
    <t>-5618</t>
  </si>
  <si>
    <t>-6530</t>
  </si>
  <si>
    <t>-2708</t>
  </si>
  <si>
    <t>-2367</t>
  </si>
  <si>
    <t>-9778</t>
  </si>
  <si>
    <t>-4188</t>
  </si>
  <si>
    <t>-8827</t>
  </si>
  <si>
    <t>-6786</t>
  </si>
  <si>
    <t>-2420</t>
  </si>
  <si>
    <t>-4502</t>
  </si>
  <si>
    <t>-2567</t>
  </si>
  <si>
    <t>-2572</t>
  </si>
  <si>
    <t>-5498</t>
  </si>
  <si>
    <t>-7248</t>
  </si>
  <si>
    <t>-6289</t>
  </si>
  <si>
    <t>-1769</t>
  </si>
  <si>
    <t>-9737</t>
  </si>
  <si>
    <t>-1737</t>
  </si>
  <si>
    <t>-1173</t>
  </si>
  <si>
    <t>-9165</t>
  </si>
  <si>
    <t>-7932</t>
  </si>
  <si>
    <t>-6816</t>
  </si>
  <si>
    <t>-9852</t>
  </si>
  <si>
    <t>-6873</t>
  </si>
  <si>
    <t>-4518</t>
  </si>
  <si>
    <t>-9705</t>
  </si>
  <si>
    <t>-2830</t>
  </si>
  <si>
    <t>-2868</t>
  </si>
  <si>
    <t>-0380</t>
  </si>
  <si>
    <t>-4875</t>
  </si>
  <si>
    <t>-0855</t>
  </si>
  <si>
    <t>-7920</t>
  </si>
  <si>
    <t>-3444</t>
  </si>
  <si>
    <t>-2281</t>
  </si>
  <si>
    <t>-6259</t>
  </si>
  <si>
    <t>-6982</t>
  </si>
  <si>
    <t>-2455</t>
  </si>
  <si>
    <t>-9872</t>
  </si>
  <si>
    <t>-5665</t>
  </si>
  <si>
    <t>-6929</t>
  </si>
  <si>
    <t>-1827</t>
  </si>
  <si>
    <t>-6826</t>
  </si>
  <si>
    <t>-9889</t>
  </si>
  <si>
    <t>-4031</t>
  </si>
  <si>
    <t>-9232</t>
  </si>
  <si>
    <t>-9039</t>
  </si>
  <si>
    <t>-6331</t>
  </si>
  <si>
    <t>-2029</t>
  </si>
  <si>
    <t>-0327</t>
  </si>
  <si>
    <t>-3474</t>
  </si>
  <si>
    <t>-6221</t>
  </si>
  <si>
    <t>-3380</t>
  </si>
  <si>
    <t>-6863</t>
  </si>
  <si>
    <t>-1271</t>
  </si>
  <si>
    <t>-9661</t>
  </si>
  <si>
    <t>-0985</t>
  </si>
  <si>
    <t>-3381</t>
  </si>
  <si>
    <t>-0785</t>
  </si>
  <si>
    <t>-6838</t>
  </si>
  <si>
    <t>-4583</t>
  </si>
  <si>
    <t>-0330</t>
  </si>
  <si>
    <t>-8504</t>
  </si>
  <si>
    <t>-4339</t>
  </si>
  <si>
    <t>-3446</t>
  </si>
  <si>
    <t>-7462</t>
  </si>
  <si>
    <t>-4226</t>
  </si>
  <si>
    <t>-6310</t>
  </si>
  <si>
    <t>-0366</t>
  </si>
  <si>
    <t>-5744</t>
  </si>
  <si>
    <t>-4282</t>
  </si>
  <si>
    <t>-6591</t>
  </si>
  <si>
    <t>-1909</t>
  </si>
  <si>
    <t>-5566</t>
  </si>
  <si>
    <t>-8352</t>
  </si>
  <si>
    <t>-5436</t>
  </si>
  <si>
    <t>-3043</t>
  </si>
  <si>
    <t>-8540</t>
  </si>
  <si>
    <t>-6549</t>
  </si>
  <si>
    <t>-1920</t>
  </si>
  <si>
    <t>-6370</t>
  </si>
  <si>
    <t>-6572</t>
  </si>
  <si>
    <t>-9609</t>
  </si>
  <si>
    <t>-7869</t>
  </si>
  <si>
    <t>-1115</t>
  </si>
  <si>
    <t>-6297</t>
  </si>
  <si>
    <t>-6716</t>
  </si>
  <si>
    <t>-6424</t>
  </si>
  <si>
    <t>-6638</t>
  </si>
  <si>
    <t>-6808</t>
  </si>
  <si>
    <t>-0335</t>
  </si>
  <si>
    <t>-0925</t>
  </si>
  <si>
    <t>-3081</t>
  </si>
  <si>
    <t>-6426</t>
  </si>
  <si>
    <t>-1084</t>
  </si>
  <si>
    <t>-0555</t>
  </si>
  <si>
    <t>-4671</t>
  </si>
  <si>
    <t>-6129</t>
  </si>
  <si>
    <t>-7386</t>
  </si>
  <si>
    <t>-9575</t>
  </si>
  <si>
    <t>-6596</t>
  </si>
  <si>
    <t>-8340</t>
  </si>
  <si>
    <t>-6534</t>
  </si>
  <si>
    <t>-4569</t>
  </si>
  <si>
    <t>-2776</t>
  </si>
  <si>
    <t>-6720</t>
  </si>
  <si>
    <t>-2024</t>
  </si>
  <si>
    <t>-5214</t>
  </si>
  <si>
    <t>-2697</t>
  </si>
  <si>
    <t>-8019</t>
  </si>
  <si>
    <t>-6717</t>
  </si>
  <si>
    <t>-9371</t>
  </si>
  <si>
    <t>-0096</t>
  </si>
  <si>
    <t>-1045</t>
  </si>
  <si>
    <t>-7868</t>
  </si>
  <si>
    <t>-0332</t>
  </si>
  <si>
    <t>-3426</t>
  </si>
  <si>
    <t>-6645</t>
  </si>
  <si>
    <t>-0902</t>
  </si>
  <si>
    <t>-2734</t>
  </si>
  <si>
    <t>-3584</t>
  </si>
  <si>
    <t>-7992</t>
  </si>
  <si>
    <t>-3467</t>
  </si>
  <si>
    <t>-5898</t>
  </si>
  <si>
    <t>-3685</t>
  </si>
  <si>
    <t>-6428</t>
  </si>
  <si>
    <t>-3226</t>
  </si>
  <si>
    <t>-1293</t>
  </si>
  <si>
    <t>-1067</t>
  </si>
  <si>
    <t>-1267</t>
  </si>
  <si>
    <t>-2139</t>
  </si>
  <si>
    <t>-3325</t>
  </si>
  <si>
    <t>-7251</t>
  </si>
  <si>
    <t>-4962</t>
  </si>
  <si>
    <t>-8366</t>
  </si>
  <si>
    <t>-2515</t>
  </si>
  <si>
    <t>-1280</t>
  </si>
  <si>
    <t>-3935</t>
  </si>
  <si>
    <t>-6648</t>
  </si>
  <si>
    <t>-4297</t>
  </si>
  <si>
    <t>-5616</t>
  </si>
  <si>
    <t>-7063</t>
  </si>
  <si>
    <t>-8501</t>
  </si>
  <si>
    <t>-4138</t>
  </si>
  <si>
    <t>-4964</t>
  </si>
  <si>
    <t>-9079</t>
  </si>
  <si>
    <t>-4213</t>
  </si>
  <si>
    <t>-8813</t>
  </si>
  <si>
    <t>-9601</t>
  </si>
  <si>
    <t>-0629</t>
  </si>
  <si>
    <t>-3925</t>
  </si>
  <si>
    <t>-8780</t>
  </si>
  <si>
    <t>-3144</t>
  </si>
  <si>
    <t>-7197</t>
  </si>
  <si>
    <t>-8429</t>
  </si>
  <si>
    <t>-6972</t>
  </si>
  <si>
    <t>-8392</t>
  </si>
  <si>
    <t>-0400</t>
  </si>
  <si>
    <t>-1609</t>
  </si>
  <si>
    <t>-2749</t>
  </si>
  <si>
    <t>-8878</t>
  </si>
  <si>
    <t>-5210</t>
  </si>
  <si>
    <t>-0818</t>
  </si>
  <si>
    <t>-5865</t>
  </si>
  <si>
    <t>-9846</t>
  </si>
  <si>
    <t>-4383</t>
  </si>
  <si>
    <t>-4166</t>
  </si>
  <si>
    <t>-8316</t>
  </si>
  <si>
    <t>-6322</t>
  </si>
  <si>
    <t>-2692</t>
  </si>
  <si>
    <t>-6375</t>
  </si>
  <si>
    <t>-5890</t>
  </si>
  <si>
    <t>-4948</t>
  </si>
  <si>
    <t>-2081</t>
  </si>
  <si>
    <t>-2772</t>
  </si>
  <si>
    <t>-2801</t>
  </si>
  <si>
    <t>-4636</t>
  </si>
  <si>
    <t>-6994</t>
  </si>
  <si>
    <t>-4640</t>
  </si>
  <si>
    <t>-1110</t>
  </si>
  <si>
    <t>-2915</t>
  </si>
  <si>
    <t>-7096</t>
  </si>
  <si>
    <t>-2124</t>
  </si>
  <si>
    <t>-8806</t>
  </si>
  <si>
    <t>-0529</t>
  </si>
  <si>
    <t>-3797</t>
  </si>
  <si>
    <t>-9740</t>
  </si>
  <si>
    <t>-8805</t>
  </si>
  <si>
    <t>-8785</t>
  </si>
  <si>
    <t>-2440</t>
  </si>
  <si>
    <t>-6980</t>
  </si>
  <si>
    <t>-2965</t>
  </si>
  <si>
    <t>-5819</t>
  </si>
  <si>
    <t>-4081</t>
  </si>
  <si>
    <t>-2402</t>
  </si>
  <si>
    <t>-0386</t>
  </si>
  <si>
    <t>-7320</t>
  </si>
  <si>
    <t>-5782</t>
  </si>
  <si>
    <t>-3731</t>
  </si>
  <si>
    <t>-5130</t>
  </si>
  <si>
    <t>-3395</t>
  </si>
  <si>
    <t>-2901</t>
  </si>
  <si>
    <t>-0338</t>
  </si>
  <si>
    <t>-2973</t>
  </si>
  <si>
    <t>-6508</t>
  </si>
  <si>
    <t>-5082</t>
  </si>
  <si>
    <t>-4629</t>
  </si>
  <si>
    <t>-6911</t>
  </si>
  <si>
    <t>-7123</t>
  </si>
  <si>
    <t>-1273</t>
  </si>
  <si>
    <t>-3664</t>
  </si>
  <si>
    <t>-1994</t>
  </si>
  <si>
    <t>-8830</t>
  </si>
  <si>
    <t>-4899</t>
  </si>
  <si>
    <t>-0802</t>
  </si>
  <si>
    <t>-8294</t>
  </si>
  <si>
    <t>-2071</t>
  </si>
  <si>
    <t>-3591</t>
  </si>
  <si>
    <t>-1636</t>
  </si>
  <si>
    <t>-0170</t>
  </si>
  <si>
    <t>-4884</t>
  </si>
  <si>
    <t>-7015</t>
  </si>
  <si>
    <t>-4272</t>
  </si>
  <si>
    <t>-1059</t>
  </si>
  <si>
    <t>-9687</t>
  </si>
  <si>
    <t>-9562</t>
  </si>
  <si>
    <t>-1137</t>
  </si>
  <si>
    <t>-2193</t>
  </si>
  <si>
    <t>-7497</t>
  </si>
  <si>
    <t>-6402</t>
  </si>
  <si>
    <t>-6411</t>
  </si>
  <si>
    <t>-3420</t>
  </si>
  <si>
    <t>-9095</t>
  </si>
  <si>
    <t>-1000</t>
  </si>
  <si>
    <t>-0286</t>
  </si>
  <si>
    <t>-0841</t>
  </si>
  <si>
    <t>-9361</t>
  </si>
  <si>
    <t>-8542</t>
  </si>
  <si>
    <t>-4834</t>
  </si>
  <si>
    <t>-1116</t>
  </si>
  <si>
    <t>-6257</t>
  </si>
  <si>
    <t>-3635</t>
  </si>
  <si>
    <t>-2128</t>
  </si>
  <si>
    <t>-3687</t>
  </si>
  <si>
    <t>-2511</t>
  </si>
  <si>
    <t>-2426</t>
  </si>
  <si>
    <t>-3711</t>
  </si>
  <si>
    <t>-5790</t>
  </si>
  <si>
    <t>-0374</t>
  </si>
  <si>
    <t>-2514</t>
  </si>
  <si>
    <t>-4470</t>
  </si>
  <si>
    <t>-8377</t>
  </si>
  <si>
    <t>-5412</t>
  </si>
  <si>
    <t>-1228</t>
  </si>
  <si>
    <t>-2696</t>
  </si>
  <si>
    <t>-9279</t>
  </si>
  <si>
    <t>-0654</t>
  </si>
  <si>
    <t>-6058</t>
  </si>
  <si>
    <t>-8074</t>
  </si>
  <si>
    <t>-3501</t>
  </si>
  <si>
    <t>-7875</t>
  </si>
  <si>
    <t>-8058</t>
  </si>
  <si>
    <t>-6243</t>
  </si>
  <si>
    <t>-0267</t>
  </si>
  <si>
    <t>-6237</t>
  </si>
  <si>
    <t>-2342</t>
  </si>
  <si>
    <t>-5192</t>
  </si>
  <si>
    <t>-0743</t>
  </si>
  <si>
    <t>-5827</t>
  </si>
  <si>
    <t>-0364</t>
  </si>
  <si>
    <t>-8885</t>
  </si>
  <si>
    <t>-0503</t>
  </si>
  <si>
    <t>-1313</t>
  </si>
  <si>
    <t>-6463</t>
  </si>
  <si>
    <t>-5376</t>
  </si>
  <si>
    <t>-4822</t>
  </si>
  <si>
    <t>-2223</t>
  </si>
  <si>
    <t>-1111</t>
  </si>
  <si>
    <t>-4401</t>
  </si>
  <si>
    <t>-0794</t>
  </si>
  <si>
    <t>-2330</t>
  </si>
  <si>
    <t>-2138</t>
  </si>
  <si>
    <t>-2119</t>
  </si>
  <si>
    <t>-2713</t>
  </si>
  <si>
    <t>-7908</t>
  </si>
  <si>
    <t>-0793</t>
  </si>
  <si>
    <t>-3243</t>
  </si>
  <si>
    <t>-2530</t>
  </si>
  <si>
    <t>-2467</t>
  </si>
  <si>
    <t>-8083</t>
  </si>
  <si>
    <t>-6427</t>
  </si>
  <si>
    <t>-9219</t>
  </si>
  <si>
    <t>-3810</t>
  </si>
  <si>
    <t>-5812</t>
  </si>
  <si>
    <t>-5694</t>
  </si>
  <si>
    <t>-7049</t>
  </si>
  <si>
    <t>-8048</t>
  </si>
  <si>
    <t>-3375</t>
  </si>
  <si>
    <t>-0135</t>
  </si>
  <si>
    <t>-0093</t>
  </si>
  <si>
    <t>-8552</t>
  </si>
  <si>
    <t>-0190</t>
  </si>
  <si>
    <t>-2846</t>
  </si>
  <si>
    <t>-7290</t>
  </si>
  <si>
    <t>-9186</t>
  </si>
  <si>
    <t>-1754</t>
  </si>
  <si>
    <t>-7050</t>
  </si>
  <si>
    <t>-6180</t>
  </si>
  <si>
    <t>-6567</t>
  </si>
  <si>
    <t>-6189</t>
  </si>
  <si>
    <t>-6377</t>
  </si>
  <si>
    <t>-0070</t>
  </si>
  <si>
    <t>-7422</t>
  </si>
  <si>
    <t>-1812</t>
  </si>
  <si>
    <t>-6898</t>
  </si>
  <si>
    <t>-3047</t>
  </si>
  <si>
    <t>-7302</t>
  </si>
  <si>
    <t>-4900</t>
  </si>
  <si>
    <t>-2853</t>
  </si>
  <si>
    <t>-4449</t>
  </si>
  <si>
    <t>-3118</t>
  </si>
  <si>
    <t>-5840</t>
  </si>
  <si>
    <t>-6005</t>
  </si>
  <si>
    <t>-7088</t>
  </si>
  <si>
    <t>-3940</t>
  </si>
  <si>
    <t>-6304</t>
  </si>
  <si>
    <t>-6181</t>
  </si>
  <si>
    <t>-2627</t>
  </si>
  <si>
    <t>-9524</t>
  </si>
  <si>
    <t>-9331</t>
  </si>
  <si>
    <t>-2944</t>
  </si>
  <si>
    <t>-3930</t>
  </si>
  <si>
    <t>-3019</t>
  </si>
  <si>
    <t>-2605</t>
  </si>
  <si>
    <t>-7324</t>
  </si>
  <si>
    <t>-3298</t>
  </si>
  <si>
    <t>-6861</t>
  </si>
  <si>
    <t>-4927</t>
  </si>
  <si>
    <t>-7873</t>
  </si>
  <si>
    <t>-0110</t>
  </si>
  <si>
    <t>-7252</t>
  </si>
  <si>
    <t>-1261</t>
  </si>
  <si>
    <t>-5991</t>
  </si>
  <si>
    <t>-8396</t>
  </si>
  <si>
    <t>-2033</t>
  </si>
  <si>
    <t>-6047</t>
  </si>
  <si>
    <t>-7227</t>
  </si>
  <si>
    <t>-6673</t>
  </si>
  <si>
    <t>-7453</t>
  </si>
  <si>
    <t>-6172</t>
  </si>
  <si>
    <t>-0056</t>
  </si>
  <si>
    <t>-2918</t>
  </si>
  <si>
    <t>-8871</t>
  </si>
  <si>
    <t>-2344</t>
  </si>
  <si>
    <t>-4928</t>
  </si>
  <si>
    <t>-8824</t>
  </si>
  <si>
    <t>-5384</t>
  </si>
  <si>
    <t>-5079</t>
  </si>
  <si>
    <t>-2923</t>
  </si>
  <si>
    <t>-8814</t>
  </si>
  <si>
    <t>-8658</t>
  </si>
  <si>
    <t>-0199</t>
  </si>
  <si>
    <t>-7139</t>
  </si>
  <si>
    <t>-4914</t>
  </si>
  <si>
    <t>-3143</t>
  </si>
  <si>
    <t>-0087</t>
  </si>
  <si>
    <t>-2881</t>
  </si>
  <si>
    <t>-6525</t>
  </si>
  <si>
    <t>-6253</t>
  </si>
  <si>
    <t>-2643</t>
  </si>
  <si>
    <t>-3174</t>
  </si>
  <si>
    <t>-5804</t>
  </si>
  <si>
    <t>-6875</t>
  </si>
  <si>
    <t>-6492</t>
  </si>
  <si>
    <t>-0827</t>
  </si>
  <si>
    <t>-3862</t>
  </si>
  <si>
    <t>-6271</t>
  </si>
  <si>
    <t>-4441</t>
  </si>
  <si>
    <t>-3811</t>
  </si>
  <si>
    <t>-6651</t>
  </si>
  <si>
    <t>-5848</t>
  </si>
  <si>
    <t>-3137</t>
  </si>
  <si>
    <t>-5368</t>
  </si>
  <si>
    <t>-6829</t>
  </si>
  <si>
    <t>-8721</t>
  </si>
  <si>
    <t>-4194</t>
  </si>
  <si>
    <t>-5445</t>
  </si>
  <si>
    <t>-6050</t>
  </si>
  <si>
    <t>-3244</t>
  </si>
  <si>
    <t>-2082</t>
  </si>
  <si>
    <t>-1340</t>
  </si>
  <si>
    <t>-8724</t>
  </si>
  <si>
    <t>-4829</t>
  </si>
  <si>
    <t>-8593</t>
  </si>
  <si>
    <t>-4814</t>
  </si>
  <si>
    <t>-6038</t>
  </si>
  <si>
    <t>-7635</t>
  </si>
  <si>
    <t>-1635</t>
  </si>
  <si>
    <t>-1388</t>
  </si>
  <si>
    <t>-1408</t>
  </si>
  <si>
    <t>-3960</t>
  </si>
  <si>
    <t>-3505</t>
  </si>
  <si>
    <t>-4602</t>
  </si>
  <si>
    <t>-7370</t>
  </si>
  <si>
    <t>-8708</t>
  </si>
  <si>
    <t>-3149</t>
  </si>
  <si>
    <t>-9214</t>
  </si>
  <si>
    <t>-9273</t>
  </si>
  <si>
    <t>-5784</t>
  </si>
  <si>
    <t>-3898</t>
  </si>
  <si>
    <t>-9629</t>
  </si>
  <si>
    <t>-3258</t>
  </si>
  <si>
    <t>-5241</t>
  </si>
  <si>
    <t>-1387</t>
  </si>
  <si>
    <t>-4083</t>
  </si>
  <si>
    <t>-2053</t>
  </si>
  <si>
    <t>-8287</t>
  </si>
  <si>
    <t>-8034</t>
  </si>
  <si>
    <t>-2748</t>
  </si>
  <si>
    <t>-4972</t>
  </si>
  <si>
    <t>-4854</t>
  </si>
  <si>
    <t>-3976</t>
  </si>
  <si>
    <t>-4793</t>
  </si>
  <si>
    <t>-6016</t>
  </si>
  <si>
    <t>-6831</t>
  </si>
  <si>
    <t>-3386</t>
  </si>
  <si>
    <t>-5603</t>
  </si>
  <si>
    <t>-3404</t>
  </si>
  <si>
    <t>-9496</t>
  </si>
  <si>
    <t>-5702</t>
  </si>
  <si>
    <t>-7272</t>
  </si>
  <si>
    <t>-2088</t>
  </si>
  <si>
    <t>-3382</t>
  </si>
  <si>
    <t>-4176</t>
  </si>
  <si>
    <t>-0288</t>
  </si>
  <si>
    <t>-1507</t>
  </si>
  <si>
    <t>-8240</t>
  </si>
  <si>
    <t>-7467</t>
  </si>
  <si>
    <t>-6763</t>
  </si>
  <si>
    <t>-3984</t>
  </si>
  <si>
    <t>-6919</t>
  </si>
  <si>
    <t>-1384</t>
  </si>
  <si>
    <t>-7297</t>
  </si>
  <si>
    <t>-7054</t>
  </si>
  <si>
    <t>-7353</t>
  </si>
  <si>
    <t>-6760</t>
  </si>
  <si>
    <t>-3233</t>
  </si>
  <si>
    <t>-1686</t>
  </si>
  <si>
    <t>-6730</t>
  </si>
  <si>
    <t>-6517</t>
  </si>
  <si>
    <t>-7395</t>
  </si>
  <si>
    <t>-6472</t>
  </si>
  <si>
    <t>-4142</t>
  </si>
  <si>
    <t>-9439</t>
  </si>
  <si>
    <t>-3030</t>
  </si>
  <si>
    <t>-3425</t>
  </si>
  <si>
    <t>-0289</t>
  </si>
  <si>
    <t>-3288</t>
  </si>
  <si>
    <t>-0063</t>
  </si>
  <si>
    <t>-5633</t>
  </si>
  <si>
    <t>-2296</t>
  </si>
  <si>
    <t>-7420</t>
  </si>
  <si>
    <t>-0027</t>
  </si>
  <si>
    <t>-4361</t>
  </si>
  <si>
    <t>-3080</t>
  </si>
  <si>
    <t>-9401</t>
  </si>
  <si>
    <t>-8010</t>
  </si>
  <si>
    <t>-9044</t>
  </si>
  <si>
    <t>-3511</t>
  </si>
  <si>
    <t>-6566</t>
  </si>
  <si>
    <t>-6876</t>
  </si>
  <si>
    <t>-7944</t>
  </si>
  <si>
    <t>-3116</t>
  </si>
  <si>
    <t>-2111</t>
  </si>
  <si>
    <t>-5346</t>
  </si>
  <si>
    <t>-6815</t>
  </si>
  <si>
    <t>-8842</t>
  </si>
  <si>
    <t>-4420</t>
  </si>
  <si>
    <t>-5178</t>
  </si>
  <si>
    <t>-2177</t>
  </si>
  <si>
    <t>-9957</t>
  </si>
  <si>
    <t>-6035</t>
  </si>
  <si>
    <t>-7220</t>
  </si>
  <si>
    <t>-6625</t>
  </si>
  <si>
    <t>-8004</t>
  </si>
  <si>
    <t>-5771</t>
  </si>
  <si>
    <t>-2123</t>
  </si>
  <si>
    <t>-5030</t>
  </si>
  <si>
    <t>-5943</t>
  </si>
  <si>
    <t>-3049</t>
  </si>
  <si>
    <t>-5889</t>
  </si>
  <si>
    <t>-9939</t>
  </si>
  <si>
    <t>-1953</t>
  </si>
  <si>
    <t>-2115</t>
  </si>
  <si>
    <t>-4587</t>
  </si>
  <si>
    <t>-5133</t>
  </si>
  <si>
    <t>-1924</t>
  </si>
  <si>
    <t>-3203</t>
  </si>
  <si>
    <t>-7057</t>
  </si>
  <si>
    <t>-2182</t>
  </si>
  <si>
    <t>-0675</t>
  </si>
  <si>
    <t>-6946</t>
  </si>
  <si>
    <t>-1980</t>
  </si>
  <si>
    <t>-9933</t>
  </si>
  <si>
    <t>-7228</t>
  </si>
  <si>
    <t>-7455</t>
  </si>
  <si>
    <t>-5660</t>
  </si>
  <si>
    <t>-3073</t>
  </si>
  <si>
    <t>-3735</t>
  </si>
  <si>
    <t>-8690</t>
  </si>
  <si>
    <t>-9377</t>
  </si>
  <si>
    <t>-8748</t>
  </si>
  <si>
    <t>-0524</t>
  </si>
  <si>
    <t>Dummy 1</t>
  </si>
  <si>
    <t>Dummy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</si>
</sst>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
    <numFmt numFmtId="165" formatCode="[$-409]d\-mmm;@"/>
  </numFmts>
  <fonts count="10" x14ac:knownFonts="1">
    <font>
      <sz val="11"/>
      <color theme="1"/>
      <name val="Calibri"/>
      <family val="2"/>
      <scheme val="minor"/>
    </font>
    <font>
      <b/>
      <sz val="11"/>
      <color theme="0"/>
      <name val="Calibri"/>
      <family val="2"/>
      <scheme val="minor"/>
    </font>
    <font>
      <b/>
      <sz val="11"/>
      <color rgb="FFFFFFFF"/>
      <name val="Calibri"/>
      <family val="2"/>
    </font>
    <font>
      <b/>
      <sz val="10"/>
      <color theme="0"/>
      <name val="Calibri"/>
      <family val="2"/>
      <scheme val="minor"/>
    </font>
    <font>
      <b/>
      <sz val="10"/>
      <color theme="0"/>
      <name val="Calibri"/>
      <family val="2"/>
    </font>
    <font>
      <sz val="11"/>
      <color rgb="FF9C5700"/>
      <name val="Calibri"/>
      <family val="2"/>
      <scheme val="minor"/>
    </font>
    <font>
      <sz val="10"/>
      <name val="Calibri"/>
      <family val="2"/>
      <scheme val="minor"/>
    </font>
    <font>
      <sz val="10"/>
      <color theme="1"/>
      <name val="Calibri"/>
      <family val="2"/>
      <scheme val="minor"/>
    </font>
    <font>
      <sz val="10"/>
      <color rgb="FF201F1E"/>
      <name val="Calibri"/>
      <family val="2"/>
      <scheme val="minor"/>
    </font>
    <font>
      <sz val="10"/>
      <color rgb="FF000000"/>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theme="4"/>
      </patternFill>
    </fill>
    <fill>
      <patternFill patternType="solid">
        <fgColor rgb="FFFF0000"/>
        <bgColor indexed="64"/>
      </patternFill>
    </fill>
    <fill>
      <patternFill patternType="solid">
        <fgColor rgb="FF0070C0"/>
        <bgColor indexed="64"/>
      </patternFill>
    </fill>
    <fill>
      <patternFill patternType="solid">
        <fgColor rgb="FFFFEB9C"/>
      </patternFill>
    </fill>
  </fills>
  <borders count="10">
    <border>
      <left/>
      <right/>
      <top/>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indexed="64"/>
      </bottom>
      <diagonal/>
    </border>
  </borders>
  <cellStyleXfs count="2">
    <xf numFmtId="0" fontId="0" fillId="0" borderId="0"/>
    <xf numFmtId="0" fontId="5" fillId="7" borderId="0" applyNumberFormat="0" applyBorder="0" applyAlignment="0" applyProtection="0"/>
  </cellStyleXfs>
  <cellXfs count="36">
    <xf numFmtId="0" fontId="0" fillId="0" borderId="0" xfId="0"/>
    <xf numFmtId="0" fontId="2" fillId="5" borderId="5"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8" xfId="0" applyFont="1" applyFill="1" applyBorder="1" applyAlignment="1">
      <alignment horizontal="center" vertical="center"/>
    </xf>
    <xf numFmtId="0" fontId="1" fillId="6" borderId="0" xfId="0" applyFont="1" applyFill="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14" fontId="0" fillId="0" borderId="0" xfId="0" applyNumberFormat="1"/>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4" fillId="2" borderId="1" xfId="0" applyFont="1" applyFill="1" applyBorder="1"/>
    <xf numFmtId="0" fontId="0" fillId="0" borderId="0" xfId="0" applyAlignment="1">
      <alignment horizontal="center"/>
    </xf>
    <xf numFmtId="0" fontId="4" fillId="4" borderId="1" xfId="0" applyFont="1" applyFill="1" applyBorder="1"/>
    <xf numFmtId="164" fontId="0" fillId="0" borderId="0" xfId="0" applyNumberFormat="1"/>
    <xf numFmtId="0" fontId="0" fillId="0" borderId="0" xfId="0" applyAlignment="1">
      <alignment wrapText="1"/>
    </xf>
    <xf numFmtId="2" fontId="0" fillId="0" borderId="0" xfId="0" applyNumberFormat="1"/>
    <xf numFmtId="0" fontId="5" fillId="7" borderId="0" xfId="1"/>
    <xf numFmtId="0" fontId="6"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center" vertical="center"/>
    </xf>
    <xf numFmtId="0" fontId="8" fillId="0" borderId="0" xfId="0" applyFont="1" applyAlignment="1">
      <alignment horizontal="center" vertical="center"/>
    </xf>
    <xf numFmtId="0" fontId="0" fillId="5" borderId="0" xfId="0" applyFill="1" applyAlignment="1">
      <alignment horizontal="center"/>
    </xf>
    <xf numFmtId="14" fontId="0" fillId="0" borderId="0" xfId="0" applyNumberFormat="1" applyAlignment="1">
      <alignment horizontal="center"/>
    </xf>
    <xf numFmtId="0" fontId="6" fillId="0" borderId="0" xfId="0" applyFont="1" applyAlignment="1">
      <alignment horizontal="center"/>
    </xf>
    <xf numFmtId="0" fontId="1" fillId="2" borderId="3" xfId="0" applyFont="1" applyFill="1" applyBorder="1"/>
    <xf numFmtId="0" fontId="1" fillId="2" borderId="1" xfId="0" applyFont="1" applyFill="1" applyBorder="1"/>
    <xf numFmtId="0" fontId="1" fillId="2" borderId="4" xfId="0" applyFont="1" applyFill="1" applyBorder="1"/>
    <xf numFmtId="165" fontId="0" fillId="0" borderId="0" xfId="0" applyNumberFormat="1" applyAlignment="1">
      <alignment horizontal="center"/>
    </xf>
    <xf numFmtId="0" fontId="0" fillId="3" borderId="0" xfId="0" applyFill="1"/>
    <xf numFmtId="0" fontId="0" fillId="3" borderId="2" xfId="0" applyFill="1" applyBorder="1"/>
    <xf numFmtId="0" fontId="6" fillId="0" borderId="0" xfId="0" applyNumberFormat="1" applyFont="1" applyAlignment="1">
      <alignment horizontal="center" vertical="center"/>
    </xf>
    <xf numFmtId="0" fontId="7" fillId="0" borderId="0" xfId="0" applyNumberFormat="1" applyFont="1" applyAlignment="1">
      <alignment horizontal="center"/>
    </xf>
    <xf numFmtId="0" fontId="8" fillId="0" borderId="0" xfId="0" applyNumberFormat="1" applyFont="1" applyAlignment="1">
      <alignment horizontal="center" vertical="center"/>
    </xf>
    <xf numFmtId="0" fontId="9" fillId="0" borderId="0" xfId="0" applyNumberFormat="1" applyFont="1" applyAlignment="1">
      <alignment horizontal="center" vertical="center"/>
    </xf>
    <xf numFmtId="0" fontId="0" fillId="0" borderId="0" xfId="0" applyNumberFormat="1"/>
  </cellXfs>
  <cellStyles count="2">
    <cellStyle name="Neutral" xfId="1" builtinId="28"/>
    <cellStyle name="Normal" xfId="0" builtinId="0"/>
  </cellStyles>
  <dxfs count="237">
    <dxf>
      <alignment horizontal="center"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textRotation="0" wrapText="0" indent="0" justifyLastLine="0" shrinkToFit="0" readingOrder="0"/>
    </dxf>
    <dxf>
      <alignment horizontal="center"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horizontal="center" vertical="bottom" textRotation="0" wrapText="0" indent="0" justifyLastLine="0" shrinkToFit="0" readingOrder="0"/>
    </dxf>
    <dxf>
      <alignment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border>
    </dxf>
    <dxf>
      <fill>
        <patternFill patternType="solid">
          <fgColor theme="4" tint="0.79998168889431442"/>
          <bgColor theme="4" tint="0.79998168889431442"/>
        </patternFill>
      </fill>
      <border diagonalUp="0" diagonalDown="0" outline="0">
        <left/>
        <right/>
        <top style="thin">
          <color theme="4" tint="0.39997558519241921"/>
        </top>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19" formatCode="m/d/yyyy"/>
      <fill>
        <patternFill patternType="solid">
          <fgColor theme="4" tint="0.79998168889431442"/>
          <bgColor theme="4" tint="0.79998168889431442"/>
        </patternFill>
      </fill>
      <border diagonalUp="0" diagonalDown="0" outline="0">
        <left/>
        <right/>
        <top style="thin">
          <color theme="4" tint="0.39997558519241921"/>
        </top>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border>
    </dxf>
    <dxf>
      <fill>
        <patternFill patternType="solid">
          <fgColor theme="4" tint="0.79998168889431442"/>
          <bgColor theme="4" tint="0.79998168889431442"/>
        </patternFill>
      </fill>
      <border diagonalUp="0" diagonalDown="0" outline="0">
        <left/>
        <right/>
        <top style="thin">
          <color theme="4" tint="0.39997558519241921"/>
        </top>
        <bottom/>
      </border>
    </dxf>
    <dxf>
      <fill>
        <patternFill patternType="solid">
          <fgColor theme="4" tint="0.79998168889431442"/>
          <bgColor theme="4" tint="0.79998168889431442"/>
        </patternFill>
      </fill>
      <border diagonalUp="0" diagonalDown="0" outline="0">
        <left/>
        <right/>
        <top style="thin">
          <color theme="4" tint="0.39997558519241921"/>
        </top>
        <bottom/>
      </border>
    </dxf>
    <dxf>
      <numFmt numFmtId="0" formatCode="General"/>
    </dxf>
    <dxf>
      <numFmt numFmtId="0" formatCode="General"/>
    </dxf>
    <dxf>
      <numFmt numFmtId="0" formatCode="General"/>
    </dxf>
    <dxf>
      <numFmt numFmtId="0" formatCode="General"/>
    </dxf>
    <dxf>
      <numFmt numFmtId="0" formatCode="General"/>
    </dxf>
    <dxf>
      <numFmt numFmtId="19" formatCode="m/d/yyyy"/>
    </dxf>
    <dxf>
      <alignment horizontal="center" vertical="bottom"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164" formatCode="yyyy\-mm\-dd\ hh:mm"/>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164" formatCode="yyyy\-mm\-dd\ hh:mm"/>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yyyy\-mm\-dd\ hh:mm"/>
      <alignment textRotation="0" wrapText="0" indent="0" justifyLastLine="0" shrinkToFit="0" readingOrder="0"/>
    </dxf>
    <dxf>
      <numFmt numFmtId="164" formatCode="yyyy\-mm\-dd\ hh:mm"/>
      <alignment textRotation="0" wrapText="0" indent="0" justifyLastLine="0" shrinkToFit="0" readingOrder="0"/>
    </dxf>
    <dxf>
      <alignment textRotation="0" wrapText="0" indent="0" justifyLastLine="0" shrinkToFit="0" readingOrder="0"/>
    </dxf>
    <dxf>
      <numFmt numFmtId="164" formatCode="yyyy\-mm\-dd\ hh:mm"/>
      <alignment textRotation="0" wrapText="0" indent="0" justifyLastLine="0" shrinkToFit="0" readingOrder="0"/>
    </dxf>
    <dxf>
      <numFmt numFmtId="164" formatCode="yyyy\-mm\-dd\ hh:mm"/>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border outline="0">
        <top style="thin">
          <color theme="4" tint="0.39997558519241921"/>
        </top>
      </border>
    </dxf>
    <dxf>
      <alignment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textRotation="0" wrapText="0" indent="0" justifyLastLine="0" shrinkToFit="0" readingOrder="0"/>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9" formatCode="m/d/yyyy"/>
      <fill>
        <patternFill patternType="solid">
          <fgColor theme="4" tint="0.79998168889431442"/>
          <bgColor theme="4" tint="0.79998168889431442"/>
        </patternFill>
      </fill>
      <border diagonalUp="0" diagonalDown="0" outline="0">
        <left/>
        <right/>
        <top style="thin">
          <color theme="4" tint="0.39997558519241921"/>
        </top>
        <bottom/>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0" formatCode="General"/>
      <fill>
        <patternFill patternType="solid">
          <fgColor theme="4" tint="0.79998168889431442"/>
          <bgColor theme="4" tint="0.79998168889431442"/>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none"/>
      </font>
      <fill>
        <patternFill patternType="solid">
          <fgColor theme="4"/>
          <bgColor theme="4"/>
        </patternFill>
      </fill>
    </dxf>
    <dxf>
      <numFmt numFmtId="19" formatCode="m/d/yyyy"/>
      <alignment horizontal="center" textRotation="0" wrapText="0" indent="0" justifyLastLine="0" shrinkToFit="0" readingOrder="0"/>
    </dxf>
    <dxf>
      <numFmt numFmtId="19" formatCode="m/d/yyyy"/>
      <alignment horizontal="center" textRotation="0" wrapText="0" indent="0" justifyLastLine="0" shrinkToFit="0" readingOrder="0"/>
    </dxf>
    <dxf>
      <numFmt numFmtId="19" formatCode="m/d/yyyy"/>
      <alignment horizontal="center"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409]d\-mmm;@"/>
      <alignment horizontal="center" vertical="bottom" textRotation="0" wrapText="0" indent="0" justifyLastLine="0" shrinkToFit="0" readingOrder="0"/>
    </dxf>
    <dxf>
      <numFmt numFmtId="165" formatCode="[$-409]d\-mmm;@"/>
      <alignment horizontal="center" vertical="bottom" textRotation="0" wrapText="0" indent="0" justifyLastLine="0" shrinkToFit="0" readingOrder="0"/>
    </dxf>
    <dxf>
      <numFmt numFmtId="165" formatCode="[$-409]d\-mmm;@"/>
      <alignment horizontal="center" vertical="bottom" textRotation="0" wrapText="0" indent="0" justifyLastLine="0" shrinkToFit="0" readingOrder="0"/>
    </dxf>
    <dxf>
      <alignment horizontal="center" vertical="bottom" textRotation="0" wrapText="0" indent="0" justifyLastLine="0" shrinkToFit="0" readingOrder="0"/>
    </dxf>
    <dxf>
      <font>
        <sz val="10"/>
        <color auto="1"/>
      </font>
      <alignment horizontal="center" vertical="center" textRotation="0" wrapText="0" indent="0" justifyLastLine="0" shrinkToFit="0" readingOrder="0"/>
    </dxf>
    <dxf>
      <alignment horizontal="center" textRotation="0" wrapText="0" indent="0" justifyLastLine="0" shrinkToFit="0" readingOrder="0"/>
    </dxf>
    <dxf>
      <font>
        <sz val="10"/>
        <color auto="1"/>
      </font>
      <numFmt numFmtId="0" formatCode="General"/>
      <alignment horizontal="center" vertical="center" textRotation="0" wrapText="0" indent="0" justifyLastLine="0" shrinkToFit="0" readingOrder="0"/>
    </dxf>
    <dxf>
      <font>
        <sz val="10"/>
        <color auto="1"/>
      </font>
      <alignment horizontal="center" vertical="bottom" textRotation="0" wrapText="0" indent="0" justifyLastLine="0" shrinkToFit="0" readingOrder="0"/>
    </dxf>
    <dxf>
      <font>
        <sz val="10"/>
        <color auto="1"/>
      </font>
      <alignment horizontal="center" vertical="center" textRotation="0" wrapText="0" indent="0" justifyLastLine="0" shrinkToFit="0" readingOrder="0"/>
    </dxf>
    <dxf>
      <font>
        <sz val="10"/>
      </font>
      <alignment horizontal="center" vertical="center" textRotation="0" wrapText="0" indent="0" justifyLastLine="0" shrinkToFit="0" readingOrder="0"/>
    </dxf>
    <dxf>
      <font>
        <sz val="10"/>
        <color auto="1"/>
      </font>
      <alignment horizontal="center" vertical="center" textRotation="0" wrapText="0" indent="0" justifyLastLine="0" shrinkToFit="0" readingOrder="0"/>
    </dxf>
    <dxf>
      <font>
        <sz val="10"/>
        <color auto="1"/>
      </font>
      <alignment horizontal="center" vertical="bottom" textRotation="0" wrapText="0" indent="0" justifyLastLine="0" shrinkToFit="0" readingOrder="0"/>
    </dxf>
    <dxf>
      <font>
        <sz val="10"/>
        <color auto="1"/>
      </font>
      <alignment horizontal="center" vertical="bottom" textRotation="0" wrapText="0" indent="0" justifyLastLine="0" shrinkToFit="0" readingOrder="0"/>
    </dxf>
    <dxf>
      <font>
        <sz val="10"/>
        <color auto="1"/>
      </font>
      <alignment horizontal="center" vertical="center" textRotation="0" wrapText="0" indent="0" justifyLastLine="0" shrinkToFit="0" readingOrder="0"/>
    </dxf>
    <dxf>
      <font>
        <sz val="10"/>
        <color auto="1"/>
      </font>
      <alignment horizontal="center" vertical="center" textRotation="0" wrapText="0" indent="0" justifyLastLine="0" shrinkToFit="0" readingOrder="0"/>
    </dxf>
    <dxf>
      <font>
        <sz val="10"/>
        <color rgb="FF201F1E"/>
      </font>
      <alignment horizontal="center" vertical="center" textRotation="0" wrapText="0" indent="0" justifyLastLine="0" shrinkToFit="0" readingOrder="0"/>
    </dxf>
    <dxf>
      <font>
        <sz val="10"/>
        <color auto="1"/>
      </font>
      <alignment horizontal="center"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worksheet" Target="worksheets/sheet3.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theme" Target="theme/theme1.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D00849-95A9-47DF-BB10-DF67818D77A8}" name="Table3" displayName="Table3" ref="A1:X200" totalsRowShown="0" headerRowDxfId="236" dataDxfId="235">
  <autoFilter ref="A1:X200" xr:uid="{95D00849-95A9-47DF-BB10-DF67818D77A8}"/>
  <tableColumns count="24">
    <tableColumn id="1" xr3:uid="{72CE0C7C-12FA-468E-BB31-D1208076D2C2}" name="Wave" dataDxfId="234"/>
    <tableColumn id="2" xr3:uid="{0FEF93EE-F01D-4B8E-BFAF-BA4F93F41E2A}" name="EID" dataDxfId="233"/>
    <tableColumn id="3" xr3:uid="{29F33B54-D2AA-4922-A85D-B3E4F1D66025}" name="ATTUID" dataDxfId="232"/>
    <tableColumn id="4" xr3:uid="{27DF5A4C-2EED-49A9-A65B-F6306CE1AA6E}" name="CMS ID" dataDxfId="231"/>
    <tableColumn id="5" xr3:uid="{E415150D-9C1D-4FA4-8EB4-E841BBA65987}" name="IEX" dataDxfId="230"/>
    <tableColumn id="6" xr3:uid="{AD806C8D-1F15-4B89-A189-481B60EF5543}" name="Sup 1UP" dataDxfId="229"/>
    <tableColumn id="7" xr3:uid="{1F08C919-A1DB-49B4-A723-6AD70759FB3A}" name="Sup 2UP" dataDxfId="228"/>
    <tableColumn id="8" xr3:uid="{1D62419D-254B-42A0-B785-4F7CA2F9F247}" name="First " dataDxfId="227"/>
    <tableColumn id="9" xr3:uid="{1E4D9581-478F-4AA4-89BE-BE229CE636FF}" name="Last Name" dataDxfId="226"/>
    <tableColumn id="10" xr3:uid="{BD58C7C2-B10A-4135-ADBC-93A35356EB67}" name="Name" dataDxfId="225"/>
    <tableColumn id="11" xr3:uid="{001EEFFC-B01A-4AC1-9E4E-CE42F13C5D48}" name="JOB TITLE (Only for CXI)" dataDxfId="224"/>
    <tableColumn id="12" xr3:uid="{1B23567F-1640-4981-9216-FEC44E718D6B}" name="Trainer" dataDxfId="223"/>
    <tableColumn id="13" xr3:uid="{EE1D48DD-28F7-4968-8067-300DA80A61D4}" name="Status" dataDxfId="222"/>
    <tableColumn id="14" xr3:uid="{EC7C67D0-1EF0-4428-82E1-08D32D564DEA}" name="Row" dataDxfId="221"/>
    <tableColumn id="15" xr3:uid="{11A14468-DA36-4DBB-86CA-26E191A20D43}" name="Start" dataDxfId="220"/>
    <tableColumn id="16" xr3:uid="{E7402784-8F9B-4F56-81C9-087ADD721925}" name="PST Start" dataDxfId="219"/>
    <tableColumn id="17" xr3:uid="{B1F32A05-2548-4CED-8E1C-F543E96CAD7B}" name="Live" dataDxfId="218"/>
    <tableColumn id="18" xr3:uid="{8AD0C331-381E-4AEB-8CD7-6A66D437B324}" name="Current Stage" dataDxfId="217"/>
    <tableColumn id="19" xr3:uid="{8D45B91F-A406-42E7-BF51-5E127082CFF2}" name="Email Address" dataDxfId="216"/>
    <tableColumn id="20" xr3:uid="{D07243F9-B9DA-417E-B96F-E7C3807CD5BA}" name="Tenure" dataDxfId="215">
      <calculatedColumnFormula>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calculatedColumnFormula>
    </tableColumn>
    <tableColumn id="21" xr3:uid="{AB548E2F-E793-4309-80C8-6A552C581BD6}" name="Agent Type" dataDxfId="214"/>
    <tableColumn id="22" xr3:uid="{CB3E9663-F17A-47D0-A61E-ACC41473FCA1}" name="Employee Type" dataDxfId="213"/>
    <tableColumn id="23" xr3:uid="{AA7AFEEE-87FA-4382-B4EA-DC5FAF1E254D}" name="Final Status" dataDxfId="212">
      <calculatedColumnFormula>IF(Table3[[#This Row],[Status]]="Active","Active",IF(Table3[[#This Row],[Status]]="LOA","LOA","InActive"))</calculatedColumnFormula>
    </tableColumn>
    <tableColumn id="24" xr3:uid="{2689AFA3-4C87-4428-80D9-D35456419117}" name="Wave2" dataDxfId="211">
      <calculatedColumnFormula>Table3[[#This Row],[Wave]]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BE4EE9-C30A-45C1-8810-751677B9FB1D}" name="Table4" displayName="Table4" ref="A1:AW1067" totalsRowShown="0" headerRowDxfId="210" dataDxfId="208" headerRowBorderDxfId="209" tableBorderDxfId="207" totalsRowBorderDxfId="206">
  <autoFilter ref="A1:AW1067" xr:uid="{EEBE4EE9-C30A-45C1-8810-751677B9FB1D}"/>
  <tableColumns count="49">
    <tableColumn id="45" xr3:uid="{B757C27F-5D2D-434B-AC97-12E8174DC23F}" name="Key" dataDxfId="205">
      <calculatedColumnFormula>CONCATENATE(Table4[[#This Row],[CMSID]],"-",Table4[[#This Row],[CALL_DATE]])</calculatedColumnFormula>
    </tableColumn>
    <tableColumn id="1" xr3:uid="{A5F27789-B9E1-434F-8466-6DFEE38FD4FE}" name="EMPLID" dataDxfId="204"/>
    <tableColumn id="2" xr3:uid="{324117F5-857A-4414-8CDA-43B9172FFA53}" name="CALL_DATE" dataDxfId="203"/>
    <tableColumn id="3" xr3:uid="{473C9F37-159B-4A63-A214-9862C269CCBB}" name="SRC_SKILLSET_ID" dataDxfId="202"/>
    <tableColumn id="4" xr3:uid="{B745D298-8EF0-469E-99B9-7FDD16E439C5}" name="ACD_CALLS" dataDxfId="201"/>
    <tableColumn id="5" xr3:uid="{FCCDD697-95E8-4243-8C53-9ADB3FFBC4CF}" name="ABN_CALLS" dataDxfId="200"/>
    <tableColumn id="6" xr3:uid="{2CB2BE76-8213-48BB-9E5C-8E27BB56A3BC}" name="I_ACD_TIME" dataDxfId="199"/>
    <tableColumn id="7" xr3:uid="{1A42047E-9119-48E2-882A-FBEECA7F4C33}" name="I_ACD_OTHER_TIME" dataDxfId="198"/>
    <tableColumn id="8" xr3:uid="{7BDA9825-A20F-4277-81DB-AC4DC1BF1F00}" name="I_ACD_AUX_OUT_TIME" dataDxfId="197"/>
    <tableColumn id="9" xr3:uid="{8EB52753-9767-41B0-8326-F8A183786217}" name="I_ACW_TIME" dataDxfId="196"/>
    <tableColumn id="10" xr3:uid="{2DC8B13A-F571-4E51-B0B8-C65528BBE245}" name="I_ACW_OUT_TIME" dataDxfId="195"/>
    <tableColumn id="11" xr3:uid="{73B1F3BC-70DB-4FDF-A959-502EB6E4908B}" name="I_AUX_OUT_TIME" dataDxfId="194"/>
    <tableColumn id="12" xr3:uid="{D51B0FF9-DDFF-4414-AB32-30C7126C5B17}" name="I_AUX_IN_TIME" dataDxfId="193"/>
    <tableColumn id="13" xr3:uid="{C9038BCB-FEE2-466B-BC73-D30A5322C3D8}" name="ACW_OUT_CALLS" dataDxfId="192"/>
    <tableColumn id="14" xr3:uid="{730302E5-D795-472F-A0E6-EBD976C26177}" name="AUX_OUT_CALLS" dataDxfId="191"/>
    <tableColumn id="15" xr3:uid="{337F7610-CED0-4EBF-AFF4-6893C8550F2D}" name="HOLD_TIME" dataDxfId="190"/>
    <tableColumn id="16" xr3:uid="{9C6BCA64-FEE5-4844-AAEC-3700333903C4}" name="HOLD_CALLS" dataDxfId="189"/>
    <tableColumn id="17" xr3:uid="{88B61919-92E1-4E90-A59B-568441E48ABB}" name="I_RING_TIME" dataDxfId="188"/>
    <tableColumn id="18" xr3:uid="{85773177-3493-42B0-A5E2-BF88D571E736}" name="TRANSFERRED" dataDxfId="187"/>
    <tableColumn id="19" xr3:uid="{7708DA8C-367E-439C-ABED-3F2781C4A627}" name="CONFERENCE" dataDxfId="186"/>
    <tableColumn id="20" xr3:uid="{C4A6EF77-8DDF-492A-BB43-1B40EB56122D}" name="STAFF_TIME" dataDxfId="185"/>
    <tableColumn id="21" xr3:uid="{3D58A526-E5B5-4A9F-8890-13D4FCACE769}" name="TI_AUX_TIME" dataDxfId="184"/>
    <tableColumn id="22" xr3:uid="{BD47CE72-4588-4C5C-947C-760B46111D64}" name="TI_AVAIL_TIME" dataDxfId="183"/>
    <tableColumn id="23" xr3:uid="{98E10D19-EBF3-4C9D-83B8-9DAA774857C2}" name="AUX1_TIME" dataDxfId="182"/>
    <tableColumn id="24" xr3:uid="{17A714A3-1F3D-46FA-A3FC-AE50A1F3E3A3}" name="AUX2_TIME" dataDxfId="181"/>
    <tableColumn id="25" xr3:uid="{61331700-4CC0-456A-8346-8F4225203491}" name="AUX3_TIME" dataDxfId="180"/>
    <tableColumn id="26" xr3:uid="{6FE2768C-E53A-4F8E-8E7E-4F7B3EEB71FF}" name="AUX4_TIME" dataDxfId="179"/>
    <tableColumn id="27" xr3:uid="{B42F5C7D-1781-403E-B939-D2C568953E14}" name="AUX5_TIME" dataDxfId="178"/>
    <tableColumn id="28" xr3:uid="{6DC005AB-03EC-4737-BE37-6B5D63D4E46B}" name="AUX6_TIME" dataDxfId="177"/>
    <tableColumn id="29" xr3:uid="{DEF166B4-61D1-4B19-A4AD-BFC7CBAE6984}" name="AUX7_TIME" dataDxfId="176"/>
    <tableColumn id="30" xr3:uid="{F940D5E0-C499-4C74-881C-42AAA719ECCC}" name="AUX8_TIME" dataDxfId="175"/>
    <tableColumn id="31" xr3:uid="{47C0DDEC-9469-418B-8712-0DAE95C09F3F}" name="AUX9_TIME" dataDxfId="174"/>
    <tableColumn id="32" xr3:uid="{20AADEE0-21ED-4DFD-939A-10132C59F93D}" name="AGT_NAME" dataDxfId="173"/>
    <tableColumn id="33" xr3:uid="{7D12AABB-7FAC-4CF5-BD46-F209F305B565}" name="SUP_NAME" dataDxfId="172"/>
    <tableColumn id="34" xr3:uid="{1AE674C3-C22E-4E92-AD8F-F4CDB3A933F8}" name="MGR_NAME" dataDxfId="77"/>
    <tableColumn id="35" xr3:uid="{96F7917D-2516-4345-AA3E-040E5299C2D6}" name="LVL3_NAME" dataDxfId="75"/>
    <tableColumn id="36" xr3:uid="{4EC250C8-92A8-4064-A92C-361889B59D28}" name="PROD_TENURE" dataDxfId="76"/>
    <tableColumn id="37" xr3:uid="{A1C57EA7-408B-4440-AB8E-4F1EF0DF7835}" name="FIXED_BOM_TENURE" dataDxfId="171"/>
    <tableColumn id="38" xr3:uid="{A58F4E65-EEA0-4890-A617-7A30A55E8980}" name="WK_END" dataDxfId="74"/>
    <tableColumn id="39" xr3:uid="{C6237FAB-1DD5-4196-8FB2-E6291EA03A06}" name="REQ_ID" dataDxfId="73"/>
    <tableColumn id="40" xr3:uid="{D1E35003-3A98-4172-B177-15FAA021139E}" name="COVID19_WAH" dataDxfId="71"/>
    <tableColumn id="41" xr3:uid="{6AFB5A97-2EC5-4125-96F4-BF40AFEF1073}" name="CENTER_AGENT" dataDxfId="72"/>
    <tableColumn id="42" xr3:uid="{401C6943-FF84-46EB-86A3-E7EB57B45951}" name="CENTER_SKILL" dataDxfId="170"/>
    <tableColumn id="43" xr3:uid="{3BEE72CA-CC04-4ECC-853F-94578843E9F3}" name="CMSID" dataDxfId="169"/>
    <tableColumn id="44" xr3:uid="{B8F50411-445B-4855-BE68-908A48639AAA}" name="LOB" dataDxfId="168"/>
    <tableColumn id="48" xr3:uid="{33074780-DD05-4C8A-B5C1-401270BB366B}" name="THT" dataDxfId="167"/>
    <tableColumn id="49" xr3:uid="{5FD7C2E4-9F80-46D3-9B04-1FD2B984142B}" name="AHT" dataDxfId="166">
      <calculatedColumnFormula>IFERROR(Table4[[#This Row],[THT]]/Table4[[#This Row],[ACD_CALLS]],"")</calculatedColumnFormula>
    </tableColumn>
    <tableColumn id="46" xr3:uid="{E9E87C3A-9F76-41EA-8C08-94E835DB9BF4}" name="Is Agent " dataDxfId="165">
      <calculatedColumnFormula>COUNTIF(Roster!B:B,Table4[[#This Row],[EMPLID]])</calculatedColumnFormula>
    </tableColumn>
    <tableColumn id="50" xr3:uid="{A811D92A-2ADE-4788-9A53-77D4EE5D73FD}" name="A THT" dataDxfId="164">
      <calculatedColumnFormula>IF(Table4[[#This Row],[Is Agent ]]=0,"",SUM(Table4[[#This Row],[I_ACD_TIME]],Table4[[#This Row],[I_ACD_OTHER_TIME]],Table4[[#This Row],[I_ACD_AUX_OUT_TIME]],Table4[[#This Row],[I_ACW_TIME]]))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0BC540-BFC6-4CAE-963C-D7A4FD534669}" name="Table2" displayName="Table2" ref="A1:CP687" totalsRowShown="0" headerRowDxfId="163" dataDxfId="161" headerRowBorderDxfId="162" tableBorderDxfId="160">
  <autoFilter ref="A1:CP687" xr:uid="{470BC540-BFC6-4CAE-963C-D7A4FD534669}"/>
  <tableColumns count="94">
    <tableColumn id="1" xr3:uid="{4DB6361D-8446-4895-B659-EADFCB5DBDC4}" name="SID" dataDxfId="70"/>
    <tableColumn id="2" xr3:uid="{4E0F478C-1474-4E56-A139-1967465F0336}" name="Center Manager" dataDxfId="69"/>
    <tableColumn id="3" xr3:uid="{662A9065-E1C1-4EF2-84FD-B638461ADADB}" name="Vendor Manager" dataDxfId="68"/>
    <tableColumn id="4" xr3:uid="{61641584-A9A0-4902-B5A4-9D76848447B5}" name="Team Manager" dataDxfId="67"/>
    <tableColumn id="5" xr3:uid="{38BC3466-3F12-456B-8A41-9FC6932BB76F}" name="ATTUID" dataDxfId="159"/>
    <tableColumn id="6" xr3:uid="{D987298B-48ED-46A8-8A45-FECB7969448F}" name="Name" dataDxfId="158"/>
    <tableColumn id="7" xr3:uid="{C966B391-7A37-4651-9D24-0A975C5B23CB}" name="Phone Number" dataDxfId="157"/>
    <tableColumn id="8" xr3:uid="{053ECE37-D22F-4A9B-9EEB-4737A3F5B6FE}" name="Email" dataDxfId="156"/>
    <tableColumn id="9" xr3:uid="{B510E305-7B66-4CE0-901A-F8D6DACEDF76}" name="BAN" dataDxfId="155"/>
    <tableColumn id="10" xr3:uid="{FCF8B899-2C0E-4BAE-9553-821EF02147F8}" name="CaseID" dataDxfId="154"/>
    <tableColumn id="11" xr3:uid="{CDCFA034-A160-4B9F-81EE-75E3DA99730E}" name="Survey Date" dataDxfId="153"/>
    <tableColumn id="12" xr3:uid="{124A053B-26D1-4CCA-96A7-78182424E521}" name="Ticket Date" dataDxfId="152"/>
    <tableColumn id="13" xr3:uid="{430840E1-7DD7-42B6-8AF9-F4B7C1F3DA33}" name="Callback Requested" dataDxfId="151"/>
    <tableColumn id="14" xr3:uid="{B2980BAC-8AFB-4C0C-98C9-B32545AF9BBE}" name="Management Alert" dataDxfId="150"/>
    <tableColumn id="15" xr3:uid="{C5AD6694-3A9D-4EBE-8A82-7B290293BC52}" name="Perfect Score" dataDxfId="149"/>
    <tableColumn id="16" xr3:uid="{90356019-0238-40E2-A63D-741DD225218A}" name="Willingness to Recommend Response" dataDxfId="148"/>
    <tableColumn id="17" xr3:uid="{521E820C-47FD-4FF0-BB66-58F20614DC4C}" name="Overall Comments" dataDxfId="147"/>
    <tableColumn id="18" xr3:uid="{1FD71DDA-FF7C-42B4-A81B-87DBDD2ECE0F}" name="Red Alert" dataDxfId="146"/>
    <tableColumn id="19" xr3:uid="{C0646A75-08AA-4451-B58A-97A0D1DD2651}" name="Rep Satisfaction Response" dataDxfId="145"/>
    <tableColumn id="20" xr3:uid="{3D42F238-F363-4BB8-9822-89170880CAB0}" name="Request Resolved Response" dataDxfId="144"/>
    <tableColumn id="21" xr3:uid="{1C9074BE-AE5F-41F0-B4F9-9C4187175385}" name="Callback Response" dataDxfId="143"/>
    <tableColumn id="22" xr3:uid="{3EEFAAC4-B5A3-45A3-A19A-C2DDB6C63A70}" name="Willingness to Recommend" dataDxfId="142"/>
    <tableColumn id="23" xr3:uid="{59AF66A5-2450-41D7-843F-3EBB5C2D05DC}" name="Overall Rep Satisfaction" dataDxfId="141"/>
    <tableColumn id="24" xr3:uid="{3457843E-3B23-4576-BC5F-5DC6018B0D41}" name="Original Willingness to Recommend" dataDxfId="140"/>
    <tableColumn id="25" xr3:uid="{1B0CD007-822C-4D63-AAF4-C437C199D665}" name="Original Overall Rep Satisfaction" dataDxfId="139"/>
    <tableColumn id="26" xr3:uid="{28A80191-2F8F-42FB-8F34-DF4AC8E97067}" name="Original Request Resolved" dataDxfId="138"/>
    <tableColumn id="27" xr3:uid="{03424520-913D-4061-896E-22594DCA471F}" name="Original Callback" dataDxfId="137"/>
    <tableColumn id="28" xr3:uid="{2313E8DB-CC68-4728-9560-087A6ABAD467}" name="Request Resolved" dataDxfId="136"/>
    <tableColumn id="29" xr3:uid="{5E2D12B6-3D22-45DF-9F37-E9FB1DCB8F33}" name="Callback" dataDxfId="64"/>
    <tableColumn id="30" xr3:uid="{148E2F58-5468-4CFD-9A8A-1F210AD2B0B0}" name="Rep Region" dataDxfId="62"/>
    <tableColumn id="31" xr3:uid="{6FAE4873-883F-4443-AB18-5FC087E32FF7}" name="Rep City" dataDxfId="63"/>
    <tableColumn id="32" xr3:uid="{F2A940CA-C558-43BD-8534-3BF978604B3C}" name="Rep State" dataDxfId="65"/>
    <tableColumn id="33" xr3:uid="{0844E78C-EF76-4FCF-92B0-78EB702DA050}" name="Rep Market" dataDxfId="66"/>
    <tableColumn id="34" xr3:uid="{CE98E0DC-E3A3-439A-823F-F231BF51E0E1}" name="Rep Country" dataDxfId="61"/>
    <tableColumn id="35" xr3:uid="{1BE81B01-EFEC-4BB0-BE02-734647CFC8D3}" name="Rep Center Name" dataDxfId="60"/>
    <tableColumn id="36" xr3:uid="{481A8598-4AB9-4C8D-83E5-42C7491CE7F9}" name="Rep Center Type" dataDxfId="59"/>
    <tableColumn id="37" xr3:uid="{229A5367-DFAF-4855-87B5-EE7FDBBA1859}" name="Rep Vendor Name" dataDxfId="58"/>
    <tableColumn id="38" xr3:uid="{112AA0E4-F377-4AF8-AB28-DE382A63DCFC}" name="Rep Channel" dataDxfId="57"/>
    <tableColumn id="39" xr3:uid="{A605A18B-3DE8-4319-8438-C0BCC3EC9059}" name="Rep Cost Code" dataDxfId="55"/>
    <tableColumn id="40" xr3:uid="{0343B431-83DB-4016-A99A-05594BDE52AE}" name="Survey Source" dataDxfId="56"/>
    <tableColumn id="41" xr3:uid="{092FD819-77D5-4BE6-B350-B4BAF0A3EBA2}" name="Uverse Interaction" dataDxfId="135"/>
    <tableColumn id="42" xr3:uid="{EF2F007F-2F96-4026-BB3B-F4ED63BDAD93}" name="Uverse Customer" dataDxfId="134"/>
    <tableColumn id="43" xr3:uid="{C3F10D9C-82C7-4387-9F10-2CA9851FAB70}" name="Language" dataDxfId="133"/>
    <tableColumn id="44" xr3:uid="{267DB944-CA30-4177-B931-E2A12B5B8DAD}" name="Customer Region" dataDxfId="132"/>
    <tableColumn id="45" xr3:uid="{C04CE06E-49A2-4DE6-8E68-75EA8160E386}" name="Customer State" dataDxfId="131"/>
    <tableColumn id="46" xr3:uid="{DA11ADB7-5E34-4F4D-9DAD-1BF0CF2DBC50}" name="Multi-Rep" dataDxfId="130"/>
    <tableColumn id="47" xr3:uid="{6CF48B3D-0D82-469E-AD4F-352A65A4F370}" name="Action" dataDxfId="129"/>
    <tableColumn id="48" xr3:uid="{CB04AAA4-E428-4C23-B76D-B88B9F55C772}" name="Case Task Number" dataDxfId="128"/>
    <tableColumn id="49" xr3:uid="{20393E98-98AF-4377-9732-2FD443ED968C}" name="Category" dataDxfId="127"/>
    <tableColumn id="50" xr3:uid="{DEBF5707-F1A9-47CE-9618-AD8DECD81FCD}" name="Clarify Work Group" dataDxfId="126"/>
    <tableColumn id="51" xr3:uid="{DDEAA689-337C-499D-A19F-3A489A87CBC0}" name="Clarify Device ID" dataDxfId="125"/>
    <tableColumn id="52" xr3:uid="{45D5ADEC-669E-4DD5-9490-CB353E011D23}" name="Customer Region2" dataDxfId="124"/>
    <tableColumn id="53" xr3:uid="{A2D3FF08-2078-43BD-AA1E-2B0D7577BC12}" name="Customer Sub Market" dataDxfId="123"/>
    <tableColumn id="54" xr3:uid="{D0F4F236-0E75-43FB-8499-871CA54C4813}" name="Customer Type" dataDxfId="122"/>
    <tableColumn id="55" xr3:uid="{976AB497-8472-4D27-83BD-C60F775543F8}" name="Employee Type" dataDxfId="2"/>
    <tableColumn id="56" xr3:uid="{238AA562-F750-4C5D-B761-7382A7E40334}" name="ClarifyDeptCode" dataDxfId="0"/>
    <tableColumn id="57" xr3:uid="{42D06EE4-3F70-4858-B198-420C8D4D3457}" name="Equipment Manufacturer" dataDxfId="1"/>
    <tableColumn id="58" xr3:uid="{DFDAA218-72EC-4655-9C3C-F526DD05B077}" name="First Name" dataDxfId="121"/>
    <tableColumn id="59" xr3:uid="{1311C5FF-CFB5-4DBC-B4C9-295EA6B22EFE}" name="Last Name" dataDxfId="120"/>
    <tableColumn id="60" xr3:uid="{09A4C65F-9CA9-4D3C-9A3C-86A18AEF9113}" name="Level 1" dataDxfId="119"/>
    <tableColumn id="61" xr3:uid="{ECF642CF-D3B3-40F4-B09F-85C002ECC261}" name="Level 3" dataDxfId="118"/>
    <tableColumn id="62" xr3:uid="{5A47C575-BA28-4EEB-A7EF-EF5B7025FCDB}" name="Market Code" dataDxfId="117"/>
    <tableColumn id="63" xr3:uid="{2137217F-4359-4662-BB4A-DD75989EBDB6}" name="Owner CSR Name" dataDxfId="116"/>
    <tableColumn id="64" xr3:uid="{52C417F3-0C87-4930-9A4C-13E1527F56C9}" name="Prepaid Ind" dataDxfId="115"/>
    <tableColumn id="65" xr3:uid="{15558A42-23E8-4DDB-A60F-1E91FF6890B8}" name="Physical Location" dataDxfId="114"/>
    <tableColumn id="66" xr3:uid="{80156104-26A7-4987-B772-11441FFDE0B5}" name="Resolution" dataDxfId="113"/>
    <tableColumn id="67" xr3:uid="{9F8A3795-067B-4F79-95F7-FA3170747306}" name="Service" dataDxfId="112"/>
    <tableColumn id="68" xr3:uid="{1F8C48DF-C32B-4E13-AB76-3D50E1753493}" name="Subscriber Type" dataDxfId="111"/>
    <tableColumn id="69" xr3:uid="{59C0DCE9-AEC7-4283-BDB5-D4E444002050}" name="Srv Accs Id" dataDxfId="110"/>
    <tableColumn id="70" xr3:uid="{A7428AB7-DD9D-418E-922B-7F3E84758F10}" name="Agent Tenure Group" dataDxfId="109"/>
    <tableColumn id="71" xr3:uid="{7EEC14A9-730F-4826-AC1C-97A904395DA3}" name="Obj TOW" dataDxfId="108"/>
    <tableColumn id="72" xr3:uid="{E94F2132-67DA-48E1-8CE3-EC6AAB9957EB}" name="Specialty" dataDxfId="107"/>
    <tableColumn id="73" xr3:uid="{352519AA-C73F-4C24-A8BB-6CDE12E26D83}" name="Customer Email" dataDxfId="106"/>
    <tableColumn id="74" xr3:uid="{154508DF-A18F-4083-9709-D0B84F8C297A}" name="Survey Status" dataDxfId="105"/>
    <tableColumn id="75" xr3:uid="{2F1F7D3D-746C-49AA-B79E-C15E5ABB727E}" name="RePoll" dataDxfId="104"/>
    <tableColumn id="76" xr3:uid="{046BCC44-2BFA-4DE1-9B53-3C3078B1BE15}" name="Call Recording" dataDxfId="103"/>
    <tableColumn id="77" xr3:uid="{988036F4-CF77-48EA-871E-0C54C6EB6BD2}" name="CLOC" dataDxfId="102"/>
    <tableColumn id="78" xr3:uid="{2BACC6C8-B85B-4D2F-BFE2-E57077CA7B91}" name="Source Name" dataDxfId="101"/>
    <tableColumn id="79" xr3:uid="{F0C569FF-08D6-4854-8AF3-C5616212BD9F}" name="Survey Name" dataDxfId="100"/>
    <tableColumn id="80" xr3:uid="{630AA9B9-E5B1-4218-9151-8F5C13F77915}" name="Portal Load Date" dataDxfId="99"/>
    <tableColumn id="81" xr3:uid="{0D31F151-A53D-4B19-875F-2B7821E8546A}" name="OBJECTIVE_TYPE_OF_WORK" dataDxfId="98"/>
    <tableColumn id="82" xr3:uid="{818D34AA-1909-487A-A317-E987462B96F4}" name="Mobility Specialty" dataDxfId="97"/>
    <tableColumn id="83" xr3:uid="{44F4E134-AFCA-4166-8A45-74892A4C9DB0}" name="Promoter" dataDxfId="96">
      <calculatedColumnFormula>IFERROR(VLOOKUP(Table2[[#This Row],[Overall Rep Satisfaction]],$CS$2:$CV$21,2,FALSE),"")</calculatedColumnFormula>
    </tableColumn>
    <tableColumn id="84" xr3:uid="{EC8A83B9-5941-4E03-8202-CA7BCDB6ECD9}" name="Neutral" dataDxfId="95">
      <calculatedColumnFormula>IFERROR(VLOOKUP(Table2[[#This Row],[Overall Rep Satisfaction]],$CS$2:$CV$21,3,FALSE),"")</calculatedColumnFormula>
    </tableColumn>
    <tableColumn id="85" xr3:uid="{A852AF6D-4413-4450-B209-1EBFA83734D2}" name="Detractor" dataDxfId="94">
      <calculatedColumnFormula>IFERROR(VLOOKUP(Table2[[#This Row],[Overall Rep Satisfaction]],$CS$2:$CV$21,4,FALSE),"")</calculatedColumnFormula>
    </tableColumn>
    <tableColumn id="96" xr3:uid="{CDE5E859-1FCA-4053-882C-2877DA38456B}" name="Total Surveys" dataDxfId="93">
      <calculatedColumnFormula>IFERROR(SUM(Table2[[#This Row],[Promoter]:[Detractor]],),"")</calculatedColumnFormula>
    </tableColumn>
    <tableColumn id="86" xr3:uid="{4CEDBEA2-6F96-4478-9ED4-F46B37817474}" name="Month" dataDxfId="92">
      <calculatedColumnFormula>TEXT(MONTH(Table2[[#This Row],[Survey Date]]),"##")&amp;" - "&amp;TEXT(Table2[[#This Row],[Survey Date]],"MMMM")</calculatedColumnFormula>
    </tableColumn>
    <tableColumn id="87" xr3:uid="{C662922B-1A8B-4FCC-945E-8F74C1C5F70B}" name="Day" dataDxfId="91">
      <calculatedColumnFormula>TEXT(Table2[[#This Row],[Survey Date]],"DD-MMMM")</calculatedColumnFormula>
    </tableColumn>
    <tableColumn id="88" xr3:uid="{2E075123-2173-438F-AF71-21BA96B77A67}" name="WK #" dataDxfId="90">
      <calculatedColumnFormula>"WK "&amp;WEEKNUM(Table2[[#This Row],[Survey Date]],1)</calculatedColumnFormula>
    </tableColumn>
    <tableColumn id="89" xr3:uid="{924A20A9-3012-470D-9F06-8D867748732C}" name="TM" dataDxfId="89">
      <calculatedColumnFormula>VLOOKUP(Table2[[#This Row],[ATTUID]],Roster!C:F,4,FALSE)</calculatedColumnFormula>
    </tableColumn>
    <tableColumn id="90" xr3:uid="{0CD5BE08-B6EA-4C7C-925A-71792A9AEC83}" name="Agent Name" dataDxfId="88">
      <calculatedColumnFormula>VLOOKUP(Table2[[#This Row],[ATTUID]],Roster!C:J,8,FALSE)</calculatedColumnFormula>
    </tableColumn>
    <tableColumn id="93" xr3:uid="{EBD369BF-79A7-4279-92D2-D97CD596B349}" name="Wave" dataDxfId="87">
      <calculatedColumnFormula>VLOOKUP(Table2[[#This Row],[ATTUID]],Roster!C:X,22,FALSE)</calculatedColumnFormula>
    </tableColumn>
    <tableColumn id="91" xr3:uid="{BC818875-8B53-4168-BA94-BDB8E142E62A}" name="IR Yes" dataDxfId="86">
      <calculatedColumnFormula>IF(Table2[[#This Row],[Request Resolved]]="Yes",1,0)</calculatedColumnFormula>
    </tableColumn>
    <tableColumn id="92" xr3:uid="{093C3B44-D9B1-4DF3-8DD8-00640FBEE97F}" name="IR No" dataDxfId="85">
      <calculatedColumnFormula>IF(Table2[[#This Row],[Request Resolved]]="No",1,0)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5038D6-AFBC-4700-A046-FFCBFD8E444D}" name="Table22" displayName="Table22" ref="A1:F366" totalsRowShown="0" headerRowDxfId="84">
  <autoFilter ref="A1:F366" xr:uid="{6F7CD14B-E41E-4E9F-A42E-6F8CE9FAAC48}"/>
  <tableColumns count="6">
    <tableColumn id="1" xr3:uid="{3CCC9F1F-E724-4F0B-A5E4-467DEB008EEE}" name="Date" dataDxfId="83"/>
    <tableColumn id="2" xr3:uid="{BF0F5A58-5076-4CA8-8147-E7081E7745A2}" name="Day" dataDxfId="82">
      <calculatedColumnFormula>TEXT(Table22[[#This Row],[Date]],"ddd")</calculatedColumnFormula>
    </tableColumn>
    <tableColumn id="3" xr3:uid="{2611CAAC-7760-4426-BF25-C3FDAF3156FD}" name="Month" dataDxfId="81">
      <calculatedColumnFormula>TEXT(Table22[[#This Row],[Date]],"MMM")&amp;" "&amp;YEAR(Table22[[#This Row],[Date]])</calculatedColumnFormula>
    </tableColumn>
    <tableColumn id="4" xr3:uid="{377D5CF9-009F-479B-B4F0-5E707F5F97A6}" name="Year" dataDxfId="80">
      <calculatedColumnFormula>YEAR(Table22[[#This Row],[Date]])</calculatedColumnFormula>
    </tableColumn>
    <tableColumn id="5" xr3:uid="{11084D81-4B3F-46D4-A122-C3858BDDC049}" name="Week#" dataDxfId="79">
      <calculatedColumnFormula>"WN "&amp;WEEKNUM(Table22[[#This Row],[Date]])</calculatedColumnFormula>
    </tableColumn>
    <tableColumn id="6" xr3:uid="{E25A73F2-FEEB-4240-96B3-4E1A52A2B124}" name="Week Name" dataDxfId="78">
      <calculatedColumnFormula>TEXT(Table22[[#This Row],[Date]]-MOD(Table22[[#This Row],[Date]]-1,7),"DD")&amp;" "&amp;TEXT(Table22[[#This Row],[Date]]-MOD(Table22[[#This Row],[Date]]-1,7),"MMM")</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EB3B-106F-4FE4-967C-0EB6E5CD5796}">
  <dimension ref="A1:X200"/>
  <sheetViews>
    <sheetView tabSelected="1" zoomScaleNormal="100" workbookViewId="0">
      <selection activeCell="I4" sqref="I4"/>
    </sheetView>
  </sheetViews>
  <sheetFormatPr defaultRowHeight="15" x14ac:dyDescent="0.25"/>
  <cols>
    <col min="1" max="1" width="10.140625" style="12" bestFit="1" customWidth="1"/>
    <col min="2" max="2" width="10" style="12" bestFit="1" customWidth="1"/>
    <col min="3" max="3" width="9.85546875" style="12" bestFit="1" customWidth="1"/>
    <col min="4" max="4" width="9.5703125" style="12" bestFit="1" customWidth="1"/>
    <col min="5" max="5" width="8" style="12" bestFit="1" customWidth="1"/>
    <col min="6" max="6" width="18.85546875" style="12" bestFit="1" customWidth="1"/>
    <col min="7" max="7" width="12.85546875" style="12" bestFit="1" customWidth="1"/>
    <col min="8" max="8" width="14.42578125" style="12" bestFit="1" customWidth="1"/>
    <col min="9" max="9" width="42.140625" style="12" bestFit="1" customWidth="1"/>
    <col min="10" max="10" width="51.85546875" style="12" bestFit="1" customWidth="1"/>
    <col min="11" max="11" width="28.42578125" style="12" bestFit="1" customWidth="1"/>
    <col min="12" max="12" width="17.42578125" style="12" bestFit="1" customWidth="1"/>
    <col min="13" max="13" width="8.7109375" style="12" bestFit="1" customWidth="1"/>
    <col min="14" max="14" width="28.42578125" style="12" bestFit="1" customWidth="1"/>
    <col min="15" max="15" width="10.7109375" style="12" bestFit="1" customWidth="1"/>
    <col min="16" max="16" width="11" style="12" bestFit="1" customWidth="1"/>
    <col min="17" max="17" width="10.7109375" style="12" bestFit="1" customWidth="1"/>
    <col min="18" max="18" width="15.42578125" style="12" bestFit="1" customWidth="1"/>
    <col min="19" max="19" width="54.85546875" style="12" bestFit="1" customWidth="1"/>
    <col min="20" max="20" width="14.28515625" style="12" bestFit="1" customWidth="1"/>
    <col min="21" max="21" width="14.42578125" style="12" bestFit="1" customWidth="1"/>
    <col min="22" max="22" width="17.42578125" style="12" bestFit="1" customWidth="1"/>
    <col min="23" max="24" width="14.42578125" style="12" bestFit="1" customWidth="1"/>
    <col min="25" max="16384" width="9.140625" style="12"/>
  </cols>
  <sheetData>
    <row r="1" spans="1:24" x14ac:dyDescent="0.2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22" t="s">
        <v>17</v>
      </c>
      <c r="S1" s="12" t="s">
        <v>18</v>
      </c>
      <c r="T1" s="9" t="s">
        <v>19</v>
      </c>
      <c r="U1" s="10" t="s">
        <v>20</v>
      </c>
      <c r="V1" s="9" t="s">
        <v>21</v>
      </c>
      <c r="W1" s="9" t="s">
        <v>22</v>
      </c>
      <c r="X1" s="22" t="s">
        <v>23</v>
      </c>
    </row>
    <row r="2" spans="1:24" x14ac:dyDescent="0.25">
      <c r="A2" s="18" t="s">
        <v>24</v>
      </c>
      <c r="B2" s="31">
        <v>1450101</v>
      </c>
      <c r="C2" s="18" t="s">
        <v>1133</v>
      </c>
      <c r="D2" s="31">
        <v>4640</v>
      </c>
      <c r="E2" s="18">
        <v>55301</v>
      </c>
      <c r="F2" s="18" t="s">
        <v>1282</v>
      </c>
      <c r="G2" s="18" t="s">
        <v>1295</v>
      </c>
      <c r="H2" s="18" t="s">
        <v>1297</v>
      </c>
      <c r="I2" s="18" t="s">
        <v>1297</v>
      </c>
      <c r="J2" s="18" t="s">
        <v>1298</v>
      </c>
      <c r="K2" s="18" t="s">
        <v>25</v>
      </c>
      <c r="L2" s="18" t="s">
        <v>1297</v>
      </c>
      <c r="M2" s="18" t="s">
        <v>26</v>
      </c>
      <c r="N2" s="12" t="s">
        <v>27</v>
      </c>
      <c r="O2" s="28">
        <v>44438</v>
      </c>
      <c r="P2" s="28">
        <v>44441</v>
      </c>
      <c r="Q2" s="28">
        <v>44445</v>
      </c>
      <c r="R2" s="12" t="s">
        <v>27</v>
      </c>
      <c r="S2" s="12" t="s">
        <v>1502</v>
      </c>
      <c r="T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2" s="12" t="s">
        <v>28</v>
      </c>
      <c r="V2" s="12" t="s">
        <v>29</v>
      </c>
      <c r="W2" s="23" t="str">
        <f>IF(Table3[[#This Row],[Status]]="Active","Active",IF(Table3[[#This Row],[Status]]="LOA","LOA","InActive"))</f>
        <v>Active</v>
      </c>
      <c r="X2" s="23" t="str">
        <f>Table3[[#This Row],[Wave]]</f>
        <v>Wave 1</v>
      </c>
    </row>
    <row r="3" spans="1:24" x14ac:dyDescent="0.25">
      <c r="A3" s="18" t="s">
        <v>24</v>
      </c>
      <c r="B3" s="32">
        <v>2460101</v>
      </c>
      <c r="C3" s="19" t="s">
        <v>1134</v>
      </c>
      <c r="D3" s="32">
        <v>10640</v>
      </c>
      <c r="E3" s="19">
        <v>24301</v>
      </c>
      <c r="F3" s="18" t="s">
        <v>1283</v>
      </c>
      <c r="G3" s="18" t="s">
        <v>1295</v>
      </c>
      <c r="H3" s="18" t="s">
        <v>1297</v>
      </c>
      <c r="I3" s="18" t="s">
        <v>1297</v>
      </c>
      <c r="J3" s="18" t="s">
        <v>1299</v>
      </c>
      <c r="K3" s="18" t="s">
        <v>30</v>
      </c>
      <c r="L3" s="18" t="s">
        <v>1297</v>
      </c>
      <c r="M3" s="18" t="s">
        <v>26</v>
      </c>
      <c r="N3" s="12" t="s">
        <v>27</v>
      </c>
      <c r="O3" s="28">
        <v>44438</v>
      </c>
      <c r="P3" s="28">
        <v>44441</v>
      </c>
      <c r="Q3" s="28">
        <v>44445</v>
      </c>
      <c r="R3" s="12" t="s">
        <v>27</v>
      </c>
      <c r="S3" s="12" t="s">
        <v>1503</v>
      </c>
      <c r="T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3" s="12" t="s">
        <v>28</v>
      </c>
      <c r="V3" s="12" t="s">
        <v>29</v>
      </c>
      <c r="W3" s="23" t="str">
        <f>IF(Table3[[#This Row],[Status]]="Active","Active",IF(Table3[[#This Row],[Status]]="LOA","LOA","InActive"))</f>
        <v>Active</v>
      </c>
      <c r="X3" s="23" t="str">
        <f>Table3[[#This Row],[Wave]]</f>
        <v>Wave 1</v>
      </c>
    </row>
    <row r="4" spans="1:24" x14ac:dyDescent="0.25">
      <c r="A4" s="18" t="s">
        <v>24</v>
      </c>
      <c r="B4" s="31">
        <v>3512101</v>
      </c>
      <c r="C4" s="18" t="s">
        <v>1135</v>
      </c>
      <c r="D4" s="31">
        <v>32640</v>
      </c>
      <c r="E4" s="18">
        <v>95301</v>
      </c>
      <c r="F4" s="18" t="s">
        <v>1282</v>
      </c>
      <c r="G4" s="18" t="s">
        <v>1295</v>
      </c>
      <c r="H4" s="18" t="s">
        <v>1297</v>
      </c>
      <c r="I4" s="18" t="s">
        <v>1297</v>
      </c>
      <c r="J4" s="18" t="s">
        <v>1300</v>
      </c>
      <c r="K4" s="18" t="s">
        <v>25</v>
      </c>
      <c r="L4" s="18" t="s">
        <v>1297</v>
      </c>
      <c r="M4" s="18" t="s">
        <v>26</v>
      </c>
      <c r="N4" s="12" t="s">
        <v>27</v>
      </c>
      <c r="O4" s="28">
        <v>44438</v>
      </c>
      <c r="P4" s="28">
        <v>44441</v>
      </c>
      <c r="Q4" s="28">
        <v>44445</v>
      </c>
      <c r="R4" s="12" t="s">
        <v>27</v>
      </c>
      <c r="S4" s="12" t="s">
        <v>1504</v>
      </c>
      <c r="T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4" s="12" t="s">
        <v>28</v>
      </c>
      <c r="V4" s="12" t="s">
        <v>29</v>
      </c>
      <c r="W4" s="23" t="str">
        <f>IF(Table3[[#This Row],[Status]]="Active","Active",IF(Table3[[#This Row],[Status]]="LOA","LOA","InActive"))</f>
        <v>Active</v>
      </c>
      <c r="X4" s="23" t="str">
        <f>Table3[[#This Row],[Wave]]</f>
        <v>Wave 1</v>
      </c>
    </row>
    <row r="5" spans="1:24" x14ac:dyDescent="0.25">
      <c r="A5" s="18" t="s">
        <v>31</v>
      </c>
      <c r="B5" s="31">
        <v>4623101</v>
      </c>
      <c r="C5" s="18" t="s">
        <v>1136</v>
      </c>
      <c r="D5" s="31">
        <v>223642</v>
      </c>
      <c r="E5" s="18">
        <v>203302</v>
      </c>
      <c r="F5" s="18" t="s">
        <v>1284</v>
      </c>
      <c r="G5" s="18" t="s">
        <v>1295</v>
      </c>
      <c r="H5" s="18" t="s">
        <v>1297</v>
      </c>
      <c r="I5" s="18" t="s">
        <v>1297</v>
      </c>
      <c r="J5" s="18" t="s">
        <v>1301</v>
      </c>
      <c r="K5" s="18" t="s">
        <v>25</v>
      </c>
      <c r="L5" s="18" t="s">
        <v>1497</v>
      </c>
      <c r="M5" s="18" t="s">
        <v>26</v>
      </c>
      <c r="N5" s="12" t="s">
        <v>27</v>
      </c>
      <c r="O5" s="28">
        <v>44557</v>
      </c>
      <c r="P5" s="28">
        <v>44561</v>
      </c>
      <c r="Q5" s="28">
        <v>44564</v>
      </c>
      <c r="R5" s="12" t="s">
        <v>27</v>
      </c>
      <c r="S5" s="12" t="s">
        <v>1505</v>
      </c>
      <c r="T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5" s="12" t="s">
        <v>32</v>
      </c>
      <c r="V5" s="12" t="s">
        <v>29</v>
      </c>
      <c r="W5" s="23" t="str">
        <f>IF(Table3[[#This Row],[Status]]="Active","Active",IF(Table3[[#This Row],[Status]]="LOA","LOA","InActive"))</f>
        <v>Active</v>
      </c>
      <c r="X5" s="23" t="str">
        <f>Table3[[#This Row],[Wave]]</f>
        <v>Wave 10 A</v>
      </c>
    </row>
    <row r="6" spans="1:24" x14ac:dyDescent="0.25">
      <c r="A6" s="18" t="s">
        <v>31</v>
      </c>
      <c r="B6" s="31">
        <v>5652101</v>
      </c>
      <c r="C6" s="18" t="s">
        <v>1137</v>
      </c>
      <c r="D6" s="31">
        <v>241642</v>
      </c>
      <c r="E6" s="18">
        <v>179302</v>
      </c>
      <c r="F6" s="19" t="s">
        <v>1285</v>
      </c>
      <c r="G6" s="18" t="s">
        <v>1295</v>
      </c>
      <c r="H6" s="18" t="s">
        <v>1297</v>
      </c>
      <c r="I6" s="18" t="s">
        <v>1297</v>
      </c>
      <c r="J6" s="18" t="s">
        <v>1302</v>
      </c>
      <c r="K6" s="18" t="s">
        <v>25</v>
      </c>
      <c r="L6" s="18" t="s">
        <v>1497</v>
      </c>
      <c r="M6" s="18" t="s">
        <v>26</v>
      </c>
      <c r="N6" s="12" t="s">
        <v>27</v>
      </c>
      <c r="O6" s="28">
        <v>44557</v>
      </c>
      <c r="P6" s="28">
        <v>44561</v>
      </c>
      <c r="Q6" s="28">
        <v>44564</v>
      </c>
      <c r="R6" s="12" t="s">
        <v>27</v>
      </c>
      <c r="S6" s="12" t="s">
        <v>1506</v>
      </c>
      <c r="T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6" s="12" t="s">
        <v>28</v>
      </c>
      <c r="V6" s="12" t="s">
        <v>29</v>
      </c>
      <c r="W6" s="23" t="str">
        <f>IF(Table3[[#This Row],[Status]]="Active","Active",IF(Table3[[#This Row],[Status]]="LOA","LOA","InActive"))</f>
        <v>Active</v>
      </c>
      <c r="X6" s="23" t="str">
        <f>Table3[[#This Row],[Wave]]</f>
        <v>Wave 10 A</v>
      </c>
    </row>
    <row r="7" spans="1:24" x14ac:dyDescent="0.25">
      <c r="A7" s="18" t="s">
        <v>33</v>
      </c>
      <c r="B7" s="33">
        <v>6649101</v>
      </c>
      <c r="C7" s="21" t="s">
        <v>1138</v>
      </c>
      <c r="D7" s="33">
        <v>239642</v>
      </c>
      <c r="E7" s="21">
        <v>210302</v>
      </c>
      <c r="F7" s="18" t="s">
        <v>1286</v>
      </c>
      <c r="G7" s="18" t="s">
        <v>1295</v>
      </c>
      <c r="H7" s="18" t="s">
        <v>1297</v>
      </c>
      <c r="I7" s="18" t="s">
        <v>1297</v>
      </c>
      <c r="J7" s="18" t="s">
        <v>1303</v>
      </c>
      <c r="K7" s="18" t="s">
        <v>25</v>
      </c>
      <c r="L7" s="18" t="s">
        <v>1498</v>
      </c>
      <c r="M7" s="18" t="s">
        <v>34</v>
      </c>
      <c r="N7" s="12" t="s">
        <v>27</v>
      </c>
      <c r="O7" s="28">
        <v>44557</v>
      </c>
      <c r="P7" s="28">
        <v>44561</v>
      </c>
      <c r="Q7" s="28">
        <v>44564</v>
      </c>
      <c r="R7" s="12" t="s">
        <v>27</v>
      </c>
      <c r="S7" s="12" t="s">
        <v>1507</v>
      </c>
      <c r="T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7" s="12" t="s">
        <v>32</v>
      </c>
      <c r="V7" s="12" t="s">
        <v>29</v>
      </c>
      <c r="W7" s="23" t="str">
        <f>IF(Table3[[#This Row],[Status]]="Active","Active",IF(Table3[[#This Row],[Status]]="LOA","LOA","InActive"))</f>
        <v>InActive</v>
      </c>
      <c r="X7" s="23" t="str">
        <f>Table3[[#This Row],[Wave]]</f>
        <v>Wave 10 B</v>
      </c>
    </row>
    <row r="8" spans="1:24" x14ac:dyDescent="0.25">
      <c r="A8" s="18" t="s">
        <v>33</v>
      </c>
      <c r="B8" s="33">
        <v>7659101</v>
      </c>
      <c r="C8" s="21" t="s">
        <v>1139</v>
      </c>
      <c r="D8" s="33">
        <v>246642</v>
      </c>
      <c r="E8" s="21">
        <v>212302</v>
      </c>
      <c r="F8" s="18" t="s">
        <v>1286</v>
      </c>
      <c r="G8" s="18" t="s">
        <v>1295</v>
      </c>
      <c r="H8" s="18" t="s">
        <v>1297</v>
      </c>
      <c r="I8" s="18" t="s">
        <v>1297</v>
      </c>
      <c r="J8" s="18" t="s">
        <v>1304</v>
      </c>
      <c r="K8" s="18" t="s">
        <v>25</v>
      </c>
      <c r="L8" s="18" t="s">
        <v>1498</v>
      </c>
      <c r="M8" s="18" t="s">
        <v>26</v>
      </c>
      <c r="N8" s="12" t="s">
        <v>27</v>
      </c>
      <c r="O8" s="28">
        <v>44557</v>
      </c>
      <c r="P8" s="28">
        <v>44561</v>
      </c>
      <c r="Q8" s="28">
        <v>44564</v>
      </c>
      <c r="R8" s="12" t="s">
        <v>27</v>
      </c>
      <c r="S8" s="12" t="s">
        <v>1508</v>
      </c>
      <c r="T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8" s="12" t="s">
        <v>28</v>
      </c>
      <c r="V8" s="12" t="s">
        <v>29</v>
      </c>
      <c r="W8" s="23" t="str">
        <f>IF(Table3[[#This Row],[Status]]="Active","Active",IF(Table3[[#This Row],[Status]]="LOA","LOA","InActive"))</f>
        <v>Active</v>
      </c>
      <c r="X8" s="23" t="str">
        <f>Table3[[#This Row],[Wave]]</f>
        <v>Wave 10 B</v>
      </c>
    </row>
    <row r="9" spans="1:24" x14ac:dyDescent="0.25">
      <c r="A9" s="18" t="s">
        <v>33</v>
      </c>
      <c r="B9" s="33">
        <v>8653101</v>
      </c>
      <c r="C9" s="21" t="s">
        <v>1140</v>
      </c>
      <c r="D9" s="33">
        <v>242642</v>
      </c>
      <c r="E9" s="21">
        <v>174302</v>
      </c>
      <c r="F9" s="20" t="s">
        <v>1287</v>
      </c>
      <c r="G9" s="18" t="s">
        <v>1295</v>
      </c>
      <c r="H9" s="18" t="s">
        <v>1297</v>
      </c>
      <c r="I9" s="18" t="s">
        <v>1297</v>
      </c>
      <c r="J9" s="18" t="s">
        <v>1305</v>
      </c>
      <c r="K9" s="18" t="s">
        <v>25</v>
      </c>
      <c r="L9" s="18" t="s">
        <v>1498</v>
      </c>
      <c r="M9" s="18" t="s">
        <v>26</v>
      </c>
      <c r="N9" s="12" t="s">
        <v>27</v>
      </c>
      <c r="O9" s="28">
        <v>44557</v>
      </c>
      <c r="P9" s="28">
        <v>44561</v>
      </c>
      <c r="Q9" s="28">
        <v>44564</v>
      </c>
      <c r="R9" s="12" t="s">
        <v>27</v>
      </c>
      <c r="S9" s="12" t="s">
        <v>1509</v>
      </c>
      <c r="T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9" s="12" t="s">
        <v>28</v>
      </c>
      <c r="V9" s="12" t="s">
        <v>29</v>
      </c>
      <c r="W9" s="23" t="str">
        <f>IF(Table3[[#This Row],[Status]]="Active","Active",IF(Table3[[#This Row],[Status]]="LOA","LOA","InActive"))</f>
        <v>Active</v>
      </c>
      <c r="X9" s="23" t="str">
        <f>Table3[[#This Row],[Wave]]</f>
        <v>Wave 10 B</v>
      </c>
    </row>
    <row r="10" spans="1:24" x14ac:dyDescent="0.25">
      <c r="A10" s="18" t="s">
        <v>35</v>
      </c>
      <c r="B10" s="33">
        <v>9522101</v>
      </c>
      <c r="C10" s="21" t="s">
        <v>1141</v>
      </c>
      <c r="D10" s="33">
        <v>253642</v>
      </c>
      <c r="E10" s="21">
        <v>657300</v>
      </c>
      <c r="F10" s="20" t="s">
        <v>1288</v>
      </c>
      <c r="G10" s="18" t="s">
        <v>1295</v>
      </c>
      <c r="H10" s="18" t="s">
        <v>1297</v>
      </c>
      <c r="I10" s="18" t="s">
        <v>1297</v>
      </c>
      <c r="J10" s="18" t="s">
        <v>1306</v>
      </c>
      <c r="K10" s="18" t="s">
        <v>25</v>
      </c>
      <c r="L10" s="18" t="s">
        <v>1499</v>
      </c>
      <c r="M10" s="18" t="s">
        <v>26</v>
      </c>
      <c r="N10" s="12" t="s">
        <v>27</v>
      </c>
      <c r="O10" s="28">
        <v>44564</v>
      </c>
      <c r="P10" s="28">
        <v>44582</v>
      </c>
      <c r="Q10" s="28">
        <v>44585</v>
      </c>
      <c r="R10" s="12" t="s">
        <v>27</v>
      </c>
      <c r="S10" s="12" t="s">
        <v>1510</v>
      </c>
      <c r="T1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0" s="12" t="s">
        <v>28</v>
      </c>
      <c r="V10" s="12" t="s">
        <v>29</v>
      </c>
      <c r="W10" s="23" t="str">
        <f>IF(Table3[[#This Row],[Status]]="Active","Active",IF(Table3[[#This Row],[Status]]="LOA","LOA","InActive"))</f>
        <v>Active</v>
      </c>
      <c r="X10" s="23" t="str">
        <f>Table3[[#This Row],[Wave]]</f>
        <v>Wave 11</v>
      </c>
    </row>
    <row r="11" spans="1:24" x14ac:dyDescent="0.25">
      <c r="A11" s="18" t="s">
        <v>35</v>
      </c>
      <c r="B11" s="33">
        <v>10496101</v>
      </c>
      <c r="C11" s="21" t="s">
        <v>1142</v>
      </c>
      <c r="D11" s="33">
        <v>254642</v>
      </c>
      <c r="E11" s="21">
        <v>237302</v>
      </c>
      <c r="F11" s="20" t="s">
        <v>1283</v>
      </c>
      <c r="G11" s="18" t="s">
        <v>1295</v>
      </c>
      <c r="H11" s="18" t="s">
        <v>1297</v>
      </c>
      <c r="I11" s="18" t="s">
        <v>1297</v>
      </c>
      <c r="J11" s="18" t="s">
        <v>1307</v>
      </c>
      <c r="K11" s="18" t="s">
        <v>30</v>
      </c>
      <c r="L11" s="18" t="s">
        <v>1499</v>
      </c>
      <c r="M11" s="18" t="s">
        <v>26</v>
      </c>
      <c r="N11" s="12" t="s">
        <v>27</v>
      </c>
      <c r="O11" s="28">
        <v>44564</v>
      </c>
      <c r="P11" s="28">
        <v>44582</v>
      </c>
      <c r="Q11" s="28">
        <v>44585</v>
      </c>
      <c r="R11" s="12" t="s">
        <v>27</v>
      </c>
      <c r="S11" s="12" t="s">
        <v>1511</v>
      </c>
      <c r="T1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1" s="12" t="s">
        <v>28</v>
      </c>
      <c r="V11" s="12" t="s">
        <v>29</v>
      </c>
      <c r="W11" s="23" t="str">
        <f>IF(Table3[[#This Row],[Status]]="Active","Active",IF(Table3[[#This Row],[Status]]="LOA","LOA","InActive"))</f>
        <v>Active</v>
      </c>
      <c r="X11" s="23" t="str">
        <f>Table3[[#This Row],[Wave]]</f>
        <v>Wave 11</v>
      </c>
    </row>
    <row r="12" spans="1:24" x14ac:dyDescent="0.25">
      <c r="A12" s="18" t="s">
        <v>35</v>
      </c>
      <c r="B12" s="33">
        <v>11494101</v>
      </c>
      <c r="C12" s="18" t="s">
        <v>1143</v>
      </c>
      <c r="D12" s="33">
        <v>257642</v>
      </c>
      <c r="E12" s="18">
        <v>240302</v>
      </c>
      <c r="F12" s="18" t="s">
        <v>1289</v>
      </c>
      <c r="G12" s="18" t="s">
        <v>1295</v>
      </c>
      <c r="H12" s="18" t="s">
        <v>1297</v>
      </c>
      <c r="I12" s="18" t="s">
        <v>1297</v>
      </c>
      <c r="J12" s="18" t="s">
        <v>1308</v>
      </c>
      <c r="K12" s="18" t="s">
        <v>25</v>
      </c>
      <c r="L12" s="18" t="s">
        <v>1499</v>
      </c>
      <c r="M12" s="18" t="s">
        <v>26</v>
      </c>
      <c r="N12" s="12" t="s">
        <v>27</v>
      </c>
      <c r="O12" s="28">
        <v>44564</v>
      </c>
      <c r="P12" s="28">
        <v>44582</v>
      </c>
      <c r="Q12" s="28">
        <v>44585</v>
      </c>
      <c r="R12" s="12" t="s">
        <v>27</v>
      </c>
      <c r="S12" s="12" t="s">
        <v>1512</v>
      </c>
      <c r="T1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2" s="12" t="s">
        <v>28</v>
      </c>
      <c r="V12" s="12" t="s">
        <v>29</v>
      </c>
      <c r="W12" s="23" t="str">
        <f>IF(Table3[[#This Row],[Status]]="Active","Active",IF(Table3[[#This Row],[Status]]="LOA","LOA","InActive"))</f>
        <v>Active</v>
      </c>
      <c r="X12" s="23" t="str">
        <f>Table3[[#This Row],[Wave]]</f>
        <v>Wave 11</v>
      </c>
    </row>
    <row r="13" spans="1:24" x14ac:dyDescent="0.25">
      <c r="A13" s="18" t="s">
        <v>36</v>
      </c>
      <c r="B13" s="33">
        <v>12762101</v>
      </c>
      <c r="C13" s="18" t="s">
        <v>1144</v>
      </c>
      <c r="D13" s="33">
        <v>261642</v>
      </c>
      <c r="E13" s="18">
        <v>469302</v>
      </c>
      <c r="F13" s="18" t="s">
        <v>1287</v>
      </c>
      <c r="G13" s="18" t="s">
        <v>1295</v>
      </c>
      <c r="H13" s="18" t="s">
        <v>1297</v>
      </c>
      <c r="I13" s="18" t="s">
        <v>1297</v>
      </c>
      <c r="J13" s="18" t="s">
        <v>1309</v>
      </c>
      <c r="K13" s="18" t="s">
        <v>25</v>
      </c>
      <c r="L13" s="18" t="s">
        <v>1500</v>
      </c>
      <c r="M13" s="18" t="s">
        <v>26</v>
      </c>
      <c r="N13" s="12" t="s">
        <v>27</v>
      </c>
      <c r="O13" s="28">
        <v>44568</v>
      </c>
      <c r="P13" s="28">
        <v>44589</v>
      </c>
      <c r="Q13" s="28">
        <v>44592</v>
      </c>
      <c r="R13" s="12" t="s">
        <v>27</v>
      </c>
      <c r="S13" s="12" t="s">
        <v>1513</v>
      </c>
      <c r="T1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3" s="12" t="s">
        <v>28</v>
      </c>
      <c r="V13" s="12" t="s">
        <v>29</v>
      </c>
      <c r="W13" s="23" t="str">
        <f>IF(Table3[[#This Row],[Status]]="Active","Active",IF(Table3[[#This Row],[Status]]="LOA","LOA","InActive"))</f>
        <v>Active</v>
      </c>
      <c r="X13" s="23" t="str">
        <f>Table3[[#This Row],[Wave]]</f>
        <v>Wave 12 A</v>
      </c>
    </row>
    <row r="14" spans="1:24" x14ac:dyDescent="0.25">
      <c r="A14" s="18" t="s">
        <v>37</v>
      </c>
      <c r="B14" s="31">
        <v>13765101</v>
      </c>
      <c r="C14" s="18" t="s">
        <v>1145</v>
      </c>
      <c r="D14" s="31">
        <v>263642</v>
      </c>
      <c r="E14" s="18">
        <v>448302</v>
      </c>
      <c r="F14" s="18" t="s">
        <v>1290</v>
      </c>
      <c r="G14" s="18" t="s">
        <v>1295</v>
      </c>
      <c r="H14" s="18" t="s">
        <v>1297</v>
      </c>
      <c r="I14" s="18" t="s">
        <v>1297</v>
      </c>
      <c r="J14" s="18" t="s">
        <v>1310</v>
      </c>
      <c r="K14" s="18" t="s">
        <v>25</v>
      </c>
      <c r="L14" s="18" t="s">
        <v>1501</v>
      </c>
      <c r="M14" s="18" t="s">
        <v>26</v>
      </c>
      <c r="N14" s="12" t="s">
        <v>27</v>
      </c>
      <c r="O14" s="28">
        <v>44568</v>
      </c>
      <c r="P14" s="28">
        <v>44589</v>
      </c>
      <c r="Q14" s="28">
        <v>44592</v>
      </c>
      <c r="R14" s="12" t="s">
        <v>27</v>
      </c>
      <c r="S14" s="12" t="s">
        <v>1514</v>
      </c>
      <c r="T1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4" s="12" t="s">
        <v>28</v>
      </c>
      <c r="V14" s="12" t="s">
        <v>29</v>
      </c>
      <c r="W14" s="23" t="str">
        <f>IF(Table3[[#This Row],[Status]]="Active","Active",IF(Table3[[#This Row],[Status]]="LOA","LOA","InActive"))</f>
        <v>Active</v>
      </c>
      <c r="X14" s="23" t="str">
        <f>Table3[[#This Row],[Wave]]</f>
        <v>Wave 12 B</v>
      </c>
    </row>
    <row r="15" spans="1:24" x14ac:dyDescent="0.25">
      <c r="A15" s="18" t="s">
        <v>38</v>
      </c>
      <c r="B15" s="32">
        <v>14270101</v>
      </c>
      <c r="C15" s="20" t="s">
        <v>1146</v>
      </c>
      <c r="D15" s="34">
        <v>296642</v>
      </c>
      <c r="E15" s="18">
        <v>916302</v>
      </c>
      <c r="F15" s="18" t="s">
        <v>1282</v>
      </c>
      <c r="G15" s="18" t="s">
        <v>1295</v>
      </c>
      <c r="H15" s="18" t="s">
        <v>1297</v>
      </c>
      <c r="I15" s="18" t="s">
        <v>1297</v>
      </c>
      <c r="J15" s="18" t="s">
        <v>1311</v>
      </c>
      <c r="K15" s="18" t="s">
        <v>25</v>
      </c>
      <c r="L15" s="18" t="s">
        <v>1499</v>
      </c>
      <c r="M15" s="18" t="s">
        <v>34</v>
      </c>
      <c r="N15" s="12" t="s">
        <v>27</v>
      </c>
      <c r="O15" s="28">
        <v>44592</v>
      </c>
      <c r="P15" s="28">
        <v>44596</v>
      </c>
      <c r="Q15" s="28">
        <v>44599</v>
      </c>
      <c r="R15" s="12" t="s">
        <v>27</v>
      </c>
      <c r="S15" s="12" t="s">
        <v>1515</v>
      </c>
      <c r="T1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5" s="12" t="s">
        <v>28</v>
      </c>
      <c r="V15" s="12" t="s">
        <v>29</v>
      </c>
      <c r="W15" s="23" t="str">
        <f>IF(Table3[[#This Row],[Status]]="Active","Active",IF(Table3[[#This Row],[Status]]="LOA","LOA","InActive"))</f>
        <v>InActive</v>
      </c>
      <c r="X15" s="23" t="str">
        <f>Table3[[#This Row],[Wave]]</f>
        <v>Wave 13</v>
      </c>
    </row>
    <row r="16" spans="1:24" x14ac:dyDescent="0.25">
      <c r="A16" s="18" t="s">
        <v>39</v>
      </c>
      <c r="B16" s="32">
        <v>15261101</v>
      </c>
      <c r="C16" s="20" t="s">
        <v>1147</v>
      </c>
      <c r="D16" s="34">
        <v>325643</v>
      </c>
      <c r="E16" s="18">
        <v>213302</v>
      </c>
      <c r="F16" s="18" t="s">
        <v>1285</v>
      </c>
      <c r="G16" s="18" t="s">
        <v>1295</v>
      </c>
      <c r="H16" s="18" t="s">
        <v>1297</v>
      </c>
      <c r="I16" s="18" t="s">
        <v>1297</v>
      </c>
      <c r="J16" s="18" t="s">
        <v>1312</v>
      </c>
      <c r="K16" s="18" t="s">
        <v>25</v>
      </c>
      <c r="L16" s="18" t="s">
        <v>1500</v>
      </c>
      <c r="M16" s="18" t="s">
        <v>26</v>
      </c>
      <c r="N16" s="12" t="s">
        <v>27</v>
      </c>
      <c r="O16" s="28">
        <v>44593</v>
      </c>
      <c r="P16" s="28">
        <v>44599</v>
      </c>
      <c r="Q16" s="28">
        <v>44620</v>
      </c>
      <c r="R16" s="12" t="s">
        <v>27</v>
      </c>
      <c r="S16" s="12" t="s">
        <v>1516</v>
      </c>
      <c r="T1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6" s="12" t="s">
        <v>28</v>
      </c>
      <c r="V16" s="12" t="s">
        <v>29</v>
      </c>
      <c r="W16" s="23" t="str">
        <f>IF(Table3[[#This Row],[Status]]="Active","Active",IF(Table3[[#This Row],[Status]]="LOA","LOA","InActive"))</f>
        <v>Active</v>
      </c>
      <c r="X16" s="23" t="str">
        <f>Table3[[#This Row],[Wave]]</f>
        <v>Wave 14</v>
      </c>
    </row>
    <row r="17" spans="1:24" x14ac:dyDescent="0.25">
      <c r="A17" s="18" t="s">
        <v>40</v>
      </c>
      <c r="B17" s="31">
        <v>16880101</v>
      </c>
      <c r="C17" s="18" t="s">
        <v>1148</v>
      </c>
      <c r="D17" s="31">
        <v>337643</v>
      </c>
      <c r="E17" s="18">
        <v>26302</v>
      </c>
      <c r="F17" s="18" t="s">
        <v>1291</v>
      </c>
      <c r="G17" s="18" t="s">
        <v>1295</v>
      </c>
      <c r="H17" s="18" t="s">
        <v>1297</v>
      </c>
      <c r="I17" s="18" t="s">
        <v>1297</v>
      </c>
      <c r="J17" s="18" t="s">
        <v>1313</v>
      </c>
      <c r="K17" s="18" t="s">
        <v>25</v>
      </c>
      <c r="L17" s="18" t="s">
        <v>1501</v>
      </c>
      <c r="M17" s="18" t="s">
        <v>34</v>
      </c>
      <c r="N17" s="12" t="s">
        <v>27</v>
      </c>
      <c r="O17" s="28">
        <v>44599</v>
      </c>
      <c r="P17" s="28">
        <v>44606</v>
      </c>
      <c r="Q17" s="28">
        <v>44628</v>
      </c>
      <c r="R17" s="12" t="s">
        <v>27</v>
      </c>
      <c r="S17" s="12" t="s">
        <v>1517</v>
      </c>
      <c r="T1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7" s="12" t="s">
        <v>28</v>
      </c>
      <c r="V17" s="12" t="s">
        <v>29</v>
      </c>
      <c r="W17" s="23" t="str">
        <f>IF(Table3[[#This Row],[Status]]="Active","Active",IF(Table3[[#This Row],[Status]]="LOA","LOA","InActive"))</f>
        <v>InActive</v>
      </c>
      <c r="X17" s="23" t="str">
        <f>Table3[[#This Row],[Wave]]</f>
        <v>Wave 15</v>
      </c>
    </row>
    <row r="18" spans="1:24" x14ac:dyDescent="0.25">
      <c r="A18" s="18" t="s">
        <v>40</v>
      </c>
      <c r="B18" s="32">
        <v>17897101</v>
      </c>
      <c r="C18" s="19" t="s">
        <v>1149</v>
      </c>
      <c r="D18" s="32">
        <v>341643</v>
      </c>
      <c r="E18" s="19">
        <v>122302</v>
      </c>
      <c r="F18" s="18" t="s">
        <v>1284</v>
      </c>
      <c r="G18" s="18" t="s">
        <v>1295</v>
      </c>
      <c r="H18" s="18" t="s">
        <v>1297</v>
      </c>
      <c r="I18" s="18" t="s">
        <v>1297</v>
      </c>
      <c r="J18" s="18" t="s">
        <v>1314</v>
      </c>
      <c r="K18" s="18" t="s">
        <v>25</v>
      </c>
      <c r="L18" s="18" t="s">
        <v>1501</v>
      </c>
      <c r="M18" s="18" t="s">
        <v>34</v>
      </c>
      <c r="N18" s="12" t="s">
        <v>27</v>
      </c>
      <c r="O18" s="28">
        <v>44599</v>
      </c>
      <c r="P18" s="28">
        <v>44606</v>
      </c>
      <c r="Q18" s="28">
        <v>44628</v>
      </c>
      <c r="R18" s="12" t="s">
        <v>27</v>
      </c>
      <c r="S18" s="12" t="s">
        <v>1518</v>
      </c>
      <c r="T1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8" s="12" t="s">
        <v>28</v>
      </c>
      <c r="V18" s="12" t="s">
        <v>29</v>
      </c>
      <c r="W18" s="23" t="str">
        <f>IF(Table3[[#This Row],[Status]]="Active","Active",IF(Table3[[#This Row],[Status]]="LOA","LOA","InActive"))</f>
        <v>InActive</v>
      </c>
      <c r="X18" s="23" t="str">
        <f>Table3[[#This Row],[Wave]]</f>
        <v>Wave 15</v>
      </c>
    </row>
    <row r="19" spans="1:24" x14ac:dyDescent="0.25">
      <c r="A19" s="18" t="s">
        <v>40</v>
      </c>
      <c r="B19" s="32">
        <v>18900101</v>
      </c>
      <c r="C19" s="19" t="s">
        <v>1150</v>
      </c>
      <c r="D19" s="32">
        <v>342643</v>
      </c>
      <c r="E19" s="19">
        <v>166302</v>
      </c>
      <c r="F19" s="18" t="s">
        <v>1289</v>
      </c>
      <c r="G19" s="18" t="s">
        <v>1295</v>
      </c>
      <c r="H19" s="18" t="s">
        <v>1297</v>
      </c>
      <c r="I19" s="18" t="s">
        <v>1297</v>
      </c>
      <c r="J19" s="18" t="s">
        <v>1315</v>
      </c>
      <c r="K19" s="18" t="s">
        <v>25</v>
      </c>
      <c r="L19" s="18" t="s">
        <v>1501</v>
      </c>
      <c r="M19" s="18" t="s">
        <v>34</v>
      </c>
      <c r="N19" s="12" t="s">
        <v>27</v>
      </c>
      <c r="O19" s="28">
        <v>44599</v>
      </c>
      <c r="P19" s="28">
        <v>44606</v>
      </c>
      <c r="Q19" s="28">
        <v>44628</v>
      </c>
      <c r="R19" s="12" t="s">
        <v>27</v>
      </c>
      <c r="S19" s="12" t="s">
        <v>1519</v>
      </c>
      <c r="T1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9" s="12" t="s">
        <v>28</v>
      </c>
      <c r="V19" s="12" t="s">
        <v>29</v>
      </c>
      <c r="W19" s="23" t="str">
        <f>IF(Table3[[#This Row],[Status]]="Active","Active",IF(Table3[[#This Row],[Status]]="LOA","LOA","InActive"))</f>
        <v>InActive</v>
      </c>
      <c r="X19" s="23" t="str">
        <f>Table3[[#This Row],[Wave]]</f>
        <v>Wave 15</v>
      </c>
    </row>
    <row r="20" spans="1:24" x14ac:dyDescent="0.25">
      <c r="A20" s="18" t="s">
        <v>40</v>
      </c>
      <c r="B20" s="33">
        <v>19875101</v>
      </c>
      <c r="C20" s="21" t="s">
        <v>1151</v>
      </c>
      <c r="D20" s="33">
        <v>344643</v>
      </c>
      <c r="E20" s="21">
        <v>14302</v>
      </c>
      <c r="F20" s="18" t="s">
        <v>1289</v>
      </c>
      <c r="G20" s="18" t="s">
        <v>1295</v>
      </c>
      <c r="H20" s="18" t="s">
        <v>1297</v>
      </c>
      <c r="I20" s="18" t="s">
        <v>1297</v>
      </c>
      <c r="J20" s="18" t="s">
        <v>1316</v>
      </c>
      <c r="K20" s="18" t="s">
        <v>25</v>
      </c>
      <c r="L20" s="18" t="s">
        <v>1501</v>
      </c>
      <c r="M20" s="18" t="s">
        <v>26</v>
      </c>
      <c r="N20" s="12" t="s">
        <v>27</v>
      </c>
      <c r="O20" s="28">
        <v>44599</v>
      </c>
      <c r="P20" s="28">
        <v>44606</v>
      </c>
      <c r="Q20" s="28">
        <v>44628</v>
      </c>
      <c r="R20" s="12" t="s">
        <v>27</v>
      </c>
      <c r="S20" s="12" t="s">
        <v>1520</v>
      </c>
      <c r="T2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20" s="12" t="s">
        <v>28</v>
      </c>
      <c r="V20" s="12" t="s">
        <v>29</v>
      </c>
      <c r="W20" s="23" t="str">
        <f>IF(Table3[[#This Row],[Status]]="Active","Active",IF(Table3[[#This Row],[Status]]="LOA","LOA","InActive"))</f>
        <v>Active</v>
      </c>
      <c r="X20" s="23" t="str">
        <f>Table3[[#This Row],[Wave]]</f>
        <v>Wave 15</v>
      </c>
    </row>
    <row r="21" spans="1:24" x14ac:dyDescent="0.25">
      <c r="A21" s="18" t="s">
        <v>40</v>
      </c>
      <c r="B21" s="33">
        <v>20885101</v>
      </c>
      <c r="C21" s="21" t="s">
        <v>1152</v>
      </c>
      <c r="D21" s="33">
        <v>349643</v>
      </c>
      <c r="E21" s="21">
        <v>133302</v>
      </c>
      <c r="F21" s="18" t="s">
        <v>1289</v>
      </c>
      <c r="G21" s="18" t="s">
        <v>1295</v>
      </c>
      <c r="H21" s="18" t="s">
        <v>1297</v>
      </c>
      <c r="I21" s="18" t="s">
        <v>1297</v>
      </c>
      <c r="J21" s="18" t="s">
        <v>1317</v>
      </c>
      <c r="K21" s="18" t="s">
        <v>25</v>
      </c>
      <c r="L21" s="18" t="s">
        <v>1501</v>
      </c>
      <c r="M21" s="18" t="s">
        <v>26</v>
      </c>
      <c r="N21" s="12" t="s">
        <v>27</v>
      </c>
      <c r="O21" s="28">
        <v>44599</v>
      </c>
      <c r="P21" s="28">
        <v>44606</v>
      </c>
      <c r="Q21" s="28">
        <v>44628</v>
      </c>
      <c r="R21" s="12" t="s">
        <v>27</v>
      </c>
      <c r="S21" s="12" t="s">
        <v>1521</v>
      </c>
      <c r="T2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21" s="12" t="s">
        <v>28</v>
      </c>
      <c r="V21" s="12" t="s">
        <v>29</v>
      </c>
      <c r="W21" s="23" t="str">
        <f>IF(Table3[[#This Row],[Status]]="Active","Active",IF(Table3[[#This Row],[Status]]="LOA","LOA","InActive"))</f>
        <v>Active</v>
      </c>
      <c r="X21" s="23" t="str">
        <f>Table3[[#This Row],[Wave]]</f>
        <v>Wave 15</v>
      </c>
    </row>
    <row r="22" spans="1:24" x14ac:dyDescent="0.25">
      <c r="A22" s="18" t="s">
        <v>40</v>
      </c>
      <c r="B22" s="33">
        <v>21442101</v>
      </c>
      <c r="C22" s="21" t="s">
        <v>1153</v>
      </c>
      <c r="D22" s="33">
        <v>350643</v>
      </c>
      <c r="E22" s="21">
        <v>221302</v>
      </c>
      <c r="F22" s="18" t="s">
        <v>1285</v>
      </c>
      <c r="G22" s="18" t="s">
        <v>1295</v>
      </c>
      <c r="H22" s="18" t="s">
        <v>1297</v>
      </c>
      <c r="I22" s="18" t="s">
        <v>1297</v>
      </c>
      <c r="J22" s="18" t="s">
        <v>1318</v>
      </c>
      <c r="K22" s="18" t="s">
        <v>25</v>
      </c>
      <c r="L22" s="18" t="s">
        <v>1501</v>
      </c>
      <c r="M22" s="18" t="s">
        <v>34</v>
      </c>
      <c r="N22" s="12" t="s">
        <v>27</v>
      </c>
      <c r="O22" s="28">
        <v>44599</v>
      </c>
      <c r="P22" s="28">
        <v>44606</v>
      </c>
      <c r="Q22" s="28">
        <v>44628</v>
      </c>
      <c r="R22" s="12" t="s">
        <v>27</v>
      </c>
      <c r="S22" s="12" t="s">
        <v>1522</v>
      </c>
      <c r="T2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22" s="12" t="s">
        <v>28</v>
      </c>
      <c r="V22" s="12" t="s">
        <v>29</v>
      </c>
      <c r="W22" s="23" t="str">
        <f>IF(Table3[[#This Row],[Status]]="Active","Active",IF(Table3[[#This Row],[Status]]="LOA","LOA","InActive"))</f>
        <v>InActive</v>
      </c>
      <c r="X22" s="23" t="str">
        <f>Table3[[#This Row],[Wave]]</f>
        <v>Wave 15</v>
      </c>
    </row>
    <row r="23" spans="1:24" x14ac:dyDescent="0.25">
      <c r="A23" s="18" t="s">
        <v>41</v>
      </c>
      <c r="B23" s="33">
        <v>22511101</v>
      </c>
      <c r="C23" s="21" t="s">
        <v>1154</v>
      </c>
      <c r="D23" s="33">
        <v>363643</v>
      </c>
      <c r="E23" s="21">
        <v>683302</v>
      </c>
      <c r="F23" s="18" t="s">
        <v>1290</v>
      </c>
      <c r="G23" s="18" t="s">
        <v>1295</v>
      </c>
      <c r="H23" s="18" t="s">
        <v>1297</v>
      </c>
      <c r="I23" s="18" t="s">
        <v>1297</v>
      </c>
      <c r="J23" s="18" t="s">
        <v>1319</v>
      </c>
      <c r="K23" s="18" t="s">
        <v>25</v>
      </c>
      <c r="L23" s="18" t="s">
        <v>1499</v>
      </c>
      <c r="M23" s="18" t="s">
        <v>26</v>
      </c>
      <c r="N23" s="12" t="s">
        <v>27</v>
      </c>
      <c r="O23" s="28">
        <v>44606</v>
      </c>
      <c r="P23" s="28">
        <v>44613</v>
      </c>
      <c r="Q23" s="28">
        <v>44634</v>
      </c>
      <c r="R23" s="12" t="s">
        <v>27</v>
      </c>
      <c r="S23" s="12" t="s">
        <v>1523</v>
      </c>
      <c r="T2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23" s="12" t="s">
        <v>28</v>
      </c>
      <c r="V23" s="12" t="s">
        <v>29</v>
      </c>
      <c r="W23" s="23" t="str">
        <f>IF(Table3[[#This Row],[Status]]="Active","Active",IF(Table3[[#This Row],[Status]]="LOA","LOA","InActive"))</f>
        <v>Active</v>
      </c>
      <c r="X23" s="23" t="str">
        <f>Table3[[#This Row],[Wave]]</f>
        <v>Wave 16</v>
      </c>
    </row>
    <row r="24" spans="1:24" x14ac:dyDescent="0.25">
      <c r="A24" s="18" t="s">
        <v>42</v>
      </c>
      <c r="B24" s="33">
        <v>23942101</v>
      </c>
      <c r="C24" s="21" t="s">
        <v>1155</v>
      </c>
      <c r="D24" s="33">
        <v>380643</v>
      </c>
      <c r="E24" s="21">
        <v>597300</v>
      </c>
      <c r="F24" s="20" t="s">
        <v>1284</v>
      </c>
      <c r="G24" s="18" t="s">
        <v>1295</v>
      </c>
      <c r="H24" s="18" t="s">
        <v>1297</v>
      </c>
      <c r="I24" s="18" t="s">
        <v>1297</v>
      </c>
      <c r="J24" s="18" t="s">
        <v>1320</v>
      </c>
      <c r="K24" s="18" t="s">
        <v>25</v>
      </c>
      <c r="L24" s="18" t="s">
        <v>1501</v>
      </c>
      <c r="M24" s="18" t="s">
        <v>34</v>
      </c>
      <c r="N24" s="12" t="s">
        <v>27</v>
      </c>
      <c r="O24" s="28">
        <v>44627</v>
      </c>
      <c r="P24" s="28">
        <v>44634</v>
      </c>
      <c r="Q24" s="28">
        <v>44655</v>
      </c>
      <c r="R24" s="12" t="s">
        <v>27</v>
      </c>
      <c r="S24" s="12" t="s">
        <v>1524</v>
      </c>
      <c r="T2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24" s="12" t="s">
        <v>28</v>
      </c>
      <c r="V24" s="12" t="s">
        <v>29</v>
      </c>
      <c r="W24" s="23" t="str">
        <f>IF(Table3[[#This Row],[Status]]="Active","Active",IF(Table3[[#This Row],[Status]]="LOA","LOA","InActive"))</f>
        <v>InActive</v>
      </c>
      <c r="X24" s="23" t="str">
        <f>Table3[[#This Row],[Wave]]</f>
        <v>Wave 17</v>
      </c>
    </row>
    <row r="25" spans="1:24" x14ac:dyDescent="0.25">
      <c r="A25" s="18" t="s">
        <v>42</v>
      </c>
      <c r="B25" s="33">
        <v>24944101</v>
      </c>
      <c r="C25" s="18" t="s">
        <v>1156</v>
      </c>
      <c r="D25" s="33">
        <v>381643</v>
      </c>
      <c r="E25" s="18">
        <v>613300</v>
      </c>
      <c r="F25" s="18" t="s">
        <v>1288</v>
      </c>
      <c r="G25" s="18" t="s">
        <v>1295</v>
      </c>
      <c r="H25" s="18" t="s">
        <v>1297</v>
      </c>
      <c r="I25" s="18" t="s">
        <v>1297</v>
      </c>
      <c r="J25" s="18" t="s">
        <v>1321</v>
      </c>
      <c r="K25" s="18" t="s">
        <v>25</v>
      </c>
      <c r="L25" s="18" t="s">
        <v>1501</v>
      </c>
      <c r="M25" s="18" t="s">
        <v>26</v>
      </c>
      <c r="N25" s="12" t="s">
        <v>27</v>
      </c>
      <c r="O25" s="28">
        <v>44627</v>
      </c>
      <c r="P25" s="28">
        <v>44634</v>
      </c>
      <c r="Q25" s="28">
        <v>44655</v>
      </c>
      <c r="R25" s="12" t="s">
        <v>27</v>
      </c>
      <c r="S25" s="12" t="s">
        <v>1525</v>
      </c>
      <c r="T2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25" s="12" t="s">
        <v>28</v>
      </c>
      <c r="V25" s="12" t="s">
        <v>29</v>
      </c>
      <c r="W25" s="23" t="str">
        <f>IF(Table3[[#This Row],[Status]]="Active","Active",IF(Table3[[#This Row],[Status]]="LOA","LOA","InActive"))</f>
        <v>Active</v>
      </c>
      <c r="X25" s="23" t="str">
        <f>Table3[[#This Row],[Wave]]</f>
        <v>Wave 17</v>
      </c>
    </row>
    <row r="26" spans="1:24" x14ac:dyDescent="0.25">
      <c r="A26" s="18" t="s">
        <v>42</v>
      </c>
      <c r="B26" s="33">
        <v>25945101</v>
      </c>
      <c r="C26" s="18" t="s">
        <v>1157</v>
      </c>
      <c r="D26" s="33">
        <v>382643</v>
      </c>
      <c r="E26" s="18">
        <v>214300</v>
      </c>
      <c r="F26" s="18" t="s">
        <v>1287</v>
      </c>
      <c r="G26" s="18" t="s">
        <v>1295</v>
      </c>
      <c r="H26" s="18" t="s">
        <v>1297</v>
      </c>
      <c r="I26" s="18" t="s">
        <v>1297</v>
      </c>
      <c r="J26" s="18" t="s">
        <v>1322</v>
      </c>
      <c r="K26" s="18" t="s">
        <v>25</v>
      </c>
      <c r="L26" s="18" t="s">
        <v>1501</v>
      </c>
      <c r="M26" s="18" t="s">
        <v>26</v>
      </c>
      <c r="N26" s="12" t="s">
        <v>27</v>
      </c>
      <c r="O26" s="28">
        <v>44627</v>
      </c>
      <c r="P26" s="28">
        <v>44634</v>
      </c>
      <c r="Q26" s="28">
        <v>44655</v>
      </c>
      <c r="R26" s="12" t="s">
        <v>27</v>
      </c>
      <c r="S26" s="12" t="s">
        <v>1526</v>
      </c>
      <c r="T2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26" s="12" t="s">
        <v>28</v>
      </c>
      <c r="V26" s="12" t="s">
        <v>29</v>
      </c>
      <c r="W26" s="23" t="str">
        <f>IF(Table3[[#This Row],[Status]]="Active","Active",IF(Table3[[#This Row],[Status]]="LOA","LOA","InActive"))</f>
        <v>Active</v>
      </c>
      <c r="X26" s="23" t="str">
        <f>Table3[[#This Row],[Wave]]</f>
        <v>Wave 17</v>
      </c>
    </row>
    <row r="27" spans="1:24" x14ac:dyDescent="0.25">
      <c r="A27" s="18" t="s">
        <v>42</v>
      </c>
      <c r="B27" s="33">
        <v>26959101</v>
      </c>
      <c r="C27" s="18" t="s">
        <v>1158</v>
      </c>
      <c r="D27" s="33">
        <v>391643</v>
      </c>
      <c r="E27" s="18">
        <v>547300</v>
      </c>
      <c r="F27" s="18" t="s">
        <v>1289</v>
      </c>
      <c r="G27" s="18" t="s">
        <v>1295</v>
      </c>
      <c r="H27" s="18" t="s">
        <v>1297</v>
      </c>
      <c r="I27" s="18" t="s">
        <v>1297</v>
      </c>
      <c r="J27" s="18" t="s">
        <v>1323</v>
      </c>
      <c r="K27" s="18" t="s">
        <v>25</v>
      </c>
      <c r="L27" s="18" t="s">
        <v>1501</v>
      </c>
      <c r="M27" s="18" t="s">
        <v>26</v>
      </c>
      <c r="N27" s="12" t="s">
        <v>27</v>
      </c>
      <c r="O27" s="28">
        <v>44627</v>
      </c>
      <c r="P27" s="28">
        <v>44634</v>
      </c>
      <c r="Q27" s="28">
        <v>44655</v>
      </c>
      <c r="R27" s="12" t="s">
        <v>27</v>
      </c>
      <c r="S27" s="12" t="s">
        <v>1527</v>
      </c>
      <c r="T2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27" s="12" t="s">
        <v>28</v>
      </c>
      <c r="V27" s="12" t="s">
        <v>29</v>
      </c>
      <c r="W27" s="23" t="str">
        <f>IF(Table3[[#This Row],[Status]]="Active","Active",IF(Table3[[#This Row],[Status]]="LOA","LOA","InActive"))</f>
        <v>Active</v>
      </c>
      <c r="X27" s="23" t="str">
        <f>Table3[[#This Row],[Wave]]</f>
        <v>Wave 17</v>
      </c>
    </row>
    <row r="28" spans="1:24" x14ac:dyDescent="0.25">
      <c r="A28" s="18" t="s">
        <v>42</v>
      </c>
      <c r="B28" s="31">
        <v>27962101</v>
      </c>
      <c r="C28" s="18" t="s">
        <v>1159</v>
      </c>
      <c r="D28" s="31">
        <v>392643</v>
      </c>
      <c r="E28" s="18">
        <v>420300</v>
      </c>
      <c r="F28" s="18" t="s">
        <v>1290</v>
      </c>
      <c r="G28" s="18" t="s">
        <v>1295</v>
      </c>
      <c r="H28" s="18" t="s">
        <v>1297</v>
      </c>
      <c r="I28" s="18" t="s">
        <v>1297</v>
      </c>
      <c r="J28" s="18" t="s">
        <v>1324</v>
      </c>
      <c r="K28" s="18" t="s">
        <v>25</v>
      </c>
      <c r="L28" s="18" t="s">
        <v>1501</v>
      </c>
      <c r="M28" s="18" t="s">
        <v>26</v>
      </c>
      <c r="N28" s="12" t="s">
        <v>27</v>
      </c>
      <c r="O28" s="28">
        <v>44627</v>
      </c>
      <c r="P28" s="28">
        <v>44634</v>
      </c>
      <c r="Q28" s="28">
        <v>44655</v>
      </c>
      <c r="R28" s="12" t="s">
        <v>27</v>
      </c>
      <c r="S28" s="12" t="s">
        <v>1528</v>
      </c>
      <c r="T2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28" s="12" t="s">
        <v>28</v>
      </c>
      <c r="V28" s="12" t="s">
        <v>29</v>
      </c>
      <c r="W28" s="23" t="str">
        <f>IF(Table3[[#This Row],[Status]]="Active","Active",IF(Table3[[#This Row],[Status]]="LOA","LOA","InActive"))</f>
        <v>Active</v>
      </c>
      <c r="X28" s="23" t="str">
        <f>Table3[[#This Row],[Wave]]</f>
        <v>Wave 17</v>
      </c>
    </row>
    <row r="29" spans="1:24" x14ac:dyDescent="0.25">
      <c r="A29" s="18" t="s">
        <v>42</v>
      </c>
      <c r="B29" s="33">
        <v>28966101</v>
      </c>
      <c r="C29" s="21" t="s">
        <v>1160</v>
      </c>
      <c r="D29" s="33">
        <v>396643</v>
      </c>
      <c r="E29" s="21">
        <v>550300</v>
      </c>
      <c r="F29" s="18" t="s">
        <v>1286</v>
      </c>
      <c r="G29" s="18" t="s">
        <v>1295</v>
      </c>
      <c r="H29" s="18" t="s">
        <v>1297</v>
      </c>
      <c r="I29" s="18" t="s">
        <v>1297</v>
      </c>
      <c r="J29" s="18" t="s">
        <v>1325</v>
      </c>
      <c r="K29" s="18" t="s">
        <v>25</v>
      </c>
      <c r="L29" s="18" t="s">
        <v>1501</v>
      </c>
      <c r="M29" s="18" t="s">
        <v>26</v>
      </c>
      <c r="N29" s="12" t="s">
        <v>27</v>
      </c>
      <c r="O29" s="28">
        <v>44627</v>
      </c>
      <c r="P29" s="28">
        <v>44634</v>
      </c>
      <c r="Q29" s="28">
        <v>44655</v>
      </c>
      <c r="R29" s="12" t="s">
        <v>27</v>
      </c>
      <c r="S29" s="12" t="s">
        <v>1529</v>
      </c>
      <c r="T2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29" s="12" t="s">
        <v>28</v>
      </c>
      <c r="V29" s="12" t="s">
        <v>29</v>
      </c>
      <c r="W29" s="23" t="str">
        <f>IF(Table3[[#This Row],[Status]]="Active","Active",IF(Table3[[#This Row],[Status]]="LOA","LOA","InActive"))</f>
        <v>Active</v>
      </c>
      <c r="X29" s="23" t="str">
        <f>Table3[[#This Row],[Wave]]</f>
        <v>Wave 17</v>
      </c>
    </row>
    <row r="30" spans="1:24" x14ac:dyDescent="0.25">
      <c r="A30" s="18" t="s">
        <v>43</v>
      </c>
      <c r="B30" s="33">
        <v>29474101</v>
      </c>
      <c r="C30" s="21" t="s">
        <v>1161</v>
      </c>
      <c r="D30" s="33">
        <v>399643</v>
      </c>
      <c r="E30" s="21">
        <v>821300</v>
      </c>
      <c r="F30" s="18" t="s">
        <v>1286</v>
      </c>
      <c r="G30" s="18" t="s">
        <v>1295</v>
      </c>
      <c r="H30" s="18" t="s">
        <v>1297</v>
      </c>
      <c r="I30" s="18" t="s">
        <v>1297</v>
      </c>
      <c r="J30" s="18" t="s">
        <v>1326</v>
      </c>
      <c r="K30" s="18" t="s">
        <v>25</v>
      </c>
      <c r="L30" s="18" t="s">
        <v>1500</v>
      </c>
      <c r="M30" s="18" t="s">
        <v>26</v>
      </c>
      <c r="N30" s="12" t="s">
        <v>27</v>
      </c>
      <c r="O30" s="28">
        <v>44634</v>
      </c>
      <c r="P30" s="28">
        <v>44641</v>
      </c>
      <c r="Q30" s="28">
        <v>44662</v>
      </c>
      <c r="R30" s="12" t="s">
        <v>27</v>
      </c>
      <c r="S30" s="12" t="s">
        <v>1530</v>
      </c>
      <c r="T3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30" s="12" t="s">
        <v>28</v>
      </c>
      <c r="V30" s="12" t="s">
        <v>29</v>
      </c>
      <c r="W30" s="23" t="str">
        <f>IF(Table3[[#This Row],[Status]]="Active","Active",IF(Table3[[#This Row],[Status]]="LOA","LOA","InActive"))</f>
        <v>Active</v>
      </c>
      <c r="X30" s="23" t="str">
        <f>Table3[[#This Row],[Wave]]</f>
        <v>Wave 18</v>
      </c>
    </row>
    <row r="31" spans="1:24" x14ac:dyDescent="0.25">
      <c r="A31" s="18" t="s">
        <v>43</v>
      </c>
      <c r="B31" s="31">
        <v>30561101</v>
      </c>
      <c r="C31" s="18" t="s">
        <v>1162</v>
      </c>
      <c r="D31" s="31">
        <v>407644</v>
      </c>
      <c r="E31" s="18">
        <v>69300</v>
      </c>
      <c r="F31" s="18" t="s">
        <v>1290</v>
      </c>
      <c r="G31" s="18" t="s">
        <v>1295</v>
      </c>
      <c r="H31" s="18" t="s">
        <v>1297</v>
      </c>
      <c r="I31" s="18" t="s">
        <v>1297</v>
      </c>
      <c r="J31" s="18" t="s">
        <v>1327</v>
      </c>
      <c r="K31" s="18" t="s">
        <v>25</v>
      </c>
      <c r="L31" s="18" t="s">
        <v>1500</v>
      </c>
      <c r="M31" s="18" t="s">
        <v>26</v>
      </c>
      <c r="N31" s="12" t="s">
        <v>27</v>
      </c>
      <c r="O31" s="28">
        <v>44634</v>
      </c>
      <c r="P31" s="28">
        <v>44641</v>
      </c>
      <c r="Q31" s="28">
        <v>44662</v>
      </c>
      <c r="R31" s="12" t="s">
        <v>27</v>
      </c>
      <c r="S31" s="12" t="s">
        <v>1531</v>
      </c>
      <c r="T3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31" s="12" t="s">
        <v>28</v>
      </c>
      <c r="V31" s="12" t="s">
        <v>29</v>
      </c>
      <c r="W31" s="23" t="str">
        <f>IF(Table3[[#This Row],[Status]]="Active","Active",IF(Table3[[#This Row],[Status]]="LOA","LOA","InActive"))</f>
        <v>Active</v>
      </c>
      <c r="X31" s="23" t="str">
        <f>Table3[[#This Row],[Wave]]</f>
        <v>Wave 18</v>
      </c>
    </row>
    <row r="32" spans="1:24" x14ac:dyDescent="0.25">
      <c r="A32" s="18" t="s">
        <v>43</v>
      </c>
      <c r="B32" s="31">
        <v>31564101</v>
      </c>
      <c r="C32" s="18" t="s">
        <v>1163</v>
      </c>
      <c r="D32" s="31">
        <v>409644</v>
      </c>
      <c r="E32" s="18">
        <v>58300</v>
      </c>
      <c r="F32" s="18" t="s">
        <v>1289</v>
      </c>
      <c r="G32" s="18" t="s">
        <v>1295</v>
      </c>
      <c r="H32" s="18" t="s">
        <v>1297</v>
      </c>
      <c r="I32" s="18" t="s">
        <v>1297</v>
      </c>
      <c r="J32" s="18" t="s">
        <v>1328</v>
      </c>
      <c r="K32" s="18" t="s">
        <v>25</v>
      </c>
      <c r="L32" s="18" t="s">
        <v>1500</v>
      </c>
      <c r="M32" s="18" t="s">
        <v>26</v>
      </c>
      <c r="N32" s="12" t="s">
        <v>27</v>
      </c>
      <c r="O32" s="28">
        <v>44634</v>
      </c>
      <c r="P32" s="28">
        <v>44641</v>
      </c>
      <c r="Q32" s="28">
        <v>44662</v>
      </c>
      <c r="R32" s="12" t="s">
        <v>27</v>
      </c>
      <c r="S32" s="12" t="s">
        <v>1532</v>
      </c>
      <c r="T3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32" s="12" t="s">
        <v>28</v>
      </c>
      <c r="V32" s="12" t="s">
        <v>29</v>
      </c>
      <c r="W32" s="23" t="str">
        <f>IF(Table3[[#This Row],[Status]]="Active","Active",IF(Table3[[#This Row],[Status]]="LOA","LOA","InActive"))</f>
        <v>Active</v>
      </c>
      <c r="X32" s="23" t="str">
        <f>Table3[[#This Row],[Wave]]</f>
        <v>Wave 18</v>
      </c>
    </row>
    <row r="33" spans="1:24" x14ac:dyDescent="0.25">
      <c r="A33" s="18" t="s">
        <v>43</v>
      </c>
      <c r="B33" s="31">
        <v>32566101</v>
      </c>
      <c r="C33" s="18" t="s">
        <v>1164</v>
      </c>
      <c r="D33" s="31">
        <v>410644</v>
      </c>
      <c r="E33" s="18">
        <v>121300</v>
      </c>
      <c r="F33" s="18" t="s">
        <v>1289</v>
      </c>
      <c r="G33" s="18" t="s">
        <v>1295</v>
      </c>
      <c r="H33" s="18" t="s">
        <v>1297</v>
      </c>
      <c r="I33" s="18" t="s">
        <v>1297</v>
      </c>
      <c r="J33" s="18" t="s">
        <v>1329</v>
      </c>
      <c r="K33" s="18" t="s">
        <v>25</v>
      </c>
      <c r="L33" s="18" t="s">
        <v>1500</v>
      </c>
      <c r="M33" s="18" t="s">
        <v>26</v>
      </c>
      <c r="N33" s="12" t="s">
        <v>27</v>
      </c>
      <c r="O33" s="28">
        <v>44634</v>
      </c>
      <c r="P33" s="28">
        <v>44641</v>
      </c>
      <c r="Q33" s="28">
        <v>44662</v>
      </c>
      <c r="R33" s="12" t="s">
        <v>27</v>
      </c>
      <c r="S33" s="12" t="s">
        <v>1533</v>
      </c>
      <c r="T3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33" s="12" t="s">
        <v>28</v>
      </c>
      <c r="V33" s="12" t="s">
        <v>29</v>
      </c>
      <c r="W33" s="23" t="str">
        <f>IF(Table3[[#This Row],[Status]]="Active","Active",IF(Table3[[#This Row],[Status]]="LOA","LOA","InActive"))</f>
        <v>Active</v>
      </c>
      <c r="X33" s="23" t="str">
        <f>Table3[[#This Row],[Wave]]</f>
        <v>Wave 18</v>
      </c>
    </row>
    <row r="34" spans="1:24" x14ac:dyDescent="0.25">
      <c r="A34" s="18" t="s">
        <v>43</v>
      </c>
      <c r="B34" s="33">
        <v>33575101</v>
      </c>
      <c r="C34" s="21" t="s">
        <v>1165</v>
      </c>
      <c r="D34" s="33">
        <v>413644</v>
      </c>
      <c r="E34" s="21">
        <v>67300</v>
      </c>
      <c r="F34" s="18" t="s">
        <v>1287</v>
      </c>
      <c r="G34" s="18" t="s">
        <v>1295</v>
      </c>
      <c r="H34" s="18" t="s">
        <v>1297</v>
      </c>
      <c r="I34" s="18" t="s">
        <v>1297</v>
      </c>
      <c r="J34" s="18" t="s">
        <v>1330</v>
      </c>
      <c r="K34" s="18" t="s">
        <v>25</v>
      </c>
      <c r="L34" s="18" t="s">
        <v>1500</v>
      </c>
      <c r="M34" s="18" t="s">
        <v>26</v>
      </c>
      <c r="N34" s="12" t="s">
        <v>27</v>
      </c>
      <c r="O34" s="28">
        <v>44634</v>
      </c>
      <c r="P34" s="28">
        <v>44641</v>
      </c>
      <c r="Q34" s="28">
        <v>44662</v>
      </c>
      <c r="R34" s="12" t="s">
        <v>27</v>
      </c>
      <c r="S34" s="12" t="s">
        <v>1534</v>
      </c>
      <c r="T3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34" s="12" t="s">
        <v>28</v>
      </c>
      <c r="V34" s="12" t="s">
        <v>29</v>
      </c>
      <c r="W34" s="23" t="str">
        <f>IF(Table3[[#This Row],[Status]]="Active","Active",IF(Table3[[#This Row],[Status]]="LOA","LOA","InActive"))</f>
        <v>Active</v>
      </c>
      <c r="X34" s="23" t="str">
        <f>Table3[[#This Row],[Wave]]</f>
        <v>Wave 18</v>
      </c>
    </row>
    <row r="35" spans="1:24" x14ac:dyDescent="0.25">
      <c r="A35" s="18" t="s">
        <v>44</v>
      </c>
      <c r="B35" s="31">
        <v>34636101</v>
      </c>
      <c r="C35" s="18" t="s">
        <v>1166</v>
      </c>
      <c r="D35" s="31">
        <v>426644</v>
      </c>
      <c r="E35" s="18">
        <v>718300</v>
      </c>
      <c r="F35" s="18" t="s">
        <v>1282</v>
      </c>
      <c r="G35" s="18" t="s">
        <v>1295</v>
      </c>
      <c r="H35" s="18" t="s">
        <v>1297</v>
      </c>
      <c r="I35" s="18" t="s">
        <v>1297</v>
      </c>
      <c r="J35" s="18" t="s">
        <v>1331</v>
      </c>
      <c r="K35" s="18" t="s">
        <v>25</v>
      </c>
      <c r="L35" s="18" t="s">
        <v>1499</v>
      </c>
      <c r="M35" s="18" t="s">
        <v>26</v>
      </c>
      <c r="N35" s="12" t="s">
        <v>27</v>
      </c>
      <c r="O35" s="28">
        <v>44655</v>
      </c>
      <c r="P35" s="28">
        <v>44662</v>
      </c>
      <c r="Q35" s="28">
        <v>44683</v>
      </c>
      <c r="R35" s="12" t="s">
        <v>27</v>
      </c>
      <c r="S35" s="12" t="s">
        <v>1535</v>
      </c>
      <c r="T3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35" s="12" t="s">
        <v>28</v>
      </c>
      <c r="V35" s="12" t="s">
        <v>29</v>
      </c>
      <c r="W35" s="23" t="str">
        <f>IF(Table3[[#This Row],[Status]]="Active","Active",IF(Table3[[#This Row],[Status]]="LOA","LOA","InActive"))</f>
        <v>Active</v>
      </c>
      <c r="X35" s="23" t="str">
        <f>Table3[[#This Row],[Wave]]</f>
        <v>Wave 19</v>
      </c>
    </row>
    <row r="36" spans="1:24" x14ac:dyDescent="0.25">
      <c r="A36" s="18" t="s">
        <v>44</v>
      </c>
      <c r="B36" s="31">
        <v>35637101</v>
      </c>
      <c r="C36" s="18" t="s">
        <v>1167</v>
      </c>
      <c r="D36" s="31">
        <v>427644</v>
      </c>
      <c r="E36" s="18">
        <v>719300</v>
      </c>
      <c r="F36" s="18" t="s">
        <v>1288</v>
      </c>
      <c r="G36" s="18" t="s">
        <v>1295</v>
      </c>
      <c r="H36" s="18" t="s">
        <v>1297</v>
      </c>
      <c r="I36" s="18" t="s">
        <v>1297</v>
      </c>
      <c r="J36" s="18" t="s">
        <v>1332</v>
      </c>
      <c r="K36" s="18" t="s">
        <v>25</v>
      </c>
      <c r="L36" s="18" t="s">
        <v>1499</v>
      </c>
      <c r="M36" s="18" t="s">
        <v>34</v>
      </c>
      <c r="N36" s="12" t="s">
        <v>27</v>
      </c>
      <c r="O36" s="28">
        <v>44655</v>
      </c>
      <c r="P36" s="28">
        <v>44662</v>
      </c>
      <c r="Q36" s="28">
        <v>44683</v>
      </c>
      <c r="R36" s="12" t="s">
        <v>27</v>
      </c>
      <c r="S36" s="12" t="s">
        <v>1536</v>
      </c>
      <c r="T3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36" s="12" t="s">
        <v>28</v>
      </c>
      <c r="V36" s="12" t="s">
        <v>29</v>
      </c>
      <c r="W36" s="23" t="str">
        <f>IF(Table3[[#This Row],[Status]]="Active","Active",IF(Table3[[#This Row],[Status]]="LOA","LOA","InActive"))</f>
        <v>InActive</v>
      </c>
      <c r="X36" s="23" t="str">
        <f>Table3[[#This Row],[Wave]]</f>
        <v>Wave 19</v>
      </c>
    </row>
    <row r="37" spans="1:24" x14ac:dyDescent="0.25">
      <c r="A37" s="18" t="s">
        <v>44</v>
      </c>
      <c r="B37" s="31">
        <v>36640101</v>
      </c>
      <c r="C37" s="18" t="s">
        <v>1168</v>
      </c>
      <c r="D37" s="31">
        <v>429644</v>
      </c>
      <c r="E37" s="18">
        <v>760300</v>
      </c>
      <c r="F37" s="18" t="s">
        <v>1290</v>
      </c>
      <c r="G37" s="18" t="s">
        <v>1295</v>
      </c>
      <c r="H37" s="18" t="s">
        <v>1297</v>
      </c>
      <c r="I37" s="18" t="s">
        <v>1297</v>
      </c>
      <c r="J37" s="18" t="s">
        <v>1333</v>
      </c>
      <c r="K37" s="18" t="s">
        <v>25</v>
      </c>
      <c r="L37" s="18" t="s">
        <v>1499</v>
      </c>
      <c r="M37" s="18" t="s">
        <v>26</v>
      </c>
      <c r="N37" s="12" t="s">
        <v>27</v>
      </c>
      <c r="O37" s="28">
        <v>44655</v>
      </c>
      <c r="P37" s="28">
        <v>44662</v>
      </c>
      <c r="Q37" s="28">
        <v>44683</v>
      </c>
      <c r="R37" s="12" t="s">
        <v>27</v>
      </c>
      <c r="S37" s="12" t="s">
        <v>1537</v>
      </c>
      <c r="T3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37" s="12" t="s">
        <v>28</v>
      </c>
      <c r="V37" s="12" t="s">
        <v>29</v>
      </c>
      <c r="W37" s="23" t="str">
        <f>IF(Table3[[#This Row],[Status]]="Active","Active",IF(Table3[[#This Row],[Status]]="LOA","LOA","InActive"))</f>
        <v>Active</v>
      </c>
      <c r="X37" s="23" t="str">
        <f>Table3[[#This Row],[Wave]]</f>
        <v>Wave 19</v>
      </c>
    </row>
    <row r="38" spans="1:24" x14ac:dyDescent="0.25">
      <c r="A38" s="18" t="s">
        <v>44</v>
      </c>
      <c r="B38" s="31">
        <v>37646101</v>
      </c>
      <c r="C38" s="18" t="s">
        <v>1169</v>
      </c>
      <c r="D38" s="31">
        <v>433644</v>
      </c>
      <c r="E38" s="18">
        <v>685300</v>
      </c>
      <c r="F38" s="18" t="s">
        <v>1286</v>
      </c>
      <c r="G38" s="18" t="s">
        <v>1295</v>
      </c>
      <c r="H38" s="18" t="s">
        <v>1297</v>
      </c>
      <c r="I38" s="18" t="s">
        <v>1297</v>
      </c>
      <c r="J38" s="18" t="s">
        <v>1334</v>
      </c>
      <c r="K38" s="18" t="s">
        <v>25</v>
      </c>
      <c r="L38" s="18" t="s">
        <v>1499</v>
      </c>
      <c r="M38" s="18" t="s">
        <v>26</v>
      </c>
      <c r="N38" s="12" t="s">
        <v>27</v>
      </c>
      <c r="O38" s="28">
        <v>44655</v>
      </c>
      <c r="P38" s="28">
        <v>44662</v>
      </c>
      <c r="Q38" s="28">
        <v>44683</v>
      </c>
      <c r="R38" s="12" t="s">
        <v>27</v>
      </c>
      <c r="S38" s="12" t="s">
        <v>1538</v>
      </c>
      <c r="T3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38" s="12" t="s">
        <v>28</v>
      </c>
      <c r="V38" s="12" t="s">
        <v>29</v>
      </c>
      <c r="W38" s="23" t="str">
        <f>IF(Table3[[#This Row],[Status]]="Active","Active",IF(Table3[[#This Row],[Status]]="LOA","LOA","InActive"))</f>
        <v>Active</v>
      </c>
      <c r="X38" s="23" t="str">
        <f>Table3[[#This Row],[Wave]]</f>
        <v>Wave 19</v>
      </c>
    </row>
    <row r="39" spans="1:24" x14ac:dyDescent="0.25">
      <c r="A39" s="18" t="s">
        <v>45</v>
      </c>
      <c r="B39" s="31">
        <v>38273101</v>
      </c>
      <c r="C39" s="18" t="s">
        <v>1170</v>
      </c>
      <c r="D39" s="31">
        <v>48640</v>
      </c>
      <c r="E39" s="18">
        <v>679301</v>
      </c>
      <c r="F39" s="18" t="s">
        <v>1287</v>
      </c>
      <c r="G39" s="18" t="s">
        <v>1295</v>
      </c>
      <c r="H39" s="18" t="s">
        <v>1297</v>
      </c>
      <c r="I39" s="18" t="s">
        <v>1297</v>
      </c>
      <c r="J39" s="18" t="s">
        <v>1335</v>
      </c>
      <c r="K39" s="18" t="s">
        <v>25</v>
      </c>
      <c r="L39" s="18" t="s">
        <v>1297</v>
      </c>
      <c r="M39" s="18"/>
      <c r="O39" s="28">
        <v>44445</v>
      </c>
      <c r="P39" s="28">
        <v>44448</v>
      </c>
      <c r="Q39" s="28">
        <v>44452</v>
      </c>
      <c r="R39" s="12" t="s">
        <v>27</v>
      </c>
      <c r="S39" s="12" t="s">
        <v>1539</v>
      </c>
      <c r="T3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39" s="12" t="s">
        <v>28</v>
      </c>
      <c r="V39" s="12" t="s">
        <v>29</v>
      </c>
      <c r="W39" s="23" t="str">
        <f>IF(Table3[[#This Row],[Status]]="Active","Active",IF(Table3[[#This Row],[Status]]="LOA","LOA","InActive"))</f>
        <v>InActive</v>
      </c>
      <c r="X39" s="23" t="str">
        <f>Table3[[#This Row],[Wave]]</f>
        <v>Wave 2</v>
      </c>
    </row>
    <row r="40" spans="1:24" x14ac:dyDescent="0.25">
      <c r="A40" s="18" t="s">
        <v>46</v>
      </c>
      <c r="B40" s="31">
        <v>39972101</v>
      </c>
      <c r="C40" s="18" t="s">
        <v>1171</v>
      </c>
      <c r="D40" s="31">
        <v>441644</v>
      </c>
      <c r="E40" s="18">
        <v>768300</v>
      </c>
      <c r="F40" s="18" t="s">
        <v>1289</v>
      </c>
      <c r="G40" s="18" t="s">
        <v>1295</v>
      </c>
      <c r="H40" s="18" t="s">
        <v>1297</v>
      </c>
      <c r="I40" s="18" t="s">
        <v>1297</v>
      </c>
      <c r="J40" s="18" t="s">
        <v>1336</v>
      </c>
      <c r="K40" s="18" t="s">
        <v>25</v>
      </c>
      <c r="L40" s="18" t="s">
        <v>1297</v>
      </c>
      <c r="M40" s="18"/>
      <c r="O40" s="28">
        <v>44663</v>
      </c>
      <c r="P40" s="28">
        <v>44669</v>
      </c>
      <c r="Q40" s="28">
        <v>44690</v>
      </c>
      <c r="R40" s="12" t="s">
        <v>27</v>
      </c>
      <c r="S40" s="12" t="s">
        <v>1540</v>
      </c>
      <c r="T4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40" s="12" t="s">
        <v>28</v>
      </c>
      <c r="V40" s="12" t="s">
        <v>29</v>
      </c>
      <c r="W40" s="23" t="str">
        <f>IF(Table3[[#This Row],[Status]]="Active","Active",IF(Table3[[#This Row],[Status]]="LOA","LOA","InActive"))</f>
        <v>InActive</v>
      </c>
      <c r="X40" s="23" t="str">
        <f>Table3[[#This Row],[Wave]]</f>
        <v>Wave 20</v>
      </c>
    </row>
    <row r="41" spans="1:24" x14ac:dyDescent="0.25">
      <c r="A41" s="18" t="s">
        <v>46</v>
      </c>
      <c r="B41" s="31">
        <v>40971101</v>
      </c>
      <c r="C41" s="18" t="s">
        <v>1172</v>
      </c>
      <c r="D41" s="31">
        <v>447644</v>
      </c>
      <c r="E41" s="18">
        <v>974300</v>
      </c>
      <c r="F41" s="18" t="s">
        <v>1282</v>
      </c>
      <c r="G41" s="18" t="s">
        <v>1295</v>
      </c>
      <c r="H41" s="18" t="s">
        <v>1297</v>
      </c>
      <c r="I41" s="18" t="s">
        <v>1297</v>
      </c>
      <c r="J41" s="18" t="s">
        <v>1337</v>
      </c>
      <c r="K41" s="18" t="s">
        <v>25</v>
      </c>
      <c r="L41" s="18" t="s">
        <v>1297</v>
      </c>
      <c r="M41" s="18"/>
      <c r="O41" s="28">
        <v>44663</v>
      </c>
      <c r="P41" s="28">
        <v>44669</v>
      </c>
      <c r="Q41" s="28">
        <v>44690</v>
      </c>
      <c r="R41" s="12" t="s">
        <v>27</v>
      </c>
      <c r="S41" s="12" t="s">
        <v>1541</v>
      </c>
      <c r="T4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41" s="12" t="s">
        <v>28</v>
      </c>
      <c r="V41" s="12" t="s">
        <v>29</v>
      </c>
      <c r="W41" s="23" t="str">
        <f>IF(Table3[[#This Row],[Status]]="Active","Active",IF(Table3[[#This Row],[Status]]="LOA","LOA","InActive"))</f>
        <v>InActive</v>
      </c>
      <c r="X41" s="23" t="str">
        <f>Table3[[#This Row],[Wave]]</f>
        <v>Wave 20</v>
      </c>
    </row>
    <row r="42" spans="1:24" x14ac:dyDescent="0.25">
      <c r="A42" s="18" t="s">
        <v>47</v>
      </c>
      <c r="B42" s="32">
        <v>41995102</v>
      </c>
      <c r="C42" s="19" t="s">
        <v>1173</v>
      </c>
      <c r="D42" s="32">
        <v>449644</v>
      </c>
      <c r="E42" s="19">
        <v>940301</v>
      </c>
      <c r="F42" s="18" t="s">
        <v>1284</v>
      </c>
      <c r="G42" s="18" t="s">
        <v>1295</v>
      </c>
      <c r="H42" s="18" t="s">
        <v>1297</v>
      </c>
      <c r="I42" s="18" t="s">
        <v>1297</v>
      </c>
      <c r="J42" s="18" t="s">
        <v>1338</v>
      </c>
      <c r="K42" s="18" t="s">
        <v>25</v>
      </c>
      <c r="L42" s="18" t="s">
        <v>1297</v>
      </c>
      <c r="M42" s="18"/>
      <c r="O42" s="28">
        <v>44719</v>
      </c>
      <c r="P42" s="28">
        <v>44725</v>
      </c>
      <c r="Q42" s="28">
        <v>44742</v>
      </c>
      <c r="R42" s="12" t="s">
        <v>27</v>
      </c>
      <c r="S42" s="12" t="s">
        <v>1542</v>
      </c>
      <c r="T4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42" s="12" t="s">
        <v>28</v>
      </c>
      <c r="V42" s="12" t="s">
        <v>29</v>
      </c>
      <c r="W42" s="23" t="str">
        <f>IF(Table3[[#This Row],[Status]]="Active","Active",IF(Table3[[#This Row],[Status]]="LOA","LOA","InActive"))</f>
        <v>InActive</v>
      </c>
      <c r="X42" s="23" t="str">
        <f>Table3[[#This Row],[Wave]]</f>
        <v>Wave 21</v>
      </c>
    </row>
    <row r="43" spans="1:24" x14ac:dyDescent="0.25">
      <c r="A43" s="18" t="s">
        <v>47</v>
      </c>
      <c r="B43" s="33">
        <v>42003102</v>
      </c>
      <c r="C43" s="21" t="s">
        <v>1174</v>
      </c>
      <c r="D43" s="33">
        <v>454644</v>
      </c>
      <c r="E43" s="21">
        <v>980301</v>
      </c>
      <c r="F43" s="18" t="s">
        <v>1288</v>
      </c>
      <c r="G43" s="18" t="s">
        <v>1295</v>
      </c>
      <c r="H43" s="18" t="s">
        <v>1297</v>
      </c>
      <c r="I43" s="18" t="s">
        <v>1297</v>
      </c>
      <c r="J43" s="18" t="s">
        <v>1339</v>
      </c>
      <c r="K43" s="18" t="s">
        <v>25</v>
      </c>
      <c r="L43" s="18" t="s">
        <v>1297</v>
      </c>
      <c r="M43" s="18"/>
      <c r="O43" s="28">
        <v>44719</v>
      </c>
      <c r="P43" s="28">
        <v>44725</v>
      </c>
      <c r="Q43" s="28">
        <v>44742</v>
      </c>
      <c r="R43" s="12" t="s">
        <v>27</v>
      </c>
      <c r="S43" s="12" t="s">
        <v>1543</v>
      </c>
      <c r="T4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43" s="12" t="s">
        <v>28</v>
      </c>
      <c r="V43" s="12" t="s">
        <v>29</v>
      </c>
      <c r="W43" s="23" t="str">
        <f>IF(Table3[[#This Row],[Status]]="Active","Active",IF(Table3[[#This Row],[Status]]="LOA","LOA","InActive"))</f>
        <v>InActive</v>
      </c>
      <c r="X43" s="23" t="str">
        <f>Table3[[#This Row],[Wave]]</f>
        <v>Wave 21</v>
      </c>
    </row>
    <row r="44" spans="1:24" x14ac:dyDescent="0.25">
      <c r="A44" s="18" t="s">
        <v>47</v>
      </c>
      <c r="B44" s="33">
        <v>43006102</v>
      </c>
      <c r="C44" s="21" t="s">
        <v>1175</v>
      </c>
      <c r="D44" s="33">
        <v>456644</v>
      </c>
      <c r="E44" s="21">
        <v>24301</v>
      </c>
      <c r="F44" s="18" t="s">
        <v>1287</v>
      </c>
      <c r="G44" s="18" t="s">
        <v>1295</v>
      </c>
      <c r="H44" s="18" t="s">
        <v>1297</v>
      </c>
      <c r="I44" s="18" t="s">
        <v>1297</v>
      </c>
      <c r="J44" s="18" t="s">
        <v>1340</v>
      </c>
      <c r="K44" s="18" t="s">
        <v>25</v>
      </c>
      <c r="L44" s="18" t="s">
        <v>1297</v>
      </c>
      <c r="M44" s="18"/>
      <c r="O44" s="28">
        <v>44719</v>
      </c>
      <c r="P44" s="28">
        <v>44725</v>
      </c>
      <c r="Q44" s="28">
        <v>44742</v>
      </c>
      <c r="R44" s="12" t="s">
        <v>27</v>
      </c>
      <c r="S44" s="12" t="s">
        <v>1544</v>
      </c>
      <c r="T4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44" s="12" t="s">
        <v>28</v>
      </c>
      <c r="V44" s="12" t="s">
        <v>29</v>
      </c>
      <c r="W44" s="23" t="str">
        <f>IF(Table3[[#This Row],[Status]]="Active","Active",IF(Table3[[#This Row],[Status]]="LOA","LOA","InActive"))</f>
        <v>InActive</v>
      </c>
      <c r="X44" s="23" t="str">
        <f>Table3[[#This Row],[Wave]]</f>
        <v>Wave 21</v>
      </c>
    </row>
    <row r="45" spans="1:24" x14ac:dyDescent="0.25">
      <c r="A45" s="18" t="s">
        <v>47</v>
      </c>
      <c r="B45" s="33">
        <v>44016102</v>
      </c>
      <c r="C45" s="21" t="s">
        <v>1176</v>
      </c>
      <c r="D45" s="33">
        <v>459644</v>
      </c>
      <c r="E45" s="21">
        <v>996301</v>
      </c>
      <c r="F45" s="18" t="s">
        <v>1284</v>
      </c>
      <c r="G45" s="18" t="s">
        <v>1295</v>
      </c>
      <c r="H45" s="18" t="s">
        <v>1297</v>
      </c>
      <c r="I45" s="18" t="s">
        <v>1297</v>
      </c>
      <c r="J45" s="18" t="s">
        <v>1341</v>
      </c>
      <c r="K45" s="18" t="s">
        <v>25</v>
      </c>
      <c r="L45" s="18" t="s">
        <v>1297</v>
      </c>
      <c r="M45" s="18"/>
      <c r="O45" s="28">
        <v>44719</v>
      </c>
      <c r="P45" s="28">
        <v>44725</v>
      </c>
      <c r="Q45" s="28">
        <v>44742</v>
      </c>
      <c r="R45" s="12" t="s">
        <v>27</v>
      </c>
      <c r="S45" s="12" t="s">
        <v>1545</v>
      </c>
      <c r="T4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45" s="12" t="s">
        <v>28</v>
      </c>
      <c r="V45" s="12" t="s">
        <v>29</v>
      </c>
      <c r="W45" s="23" t="str">
        <f>IF(Table3[[#This Row],[Status]]="Active","Active",IF(Table3[[#This Row],[Status]]="LOA","LOA","InActive"))</f>
        <v>InActive</v>
      </c>
      <c r="X45" s="23" t="str">
        <f>Table3[[#This Row],[Wave]]</f>
        <v>Wave 21</v>
      </c>
    </row>
    <row r="46" spans="1:24" x14ac:dyDescent="0.25">
      <c r="A46" s="18" t="s">
        <v>48</v>
      </c>
      <c r="B46" s="33">
        <v>45461102</v>
      </c>
      <c r="C46" s="18" t="s">
        <v>1177</v>
      </c>
      <c r="D46" s="33">
        <v>465644</v>
      </c>
      <c r="E46" s="18">
        <v>813303</v>
      </c>
      <c r="F46" s="18" t="s">
        <v>1290</v>
      </c>
      <c r="G46" s="18" t="s">
        <v>1295</v>
      </c>
      <c r="H46" s="18" t="s">
        <v>1297</v>
      </c>
      <c r="I46" s="18" t="s">
        <v>1297</v>
      </c>
      <c r="J46" s="18" t="s">
        <v>1342</v>
      </c>
      <c r="K46" s="18" t="s">
        <v>25</v>
      </c>
      <c r="L46" s="18" t="s">
        <v>1297</v>
      </c>
      <c r="M46" s="18"/>
      <c r="O46" s="28">
        <v>44746</v>
      </c>
      <c r="P46" s="28">
        <v>44753</v>
      </c>
      <c r="Q46" s="28">
        <v>44769</v>
      </c>
      <c r="R46" s="12" t="s">
        <v>27</v>
      </c>
      <c r="S46" s="12" t="s">
        <v>1546</v>
      </c>
      <c r="T4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46" s="12" t="s">
        <v>28</v>
      </c>
      <c r="V46" s="12" t="s">
        <v>29</v>
      </c>
      <c r="W46" s="23" t="str">
        <f>IF(Table3[[#This Row],[Status]]="Active","Active",IF(Table3[[#This Row],[Status]]="LOA","LOA","InActive"))</f>
        <v>InActive</v>
      </c>
      <c r="X46" s="23" t="str">
        <f>Table3[[#This Row],[Wave]]</f>
        <v>Wave 22</v>
      </c>
    </row>
    <row r="47" spans="1:24" x14ac:dyDescent="0.25">
      <c r="A47" s="18" t="s">
        <v>48</v>
      </c>
      <c r="B47" s="32">
        <v>46482102</v>
      </c>
      <c r="C47" s="20" t="s">
        <v>1178</v>
      </c>
      <c r="D47" s="31">
        <v>472644</v>
      </c>
      <c r="E47" s="18">
        <v>490304</v>
      </c>
      <c r="F47" s="19" t="s">
        <v>1282</v>
      </c>
      <c r="G47" s="18" t="s">
        <v>1295</v>
      </c>
      <c r="H47" s="18" t="s">
        <v>1297</v>
      </c>
      <c r="I47" s="18" t="s">
        <v>1297</v>
      </c>
      <c r="J47" s="18" t="s">
        <v>1343</v>
      </c>
      <c r="K47" s="18" t="s">
        <v>25</v>
      </c>
      <c r="L47" s="18" t="s">
        <v>1297</v>
      </c>
      <c r="M47" s="18"/>
      <c r="O47" s="28">
        <v>44746</v>
      </c>
      <c r="P47" s="28">
        <v>44753</v>
      </c>
      <c r="Q47" s="28">
        <v>44769</v>
      </c>
      <c r="R47" s="12" t="s">
        <v>27</v>
      </c>
      <c r="S47" s="12" t="s">
        <v>1547</v>
      </c>
      <c r="T4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47" s="12" t="s">
        <v>28</v>
      </c>
      <c r="V47" s="12" t="s">
        <v>29</v>
      </c>
      <c r="W47" s="23" t="str">
        <f>IF(Table3[[#This Row],[Status]]="Active","Active",IF(Table3[[#This Row],[Status]]="LOA","LOA","InActive"))</f>
        <v>InActive</v>
      </c>
      <c r="X47" s="23" t="str">
        <f>Table3[[#This Row],[Wave]]</f>
        <v>Wave 22</v>
      </c>
    </row>
    <row r="48" spans="1:24" x14ac:dyDescent="0.25">
      <c r="A48" s="18" t="s">
        <v>49</v>
      </c>
      <c r="B48" s="32">
        <v>47915102</v>
      </c>
      <c r="C48" s="20" t="s">
        <v>1179</v>
      </c>
      <c r="D48" s="31">
        <v>487644</v>
      </c>
      <c r="E48" s="18">
        <v>196304</v>
      </c>
      <c r="F48" s="19" t="s">
        <v>1289</v>
      </c>
      <c r="G48" s="18" t="s">
        <v>1295</v>
      </c>
      <c r="H48" s="18" t="s">
        <v>1297</v>
      </c>
      <c r="I48" s="18" t="s">
        <v>1297</v>
      </c>
      <c r="J48" s="18" t="s">
        <v>1344</v>
      </c>
      <c r="K48" s="18" t="s">
        <v>25</v>
      </c>
      <c r="L48" s="18" t="s">
        <v>1297</v>
      </c>
      <c r="M48" s="18"/>
      <c r="O48" s="28">
        <v>44774</v>
      </c>
      <c r="P48" s="28">
        <v>44781</v>
      </c>
      <c r="Q48" s="28">
        <v>44801</v>
      </c>
      <c r="R48" s="12" t="s">
        <v>27</v>
      </c>
      <c r="S48" s="12" t="s">
        <v>1548</v>
      </c>
      <c r="T4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48" s="12" t="s">
        <v>28</v>
      </c>
      <c r="V48" s="12" t="s">
        <v>29</v>
      </c>
      <c r="W48" s="23" t="str">
        <f>IF(Table3[[#This Row],[Status]]="Active","Active",IF(Table3[[#This Row],[Status]]="LOA","LOA","InActive"))</f>
        <v>InActive</v>
      </c>
      <c r="X48" s="23" t="str">
        <f>Table3[[#This Row],[Wave]]</f>
        <v>Wave 23</v>
      </c>
    </row>
    <row r="49" spans="1:24" x14ac:dyDescent="0.25">
      <c r="A49" s="18" t="s">
        <v>49</v>
      </c>
      <c r="B49" s="31">
        <v>48854102</v>
      </c>
      <c r="C49" s="18" t="s">
        <v>1180</v>
      </c>
      <c r="D49" s="31">
        <v>488644</v>
      </c>
      <c r="E49" s="18">
        <v>313304</v>
      </c>
      <c r="F49" s="18" t="s">
        <v>1287</v>
      </c>
      <c r="G49" s="18" t="s">
        <v>1295</v>
      </c>
      <c r="H49" s="18" t="s">
        <v>1297</v>
      </c>
      <c r="I49" s="18" t="s">
        <v>1297</v>
      </c>
      <c r="J49" s="18" t="s">
        <v>1345</v>
      </c>
      <c r="K49" s="18" t="s">
        <v>25</v>
      </c>
      <c r="L49" s="18" t="s">
        <v>1297</v>
      </c>
      <c r="M49" s="18"/>
      <c r="O49" s="28">
        <v>44774</v>
      </c>
      <c r="P49" s="28">
        <v>44781</v>
      </c>
      <c r="Q49" s="28">
        <v>44801</v>
      </c>
      <c r="R49" s="12" t="s">
        <v>27</v>
      </c>
      <c r="S49" s="12" t="s">
        <v>1549</v>
      </c>
      <c r="T4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49" s="12" t="s">
        <v>28</v>
      </c>
      <c r="V49" s="12" t="s">
        <v>29</v>
      </c>
      <c r="W49" s="23" t="str">
        <f>IF(Table3[[#This Row],[Status]]="Active","Active",IF(Table3[[#This Row],[Status]]="LOA","LOA","InActive"))</f>
        <v>InActive</v>
      </c>
      <c r="X49" s="23" t="str">
        <f>Table3[[#This Row],[Wave]]</f>
        <v>Wave 23</v>
      </c>
    </row>
    <row r="50" spans="1:24" x14ac:dyDescent="0.25">
      <c r="A50" s="18" t="s">
        <v>49</v>
      </c>
      <c r="B50" s="33">
        <v>49848102</v>
      </c>
      <c r="C50" s="21" t="s">
        <v>1181</v>
      </c>
      <c r="D50" s="33">
        <v>485644</v>
      </c>
      <c r="E50" s="21">
        <v>72304</v>
      </c>
      <c r="F50" s="18" t="s">
        <v>1285</v>
      </c>
      <c r="G50" s="18" t="s">
        <v>1295</v>
      </c>
      <c r="H50" s="18" t="s">
        <v>1297</v>
      </c>
      <c r="I50" s="18" t="s">
        <v>1297</v>
      </c>
      <c r="J50" s="18" t="s">
        <v>1346</v>
      </c>
      <c r="K50" s="18" t="s">
        <v>25</v>
      </c>
      <c r="L50" s="18" t="s">
        <v>1297</v>
      </c>
      <c r="M50" s="18"/>
      <c r="O50" s="28">
        <v>44774</v>
      </c>
      <c r="P50" s="28">
        <v>44781</v>
      </c>
      <c r="Q50" s="28">
        <v>44794</v>
      </c>
      <c r="R50" s="12" t="s">
        <v>27</v>
      </c>
      <c r="S50" s="12" t="s">
        <v>1550</v>
      </c>
      <c r="T5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50" s="12" t="s">
        <v>28</v>
      </c>
      <c r="V50" s="12" t="s">
        <v>29</v>
      </c>
      <c r="W50" s="23" t="str">
        <f>IF(Table3[[#This Row],[Status]]="Active","Active",IF(Table3[[#This Row],[Status]]="LOA","LOA","InActive"))</f>
        <v>InActive</v>
      </c>
      <c r="X50" s="23" t="str">
        <f>Table3[[#This Row],[Wave]]</f>
        <v>Wave 23</v>
      </c>
    </row>
    <row r="51" spans="1:24" x14ac:dyDescent="0.25">
      <c r="A51" s="18" t="s">
        <v>50</v>
      </c>
      <c r="B51" s="33">
        <v>50688102</v>
      </c>
      <c r="C51" s="18" t="s">
        <v>1182</v>
      </c>
      <c r="D51" s="33">
        <v>498644</v>
      </c>
      <c r="E51" s="18">
        <v>765306</v>
      </c>
      <c r="F51" s="18" t="s">
        <v>1289</v>
      </c>
      <c r="G51" s="18" t="s">
        <v>1295</v>
      </c>
      <c r="H51" s="18" t="s">
        <v>1297</v>
      </c>
      <c r="I51" s="18" t="s">
        <v>1297</v>
      </c>
      <c r="J51" s="18" t="s">
        <v>1347</v>
      </c>
      <c r="K51" s="18" t="s">
        <v>25</v>
      </c>
      <c r="L51" s="18" t="s">
        <v>1297</v>
      </c>
      <c r="M51" s="18"/>
      <c r="O51" s="28">
        <v>44782</v>
      </c>
      <c r="P51" s="28">
        <v>44788</v>
      </c>
      <c r="Q51" s="28">
        <v>44808</v>
      </c>
      <c r="R51" s="12" t="s">
        <v>27</v>
      </c>
      <c r="S51" s="12" t="s">
        <v>1551</v>
      </c>
      <c r="T5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51" s="12" t="s">
        <v>28</v>
      </c>
      <c r="V51" s="12" t="s">
        <v>29</v>
      </c>
      <c r="W51" s="23" t="str">
        <f>IF(Table3[[#This Row],[Status]]="Active","Active",IF(Table3[[#This Row],[Status]]="LOA","LOA","InActive"))</f>
        <v>InActive</v>
      </c>
      <c r="X51" s="23" t="str">
        <f>Table3[[#This Row],[Wave]]</f>
        <v>Wave 24</v>
      </c>
    </row>
    <row r="52" spans="1:24" x14ac:dyDescent="0.25">
      <c r="A52" s="18" t="s">
        <v>50</v>
      </c>
      <c r="B52" s="33">
        <v>51656102</v>
      </c>
      <c r="C52" s="18" t="s">
        <v>1183</v>
      </c>
      <c r="D52" s="33">
        <v>489644</v>
      </c>
      <c r="E52" s="18">
        <v>5304</v>
      </c>
      <c r="F52" s="18" t="s">
        <v>1288</v>
      </c>
      <c r="G52" s="18" t="s">
        <v>1295</v>
      </c>
      <c r="H52" s="18" t="s">
        <v>1297</v>
      </c>
      <c r="I52" s="18" t="s">
        <v>1297</v>
      </c>
      <c r="J52" s="18" t="s">
        <v>1348</v>
      </c>
      <c r="K52" s="18" t="s">
        <v>25</v>
      </c>
      <c r="L52" s="18" t="s">
        <v>1297</v>
      </c>
      <c r="M52" s="18"/>
      <c r="O52" s="28">
        <v>44782</v>
      </c>
      <c r="P52" s="28">
        <v>44788</v>
      </c>
      <c r="Q52" s="28">
        <v>44808</v>
      </c>
      <c r="R52" s="12" t="s">
        <v>27</v>
      </c>
      <c r="S52" s="12" t="s">
        <v>1552</v>
      </c>
      <c r="T5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52" s="12" t="s">
        <v>28</v>
      </c>
      <c r="V52" s="12" t="s">
        <v>29</v>
      </c>
      <c r="W52" s="23" t="str">
        <f>IF(Table3[[#This Row],[Status]]="Active","Active",IF(Table3[[#This Row],[Status]]="LOA","LOA","InActive"))</f>
        <v>InActive</v>
      </c>
      <c r="X52" s="23" t="str">
        <f>Table3[[#This Row],[Wave]]</f>
        <v>Wave 24</v>
      </c>
    </row>
    <row r="53" spans="1:24" x14ac:dyDescent="0.25">
      <c r="A53" s="18" t="s">
        <v>50</v>
      </c>
      <c r="B53" s="33">
        <v>52648102</v>
      </c>
      <c r="C53" s="18" t="s">
        <v>1184</v>
      </c>
      <c r="D53" s="33">
        <v>490644</v>
      </c>
      <c r="E53" s="18">
        <v>655304</v>
      </c>
      <c r="F53" s="18" t="s">
        <v>1288</v>
      </c>
      <c r="G53" s="18" t="s">
        <v>1295</v>
      </c>
      <c r="H53" s="18" t="s">
        <v>1297</v>
      </c>
      <c r="I53" s="18" t="s">
        <v>1297</v>
      </c>
      <c r="J53" s="18" t="s">
        <v>1349</v>
      </c>
      <c r="K53" s="18" t="s">
        <v>25</v>
      </c>
      <c r="L53" s="18" t="s">
        <v>1297</v>
      </c>
      <c r="M53" s="18"/>
      <c r="O53" s="28">
        <v>44782</v>
      </c>
      <c r="P53" s="28">
        <v>44788</v>
      </c>
      <c r="Q53" s="28">
        <v>44808</v>
      </c>
      <c r="R53" s="12" t="s">
        <v>27</v>
      </c>
      <c r="S53" s="12" t="s">
        <v>1553</v>
      </c>
      <c r="T5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53" s="12" t="s">
        <v>28</v>
      </c>
      <c r="V53" s="12" t="s">
        <v>29</v>
      </c>
      <c r="W53" s="23" t="str">
        <f>IF(Table3[[#This Row],[Status]]="Active","Active",IF(Table3[[#This Row],[Status]]="LOA","LOA","InActive"))</f>
        <v>InActive</v>
      </c>
      <c r="X53" s="23" t="str">
        <f>Table3[[#This Row],[Wave]]</f>
        <v>Wave 24</v>
      </c>
    </row>
    <row r="54" spans="1:24" x14ac:dyDescent="0.25">
      <c r="A54" s="18" t="s">
        <v>50</v>
      </c>
      <c r="B54" s="33">
        <v>53645102</v>
      </c>
      <c r="C54" s="18" t="s">
        <v>1185</v>
      </c>
      <c r="D54" s="33">
        <v>492644</v>
      </c>
      <c r="E54" s="18">
        <v>556304</v>
      </c>
      <c r="F54" s="18" t="s">
        <v>1284</v>
      </c>
      <c r="G54" s="18" t="s">
        <v>1295</v>
      </c>
      <c r="H54" s="18" t="s">
        <v>1297</v>
      </c>
      <c r="I54" s="18" t="s">
        <v>1297</v>
      </c>
      <c r="J54" s="18" t="s">
        <v>1350</v>
      </c>
      <c r="K54" s="18" t="s">
        <v>25</v>
      </c>
      <c r="L54" s="18" t="s">
        <v>1297</v>
      </c>
      <c r="M54" s="18"/>
      <c r="O54" s="28">
        <v>44782</v>
      </c>
      <c r="P54" s="28">
        <v>44788</v>
      </c>
      <c r="Q54" s="28">
        <v>44808</v>
      </c>
      <c r="R54" s="12" t="s">
        <v>27</v>
      </c>
      <c r="S54" s="12" t="s">
        <v>1554</v>
      </c>
      <c r="T5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54" s="12" t="s">
        <v>28</v>
      </c>
      <c r="V54" s="12" t="s">
        <v>29</v>
      </c>
      <c r="W54" s="23" t="str">
        <f>IF(Table3[[#This Row],[Status]]="Active","Active",IF(Table3[[#This Row],[Status]]="LOA","LOA","InActive"))</f>
        <v>InActive</v>
      </c>
      <c r="X54" s="23" t="str">
        <f>Table3[[#This Row],[Wave]]</f>
        <v>Wave 24</v>
      </c>
    </row>
    <row r="55" spans="1:24" x14ac:dyDescent="0.25">
      <c r="A55" s="18" t="s">
        <v>50</v>
      </c>
      <c r="B55" s="31">
        <v>54649102</v>
      </c>
      <c r="C55" s="18" t="s">
        <v>1186</v>
      </c>
      <c r="D55" s="31">
        <v>491644</v>
      </c>
      <c r="E55" s="18">
        <v>562304</v>
      </c>
      <c r="F55" s="18" t="s">
        <v>1290</v>
      </c>
      <c r="G55" s="18" t="s">
        <v>1295</v>
      </c>
      <c r="H55" s="18" t="s">
        <v>1297</v>
      </c>
      <c r="I55" s="18" t="s">
        <v>1297</v>
      </c>
      <c r="J55" s="18" t="s">
        <v>1351</v>
      </c>
      <c r="K55" s="18" t="s">
        <v>25</v>
      </c>
      <c r="L55" s="18" t="s">
        <v>1297</v>
      </c>
      <c r="M55" s="18"/>
      <c r="O55" s="28">
        <v>44782</v>
      </c>
      <c r="P55" s="28">
        <v>44788</v>
      </c>
      <c r="Q55" s="28">
        <v>44808</v>
      </c>
      <c r="R55" s="12" t="s">
        <v>27</v>
      </c>
      <c r="S55" s="12" t="s">
        <v>1555</v>
      </c>
      <c r="T5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55" s="12" t="s">
        <v>28</v>
      </c>
      <c r="V55" s="12" t="s">
        <v>29</v>
      </c>
      <c r="W55" s="23" t="str">
        <f>IF(Table3[[#This Row],[Status]]="Active","Active",IF(Table3[[#This Row],[Status]]="LOA","LOA","InActive"))</f>
        <v>InActive</v>
      </c>
      <c r="X55" s="23" t="str">
        <f>Table3[[#This Row],[Wave]]</f>
        <v>Wave 24</v>
      </c>
    </row>
    <row r="56" spans="1:24" x14ac:dyDescent="0.25">
      <c r="A56" s="18" t="s">
        <v>50</v>
      </c>
      <c r="B56" s="33">
        <v>55682102</v>
      </c>
      <c r="C56" s="21" t="s">
        <v>1187</v>
      </c>
      <c r="D56" s="33">
        <v>495644</v>
      </c>
      <c r="E56" s="21">
        <v>51304</v>
      </c>
      <c r="F56" s="18" t="s">
        <v>1284</v>
      </c>
      <c r="G56" s="18" t="s">
        <v>1295</v>
      </c>
      <c r="H56" s="18" t="s">
        <v>1297</v>
      </c>
      <c r="I56" s="18" t="s">
        <v>1297</v>
      </c>
      <c r="J56" s="18" t="s">
        <v>1352</v>
      </c>
      <c r="K56" s="18" t="s">
        <v>25</v>
      </c>
      <c r="L56" s="18" t="s">
        <v>1297</v>
      </c>
      <c r="M56" s="18"/>
      <c r="O56" s="28">
        <v>44782</v>
      </c>
      <c r="P56" s="28">
        <v>44788</v>
      </c>
      <c r="Q56" s="28">
        <v>44808</v>
      </c>
      <c r="R56" s="12" t="s">
        <v>27</v>
      </c>
      <c r="S56" s="12" t="s">
        <v>1556</v>
      </c>
      <c r="T5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56" s="12" t="s">
        <v>28</v>
      </c>
      <c r="V56" s="12" t="s">
        <v>29</v>
      </c>
      <c r="W56" s="23" t="str">
        <f>IF(Table3[[#This Row],[Status]]="Active","Active",IF(Table3[[#This Row],[Status]]="LOA","LOA","InActive"))</f>
        <v>InActive</v>
      </c>
      <c r="X56" s="23" t="str">
        <f>Table3[[#This Row],[Wave]]</f>
        <v>Wave 24</v>
      </c>
    </row>
    <row r="57" spans="1:24" x14ac:dyDescent="0.25">
      <c r="A57" s="18" t="s">
        <v>50</v>
      </c>
      <c r="B57" s="31">
        <v>56647102</v>
      </c>
      <c r="C57" s="18" t="s">
        <v>1188</v>
      </c>
      <c r="D57" s="31">
        <v>494644</v>
      </c>
      <c r="E57" s="18">
        <v>280304</v>
      </c>
      <c r="F57" s="18" t="s">
        <v>1284</v>
      </c>
      <c r="G57" s="18" t="s">
        <v>1295</v>
      </c>
      <c r="H57" s="18" t="s">
        <v>1297</v>
      </c>
      <c r="I57" s="18" t="s">
        <v>1297</v>
      </c>
      <c r="J57" s="18" t="s">
        <v>1353</v>
      </c>
      <c r="K57" s="18" t="s">
        <v>25</v>
      </c>
      <c r="L57" s="18" t="s">
        <v>1297</v>
      </c>
      <c r="M57" s="18"/>
      <c r="O57" s="28">
        <v>44782</v>
      </c>
      <c r="P57" s="28">
        <v>44788</v>
      </c>
      <c r="Q57" s="28">
        <v>44808</v>
      </c>
      <c r="R57" s="12" t="s">
        <v>27</v>
      </c>
      <c r="S57" s="12" t="s">
        <v>1557</v>
      </c>
      <c r="T5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57" s="12" t="s">
        <v>28</v>
      </c>
      <c r="V57" s="12" t="s">
        <v>29</v>
      </c>
      <c r="W57" s="23" t="str">
        <f>IF(Table3[[#This Row],[Status]]="Active","Active",IF(Table3[[#This Row],[Status]]="LOA","LOA","InActive"))</f>
        <v>InActive</v>
      </c>
      <c r="X57" s="23" t="str">
        <f>Table3[[#This Row],[Wave]]</f>
        <v>Wave 24</v>
      </c>
    </row>
    <row r="58" spans="1:24" x14ac:dyDescent="0.25">
      <c r="A58" s="18" t="s">
        <v>51</v>
      </c>
      <c r="B58" s="31">
        <v>57361102</v>
      </c>
      <c r="C58" s="18" t="s">
        <v>1189</v>
      </c>
      <c r="D58" s="31">
        <v>30640</v>
      </c>
      <c r="E58" s="18">
        <v>126304</v>
      </c>
      <c r="F58" s="18" t="s">
        <v>1285</v>
      </c>
      <c r="G58" s="18" t="s">
        <v>1295</v>
      </c>
      <c r="H58" s="18" t="s">
        <v>1297</v>
      </c>
      <c r="I58" s="18" t="s">
        <v>1297</v>
      </c>
      <c r="J58" s="18" t="s">
        <v>1354</v>
      </c>
      <c r="K58" s="18" t="s">
        <v>25</v>
      </c>
      <c r="L58" s="18" t="s">
        <v>1297</v>
      </c>
      <c r="M58" s="18"/>
      <c r="O58" s="28">
        <v>44817</v>
      </c>
      <c r="P58" s="28">
        <v>44823</v>
      </c>
      <c r="Q58" s="28">
        <v>44846</v>
      </c>
      <c r="R58" s="12" t="s">
        <v>27</v>
      </c>
      <c r="S58" s="12" t="s">
        <v>1558</v>
      </c>
      <c r="T5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58" s="12" t="s">
        <v>28</v>
      </c>
      <c r="V58" s="12" t="s">
        <v>29</v>
      </c>
      <c r="W58" s="23" t="str">
        <f>IF(Table3[[#This Row],[Status]]="Active","Active",IF(Table3[[#This Row],[Status]]="LOA","LOA","InActive"))</f>
        <v>InActive</v>
      </c>
      <c r="X58" s="23" t="str">
        <f>Table3[[#This Row],[Wave]]</f>
        <v>Wave 25</v>
      </c>
    </row>
    <row r="59" spans="1:24" x14ac:dyDescent="0.25">
      <c r="A59" s="18" t="s">
        <v>51</v>
      </c>
      <c r="B59" s="32">
        <v>58363102</v>
      </c>
      <c r="C59" s="19" t="s">
        <v>1190</v>
      </c>
      <c r="D59" s="32">
        <v>18640</v>
      </c>
      <c r="E59" s="19">
        <v>137304</v>
      </c>
      <c r="F59" s="18" t="s">
        <v>1285</v>
      </c>
      <c r="G59" s="18" t="s">
        <v>1295</v>
      </c>
      <c r="H59" s="18" t="s">
        <v>1297</v>
      </c>
      <c r="I59" s="18" t="s">
        <v>1297</v>
      </c>
      <c r="J59" s="18" t="s">
        <v>1355</v>
      </c>
      <c r="K59" s="18" t="s">
        <v>25</v>
      </c>
      <c r="L59" s="24" t="s">
        <v>1297</v>
      </c>
      <c r="M59" s="18"/>
      <c r="O59" s="28">
        <v>44817</v>
      </c>
      <c r="P59" s="28">
        <v>44823</v>
      </c>
      <c r="Q59" s="28">
        <v>44846</v>
      </c>
      <c r="R59" s="12" t="s">
        <v>27</v>
      </c>
      <c r="S59" s="12" t="s">
        <v>1559</v>
      </c>
      <c r="T5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59" s="12" t="s">
        <v>28</v>
      </c>
      <c r="V59" s="12" t="s">
        <v>29</v>
      </c>
      <c r="W59" s="23" t="str">
        <f>IF(Table3[[#This Row],[Status]]="Active","Active",IF(Table3[[#This Row],[Status]]="LOA","LOA","InActive"))</f>
        <v>InActive</v>
      </c>
      <c r="X59" s="23" t="str">
        <f>Table3[[#This Row],[Wave]]</f>
        <v>Wave 25</v>
      </c>
    </row>
    <row r="60" spans="1:24" x14ac:dyDescent="0.25">
      <c r="A60" s="18" t="s">
        <v>51</v>
      </c>
      <c r="B60" s="32">
        <v>59369102</v>
      </c>
      <c r="C60" s="19" t="s">
        <v>1191</v>
      </c>
      <c r="D60" s="32">
        <v>97640</v>
      </c>
      <c r="E60" s="19">
        <v>185304</v>
      </c>
      <c r="F60" s="18" t="s">
        <v>1289</v>
      </c>
      <c r="G60" s="18" t="s">
        <v>1295</v>
      </c>
      <c r="H60" s="18" t="s">
        <v>1297</v>
      </c>
      <c r="I60" s="18" t="s">
        <v>1297</v>
      </c>
      <c r="J60" s="18" t="s">
        <v>1356</v>
      </c>
      <c r="K60" s="18" t="s">
        <v>25</v>
      </c>
      <c r="L60" s="18" t="s">
        <v>1297</v>
      </c>
      <c r="M60" s="18"/>
      <c r="O60" s="28">
        <v>44817</v>
      </c>
      <c r="P60" s="28">
        <v>44823</v>
      </c>
      <c r="Q60" s="28">
        <v>44846</v>
      </c>
      <c r="R60" s="12" t="s">
        <v>27</v>
      </c>
      <c r="S60" s="12" t="s">
        <v>1560</v>
      </c>
      <c r="T6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60" s="12" t="s">
        <v>28</v>
      </c>
      <c r="V60" s="12" t="s">
        <v>29</v>
      </c>
      <c r="W60" s="23" t="str">
        <f>IF(Table3[[#This Row],[Status]]="Active","Active",IF(Table3[[#This Row],[Status]]="LOA","LOA","InActive"))</f>
        <v>InActive</v>
      </c>
      <c r="X60" s="23" t="str">
        <f>Table3[[#This Row],[Wave]]</f>
        <v>Wave 25</v>
      </c>
    </row>
    <row r="61" spans="1:24" x14ac:dyDescent="0.25">
      <c r="A61" s="18" t="s">
        <v>51</v>
      </c>
      <c r="B61" s="33">
        <v>60370102</v>
      </c>
      <c r="C61" s="21" t="s">
        <v>1192</v>
      </c>
      <c r="D61" s="33">
        <v>72640</v>
      </c>
      <c r="E61" s="21">
        <v>127304</v>
      </c>
      <c r="F61" s="18" t="s">
        <v>1286</v>
      </c>
      <c r="G61" s="18" t="s">
        <v>1295</v>
      </c>
      <c r="H61" s="18" t="s">
        <v>1297</v>
      </c>
      <c r="I61" s="18" t="s">
        <v>1297</v>
      </c>
      <c r="J61" s="18" t="s">
        <v>1357</v>
      </c>
      <c r="K61" s="18" t="s">
        <v>25</v>
      </c>
      <c r="L61" s="18" t="s">
        <v>1297</v>
      </c>
      <c r="M61" s="18"/>
      <c r="O61" s="28">
        <v>44817</v>
      </c>
      <c r="P61" s="28">
        <v>44823</v>
      </c>
      <c r="Q61" s="28">
        <v>44846</v>
      </c>
      <c r="R61" s="12" t="s">
        <v>27</v>
      </c>
      <c r="S61" s="12" t="s">
        <v>1561</v>
      </c>
      <c r="T6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61" s="12" t="s">
        <v>28</v>
      </c>
      <c r="V61" s="12" t="s">
        <v>29</v>
      </c>
      <c r="W61" s="23" t="str">
        <f>IF(Table3[[#This Row],[Status]]="Active","Active",IF(Table3[[#This Row],[Status]]="LOA","LOA","InActive"))</f>
        <v>InActive</v>
      </c>
      <c r="X61" s="23" t="str">
        <f>Table3[[#This Row],[Wave]]</f>
        <v>Wave 25</v>
      </c>
    </row>
    <row r="62" spans="1:24" x14ac:dyDescent="0.25">
      <c r="A62" s="18" t="s">
        <v>51</v>
      </c>
      <c r="B62" s="33">
        <v>61342102</v>
      </c>
      <c r="C62" s="21" t="s">
        <v>1193</v>
      </c>
      <c r="D62" s="33">
        <v>73640</v>
      </c>
      <c r="E62" s="21">
        <v>217304</v>
      </c>
      <c r="F62" s="18" t="s">
        <v>1282</v>
      </c>
      <c r="G62" s="18" t="s">
        <v>1295</v>
      </c>
      <c r="H62" s="18" t="s">
        <v>1297</v>
      </c>
      <c r="I62" s="18" t="s">
        <v>1297</v>
      </c>
      <c r="J62" s="18" t="s">
        <v>1358</v>
      </c>
      <c r="K62" s="18" t="s">
        <v>25</v>
      </c>
      <c r="L62" s="18" t="s">
        <v>1297</v>
      </c>
      <c r="M62" s="18"/>
      <c r="O62" s="28">
        <v>44817</v>
      </c>
      <c r="P62" s="28">
        <v>44823</v>
      </c>
      <c r="Q62" s="28">
        <v>44846</v>
      </c>
      <c r="R62" s="12" t="s">
        <v>27</v>
      </c>
      <c r="S62" s="12" t="s">
        <v>1562</v>
      </c>
      <c r="T6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62" s="12" t="s">
        <v>28</v>
      </c>
      <c r="V62" s="12" t="s">
        <v>29</v>
      </c>
      <c r="W62" s="23" t="str">
        <f>IF(Table3[[#This Row],[Status]]="Active","Active",IF(Table3[[#This Row],[Status]]="LOA","LOA","InActive"))</f>
        <v>InActive</v>
      </c>
      <c r="X62" s="23" t="str">
        <f>Table3[[#This Row],[Wave]]</f>
        <v>Wave 25</v>
      </c>
    </row>
    <row r="63" spans="1:24" x14ac:dyDescent="0.25">
      <c r="A63" s="18" t="s">
        <v>51</v>
      </c>
      <c r="B63" s="33">
        <v>62348102</v>
      </c>
      <c r="C63" s="21" t="s">
        <v>1194</v>
      </c>
      <c r="D63" s="33">
        <v>75640</v>
      </c>
      <c r="E63" s="21">
        <v>168304</v>
      </c>
      <c r="F63" s="18" t="s">
        <v>1284</v>
      </c>
      <c r="G63" s="18" t="s">
        <v>1295</v>
      </c>
      <c r="H63" s="18" t="s">
        <v>1297</v>
      </c>
      <c r="I63" s="18" t="s">
        <v>1297</v>
      </c>
      <c r="J63" s="18" t="s">
        <v>1359</v>
      </c>
      <c r="K63" s="18" t="s">
        <v>25</v>
      </c>
      <c r="L63" s="18" t="s">
        <v>1297</v>
      </c>
      <c r="M63" s="18"/>
      <c r="O63" s="28">
        <v>44817</v>
      </c>
      <c r="P63" s="28">
        <v>44823</v>
      </c>
      <c r="Q63" s="28">
        <v>44846</v>
      </c>
      <c r="R63" s="12" t="s">
        <v>27</v>
      </c>
      <c r="S63" s="12" t="s">
        <v>1563</v>
      </c>
      <c r="T6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63" s="12" t="s">
        <v>28</v>
      </c>
      <c r="V63" s="12" t="s">
        <v>29</v>
      </c>
      <c r="W63" s="23" t="str">
        <f>IF(Table3[[#This Row],[Status]]="Active","Active",IF(Table3[[#This Row],[Status]]="LOA","LOA","InActive"))</f>
        <v>InActive</v>
      </c>
      <c r="X63" s="23" t="str">
        <f>Table3[[#This Row],[Wave]]</f>
        <v>Wave 25</v>
      </c>
    </row>
    <row r="64" spans="1:24" x14ac:dyDescent="0.25">
      <c r="A64" s="18" t="s">
        <v>51</v>
      </c>
      <c r="B64" s="33">
        <v>63354102</v>
      </c>
      <c r="C64" s="21" t="s">
        <v>1195</v>
      </c>
      <c r="D64" s="33">
        <v>88640</v>
      </c>
      <c r="E64" s="21">
        <v>193304</v>
      </c>
      <c r="F64" s="18" t="s">
        <v>1282</v>
      </c>
      <c r="G64" s="18" t="s">
        <v>1295</v>
      </c>
      <c r="H64" s="18" t="s">
        <v>1297</v>
      </c>
      <c r="I64" s="18" t="s">
        <v>1297</v>
      </c>
      <c r="J64" s="18" t="s">
        <v>1360</v>
      </c>
      <c r="K64" s="18" t="s">
        <v>25</v>
      </c>
      <c r="L64" s="18" t="s">
        <v>1297</v>
      </c>
      <c r="M64" s="18"/>
      <c r="O64" s="28">
        <v>44817</v>
      </c>
      <c r="P64" s="28">
        <v>44823</v>
      </c>
      <c r="Q64" s="28">
        <v>44846</v>
      </c>
      <c r="R64" s="12" t="s">
        <v>27</v>
      </c>
      <c r="S64" s="12" t="s">
        <v>1564</v>
      </c>
      <c r="T6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64" s="12" t="s">
        <v>28</v>
      </c>
      <c r="V64" s="12" t="s">
        <v>29</v>
      </c>
      <c r="W64" s="23" t="str">
        <f>IF(Table3[[#This Row],[Status]]="Active","Active",IF(Table3[[#This Row],[Status]]="LOA","LOA","InActive"))</f>
        <v>InActive</v>
      </c>
      <c r="X64" s="23" t="str">
        <f>Table3[[#This Row],[Wave]]</f>
        <v>Wave 25</v>
      </c>
    </row>
    <row r="65" spans="1:24" x14ac:dyDescent="0.25">
      <c r="A65" s="18" t="s">
        <v>51</v>
      </c>
      <c r="B65" s="33">
        <v>64345102</v>
      </c>
      <c r="C65" s="21" t="s">
        <v>1196</v>
      </c>
      <c r="D65" s="33">
        <v>65640</v>
      </c>
      <c r="E65" s="21">
        <v>204304</v>
      </c>
      <c r="F65" s="18" t="s">
        <v>1290</v>
      </c>
      <c r="G65" s="18" t="s">
        <v>1295</v>
      </c>
      <c r="H65" s="18" t="s">
        <v>1297</v>
      </c>
      <c r="I65" s="18" t="s">
        <v>1297</v>
      </c>
      <c r="J65" s="18" t="s">
        <v>1361</v>
      </c>
      <c r="K65" s="18" t="s">
        <v>25</v>
      </c>
      <c r="L65" s="18" t="s">
        <v>1297</v>
      </c>
      <c r="M65" s="18"/>
      <c r="O65" s="28">
        <v>44817</v>
      </c>
      <c r="P65" s="28">
        <v>44823</v>
      </c>
      <c r="Q65" s="28">
        <v>44846</v>
      </c>
      <c r="R65" s="12" t="s">
        <v>27</v>
      </c>
      <c r="S65" s="12" t="s">
        <v>1565</v>
      </c>
      <c r="T6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65" s="12" t="s">
        <v>28</v>
      </c>
      <c r="V65" s="12" t="s">
        <v>29</v>
      </c>
      <c r="W65" s="23" t="str">
        <f>IF(Table3[[#This Row],[Status]]="Active","Active",IF(Table3[[#This Row],[Status]]="LOA","LOA","InActive"))</f>
        <v>InActive</v>
      </c>
      <c r="X65" s="23" t="str">
        <f>Table3[[#This Row],[Wave]]</f>
        <v>Wave 25</v>
      </c>
    </row>
    <row r="66" spans="1:24" x14ac:dyDescent="0.25">
      <c r="A66" s="18" t="s">
        <v>52</v>
      </c>
      <c r="B66" s="33">
        <v>65760102</v>
      </c>
      <c r="C66" s="18" t="s">
        <v>1197</v>
      </c>
      <c r="D66" s="33">
        <v>111641</v>
      </c>
      <c r="E66" s="18">
        <v>967306</v>
      </c>
      <c r="F66" s="18" t="s">
        <v>1285</v>
      </c>
      <c r="G66" s="18" t="s">
        <v>1295</v>
      </c>
      <c r="H66" s="18" t="s">
        <v>1297</v>
      </c>
      <c r="I66" s="18" t="s">
        <v>1297</v>
      </c>
      <c r="J66" s="18" t="s">
        <v>1362</v>
      </c>
      <c r="K66" s="18" t="s">
        <v>25</v>
      </c>
      <c r="L66" s="18" t="s">
        <v>1297</v>
      </c>
      <c r="M66" s="18"/>
      <c r="O66" s="28">
        <v>44901</v>
      </c>
      <c r="P66" s="28">
        <v>44907</v>
      </c>
      <c r="Q66" s="28">
        <v>44896</v>
      </c>
      <c r="R66" s="12" t="s">
        <v>27</v>
      </c>
      <c r="S66" s="12" t="s">
        <v>1566</v>
      </c>
      <c r="T6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66" s="12" t="s">
        <v>28</v>
      </c>
      <c r="V66" s="12" t="s">
        <v>29</v>
      </c>
      <c r="W66" s="23" t="str">
        <f>IF(Table3[[#This Row],[Status]]="Active","Active",IF(Table3[[#This Row],[Status]]="LOA","LOA","InActive"))</f>
        <v>InActive</v>
      </c>
      <c r="X66" s="23" t="str">
        <f>Table3[[#This Row],[Wave]]</f>
        <v>Wave 26</v>
      </c>
    </row>
    <row r="67" spans="1:24" x14ac:dyDescent="0.25">
      <c r="A67" s="18" t="s">
        <v>52</v>
      </c>
      <c r="B67" s="33">
        <v>66762102</v>
      </c>
      <c r="C67" s="18" t="s">
        <v>1198</v>
      </c>
      <c r="D67" s="33">
        <v>117641</v>
      </c>
      <c r="E67" s="18">
        <v>932306</v>
      </c>
      <c r="F67" s="18" t="s">
        <v>1285</v>
      </c>
      <c r="G67" s="18" t="s">
        <v>1295</v>
      </c>
      <c r="H67" s="18" t="s">
        <v>1297</v>
      </c>
      <c r="I67" s="18" t="s">
        <v>1297</v>
      </c>
      <c r="J67" s="18" t="s">
        <v>1363</v>
      </c>
      <c r="K67" s="18" t="s">
        <v>25</v>
      </c>
      <c r="L67" s="18" t="s">
        <v>1297</v>
      </c>
      <c r="M67" s="18"/>
      <c r="O67" s="28">
        <v>44901</v>
      </c>
      <c r="P67" s="28">
        <v>44907</v>
      </c>
      <c r="Q67" s="28">
        <v>44896</v>
      </c>
      <c r="R67" s="12" t="s">
        <v>27</v>
      </c>
      <c r="S67" s="12" t="s">
        <v>1567</v>
      </c>
      <c r="T6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67" s="12" t="s">
        <v>28</v>
      </c>
      <c r="V67" s="12" t="s">
        <v>29</v>
      </c>
      <c r="W67" s="23" t="str">
        <f>IF(Table3[[#This Row],[Status]]="Active","Active",IF(Table3[[#This Row],[Status]]="LOA","LOA","InActive"))</f>
        <v>InActive</v>
      </c>
      <c r="X67" s="23" t="str">
        <f>Table3[[#This Row],[Wave]]</f>
        <v>Wave 26</v>
      </c>
    </row>
    <row r="68" spans="1:24" x14ac:dyDescent="0.25">
      <c r="A68" s="18" t="s">
        <v>52</v>
      </c>
      <c r="B68" s="31">
        <v>67763102</v>
      </c>
      <c r="C68" s="18" t="s">
        <v>1199</v>
      </c>
      <c r="D68" s="31">
        <v>110641</v>
      </c>
      <c r="E68" s="18">
        <v>950306</v>
      </c>
      <c r="F68" s="18" t="s">
        <v>1285</v>
      </c>
      <c r="G68" s="18" t="s">
        <v>1295</v>
      </c>
      <c r="H68" s="18" t="s">
        <v>1297</v>
      </c>
      <c r="I68" s="18" t="s">
        <v>1297</v>
      </c>
      <c r="J68" s="18" t="s">
        <v>1364</v>
      </c>
      <c r="K68" s="18" t="s">
        <v>25</v>
      </c>
      <c r="L68" s="18" t="s">
        <v>1297</v>
      </c>
      <c r="M68" s="18"/>
      <c r="O68" s="28">
        <v>44901</v>
      </c>
      <c r="P68" s="28">
        <v>44907</v>
      </c>
      <c r="Q68" s="28">
        <v>44896</v>
      </c>
      <c r="R68" s="12" t="s">
        <v>27</v>
      </c>
      <c r="S68" s="12" t="s">
        <v>1568</v>
      </c>
      <c r="T6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68" s="12" t="s">
        <v>28</v>
      </c>
      <c r="V68" s="12" t="s">
        <v>29</v>
      </c>
      <c r="W68" s="23" t="str">
        <f>IF(Table3[[#This Row],[Status]]="Active","Active",IF(Table3[[#This Row],[Status]]="LOA","LOA","InActive"))</f>
        <v>InActive</v>
      </c>
      <c r="X68" s="23" t="str">
        <f>Table3[[#This Row],[Wave]]</f>
        <v>Wave 26</v>
      </c>
    </row>
    <row r="69" spans="1:24" x14ac:dyDescent="0.25">
      <c r="A69" s="18" t="s">
        <v>52</v>
      </c>
      <c r="B69" s="31">
        <v>68759102</v>
      </c>
      <c r="C69" s="18" t="s">
        <v>1200</v>
      </c>
      <c r="D69" s="31">
        <v>105641</v>
      </c>
      <c r="E69" s="18">
        <v>894306</v>
      </c>
      <c r="F69" s="18" t="s">
        <v>1285</v>
      </c>
      <c r="G69" s="18" t="s">
        <v>1295</v>
      </c>
      <c r="H69" s="18" t="s">
        <v>1297</v>
      </c>
      <c r="I69" s="18" t="s">
        <v>1297</v>
      </c>
      <c r="J69" s="18" t="s">
        <v>1365</v>
      </c>
      <c r="K69" s="18" t="s">
        <v>25</v>
      </c>
      <c r="L69" s="18" t="s">
        <v>1297</v>
      </c>
      <c r="M69" s="18"/>
      <c r="O69" s="28">
        <v>44901</v>
      </c>
      <c r="P69" s="28">
        <v>44907</v>
      </c>
      <c r="Q69" s="28">
        <v>44896</v>
      </c>
      <c r="R69" s="12" t="s">
        <v>27</v>
      </c>
      <c r="S69" s="12" t="s">
        <v>1569</v>
      </c>
      <c r="T6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69" s="12" t="s">
        <v>28</v>
      </c>
      <c r="V69" s="12" t="s">
        <v>29</v>
      </c>
      <c r="W69" s="23" t="str">
        <f>IF(Table3[[#This Row],[Status]]="Active","Active",IF(Table3[[#This Row],[Status]]="LOA","LOA","InActive"))</f>
        <v>InActive</v>
      </c>
      <c r="X69" s="23" t="str">
        <f>Table3[[#This Row],[Wave]]</f>
        <v>Wave 26</v>
      </c>
    </row>
    <row r="70" spans="1:24" x14ac:dyDescent="0.25">
      <c r="A70" s="18" t="s">
        <v>52</v>
      </c>
      <c r="B70" s="31">
        <v>69764102</v>
      </c>
      <c r="C70" s="18" t="s">
        <v>1197</v>
      </c>
      <c r="D70" s="31">
        <v>120641</v>
      </c>
      <c r="E70" s="18">
        <v>923306</v>
      </c>
      <c r="F70" s="18" t="s">
        <v>1285</v>
      </c>
      <c r="G70" s="18" t="s">
        <v>1295</v>
      </c>
      <c r="H70" s="18" t="s">
        <v>1297</v>
      </c>
      <c r="I70" s="18" t="s">
        <v>1297</v>
      </c>
      <c r="J70" s="18" t="s">
        <v>1366</v>
      </c>
      <c r="K70" s="18" t="s">
        <v>25</v>
      </c>
      <c r="L70" s="18" t="s">
        <v>1297</v>
      </c>
      <c r="M70" s="18"/>
      <c r="O70" s="28">
        <v>44901</v>
      </c>
      <c r="P70" s="28">
        <v>44907</v>
      </c>
      <c r="Q70" s="28">
        <v>44896</v>
      </c>
      <c r="R70" s="12" t="s">
        <v>27</v>
      </c>
      <c r="S70" s="12" t="s">
        <v>1570</v>
      </c>
      <c r="T7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70" s="12" t="s">
        <v>28</v>
      </c>
      <c r="V70" s="12" t="s">
        <v>29</v>
      </c>
      <c r="W70" s="23" t="str">
        <f>IF(Table3[[#This Row],[Status]]="Active","Active",IF(Table3[[#This Row],[Status]]="LOA","LOA","InActive"))</f>
        <v>InActive</v>
      </c>
      <c r="X70" s="23" t="str">
        <f>Table3[[#This Row],[Wave]]</f>
        <v>Wave 26</v>
      </c>
    </row>
    <row r="71" spans="1:24" x14ac:dyDescent="0.25">
      <c r="A71" s="18" t="s">
        <v>52</v>
      </c>
      <c r="B71" s="31">
        <v>70826102</v>
      </c>
      <c r="C71" s="18" t="s">
        <v>1201</v>
      </c>
      <c r="D71" s="31">
        <v>102641</v>
      </c>
      <c r="E71" s="18">
        <v>905306</v>
      </c>
      <c r="F71" s="18" t="s">
        <v>1287</v>
      </c>
      <c r="G71" s="18" t="s">
        <v>1295</v>
      </c>
      <c r="H71" s="18" t="s">
        <v>1297</v>
      </c>
      <c r="I71" s="18" t="s">
        <v>1297</v>
      </c>
      <c r="J71" s="18" t="s">
        <v>1367</v>
      </c>
      <c r="K71" s="18" t="s">
        <v>25</v>
      </c>
      <c r="L71" s="18" t="s">
        <v>1297</v>
      </c>
      <c r="M71" s="18"/>
      <c r="O71" s="28">
        <v>44901</v>
      </c>
      <c r="P71" s="28">
        <v>44907</v>
      </c>
      <c r="Q71" s="28">
        <v>44896</v>
      </c>
      <c r="R71" s="12" t="s">
        <v>27</v>
      </c>
      <c r="S71" s="12" t="s">
        <v>1571</v>
      </c>
      <c r="T7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71" s="12" t="s">
        <v>28</v>
      </c>
      <c r="V71" s="12" t="s">
        <v>29</v>
      </c>
      <c r="W71" s="23" t="str">
        <f>IF(Table3[[#This Row],[Status]]="Active","Active",IF(Table3[[#This Row],[Status]]="LOA","LOA","InActive"))</f>
        <v>InActive</v>
      </c>
      <c r="X71" s="23" t="str">
        <f>Table3[[#This Row],[Wave]]</f>
        <v>Wave 26</v>
      </c>
    </row>
    <row r="72" spans="1:24" x14ac:dyDescent="0.25">
      <c r="A72" s="18" t="s">
        <v>52</v>
      </c>
      <c r="B72" s="31">
        <v>71828102</v>
      </c>
      <c r="C72" s="18" t="s">
        <v>1202</v>
      </c>
      <c r="D72" s="31">
        <v>114641</v>
      </c>
      <c r="E72" s="18">
        <v>974306</v>
      </c>
      <c r="F72" s="18" t="s">
        <v>1289</v>
      </c>
      <c r="G72" s="18" t="s">
        <v>1295</v>
      </c>
      <c r="H72" s="18" t="s">
        <v>1297</v>
      </c>
      <c r="I72" s="18" t="s">
        <v>1297</v>
      </c>
      <c r="J72" s="18" t="s">
        <v>1368</v>
      </c>
      <c r="K72" s="18" t="s">
        <v>25</v>
      </c>
      <c r="L72" s="18" t="s">
        <v>1297</v>
      </c>
      <c r="M72" s="18"/>
      <c r="O72" s="28">
        <v>44901</v>
      </c>
      <c r="P72" s="28">
        <v>44907</v>
      </c>
      <c r="Q72" s="28">
        <v>44896</v>
      </c>
      <c r="R72" s="12" t="s">
        <v>27</v>
      </c>
      <c r="S72" s="12" t="s">
        <v>1572</v>
      </c>
      <c r="T7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72" s="12" t="s">
        <v>28</v>
      </c>
      <c r="V72" s="12" t="s">
        <v>29</v>
      </c>
      <c r="W72" s="23" t="str">
        <f>IF(Table3[[#This Row],[Status]]="Active","Active",IF(Table3[[#This Row],[Status]]="LOA","LOA","InActive"))</f>
        <v>InActive</v>
      </c>
      <c r="X72" s="23" t="str">
        <f>Table3[[#This Row],[Wave]]</f>
        <v>Wave 26</v>
      </c>
    </row>
    <row r="73" spans="1:24" x14ac:dyDescent="0.25">
      <c r="A73" s="18" t="s">
        <v>52</v>
      </c>
      <c r="B73" s="31">
        <v>72812102</v>
      </c>
      <c r="C73" s="18" t="s">
        <v>1203</v>
      </c>
      <c r="D73" s="31">
        <v>116641</v>
      </c>
      <c r="E73" s="18">
        <v>973306</v>
      </c>
      <c r="F73" s="18" t="s">
        <v>1289</v>
      </c>
      <c r="G73" s="18" t="s">
        <v>1295</v>
      </c>
      <c r="H73" s="18" t="s">
        <v>1297</v>
      </c>
      <c r="I73" s="18" t="s">
        <v>1297</v>
      </c>
      <c r="J73" s="18" t="s">
        <v>1369</v>
      </c>
      <c r="K73" s="18" t="s">
        <v>25</v>
      </c>
      <c r="L73" s="18" t="s">
        <v>1297</v>
      </c>
      <c r="M73" s="18"/>
      <c r="O73" s="28">
        <v>44901</v>
      </c>
      <c r="P73" s="28">
        <v>44907</v>
      </c>
      <c r="Q73" s="28">
        <v>44896</v>
      </c>
      <c r="R73" s="12" t="s">
        <v>27</v>
      </c>
      <c r="S73" s="12" t="s">
        <v>1573</v>
      </c>
      <c r="T7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73" s="12" t="s">
        <v>28</v>
      </c>
      <c r="V73" s="12" t="s">
        <v>29</v>
      </c>
      <c r="W73" s="23" t="str">
        <f>IF(Table3[[#This Row],[Status]]="Active","Active",IF(Table3[[#This Row],[Status]]="LOA","LOA","InActive"))</f>
        <v>InActive</v>
      </c>
      <c r="X73" s="23" t="str">
        <f>Table3[[#This Row],[Wave]]</f>
        <v>Wave 26</v>
      </c>
    </row>
    <row r="74" spans="1:24" x14ac:dyDescent="0.25">
      <c r="A74" s="18" t="s">
        <v>53</v>
      </c>
      <c r="B74" s="31">
        <v>73467102</v>
      </c>
      <c r="C74" s="18" t="s">
        <v>1204</v>
      </c>
      <c r="D74" s="31">
        <v>130641</v>
      </c>
      <c r="E74" s="18">
        <v>400307</v>
      </c>
      <c r="F74" s="18" t="s">
        <v>1284</v>
      </c>
      <c r="G74" s="18" t="s">
        <v>1295</v>
      </c>
      <c r="H74" s="18" t="s">
        <v>1297</v>
      </c>
      <c r="I74" s="18" t="s">
        <v>1297</v>
      </c>
      <c r="J74" s="18" t="s">
        <v>1370</v>
      </c>
      <c r="K74" s="18" t="s">
        <v>25</v>
      </c>
      <c r="L74" s="18" t="s">
        <v>1297</v>
      </c>
      <c r="M74" s="18"/>
      <c r="O74" s="28">
        <v>44957</v>
      </c>
      <c r="P74" s="28">
        <v>44963</v>
      </c>
      <c r="Q74" s="28">
        <v>44970</v>
      </c>
      <c r="R74" s="12" t="s">
        <v>27</v>
      </c>
      <c r="S74" s="12" t="s">
        <v>1574</v>
      </c>
      <c r="T7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74" s="12" t="s">
        <v>28</v>
      </c>
      <c r="V74" s="12" t="s">
        <v>29</v>
      </c>
      <c r="W74" s="23" t="str">
        <f>IF(Table3[[#This Row],[Status]]="Active","Active",IF(Table3[[#This Row],[Status]]="LOA","LOA","InActive"))</f>
        <v>InActive</v>
      </c>
      <c r="X74" s="23" t="str">
        <f>Table3[[#This Row],[Wave]]</f>
        <v>Wave 27</v>
      </c>
    </row>
    <row r="75" spans="1:24" x14ac:dyDescent="0.25">
      <c r="A75" s="18" t="s">
        <v>53</v>
      </c>
      <c r="B75" s="31">
        <v>74470102</v>
      </c>
      <c r="C75" s="18" t="s">
        <v>1205</v>
      </c>
      <c r="D75" s="31">
        <v>106641</v>
      </c>
      <c r="E75" s="18">
        <v>390307</v>
      </c>
      <c r="F75" s="18" t="s">
        <v>1285</v>
      </c>
      <c r="G75" s="18" t="s">
        <v>1295</v>
      </c>
      <c r="H75" s="18" t="s">
        <v>1297</v>
      </c>
      <c r="I75" s="18" t="s">
        <v>1297</v>
      </c>
      <c r="J75" s="18" t="s">
        <v>1371</v>
      </c>
      <c r="K75" s="18" t="s">
        <v>25</v>
      </c>
      <c r="L75" s="18" t="s">
        <v>1297</v>
      </c>
      <c r="M75" s="18"/>
      <c r="O75" s="28">
        <v>44957</v>
      </c>
      <c r="P75" s="28">
        <v>44963</v>
      </c>
      <c r="Q75" s="28">
        <v>44970</v>
      </c>
      <c r="R75" s="12" t="s">
        <v>27</v>
      </c>
      <c r="S75" s="12" t="s">
        <v>1575</v>
      </c>
      <c r="T7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75" s="12" t="s">
        <v>28</v>
      </c>
      <c r="V75" s="12" t="s">
        <v>29</v>
      </c>
      <c r="W75" s="23" t="str">
        <f>IF(Table3[[#This Row],[Status]]="Active","Active",IF(Table3[[#This Row],[Status]]="LOA","LOA","InActive"))</f>
        <v>InActive</v>
      </c>
      <c r="X75" s="23" t="str">
        <f>Table3[[#This Row],[Wave]]</f>
        <v>Wave 27</v>
      </c>
    </row>
    <row r="76" spans="1:24" x14ac:dyDescent="0.25">
      <c r="A76" s="18" t="s">
        <v>53</v>
      </c>
      <c r="B76" s="33">
        <v>75476102</v>
      </c>
      <c r="C76" s="18" t="s">
        <v>1206</v>
      </c>
      <c r="D76" s="33">
        <v>109641</v>
      </c>
      <c r="E76" s="18">
        <v>515307</v>
      </c>
      <c r="F76" s="18" t="s">
        <v>1285</v>
      </c>
      <c r="G76" s="18" t="s">
        <v>1295</v>
      </c>
      <c r="H76" s="18" t="s">
        <v>1297</v>
      </c>
      <c r="I76" s="18" t="s">
        <v>1297</v>
      </c>
      <c r="J76" s="18" t="s">
        <v>1372</v>
      </c>
      <c r="K76" s="18" t="s">
        <v>25</v>
      </c>
      <c r="L76" s="18" t="s">
        <v>1297</v>
      </c>
      <c r="M76" s="18"/>
      <c r="O76" s="28">
        <v>44957</v>
      </c>
      <c r="P76" s="28">
        <v>44963</v>
      </c>
      <c r="Q76" s="28">
        <v>44970</v>
      </c>
      <c r="R76" s="12" t="s">
        <v>27</v>
      </c>
      <c r="S76" s="12" t="s">
        <v>1576</v>
      </c>
      <c r="T7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76" s="12" t="s">
        <v>28</v>
      </c>
      <c r="V76" s="12" t="s">
        <v>29</v>
      </c>
      <c r="W76" s="23" t="str">
        <f>IF(Table3[[#This Row],[Status]]="Active","Active",IF(Table3[[#This Row],[Status]]="LOA","LOA","InActive"))</f>
        <v>InActive</v>
      </c>
      <c r="X76" s="23" t="str">
        <f>Table3[[#This Row],[Wave]]</f>
        <v>Wave 27</v>
      </c>
    </row>
    <row r="77" spans="1:24" x14ac:dyDescent="0.25">
      <c r="A77" s="18" t="s">
        <v>53</v>
      </c>
      <c r="B77" s="33">
        <v>76487102</v>
      </c>
      <c r="C77" s="18" t="s">
        <v>1207</v>
      </c>
      <c r="D77" s="33">
        <v>131641</v>
      </c>
      <c r="E77" s="18">
        <v>494307</v>
      </c>
      <c r="F77" s="18" t="s">
        <v>1289</v>
      </c>
      <c r="G77" s="18" t="s">
        <v>1295</v>
      </c>
      <c r="H77" s="18" t="s">
        <v>1297</v>
      </c>
      <c r="I77" s="18" t="s">
        <v>1297</v>
      </c>
      <c r="J77" s="18" t="s">
        <v>1373</v>
      </c>
      <c r="K77" s="18" t="s">
        <v>25</v>
      </c>
      <c r="L77" s="18" t="s">
        <v>1297</v>
      </c>
      <c r="M77" s="18"/>
      <c r="O77" s="28">
        <v>44957</v>
      </c>
      <c r="P77" s="28">
        <v>44963</v>
      </c>
      <c r="Q77" s="28">
        <v>44970</v>
      </c>
      <c r="R77" s="12" t="s">
        <v>27</v>
      </c>
      <c r="S77" s="12" t="s">
        <v>1577</v>
      </c>
      <c r="T7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77" s="12" t="s">
        <v>28</v>
      </c>
      <c r="V77" s="12" t="s">
        <v>29</v>
      </c>
      <c r="W77" s="23" t="str">
        <f>IF(Table3[[#This Row],[Status]]="Active","Active",IF(Table3[[#This Row],[Status]]="LOA","LOA","InActive"))</f>
        <v>InActive</v>
      </c>
      <c r="X77" s="23" t="str">
        <f>Table3[[#This Row],[Wave]]</f>
        <v>Wave 27</v>
      </c>
    </row>
    <row r="78" spans="1:24" x14ac:dyDescent="0.25">
      <c r="A78" s="18" t="s">
        <v>53</v>
      </c>
      <c r="B78" s="33">
        <v>77492102</v>
      </c>
      <c r="C78" s="18" t="s">
        <v>1208</v>
      </c>
      <c r="D78" s="33">
        <v>132641</v>
      </c>
      <c r="E78" s="18">
        <v>425307</v>
      </c>
      <c r="F78" s="18" t="s">
        <v>1289</v>
      </c>
      <c r="G78" s="18" t="s">
        <v>1295</v>
      </c>
      <c r="H78" s="18" t="s">
        <v>1297</v>
      </c>
      <c r="I78" s="18" t="s">
        <v>1297</v>
      </c>
      <c r="J78" s="18" t="s">
        <v>1374</v>
      </c>
      <c r="K78" s="18" t="s">
        <v>25</v>
      </c>
      <c r="L78" s="18" t="s">
        <v>1297</v>
      </c>
      <c r="M78" s="18"/>
      <c r="O78" s="28">
        <v>44957</v>
      </c>
      <c r="P78" s="28">
        <v>44963</v>
      </c>
      <c r="Q78" s="28">
        <v>44970</v>
      </c>
      <c r="R78" s="12" t="s">
        <v>27</v>
      </c>
      <c r="S78" s="12" t="s">
        <v>1578</v>
      </c>
      <c r="T7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78" s="12" t="s">
        <v>28</v>
      </c>
      <c r="V78" s="12" t="s">
        <v>29</v>
      </c>
      <c r="W78" s="23" t="str">
        <f>IF(Table3[[#This Row],[Status]]="Active","Active",IF(Table3[[#This Row],[Status]]="LOA","LOA","InActive"))</f>
        <v>InActive</v>
      </c>
      <c r="X78" s="23" t="str">
        <f>Table3[[#This Row],[Wave]]</f>
        <v>Wave 27</v>
      </c>
    </row>
    <row r="79" spans="1:24" x14ac:dyDescent="0.25">
      <c r="A79" s="18" t="s">
        <v>53</v>
      </c>
      <c r="B79" s="33">
        <v>78489102</v>
      </c>
      <c r="C79" s="18" t="s">
        <v>1209</v>
      </c>
      <c r="D79" s="33">
        <v>133641</v>
      </c>
      <c r="E79" s="18">
        <v>495307</v>
      </c>
      <c r="F79" s="18" t="s">
        <v>1284</v>
      </c>
      <c r="G79" s="18" t="s">
        <v>1295</v>
      </c>
      <c r="H79" s="18" t="s">
        <v>1297</v>
      </c>
      <c r="I79" s="18" t="s">
        <v>1297</v>
      </c>
      <c r="J79" s="18" t="s">
        <v>1375</v>
      </c>
      <c r="K79" s="18" t="s">
        <v>25</v>
      </c>
      <c r="L79" s="18" t="s">
        <v>1297</v>
      </c>
      <c r="M79" s="18"/>
      <c r="O79" s="28">
        <v>44957</v>
      </c>
      <c r="P79" s="28">
        <v>44963</v>
      </c>
      <c r="Q79" s="28">
        <v>44970</v>
      </c>
      <c r="R79" s="12" t="s">
        <v>27</v>
      </c>
      <c r="S79" s="12" t="s">
        <v>1579</v>
      </c>
      <c r="T7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79" s="12" t="s">
        <v>28</v>
      </c>
      <c r="V79" s="12" t="s">
        <v>29</v>
      </c>
      <c r="W79" s="23" t="str">
        <f>IF(Table3[[#This Row],[Status]]="Active","Active",IF(Table3[[#This Row],[Status]]="LOA","LOA","InActive"))</f>
        <v>InActive</v>
      </c>
      <c r="X79" s="23" t="str">
        <f>Table3[[#This Row],[Wave]]</f>
        <v>Wave 27</v>
      </c>
    </row>
    <row r="80" spans="1:24" x14ac:dyDescent="0.25">
      <c r="A80" s="18" t="s">
        <v>53</v>
      </c>
      <c r="B80" s="33">
        <v>79497102</v>
      </c>
      <c r="C80" s="18" t="s">
        <v>1210</v>
      </c>
      <c r="D80" s="33">
        <v>42640</v>
      </c>
      <c r="E80" s="18">
        <v>385307</v>
      </c>
      <c r="F80" s="18" t="s">
        <v>1287</v>
      </c>
      <c r="G80" s="18" t="s">
        <v>1295</v>
      </c>
      <c r="H80" s="18" t="s">
        <v>1297</v>
      </c>
      <c r="I80" s="18" t="s">
        <v>1297</v>
      </c>
      <c r="J80" s="18" t="s">
        <v>1376</v>
      </c>
      <c r="K80" s="18" t="s">
        <v>25</v>
      </c>
      <c r="L80" s="18" t="s">
        <v>1297</v>
      </c>
      <c r="M80" s="18"/>
      <c r="O80" s="28">
        <v>44957</v>
      </c>
      <c r="P80" s="28">
        <v>44963</v>
      </c>
      <c r="Q80" s="28">
        <v>44970</v>
      </c>
      <c r="R80" s="12" t="s">
        <v>27</v>
      </c>
      <c r="S80" s="12" t="s">
        <v>1580</v>
      </c>
      <c r="T8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80" s="12" t="s">
        <v>28</v>
      </c>
      <c r="V80" s="12" t="s">
        <v>29</v>
      </c>
      <c r="W80" s="23" t="str">
        <f>IF(Table3[[#This Row],[Status]]="Active","Active",IF(Table3[[#This Row],[Status]]="LOA","LOA","InActive"))</f>
        <v>InActive</v>
      </c>
      <c r="X80" s="23" t="str">
        <f>Table3[[#This Row],[Wave]]</f>
        <v>Wave 27</v>
      </c>
    </row>
    <row r="81" spans="1:24" x14ac:dyDescent="0.25">
      <c r="A81" s="18" t="s">
        <v>53</v>
      </c>
      <c r="B81" s="33">
        <v>80512102</v>
      </c>
      <c r="C81" s="18" t="s">
        <v>1211</v>
      </c>
      <c r="D81" s="33">
        <v>152641</v>
      </c>
      <c r="E81" s="18">
        <v>489307</v>
      </c>
      <c r="F81" s="18" t="s">
        <v>1290</v>
      </c>
      <c r="G81" s="18" t="s">
        <v>1295</v>
      </c>
      <c r="H81" s="18" t="s">
        <v>1297</v>
      </c>
      <c r="I81" s="18" t="s">
        <v>1297</v>
      </c>
      <c r="J81" s="18" t="s">
        <v>1377</v>
      </c>
      <c r="K81" s="18" t="s">
        <v>25</v>
      </c>
      <c r="L81" s="18" t="s">
        <v>1297</v>
      </c>
      <c r="M81" s="18"/>
      <c r="O81" s="28">
        <v>44957</v>
      </c>
      <c r="P81" s="28">
        <v>44963</v>
      </c>
      <c r="Q81" s="28">
        <v>44970</v>
      </c>
      <c r="R81" s="12" t="s">
        <v>27</v>
      </c>
      <c r="S81" s="12" t="s">
        <v>1581</v>
      </c>
      <c r="T8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81" s="12" t="s">
        <v>28</v>
      </c>
      <c r="V81" s="12" t="s">
        <v>29</v>
      </c>
      <c r="W81" s="23" t="str">
        <f>IF(Table3[[#This Row],[Status]]="Active","Active",IF(Table3[[#This Row],[Status]]="LOA","LOA","InActive"))</f>
        <v>InActive</v>
      </c>
      <c r="X81" s="23" t="str">
        <f>Table3[[#This Row],[Wave]]</f>
        <v>Wave 27</v>
      </c>
    </row>
    <row r="82" spans="1:24" x14ac:dyDescent="0.25">
      <c r="A82" s="18" t="s">
        <v>53</v>
      </c>
      <c r="B82" s="33">
        <v>81520102</v>
      </c>
      <c r="C82" s="18" t="s">
        <v>1212</v>
      </c>
      <c r="D82" s="33">
        <v>12640</v>
      </c>
      <c r="E82" s="18">
        <v>503307</v>
      </c>
      <c r="F82" s="18" t="s">
        <v>1290</v>
      </c>
      <c r="G82" s="18" t="s">
        <v>1295</v>
      </c>
      <c r="H82" s="18" t="s">
        <v>1297</v>
      </c>
      <c r="I82" s="18" t="s">
        <v>1297</v>
      </c>
      <c r="J82" s="18" t="s">
        <v>1378</v>
      </c>
      <c r="K82" s="18" t="s">
        <v>25</v>
      </c>
      <c r="L82" s="18" t="s">
        <v>1297</v>
      </c>
      <c r="M82" s="18"/>
      <c r="O82" s="28">
        <v>44957</v>
      </c>
      <c r="P82" s="28">
        <v>44963</v>
      </c>
      <c r="Q82" s="28">
        <v>44970</v>
      </c>
      <c r="R82" s="12" t="s">
        <v>27</v>
      </c>
      <c r="S82" s="12" t="s">
        <v>1582</v>
      </c>
      <c r="T8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82" s="12" t="s">
        <v>28</v>
      </c>
      <c r="V82" s="12" t="s">
        <v>29</v>
      </c>
      <c r="W82" s="23" t="str">
        <f>IF(Table3[[#This Row],[Status]]="Active","Active",IF(Table3[[#This Row],[Status]]="LOA","LOA","InActive"))</f>
        <v>InActive</v>
      </c>
      <c r="X82" s="23" t="str">
        <f>Table3[[#This Row],[Wave]]</f>
        <v>Wave 27</v>
      </c>
    </row>
    <row r="83" spans="1:24" x14ac:dyDescent="0.25">
      <c r="A83" s="18" t="s">
        <v>53</v>
      </c>
      <c r="B83" s="33">
        <v>82522102</v>
      </c>
      <c r="C83" s="18" t="s">
        <v>1213</v>
      </c>
      <c r="D83" s="33">
        <v>95640</v>
      </c>
      <c r="E83" s="18">
        <v>481307</v>
      </c>
      <c r="F83" s="18" t="s">
        <v>1286</v>
      </c>
      <c r="G83" s="18" t="s">
        <v>1295</v>
      </c>
      <c r="H83" s="18" t="s">
        <v>1297</v>
      </c>
      <c r="I83" s="18" t="s">
        <v>1297</v>
      </c>
      <c r="J83" s="18" t="s">
        <v>1379</v>
      </c>
      <c r="K83" s="18" t="s">
        <v>25</v>
      </c>
      <c r="L83" s="18" t="s">
        <v>1297</v>
      </c>
      <c r="M83" s="18"/>
      <c r="O83" s="28">
        <v>44957</v>
      </c>
      <c r="P83" s="28">
        <v>44963</v>
      </c>
      <c r="Q83" s="28">
        <v>44970</v>
      </c>
      <c r="R83" s="12" t="s">
        <v>27</v>
      </c>
      <c r="S83" s="12" t="s">
        <v>1583</v>
      </c>
      <c r="T8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83" s="12" t="s">
        <v>28</v>
      </c>
      <c r="V83" s="12" t="s">
        <v>29</v>
      </c>
      <c r="W83" s="23" t="str">
        <f>IF(Table3[[#This Row],[Status]]="Active","Active",IF(Table3[[#This Row],[Status]]="LOA","LOA","InActive"))</f>
        <v>InActive</v>
      </c>
      <c r="X83" s="23" t="str">
        <f>Table3[[#This Row],[Wave]]</f>
        <v>Wave 27</v>
      </c>
    </row>
    <row r="84" spans="1:24" x14ac:dyDescent="0.25">
      <c r="A84" s="18" t="s">
        <v>54</v>
      </c>
      <c r="B84" s="33">
        <v>83187102</v>
      </c>
      <c r="C84" s="18" t="s">
        <v>1214</v>
      </c>
      <c r="D84" s="33">
        <v>37640</v>
      </c>
      <c r="E84" s="18">
        <v>83307</v>
      </c>
      <c r="F84" s="18" t="s">
        <v>1285</v>
      </c>
      <c r="G84" s="18" t="s">
        <v>1295</v>
      </c>
      <c r="H84" s="18" t="s">
        <v>1297</v>
      </c>
      <c r="I84" s="18" t="s">
        <v>1297</v>
      </c>
      <c r="J84" s="18" t="s">
        <v>1380</v>
      </c>
      <c r="K84" s="18" t="s">
        <v>25</v>
      </c>
      <c r="L84" s="18" t="s">
        <v>1297</v>
      </c>
      <c r="M84" s="18"/>
      <c r="O84" s="28">
        <v>44986</v>
      </c>
      <c r="P84" s="28">
        <v>44992</v>
      </c>
      <c r="Q84" s="28">
        <v>45005</v>
      </c>
      <c r="R84" s="12" t="s">
        <v>27</v>
      </c>
      <c r="S84" s="12" t="s">
        <v>1584</v>
      </c>
      <c r="T8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84" s="12" t="s">
        <v>28</v>
      </c>
      <c r="V84" s="12" t="s">
        <v>29</v>
      </c>
      <c r="W84" s="23" t="str">
        <f>IF(Table3[[#This Row],[Status]]="Active","Active",IF(Table3[[#This Row],[Status]]="LOA","LOA","InActive"))</f>
        <v>InActive</v>
      </c>
      <c r="X84" s="23" t="str">
        <f>Table3[[#This Row],[Wave]]</f>
        <v>Wave 28</v>
      </c>
    </row>
    <row r="85" spans="1:24" x14ac:dyDescent="0.25">
      <c r="A85" s="18" t="s">
        <v>54</v>
      </c>
      <c r="B85" s="33">
        <v>84457102</v>
      </c>
      <c r="C85" s="18" t="s">
        <v>1215</v>
      </c>
      <c r="D85" s="31">
        <v>43640</v>
      </c>
      <c r="E85" s="18">
        <v>68307</v>
      </c>
      <c r="F85" s="18" t="s">
        <v>1289</v>
      </c>
      <c r="G85" s="18" t="s">
        <v>1295</v>
      </c>
      <c r="H85" s="18" t="s">
        <v>1297</v>
      </c>
      <c r="I85" s="18" t="s">
        <v>1297</v>
      </c>
      <c r="J85" s="18" t="s">
        <v>1381</v>
      </c>
      <c r="K85" s="18" t="s">
        <v>25</v>
      </c>
      <c r="L85" s="18" t="s">
        <v>1297</v>
      </c>
      <c r="M85" s="18"/>
      <c r="O85" s="28">
        <v>44986</v>
      </c>
      <c r="P85" s="28">
        <v>44992</v>
      </c>
      <c r="Q85" s="28">
        <v>45005</v>
      </c>
      <c r="R85" s="12" t="s">
        <v>27</v>
      </c>
      <c r="S85" s="12" t="s">
        <v>1585</v>
      </c>
      <c r="T8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85" s="12" t="s">
        <v>28</v>
      </c>
      <c r="V85" s="12" t="s">
        <v>29</v>
      </c>
      <c r="W85" s="23" t="str">
        <f>IF(Table3[[#This Row],[Status]]="Active","Active",IF(Table3[[#This Row],[Status]]="LOA","LOA","InActive"))</f>
        <v>InActive</v>
      </c>
      <c r="X85" s="23" t="str">
        <f>Table3[[#This Row],[Wave]]</f>
        <v>Wave 28</v>
      </c>
    </row>
    <row r="86" spans="1:24" x14ac:dyDescent="0.25">
      <c r="A86" s="18" t="s">
        <v>54</v>
      </c>
      <c r="B86" s="33">
        <v>85181102</v>
      </c>
      <c r="C86" s="18" t="s">
        <v>1216</v>
      </c>
      <c r="D86" s="31">
        <v>2640</v>
      </c>
      <c r="E86" s="18">
        <v>58307</v>
      </c>
      <c r="F86" s="18" t="s">
        <v>1288</v>
      </c>
      <c r="G86" s="18" t="s">
        <v>1295</v>
      </c>
      <c r="H86" s="18" t="s">
        <v>1297</v>
      </c>
      <c r="I86" s="18" t="s">
        <v>1297</v>
      </c>
      <c r="J86" s="18" t="s">
        <v>1382</v>
      </c>
      <c r="K86" s="18" t="s">
        <v>25</v>
      </c>
      <c r="L86" s="18" t="s">
        <v>1297</v>
      </c>
      <c r="M86" s="18"/>
      <c r="O86" s="28">
        <v>44986</v>
      </c>
      <c r="P86" s="28">
        <v>44992</v>
      </c>
      <c r="Q86" s="28">
        <v>45005</v>
      </c>
      <c r="R86" s="12" t="s">
        <v>27</v>
      </c>
      <c r="S86" s="12" t="s">
        <v>1586</v>
      </c>
      <c r="T8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86" s="12" t="s">
        <v>28</v>
      </c>
      <c r="V86" s="12" t="s">
        <v>29</v>
      </c>
      <c r="W86" s="23" t="str">
        <f>IF(Table3[[#This Row],[Status]]="Active","Active",IF(Table3[[#This Row],[Status]]="LOA","LOA","InActive"))</f>
        <v>InActive</v>
      </c>
      <c r="X86" s="23" t="str">
        <f>Table3[[#This Row],[Wave]]</f>
        <v>Wave 28</v>
      </c>
    </row>
    <row r="87" spans="1:24" x14ac:dyDescent="0.25">
      <c r="A87" s="18" t="s">
        <v>54</v>
      </c>
      <c r="B87" s="33">
        <v>86182102</v>
      </c>
      <c r="C87" s="18" t="s">
        <v>1217</v>
      </c>
      <c r="D87" s="31">
        <v>135641</v>
      </c>
      <c r="E87" s="18">
        <v>94307</v>
      </c>
      <c r="F87" s="18" t="s">
        <v>1287</v>
      </c>
      <c r="G87" s="18" t="s">
        <v>1295</v>
      </c>
      <c r="H87" s="18" t="s">
        <v>1297</v>
      </c>
      <c r="I87" s="18" t="s">
        <v>1297</v>
      </c>
      <c r="J87" s="18" t="s">
        <v>1383</v>
      </c>
      <c r="K87" s="18" t="s">
        <v>25</v>
      </c>
      <c r="L87" s="18" t="s">
        <v>1297</v>
      </c>
      <c r="M87" s="18"/>
      <c r="O87" s="28">
        <v>44986</v>
      </c>
      <c r="P87" s="28">
        <v>44992</v>
      </c>
      <c r="Q87" s="28">
        <v>45005</v>
      </c>
      <c r="R87" s="12" t="s">
        <v>27</v>
      </c>
      <c r="S87" s="12" t="s">
        <v>1587</v>
      </c>
      <c r="T8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87" s="12" t="s">
        <v>28</v>
      </c>
      <c r="V87" s="12" t="s">
        <v>29</v>
      </c>
      <c r="W87" s="23" t="str">
        <f>IF(Table3[[#This Row],[Status]]="Active","Active",IF(Table3[[#This Row],[Status]]="LOA","LOA","InActive"))</f>
        <v>InActive</v>
      </c>
      <c r="X87" s="23" t="str">
        <f>Table3[[#This Row],[Wave]]</f>
        <v>Wave 28</v>
      </c>
    </row>
    <row r="88" spans="1:24" x14ac:dyDescent="0.25">
      <c r="A88" s="18" t="s">
        <v>54</v>
      </c>
      <c r="B88" s="33">
        <v>87185102</v>
      </c>
      <c r="C88" s="18" t="s">
        <v>1218</v>
      </c>
      <c r="D88" s="31">
        <v>62640</v>
      </c>
      <c r="E88" s="18">
        <v>33307</v>
      </c>
      <c r="F88" s="18" t="s">
        <v>1292</v>
      </c>
      <c r="G88" s="18" t="s">
        <v>1296</v>
      </c>
      <c r="H88" s="18" t="s">
        <v>1297</v>
      </c>
      <c r="I88" s="18" t="s">
        <v>1297</v>
      </c>
      <c r="J88" s="18" t="s">
        <v>1384</v>
      </c>
      <c r="K88" s="18" t="s">
        <v>25</v>
      </c>
      <c r="L88" s="18" t="s">
        <v>1297</v>
      </c>
      <c r="M88" s="18"/>
      <c r="O88" s="28">
        <v>44986</v>
      </c>
      <c r="P88" s="28">
        <v>44992</v>
      </c>
      <c r="Q88" s="28">
        <v>45013</v>
      </c>
      <c r="R88" s="12" t="s">
        <v>27</v>
      </c>
      <c r="S88" s="12" t="s">
        <v>1588</v>
      </c>
      <c r="T8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88" s="12" t="s">
        <v>28</v>
      </c>
      <c r="V88" s="12" t="s">
        <v>29</v>
      </c>
      <c r="W88" s="23" t="str">
        <f>IF(Table3[[#This Row],[Status]]="Active","Active",IF(Table3[[#This Row],[Status]]="LOA","LOA","InActive"))</f>
        <v>InActive</v>
      </c>
      <c r="X88" s="23" t="str">
        <f>Table3[[#This Row],[Wave]]</f>
        <v>Wave 28</v>
      </c>
    </row>
    <row r="89" spans="1:24" x14ac:dyDescent="0.25">
      <c r="A89" s="18" t="s">
        <v>54</v>
      </c>
      <c r="B89" s="33">
        <v>88190102</v>
      </c>
      <c r="C89" s="18" t="s">
        <v>1219</v>
      </c>
      <c r="D89" s="31">
        <v>57640</v>
      </c>
      <c r="E89" s="18">
        <v>41307</v>
      </c>
      <c r="F89" s="18" t="s">
        <v>1292</v>
      </c>
      <c r="G89" s="18" t="s">
        <v>1296</v>
      </c>
      <c r="H89" s="18" t="s">
        <v>1297</v>
      </c>
      <c r="I89" s="18" t="s">
        <v>1297</v>
      </c>
      <c r="J89" s="18" t="s">
        <v>1385</v>
      </c>
      <c r="K89" s="18" t="s">
        <v>25</v>
      </c>
      <c r="L89" s="18" t="s">
        <v>1297</v>
      </c>
      <c r="M89" s="18"/>
      <c r="O89" s="28">
        <v>44986</v>
      </c>
      <c r="P89" s="28">
        <v>44992</v>
      </c>
      <c r="Q89" s="28">
        <v>45005</v>
      </c>
      <c r="R89" s="12" t="s">
        <v>27</v>
      </c>
      <c r="S89" s="12" t="s">
        <v>1589</v>
      </c>
      <c r="T8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89" s="12" t="s">
        <v>28</v>
      </c>
      <c r="V89" s="12" t="s">
        <v>29</v>
      </c>
      <c r="W89" s="23" t="str">
        <f>IF(Table3[[#This Row],[Status]]="Active","Active",IF(Table3[[#This Row],[Status]]="LOA","LOA","InActive"))</f>
        <v>InActive</v>
      </c>
      <c r="X89" s="23" t="str">
        <f>Table3[[#This Row],[Wave]]</f>
        <v>Wave 28</v>
      </c>
    </row>
    <row r="90" spans="1:24" x14ac:dyDescent="0.25">
      <c r="A90" s="18" t="s">
        <v>54</v>
      </c>
      <c r="B90" s="33">
        <v>89195102</v>
      </c>
      <c r="C90" s="18" t="s">
        <v>1220</v>
      </c>
      <c r="D90" s="31">
        <v>159641</v>
      </c>
      <c r="E90" s="18">
        <v>99307</v>
      </c>
      <c r="F90" s="18" t="s">
        <v>1288</v>
      </c>
      <c r="G90" s="18" t="s">
        <v>1295</v>
      </c>
      <c r="H90" s="18" t="s">
        <v>1297</v>
      </c>
      <c r="I90" s="18" t="s">
        <v>1297</v>
      </c>
      <c r="J90" s="18" t="s">
        <v>1386</v>
      </c>
      <c r="K90" s="18" t="s">
        <v>25</v>
      </c>
      <c r="L90" s="18" t="s">
        <v>1297</v>
      </c>
      <c r="M90" s="18"/>
      <c r="O90" s="28">
        <v>44986</v>
      </c>
      <c r="P90" s="28">
        <v>44992</v>
      </c>
      <c r="Q90" s="28">
        <v>45005</v>
      </c>
      <c r="R90" s="12" t="s">
        <v>27</v>
      </c>
      <c r="S90" s="12" t="s">
        <v>1590</v>
      </c>
      <c r="T9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90" s="12" t="s">
        <v>28</v>
      </c>
      <c r="V90" s="12" t="s">
        <v>29</v>
      </c>
      <c r="W90" s="23" t="str">
        <f>IF(Table3[[#This Row],[Status]]="Active","Active",IF(Table3[[#This Row],[Status]]="LOA","LOA","InActive"))</f>
        <v>InActive</v>
      </c>
      <c r="X90" s="23" t="str">
        <f>Table3[[#This Row],[Wave]]</f>
        <v>Wave 28</v>
      </c>
    </row>
    <row r="91" spans="1:24" x14ac:dyDescent="0.25">
      <c r="A91" s="18" t="s">
        <v>54</v>
      </c>
      <c r="B91" s="33">
        <v>90192102</v>
      </c>
      <c r="C91" s="18" t="s">
        <v>1221</v>
      </c>
      <c r="D91" s="31">
        <v>52640</v>
      </c>
      <c r="E91" s="18">
        <v>100307</v>
      </c>
      <c r="F91" s="18" t="s">
        <v>1288</v>
      </c>
      <c r="G91" s="18" t="s">
        <v>1295</v>
      </c>
      <c r="H91" s="18" t="s">
        <v>1297</v>
      </c>
      <c r="I91" s="18" t="s">
        <v>1297</v>
      </c>
      <c r="J91" s="18" t="s">
        <v>1387</v>
      </c>
      <c r="K91" s="18" t="s">
        <v>25</v>
      </c>
      <c r="L91" s="18" t="s">
        <v>1297</v>
      </c>
      <c r="M91" s="18"/>
      <c r="O91" s="28">
        <v>44986</v>
      </c>
      <c r="P91" s="28">
        <v>44992</v>
      </c>
      <c r="Q91" s="28">
        <v>45005</v>
      </c>
      <c r="R91" s="12" t="s">
        <v>27</v>
      </c>
      <c r="S91" s="12" t="s">
        <v>1591</v>
      </c>
      <c r="T9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91" s="12" t="s">
        <v>28</v>
      </c>
      <c r="V91" s="12" t="s">
        <v>29</v>
      </c>
      <c r="W91" s="23" t="str">
        <f>IF(Table3[[#This Row],[Status]]="Active","Active",IF(Table3[[#This Row],[Status]]="LOA","LOA","InActive"))</f>
        <v>InActive</v>
      </c>
      <c r="X91" s="23" t="str">
        <f>Table3[[#This Row],[Wave]]</f>
        <v>Wave 28</v>
      </c>
    </row>
    <row r="92" spans="1:24" x14ac:dyDescent="0.25">
      <c r="A92" s="18" t="s">
        <v>54</v>
      </c>
      <c r="B92" s="33">
        <v>91202102</v>
      </c>
      <c r="C92" s="18" t="s">
        <v>1222</v>
      </c>
      <c r="D92" s="31">
        <v>139641</v>
      </c>
      <c r="E92" s="18">
        <v>36307</v>
      </c>
      <c r="F92" s="18" t="s">
        <v>1287</v>
      </c>
      <c r="G92" s="18" t="s">
        <v>1295</v>
      </c>
      <c r="H92" s="18" t="s">
        <v>1297</v>
      </c>
      <c r="I92" s="18" t="s">
        <v>1297</v>
      </c>
      <c r="J92" s="18" t="s">
        <v>1388</v>
      </c>
      <c r="K92" s="18" t="s">
        <v>25</v>
      </c>
      <c r="L92" s="18" t="s">
        <v>1297</v>
      </c>
      <c r="M92" s="18"/>
      <c r="O92" s="28">
        <v>44986</v>
      </c>
      <c r="P92" s="28">
        <v>44992</v>
      </c>
      <c r="Q92" s="28">
        <v>45005</v>
      </c>
      <c r="R92" s="12" t="s">
        <v>27</v>
      </c>
      <c r="S92" s="12" t="s">
        <v>1592</v>
      </c>
      <c r="T9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92" s="12" t="s">
        <v>28</v>
      </c>
      <c r="V92" s="12" t="s">
        <v>29</v>
      </c>
      <c r="W92" s="23" t="str">
        <f>IF(Table3[[#This Row],[Status]]="Active","Active",IF(Table3[[#This Row],[Status]]="LOA","LOA","InActive"))</f>
        <v>InActive</v>
      </c>
      <c r="X92" s="23" t="str">
        <f>Table3[[#This Row],[Wave]]</f>
        <v>Wave 28</v>
      </c>
    </row>
    <row r="93" spans="1:24" x14ac:dyDescent="0.25">
      <c r="A93" s="18" t="s">
        <v>54</v>
      </c>
      <c r="B93" s="33">
        <v>92204102</v>
      </c>
      <c r="C93" s="18" t="s">
        <v>1223</v>
      </c>
      <c r="D93" s="31">
        <v>40640</v>
      </c>
      <c r="E93" s="18">
        <v>50307</v>
      </c>
      <c r="F93" s="18" t="s">
        <v>1288</v>
      </c>
      <c r="G93" s="18" t="s">
        <v>1295</v>
      </c>
      <c r="H93" s="18" t="s">
        <v>1297</v>
      </c>
      <c r="I93" s="18" t="s">
        <v>1297</v>
      </c>
      <c r="J93" s="18" t="s">
        <v>1389</v>
      </c>
      <c r="K93" s="18" t="s">
        <v>25</v>
      </c>
      <c r="L93" s="18" t="s">
        <v>1297</v>
      </c>
      <c r="M93" s="18"/>
      <c r="O93" s="28">
        <v>44986</v>
      </c>
      <c r="P93" s="28">
        <v>44992</v>
      </c>
      <c r="Q93" s="28">
        <v>45005</v>
      </c>
      <c r="R93" s="12" t="s">
        <v>27</v>
      </c>
      <c r="S93" s="12" t="s">
        <v>1593</v>
      </c>
      <c r="T9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93" s="12" t="s">
        <v>28</v>
      </c>
      <c r="V93" s="12" t="s">
        <v>29</v>
      </c>
      <c r="W93" s="23" t="str">
        <f>IF(Table3[[#This Row],[Status]]="Active","Active",IF(Table3[[#This Row],[Status]]="LOA","LOA","InActive"))</f>
        <v>InActive</v>
      </c>
      <c r="X93" s="23" t="str">
        <f>Table3[[#This Row],[Wave]]</f>
        <v>Wave 28</v>
      </c>
    </row>
    <row r="94" spans="1:24" x14ac:dyDescent="0.25">
      <c r="A94" s="18" t="s">
        <v>54</v>
      </c>
      <c r="B94" s="33">
        <v>93207102</v>
      </c>
      <c r="C94" s="18" t="s">
        <v>1224</v>
      </c>
      <c r="D94" s="31">
        <v>74640</v>
      </c>
      <c r="E94" s="18">
        <v>37307</v>
      </c>
      <c r="F94" s="18" t="s">
        <v>1288</v>
      </c>
      <c r="G94" s="18" t="s">
        <v>1295</v>
      </c>
      <c r="H94" s="18" t="s">
        <v>1297</v>
      </c>
      <c r="I94" s="18" t="s">
        <v>1297</v>
      </c>
      <c r="J94" s="18" t="s">
        <v>1390</v>
      </c>
      <c r="K94" s="18" t="s">
        <v>25</v>
      </c>
      <c r="L94" s="18" t="s">
        <v>1297</v>
      </c>
      <c r="M94" s="18"/>
      <c r="O94" s="28">
        <v>44986</v>
      </c>
      <c r="P94" s="28">
        <v>44992</v>
      </c>
      <c r="Q94" s="28">
        <v>45005</v>
      </c>
      <c r="R94" s="12" t="s">
        <v>27</v>
      </c>
      <c r="S94" s="12" t="s">
        <v>1594</v>
      </c>
      <c r="T9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94" s="12" t="s">
        <v>28</v>
      </c>
      <c r="V94" s="12" t="s">
        <v>29</v>
      </c>
      <c r="W94" s="23" t="str">
        <f>IF(Table3[[#This Row],[Status]]="Active","Active",IF(Table3[[#This Row],[Status]]="LOA","LOA","InActive"))</f>
        <v>InActive</v>
      </c>
      <c r="X94" s="23" t="str">
        <f>Table3[[#This Row],[Wave]]</f>
        <v>Wave 28</v>
      </c>
    </row>
    <row r="95" spans="1:24" x14ac:dyDescent="0.25">
      <c r="A95" s="18" t="s">
        <v>54</v>
      </c>
      <c r="B95" s="33">
        <v>94208102</v>
      </c>
      <c r="C95" s="18" t="s">
        <v>1219</v>
      </c>
      <c r="D95" s="31">
        <v>100641</v>
      </c>
      <c r="E95" s="18">
        <v>73307</v>
      </c>
      <c r="F95" s="18" t="s">
        <v>1288</v>
      </c>
      <c r="G95" s="18" t="s">
        <v>1295</v>
      </c>
      <c r="H95" s="18" t="s">
        <v>1297</v>
      </c>
      <c r="I95" s="18" t="s">
        <v>1297</v>
      </c>
      <c r="J95" s="18" t="s">
        <v>1391</v>
      </c>
      <c r="K95" s="18" t="s">
        <v>25</v>
      </c>
      <c r="L95" s="18" t="s">
        <v>1297</v>
      </c>
      <c r="M95" s="18"/>
      <c r="O95" s="28">
        <v>44986</v>
      </c>
      <c r="P95" s="28">
        <v>44992</v>
      </c>
      <c r="Q95" s="28">
        <v>45005</v>
      </c>
      <c r="R95" s="12" t="s">
        <v>27</v>
      </c>
      <c r="S95" s="12" t="s">
        <v>1595</v>
      </c>
      <c r="T9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95" s="12" t="s">
        <v>28</v>
      </c>
      <c r="V95" s="12" t="s">
        <v>29</v>
      </c>
      <c r="W95" s="23" t="str">
        <f>IF(Table3[[#This Row],[Status]]="Active","Active",IF(Table3[[#This Row],[Status]]="LOA","LOA","InActive"))</f>
        <v>InActive</v>
      </c>
      <c r="X95" s="23" t="str">
        <f>Table3[[#This Row],[Wave]]</f>
        <v>Wave 28</v>
      </c>
    </row>
    <row r="96" spans="1:24" x14ac:dyDescent="0.25">
      <c r="A96" s="18" t="s">
        <v>54</v>
      </c>
      <c r="B96" s="33">
        <v>95209102</v>
      </c>
      <c r="C96" s="18" t="s">
        <v>1225</v>
      </c>
      <c r="D96" s="31">
        <v>1640</v>
      </c>
      <c r="E96" s="18">
        <v>45307</v>
      </c>
      <c r="F96" s="18" t="s">
        <v>1288</v>
      </c>
      <c r="G96" s="18" t="s">
        <v>1295</v>
      </c>
      <c r="H96" s="18" t="s">
        <v>1297</v>
      </c>
      <c r="I96" s="18" t="s">
        <v>1297</v>
      </c>
      <c r="J96" s="18" t="s">
        <v>1392</v>
      </c>
      <c r="K96" s="18" t="s">
        <v>25</v>
      </c>
      <c r="L96" s="18" t="s">
        <v>1297</v>
      </c>
      <c r="M96" s="18"/>
      <c r="O96" s="28">
        <v>44986</v>
      </c>
      <c r="P96" s="28">
        <v>44992</v>
      </c>
      <c r="Q96" s="28">
        <v>45005</v>
      </c>
      <c r="R96" s="12" t="s">
        <v>27</v>
      </c>
      <c r="S96" s="12" t="s">
        <v>1596</v>
      </c>
      <c r="T9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96" s="12" t="s">
        <v>28</v>
      </c>
      <c r="V96" s="12" t="s">
        <v>29</v>
      </c>
      <c r="W96" s="23" t="str">
        <f>IF(Table3[[#This Row],[Status]]="Active","Active",IF(Table3[[#This Row],[Status]]="LOA","LOA","InActive"))</f>
        <v>InActive</v>
      </c>
      <c r="X96" s="23" t="str">
        <f>Table3[[#This Row],[Wave]]</f>
        <v>Wave 28</v>
      </c>
    </row>
    <row r="97" spans="1:24" x14ac:dyDescent="0.25">
      <c r="A97" s="18" t="s">
        <v>54</v>
      </c>
      <c r="B97" s="33">
        <v>96211102</v>
      </c>
      <c r="C97" s="18" t="s">
        <v>1226</v>
      </c>
      <c r="D97" s="31">
        <v>71640</v>
      </c>
      <c r="E97" s="18">
        <v>42307</v>
      </c>
      <c r="F97" s="18" t="s">
        <v>1285</v>
      </c>
      <c r="G97" s="18" t="s">
        <v>1295</v>
      </c>
      <c r="H97" s="18" t="s">
        <v>1297</v>
      </c>
      <c r="I97" s="18" t="s">
        <v>1297</v>
      </c>
      <c r="J97" s="18" t="s">
        <v>1393</v>
      </c>
      <c r="K97" s="18" t="s">
        <v>25</v>
      </c>
      <c r="L97" s="18" t="s">
        <v>1297</v>
      </c>
      <c r="M97" s="18"/>
      <c r="O97" s="28">
        <v>44986</v>
      </c>
      <c r="P97" s="28">
        <v>44992</v>
      </c>
      <c r="Q97" s="28">
        <v>45005</v>
      </c>
      <c r="R97" s="12" t="s">
        <v>27</v>
      </c>
      <c r="S97" s="12" t="s">
        <v>1597</v>
      </c>
      <c r="T9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97" s="12" t="s">
        <v>28</v>
      </c>
      <c r="V97" s="12" t="s">
        <v>29</v>
      </c>
      <c r="W97" s="23" t="str">
        <f>IF(Table3[[#This Row],[Status]]="Active","Active",IF(Table3[[#This Row],[Status]]="LOA","LOA","InActive"))</f>
        <v>InActive</v>
      </c>
      <c r="X97" s="23" t="str">
        <f>Table3[[#This Row],[Wave]]</f>
        <v>Wave 28</v>
      </c>
    </row>
    <row r="98" spans="1:24" x14ac:dyDescent="0.25">
      <c r="A98" s="18" t="s">
        <v>55</v>
      </c>
      <c r="B98" s="33">
        <v>97991102</v>
      </c>
      <c r="C98" s="18" t="s">
        <v>1227</v>
      </c>
      <c r="D98" s="31">
        <v>85640</v>
      </c>
      <c r="E98" s="18">
        <v>326308</v>
      </c>
      <c r="F98" s="18" t="s">
        <v>1292</v>
      </c>
      <c r="G98" s="18" t="s">
        <v>1296</v>
      </c>
      <c r="H98" s="18" t="s">
        <v>1297</v>
      </c>
      <c r="I98" s="18" t="s">
        <v>1297</v>
      </c>
      <c r="J98" s="18" t="s">
        <v>1394</v>
      </c>
      <c r="K98" s="18" t="s">
        <v>25</v>
      </c>
      <c r="L98" s="18" t="s">
        <v>1297</v>
      </c>
      <c r="M98" s="18"/>
      <c r="O98" s="28">
        <v>45076</v>
      </c>
      <c r="P98" s="28">
        <v>45096</v>
      </c>
      <c r="Q98" s="28">
        <v>45101</v>
      </c>
      <c r="R98" s="12" t="s">
        <v>27</v>
      </c>
      <c r="S98" s="12" t="s">
        <v>1598</v>
      </c>
      <c r="T9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98" s="12" t="s">
        <v>28</v>
      </c>
      <c r="V98" s="12" t="s">
        <v>29</v>
      </c>
      <c r="W98" s="23" t="str">
        <f>IF(Table3[[#This Row],[Status]]="Active","Active",IF(Table3[[#This Row],[Status]]="LOA","LOA","InActive"))</f>
        <v>InActive</v>
      </c>
      <c r="X98" s="23" t="str">
        <f>Table3[[#This Row],[Wave]]</f>
        <v>Wave 29</v>
      </c>
    </row>
    <row r="99" spans="1:24" x14ac:dyDescent="0.25">
      <c r="A99" s="18" t="s">
        <v>55</v>
      </c>
      <c r="B99" s="33">
        <v>98992102</v>
      </c>
      <c r="C99" s="18" t="s">
        <v>1228</v>
      </c>
      <c r="D99" s="31">
        <v>11640</v>
      </c>
      <c r="E99" s="18">
        <v>313308</v>
      </c>
      <c r="F99" s="18" t="s">
        <v>1289</v>
      </c>
      <c r="G99" s="18" t="s">
        <v>1296</v>
      </c>
      <c r="H99" s="18" t="s">
        <v>1297</v>
      </c>
      <c r="I99" s="18" t="s">
        <v>1297</v>
      </c>
      <c r="J99" s="18" t="s">
        <v>1395</v>
      </c>
      <c r="K99" s="18" t="s">
        <v>25</v>
      </c>
      <c r="L99" s="18" t="s">
        <v>1297</v>
      </c>
      <c r="M99" s="18"/>
      <c r="O99" s="28">
        <v>45076</v>
      </c>
      <c r="P99" s="28">
        <v>45078</v>
      </c>
      <c r="Q99" s="28">
        <v>45088</v>
      </c>
      <c r="R99" s="12" t="s">
        <v>27</v>
      </c>
      <c r="S99" s="12" t="s">
        <v>1599</v>
      </c>
      <c r="T9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99" s="12" t="s">
        <v>28</v>
      </c>
      <c r="V99" s="12" t="s">
        <v>29</v>
      </c>
      <c r="W99" s="23" t="str">
        <f>IF(Table3[[#This Row],[Status]]="Active","Active",IF(Table3[[#This Row],[Status]]="LOA","LOA","InActive"))</f>
        <v>InActive</v>
      </c>
      <c r="X99" s="23" t="str">
        <f>Table3[[#This Row],[Wave]]</f>
        <v>Wave 29</v>
      </c>
    </row>
    <row r="100" spans="1:24" x14ac:dyDescent="0.25">
      <c r="A100" s="18" t="s">
        <v>55</v>
      </c>
      <c r="B100" s="33">
        <v>99993102</v>
      </c>
      <c r="C100" s="18" t="s">
        <v>1229</v>
      </c>
      <c r="D100" s="31">
        <v>179641</v>
      </c>
      <c r="E100" s="18">
        <v>333308</v>
      </c>
      <c r="F100" s="18" t="s">
        <v>1285</v>
      </c>
      <c r="G100" s="18" t="s">
        <v>1296</v>
      </c>
      <c r="H100" s="18" t="s">
        <v>1297</v>
      </c>
      <c r="I100" s="18" t="s">
        <v>1297</v>
      </c>
      <c r="J100" s="18" t="s">
        <v>1396</v>
      </c>
      <c r="K100" s="18" t="s">
        <v>25</v>
      </c>
      <c r="L100" s="18" t="s">
        <v>1297</v>
      </c>
      <c r="M100" s="18"/>
      <c r="O100" s="28">
        <v>45076</v>
      </c>
      <c r="P100" s="28">
        <v>45078</v>
      </c>
      <c r="Q100" s="28">
        <v>45088</v>
      </c>
      <c r="R100" s="12" t="s">
        <v>27</v>
      </c>
      <c r="S100" s="12" t="s">
        <v>1600</v>
      </c>
      <c r="T10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00" s="12" t="s">
        <v>28</v>
      </c>
      <c r="V100" s="12" t="s">
        <v>29</v>
      </c>
      <c r="W100" s="23" t="str">
        <f>IF(Table3[[#This Row],[Status]]="Active","Active",IF(Table3[[#This Row],[Status]]="LOA","LOA","InActive"))</f>
        <v>InActive</v>
      </c>
      <c r="X100" s="23" t="str">
        <f>Table3[[#This Row],[Wave]]</f>
        <v>Wave 29</v>
      </c>
    </row>
    <row r="101" spans="1:24" x14ac:dyDescent="0.25">
      <c r="A101" s="18" t="s">
        <v>55</v>
      </c>
      <c r="B101" s="33">
        <v>100994102</v>
      </c>
      <c r="C101" s="18" t="s">
        <v>1230</v>
      </c>
      <c r="D101" s="31">
        <v>47640</v>
      </c>
      <c r="E101" s="18">
        <v>342308</v>
      </c>
      <c r="F101" s="18" t="s">
        <v>1285</v>
      </c>
      <c r="G101" s="18" t="s">
        <v>1296</v>
      </c>
      <c r="H101" s="18" t="s">
        <v>1297</v>
      </c>
      <c r="I101" s="18" t="s">
        <v>1297</v>
      </c>
      <c r="J101" s="18" t="s">
        <v>1397</v>
      </c>
      <c r="K101" s="18" t="s">
        <v>25</v>
      </c>
      <c r="L101" s="18" t="s">
        <v>1297</v>
      </c>
      <c r="M101" s="18"/>
      <c r="O101" s="28">
        <v>45076</v>
      </c>
      <c r="P101" s="28">
        <v>45078</v>
      </c>
      <c r="Q101" s="28">
        <v>45088</v>
      </c>
      <c r="R101" s="12" t="s">
        <v>27</v>
      </c>
      <c r="S101" s="12" t="s">
        <v>1601</v>
      </c>
      <c r="T10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01" s="12" t="s">
        <v>28</v>
      </c>
      <c r="V101" s="23" t="s">
        <v>29</v>
      </c>
      <c r="W101" s="23" t="str">
        <f>IF(Table3[[#This Row],[Status]]="Active","Active",IF(Table3[[#This Row],[Status]]="LOA","LOA","InActive"))</f>
        <v>InActive</v>
      </c>
      <c r="X101" s="23" t="str">
        <f>Table3[[#This Row],[Wave]]</f>
        <v>Wave 29</v>
      </c>
    </row>
    <row r="102" spans="1:24" x14ac:dyDescent="0.25">
      <c r="A102" s="18" t="s">
        <v>55</v>
      </c>
      <c r="B102" s="33">
        <v>101996102</v>
      </c>
      <c r="C102" s="18" t="s">
        <v>1231</v>
      </c>
      <c r="D102" s="31">
        <v>19640</v>
      </c>
      <c r="E102" s="18">
        <v>327308</v>
      </c>
      <c r="F102" s="18" t="s">
        <v>1284</v>
      </c>
      <c r="G102" s="18" t="s">
        <v>1295</v>
      </c>
      <c r="H102" s="18" t="s">
        <v>1297</v>
      </c>
      <c r="I102" s="18" t="s">
        <v>1297</v>
      </c>
      <c r="J102" s="18" t="s">
        <v>1398</v>
      </c>
      <c r="K102" s="18" t="s">
        <v>25</v>
      </c>
      <c r="L102" s="18" t="s">
        <v>1297</v>
      </c>
      <c r="M102" s="18"/>
      <c r="O102" s="28">
        <v>45076</v>
      </c>
      <c r="P102" s="28">
        <v>45078</v>
      </c>
      <c r="Q102" s="28">
        <v>45088</v>
      </c>
      <c r="R102" s="12" t="s">
        <v>27</v>
      </c>
      <c r="S102" s="12" t="s">
        <v>1602</v>
      </c>
      <c r="T10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02" s="12" t="s">
        <v>28</v>
      </c>
      <c r="V102" s="23" t="s">
        <v>29</v>
      </c>
      <c r="W102" s="23" t="str">
        <f>IF(Table3[[#This Row],[Status]]="Active","Active",IF(Table3[[#This Row],[Status]]="LOA","LOA","InActive"))</f>
        <v>InActive</v>
      </c>
      <c r="X102" s="23" t="str">
        <f>Table3[[#This Row],[Wave]]</f>
        <v>Wave 29</v>
      </c>
    </row>
    <row r="103" spans="1:24" x14ac:dyDescent="0.25">
      <c r="A103" s="18" t="s">
        <v>55</v>
      </c>
      <c r="B103" s="33">
        <v>102009102</v>
      </c>
      <c r="C103" s="18" t="s">
        <v>1232</v>
      </c>
      <c r="D103" s="31">
        <v>29640</v>
      </c>
      <c r="E103" s="18">
        <v>336308</v>
      </c>
      <c r="F103" s="18" t="s">
        <v>1292</v>
      </c>
      <c r="G103" s="18" t="s">
        <v>1296</v>
      </c>
      <c r="H103" s="18" t="s">
        <v>1297</v>
      </c>
      <c r="I103" s="18" t="s">
        <v>1297</v>
      </c>
      <c r="J103" s="18" t="s">
        <v>1399</v>
      </c>
      <c r="K103" s="18" t="s">
        <v>25</v>
      </c>
      <c r="L103" s="18" t="s">
        <v>1297</v>
      </c>
      <c r="M103" s="18"/>
      <c r="O103" s="28">
        <v>45076</v>
      </c>
      <c r="P103" s="28">
        <v>45096</v>
      </c>
      <c r="Q103" s="28">
        <v>45101</v>
      </c>
      <c r="R103" s="12" t="s">
        <v>27</v>
      </c>
      <c r="S103" s="12" t="s">
        <v>1603</v>
      </c>
      <c r="T10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03" s="12" t="s">
        <v>28</v>
      </c>
      <c r="V103" s="23" t="s">
        <v>29</v>
      </c>
      <c r="W103" s="23" t="str">
        <f>IF(Table3[[#This Row],[Status]]="Active","Active",IF(Table3[[#This Row],[Status]]="LOA","LOA","InActive"))</f>
        <v>InActive</v>
      </c>
      <c r="X103" s="23" t="str">
        <f>Table3[[#This Row],[Wave]]</f>
        <v>Wave 29</v>
      </c>
    </row>
    <row r="104" spans="1:24" x14ac:dyDescent="0.25">
      <c r="A104" s="18" t="s">
        <v>55</v>
      </c>
      <c r="B104" s="33">
        <v>103014102</v>
      </c>
      <c r="C104" s="18" t="s">
        <v>1232</v>
      </c>
      <c r="D104" s="31">
        <v>24640</v>
      </c>
      <c r="E104" s="18">
        <v>344308</v>
      </c>
      <c r="F104" s="18" t="s">
        <v>1292</v>
      </c>
      <c r="G104" s="18" t="s">
        <v>1296</v>
      </c>
      <c r="H104" s="18" t="s">
        <v>1297</v>
      </c>
      <c r="I104" s="18" t="s">
        <v>1297</v>
      </c>
      <c r="J104" s="18" t="s">
        <v>1400</v>
      </c>
      <c r="K104" s="18" t="s">
        <v>25</v>
      </c>
      <c r="L104" s="18" t="s">
        <v>1297</v>
      </c>
      <c r="M104" s="18"/>
      <c r="O104" s="28">
        <v>45076</v>
      </c>
      <c r="P104" s="28">
        <v>45096</v>
      </c>
      <c r="Q104" s="28">
        <v>45101</v>
      </c>
      <c r="R104" s="12" t="s">
        <v>27</v>
      </c>
      <c r="S104" s="12" t="s">
        <v>1604</v>
      </c>
      <c r="T10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04" s="12" t="s">
        <v>28</v>
      </c>
      <c r="V104" s="23" t="s">
        <v>29</v>
      </c>
      <c r="W104" s="23" t="str">
        <f>IF(Table3[[#This Row],[Status]]="Active","Active",IF(Table3[[#This Row],[Status]]="LOA","LOA","InActive"))</f>
        <v>InActive</v>
      </c>
      <c r="X104" s="23" t="str">
        <f>Table3[[#This Row],[Wave]]</f>
        <v>Wave 29</v>
      </c>
    </row>
    <row r="105" spans="1:24" x14ac:dyDescent="0.25">
      <c r="A105" s="18" t="s">
        <v>55</v>
      </c>
      <c r="B105" s="33">
        <v>104018102</v>
      </c>
      <c r="C105" s="18" t="s">
        <v>1188</v>
      </c>
      <c r="D105" s="31">
        <v>178641</v>
      </c>
      <c r="E105" s="18">
        <v>347308</v>
      </c>
      <c r="F105" s="18" t="s">
        <v>1284</v>
      </c>
      <c r="G105" s="18" t="s">
        <v>1295</v>
      </c>
      <c r="H105" s="18" t="s">
        <v>1297</v>
      </c>
      <c r="I105" s="18" t="s">
        <v>1297</v>
      </c>
      <c r="J105" s="18" t="s">
        <v>1401</v>
      </c>
      <c r="K105" s="18" t="s">
        <v>25</v>
      </c>
      <c r="L105" s="18" t="s">
        <v>1297</v>
      </c>
      <c r="M105" s="18"/>
      <c r="O105" s="28">
        <v>45076</v>
      </c>
      <c r="P105" s="28">
        <v>45078</v>
      </c>
      <c r="Q105" s="28">
        <v>45088</v>
      </c>
      <c r="R105" s="12" t="s">
        <v>27</v>
      </c>
      <c r="S105" s="12" t="s">
        <v>1605</v>
      </c>
      <c r="T10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05" s="12" t="s">
        <v>28</v>
      </c>
      <c r="V105" s="23" t="s">
        <v>29</v>
      </c>
      <c r="W105" s="23" t="str">
        <f>IF(Table3[[#This Row],[Status]]="Active","Active",IF(Table3[[#This Row],[Status]]="LOA","LOA","InActive"))</f>
        <v>InActive</v>
      </c>
      <c r="X105" s="23" t="str">
        <f>Table3[[#This Row],[Wave]]</f>
        <v>Wave 29</v>
      </c>
    </row>
    <row r="106" spans="1:24" x14ac:dyDescent="0.25">
      <c r="A106" s="18" t="s">
        <v>55</v>
      </c>
      <c r="B106" s="33">
        <v>105020102</v>
      </c>
      <c r="C106" s="18" t="s">
        <v>1233</v>
      </c>
      <c r="D106" s="31">
        <v>89640</v>
      </c>
      <c r="E106" s="18">
        <v>331308</v>
      </c>
      <c r="F106" s="18" t="s">
        <v>1292</v>
      </c>
      <c r="G106" s="18" t="s">
        <v>1296</v>
      </c>
      <c r="H106" s="18" t="s">
        <v>1297</v>
      </c>
      <c r="I106" s="18" t="s">
        <v>1297</v>
      </c>
      <c r="J106" s="18" t="s">
        <v>1402</v>
      </c>
      <c r="K106" s="18" t="s">
        <v>25</v>
      </c>
      <c r="L106" s="18" t="s">
        <v>1297</v>
      </c>
      <c r="M106" s="18"/>
      <c r="O106" s="28">
        <v>45076</v>
      </c>
      <c r="P106" s="28">
        <v>45096</v>
      </c>
      <c r="Q106" s="28">
        <v>45101</v>
      </c>
      <c r="R106" s="12" t="s">
        <v>27</v>
      </c>
      <c r="S106" s="12" t="s">
        <v>1606</v>
      </c>
      <c r="T10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06" s="12" t="s">
        <v>28</v>
      </c>
      <c r="V106" s="23" t="s">
        <v>29</v>
      </c>
      <c r="W106" s="23" t="str">
        <f>IF(Table3[[#This Row],[Status]]="Active","Active",IF(Table3[[#This Row],[Status]]="LOA","LOA","InActive"))</f>
        <v>InActive</v>
      </c>
      <c r="X106" s="23" t="str">
        <f>Table3[[#This Row],[Wave]]</f>
        <v>Wave 29</v>
      </c>
    </row>
    <row r="107" spans="1:24" x14ac:dyDescent="0.25">
      <c r="A107" s="18" t="s">
        <v>55</v>
      </c>
      <c r="B107" s="33">
        <v>106022102</v>
      </c>
      <c r="C107" s="18" t="s">
        <v>1234</v>
      </c>
      <c r="D107" s="31">
        <v>63640</v>
      </c>
      <c r="E107" s="18">
        <v>314308</v>
      </c>
      <c r="F107" s="18" t="s">
        <v>1287</v>
      </c>
      <c r="G107" s="18" t="s">
        <v>1295</v>
      </c>
      <c r="H107" s="18" t="s">
        <v>1297</v>
      </c>
      <c r="I107" s="18" t="s">
        <v>1297</v>
      </c>
      <c r="J107" s="18" t="s">
        <v>1403</v>
      </c>
      <c r="K107" s="18" t="s">
        <v>25</v>
      </c>
      <c r="L107" s="18" t="s">
        <v>1297</v>
      </c>
      <c r="M107" s="18"/>
      <c r="O107" s="28">
        <v>45076</v>
      </c>
      <c r="P107" s="28">
        <v>45078</v>
      </c>
      <c r="Q107" s="28">
        <v>45088</v>
      </c>
      <c r="R107" s="12" t="s">
        <v>27</v>
      </c>
      <c r="S107" s="12" t="s">
        <v>1607</v>
      </c>
      <c r="T10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07" s="12" t="s">
        <v>28</v>
      </c>
      <c r="V107" s="23" t="s">
        <v>29</v>
      </c>
      <c r="W107" s="23" t="str">
        <f>IF(Table3[[#This Row],[Status]]="Active","Active",IF(Table3[[#This Row],[Status]]="LOA","LOA","InActive"))</f>
        <v>InActive</v>
      </c>
      <c r="X107" s="23" t="str">
        <f>Table3[[#This Row],[Wave]]</f>
        <v>Wave 29</v>
      </c>
    </row>
    <row r="108" spans="1:24" x14ac:dyDescent="0.25">
      <c r="A108" s="18" t="s">
        <v>55</v>
      </c>
      <c r="B108" s="33">
        <v>107736102</v>
      </c>
      <c r="C108" s="18" t="s">
        <v>1235</v>
      </c>
      <c r="D108" s="31">
        <v>27640</v>
      </c>
      <c r="E108" s="24">
        <v>353308</v>
      </c>
      <c r="F108" s="24" t="s">
        <v>1287</v>
      </c>
      <c r="G108" s="18" t="s">
        <v>1295</v>
      </c>
      <c r="H108" s="18" t="s">
        <v>1297</v>
      </c>
      <c r="I108" s="18" t="s">
        <v>1297</v>
      </c>
      <c r="J108" s="24" t="s">
        <v>1404</v>
      </c>
      <c r="K108" s="18" t="s">
        <v>25</v>
      </c>
      <c r="L108" s="24" t="s">
        <v>1297</v>
      </c>
      <c r="M108" s="18"/>
      <c r="O108" s="28">
        <v>45076</v>
      </c>
      <c r="P108" s="28">
        <v>45078</v>
      </c>
      <c r="Q108" s="28">
        <v>45088</v>
      </c>
      <c r="R108" s="12" t="s">
        <v>27</v>
      </c>
      <c r="S108" s="12" t="s">
        <v>1608</v>
      </c>
      <c r="T10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08" s="12" t="s">
        <v>28</v>
      </c>
      <c r="V108" s="23" t="s">
        <v>29</v>
      </c>
      <c r="W108" s="23" t="str">
        <f>IF(Table3[[#This Row],[Status]]="Active","Active",IF(Table3[[#This Row],[Status]]="LOA","LOA","InActive"))</f>
        <v>InActive</v>
      </c>
      <c r="X108" s="23" t="str">
        <f>Table3[[#This Row],[Wave]]</f>
        <v>Wave 29</v>
      </c>
    </row>
    <row r="109" spans="1:24" x14ac:dyDescent="0.25">
      <c r="A109" s="18" t="s">
        <v>56</v>
      </c>
      <c r="B109" s="33">
        <v>108204101</v>
      </c>
      <c r="C109" s="18" t="s">
        <v>1236</v>
      </c>
      <c r="D109" s="31">
        <v>93640</v>
      </c>
      <c r="E109" s="24">
        <v>880301</v>
      </c>
      <c r="F109" s="24" t="s">
        <v>1286</v>
      </c>
      <c r="G109" s="18" t="s">
        <v>1295</v>
      </c>
      <c r="H109" s="18" t="s">
        <v>1297</v>
      </c>
      <c r="I109" s="18" t="s">
        <v>1297</v>
      </c>
      <c r="J109" s="24" t="s">
        <v>1405</v>
      </c>
      <c r="K109" s="18" t="s">
        <v>25</v>
      </c>
      <c r="L109" s="24" t="s">
        <v>1297</v>
      </c>
      <c r="M109" s="18"/>
      <c r="O109" s="28">
        <v>44453</v>
      </c>
      <c r="P109" s="28">
        <v>44456</v>
      </c>
      <c r="Q109" s="28">
        <v>44470</v>
      </c>
      <c r="R109" s="12" t="s">
        <v>27</v>
      </c>
      <c r="S109" s="12" t="s">
        <v>1609</v>
      </c>
      <c r="T10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09" s="12" t="s">
        <v>28</v>
      </c>
      <c r="V109" s="23" t="s">
        <v>29</v>
      </c>
      <c r="W109" s="23" t="str">
        <f>IF(Table3[[#This Row],[Status]]="Active","Active",IF(Table3[[#This Row],[Status]]="LOA","LOA","InActive"))</f>
        <v>InActive</v>
      </c>
      <c r="X109" s="23" t="str">
        <f>Table3[[#This Row],[Wave]]</f>
        <v>Wave 3</v>
      </c>
    </row>
    <row r="110" spans="1:24" x14ac:dyDescent="0.25">
      <c r="A110" s="18" t="s">
        <v>56</v>
      </c>
      <c r="B110" s="33">
        <v>109206101</v>
      </c>
      <c r="C110" s="18" t="s">
        <v>1237</v>
      </c>
      <c r="D110" s="31">
        <v>79640</v>
      </c>
      <c r="E110" s="24">
        <v>553301</v>
      </c>
      <c r="F110" s="24" t="s">
        <v>1282</v>
      </c>
      <c r="G110" s="18" t="s">
        <v>1295</v>
      </c>
      <c r="H110" s="18" t="s">
        <v>1297</v>
      </c>
      <c r="I110" s="18" t="s">
        <v>1297</v>
      </c>
      <c r="J110" s="24" t="s">
        <v>1406</v>
      </c>
      <c r="K110" s="18" t="s">
        <v>25</v>
      </c>
      <c r="L110" s="24" t="s">
        <v>1297</v>
      </c>
      <c r="M110" s="18"/>
      <c r="O110" s="28">
        <v>44453</v>
      </c>
      <c r="P110" s="28">
        <v>44456</v>
      </c>
      <c r="Q110" s="28">
        <v>44470</v>
      </c>
      <c r="R110" s="12" t="s">
        <v>27</v>
      </c>
      <c r="S110" s="12" t="s">
        <v>1610</v>
      </c>
      <c r="T11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10" s="12" t="s">
        <v>28</v>
      </c>
      <c r="V110" s="23" t="s">
        <v>29</v>
      </c>
      <c r="W110" s="23" t="str">
        <f>IF(Table3[[#This Row],[Status]]="Active","Active",IF(Table3[[#This Row],[Status]]="LOA","LOA","InActive"))</f>
        <v>InActive</v>
      </c>
      <c r="X110" s="23" t="str">
        <f>Table3[[#This Row],[Wave]]</f>
        <v>Wave 3</v>
      </c>
    </row>
    <row r="111" spans="1:24" x14ac:dyDescent="0.25">
      <c r="A111" s="18" t="s">
        <v>57</v>
      </c>
      <c r="B111" s="33">
        <v>110385102</v>
      </c>
      <c r="C111" s="18" t="s">
        <v>1238</v>
      </c>
      <c r="D111" s="31">
        <v>54640</v>
      </c>
      <c r="E111" s="24">
        <v>505308</v>
      </c>
      <c r="F111" s="24" t="s">
        <v>1293</v>
      </c>
      <c r="G111" s="18" t="s">
        <v>1295</v>
      </c>
      <c r="H111" s="18" t="s">
        <v>1297</v>
      </c>
      <c r="I111" s="18" t="s">
        <v>1297</v>
      </c>
      <c r="J111" s="24" t="s">
        <v>1407</v>
      </c>
      <c r="K111" s="18" t="s">
        <v>25</v>
      </c>
      <c r="L111" s="24" t="s">
        <v>1297</v>
      </c>
      <c r="M111" s="18"/>
      <c r="O111" s="28">
        <v>45096</v>
      </c>
      <c r="P111" s="28">
        <v>45103</v>
      </c>
      <c r="Q111" s="28">
        <v>45118</v>
      </c>
      <c r="R111" s="12" t="s">
        <v>27</v>
      </c>
      <c r="S111" s="12" t="s">
        <v>1611</v>
      </c>
      <c r="T11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11" s="12" t="s">
        <v>28</v>
      </c>
      <c r="V111" s="23" t="s">
        <v>29</v>
      </c>
      <c r="W111" s="23" t="str">
        <f>IF(Table3[[#This Row],[Status]]="Active","Active",IF(Table3[[#This Row],[Status]]="LOA","LOA","InActive"))</f>
        <v>InActive</v>
      </c>
      <c r="X111" s="23" t="str">
        <f>Table3[[#This Row],[Wave]]</f>
        <v>Wave 30</v>
      </c>
    </row>
    <row r="112" spans="1:24" x14ac:dyDescent="0.25">
      <c r="A112" s="18" t="s">
        <v>57</v>
      </c>
      <c r="B112" s="33">
        <v>111387102</v>
      </c>
      <c r="C112" s="18" t="s">
        <v>1239</v>
      </c>
      <c r="D112" s="31">
        <v>166641</v>
      </c>
      <c r="E112" s="24">
        <v>662308</v>
      </c>
      <c r="F112" s="24" t="s">
        <v>1293</v>
      </c>
      <c r="G112" s="18" t="s">
        <v>1295</v>
      </c>
      <c r="H112" s="18" t="s">
        <v>1297</v>
      </c>
      <c r="I112" s="18" t="s">
        <v>1297</v>
      </c>
      <c r="J112" s="24" t="s">
        <v>1408</v>
      </c>
      <c r="K112" s="18" t="s">
        <v>25</v>
      </c>
      <c r="L112" s="24" t="s">
        <v>1297</v>
      </c>
      <c r="M112" s="18"/>
      <c r="O112" s="28">
        <v>45096</v>
      </c>
      <c r="P112" s="28">
        <v>45103</v>
      </c>
      <c r="Q112" s="28">
        <v>45118</v>
      </c>
      <c r="R112" s="12" t="s">
        <v>27</v>
      </c>
      <c r="S112" s="12" t="s">
        <v>1612</v>
      </c>
      <c r="T11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12" s="12" t="s">
        <v>28</v>
      </c>
      <c r="V112" s="23" t="s">
        <v>29</v>
      </c>
      <c r="W112" s="23" t="str">
        <f>IF(Table3[[#This Row],[Status]]="Active","Active",IF(Table3[[#This Row],[Status]]="LOA","LOA","InActive"))</f>
        <v>InActive</v>
      </c>
      <c r="X112" s="23" t="str">
        <f>Table3[[#This Row],[Wave]]</f>
        <v>Wave 30</v>
      </c>
    </row>
    <row r="113" spans="1:24" x14ac:dyDescent="0.25">
      <c r="A113" s="18" t="s">
        <v>57</v>
      </c>
      <c r="B113" s="33">
        <v>112389102</v>
      </c>
      <c r="C113" s="18" t="s">
        <v>1240</v>
      </c>
      <c r="D113" s="31">
        <v>213642</v>
      </c>
      <c r="E113" s="24">
        <v>638308</v>
      </c>
      <c r="F113" s="24" t="s">
        <v>1293</v>
      </c>
      <c r="G113" s="18" t="s">
        <v>1295</v>
      </c>
      <c r="H113" s="18" t="s">
        <v>1297</v>
      </c>
      <c r="I113" s="18" t="s">
        <v>1297</v>
      </c>
      <c r="J113" s="24" t="s">
        <v>1409</v>
      </c>
      <c r="K113" s="18" t="s">
        <v>25</v>
      </c>
      <c r="L113" s="24" t="s">
        <v>1297</v>
      </c>
      <c r="M113" s="18"/>
      <c r="O113" s="28">
        <v>45096</v>
      </c>
      <c r="P113" s="28">
        <v>45103</v>
      </c>
      <c r="Q113" s="28">
        <v>45118</v>
      </c>
      <c r="R113" s="12" t="s">
        <v>27</v>
      </c>
      <c r="S113" s="12" t="s">
        <v>1613</v>
      </c>
      <c r="T11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13" s="12" t="s">
        <v>28</v>
      </c>
      <c r="V113" s="23" t="s">
        <v>29</v>
      </c>
      <c r="W113" s="23" t="str">
        <f>IF(Table3[[#This Row],[Status]]="Active","Active",IF(Table3[[#This Row],[Status]]="LOA","LOA","InActive"))</f>
        <v>InActive</v>
      </c>
      <c r="X113" s="23" t="str">
        <f>Table3[[#This Row],[Wave]]</f>
        <v>Wave 30</v>
      </c>
    </row>
    <row r="114" spans="1:24" x14ac:dyDescent="0.25">
      <c r="A114" s="18" t="s">
        <v>57</v>
      </c>
      <c r="B114" s="33">
        <v>113393102</v>
      </c>
      <c r="C114" s="18" t="s">
        <v>1241</v>
      </c>
      <c r="D114" s="31">
        <v>60640</v>
      </c>
      <c r="E114" s="24">
        <v>639308</v>
      </c>
      <c r="F114" s="24" t="s">
        <v>1294</v>
      </c>
      <c r="G114" s="18" t="s">
        <v>1296</v>
      </c>
      <c r="H114" s="18" t="s">
        <v>1297</v>
      </c>
      <c r="I114" s="18" t="s">
        <v>1297</v>
      </c>
      <c r="J114" s="24" t="s">
        <v>1410</v>
      </c>
      <c r="K114" s="18" t="s">
        <v>25</v>
      </c>
      <c r="L114" s="24" t="s">
        <v>1297</v>
      </c>
      <c r="M114" s="18"/>
      <c r="O114" s="28">
        <v>45096</v>
      </c>
      <c r="P114" s="28">
        <v>45103</v>
      </c>
      <c r="Q114" s="28">
        <v>45118</v>
      </c>
      <c r="R114" s="12" t="s">
        <v>27</v>
      </c>
      <c r="S114" s="12" t="s">
        <v>1614</v>
      </c>
      <c r="T11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14" s="12" t="s">
        <v>28</v>
      </c>
      <c r="V114" s="23" t="s">
        <v>29</v>
      </c>
      <c r="W114" s="23" t="str">
        <f>IF(Table3[[#This Row],[Status]]="Active","Active",IF(Table3[[#This Row],[Status]]="LOA","LOA","InActive"))</f>
        <v>InActive</v>
      </c>
      <c r="X114" s="23" t="str">
        <f>Table3[[#This Row],[Wave]]</f>
        <v>Wave 30</v>
      </c>
    </row>
    <row r="115" spans="1:24" x14ac:dyDescent="0.25">
      <c r="A115" s="18" t="s">
        <v>57</v>
      </c>
      <c r="B115" s="33">
        <v>114394102</v>
      </c>
      <c r="C115" s="18" t="s">
        <v>1242</v>
      </c>
      <c r="D115" s="31">
        <v>41640</v>
      </c>
      <c r="E115" s="24">
        <v>628308</v>
      </c>
      <c r="F115" s="24" t="s">
        <v>1294</v>
      </c>
      <c r="G115" s="18" t="s">
        <v>1296</v>
      </c>
      <c r="H115" s="18" t="s">
        <v>1297</v>
      </c>
      <c r="I115" s="18" t="s">
        <v>1297</v>
      </c>
      <c r="J115" s="24" t="s">
        <v>1411</v>
      </c>
      <c r="K115" s="18" t="s">
        <v>25</v>
      </c>
      <c r="L115" s="24" t="s">
        <v>1297</v>
      </c>
      <c r="M115" s="18"/>
      <c r="O115" s="28">
        <v>45096</v>
      </c>
      <c r="P115" s="28">
        <v>45103</v>
      </c>
      <c r="Q115" s="28">
        <v>45118</v>
      </c>
      <c r="R115" s="12" t="s">
        <v>27</v>
      </c>
      <c r="S115" s="12" t="s">
        <v>1615</v>
      </c>
      <c r="T11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15" s="12" t="s">
        <v>28</v>
      </c>
      <c r="V115" s="23" t="s">
        <v>29</v>
      </c>
      <c r="W115" s="23" t="str">
        <f>IF(Table3[[#This Row],[Status]]="Active","Active",IF(Table3[[#This Row],[Status]]="LOA","LOA","InActive"))</f>
        <v>InActive</v>
      </c>
      <c r="X115" s="23" t="str">
        <f>Table3[[#This Row],[Wave]]</f>
        <v>Wave 30</v>
      </c>
    </row>
    <row r="116" spans="1:24" x14ac:dyDescent="0.25">
      <c r="A116" s="18" t="s">
        <v>57</v>
      </c>
      <c r="B116" s="33">
        <v>115395102</v>
      </c>
      <c r="C116" s="18" t="s">
        <v>1243</v>
      </c>
      <c r="D116" s="31">
        <v>141641</v>
      </c>
      <c r="E116" s="24">
        <v>635308</v>
      </c>
      <c r="F116" s="24" t="s">
        <v>1293</v>
      </c>
      <c r="G116" s="18" t="s">
        <v>1295</v>
      </c>
      <c r="H116" s="18" t="s">
        <v>1297</v>
      </c>
      <c r="I116" s="18" t="s">
        <v>1297</v>
      </c>
      <c r="J116" s="24" t="s">
        <v>1412</v>
      </c>
      <c r="K116" s="18" t="s">
        <v>25</v>
      </c>
      <c r="L116" s="24" t="s">
        <v>1297</v>
      </c>
      <c r="M116" s="18"/>
      <c r="O116" s="28">
        <v>45096</v>
      </c>
      <c r="P116" s="28">
        <v>45103</v>
      </c>
      <c r="Q116" s="28">
        <v>45118</v>
      </c>
      <c r="R116" s="12" t="s">
        <v>27</v>
      </c>
      <c r="S116" s="12" t="s">
        <v>1616</v>
      </c>
      <c r="T11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16" s="12" t="s">
        <v>28</v>
      </c>
      <c r="V116" s="23" t="s">
        <v>29</v>
      </c>
      <c r="W116" s="23" t="str">
        <f>IF(Table3[[#This Row],[Status]]="Active","Active",IF(Table3[[#This Row],[Status]]="LOA","LOA","InActive"))</f>
        <v>InActive</v>
      </c>
      <c r="X116" s="23" t="str">
        <f>Table3[[#This Row],[Wave]]</f>
        <v>Wave 30</v>
      </c>
    </row>
    <row r="117" spans="1:24" x14ac:dyDescent="0.25">
      <c r="A117" s="18" t="s">
        <v>57</v>
      </c>
      <c r="B117" s="33">
        <v>116397102</v>
      </c>
      <c r="C117" s="18" t="s">
        <v>1244</v>
      </c>
      <c r="D117" s="31">
        <v>149641</v>
      </c>
      <c r="E117" s="24">
        <v>556308</v>
      </c>
      <c r="F117" s="24" t="s">
        <v>1293</v>
      </c>
      <c r="G117" s="18" t="s">
        <v>1295</v>
      </c>
      <c r="H117" s="18" t="s">
        <v>1297</v>
      </c>
      <c r="I117" s="18" t="s">
        <v>1297</v>
      </c>
      <c r="J117" s="24" t="s">
        <v>1413</v>
      </c>
      <c r="K117" s="18" t="s">
        <v>25</v>
      </c>
      <c r="L117" s="24" t="s">
        <v>1297</v>
      </c>
      <c r="M117" s="18"/>
      <c r="O117" s="28">
        <v>45096</v>
      </c>
      <c r="P117" s="28">
        <v>45103</v>
      </c>
      <c r="Q117" s="28">
        <v>45118</v>
      </c>
      <c r="R117" s="12" t="s">
        <v>27</v>
      </c>
      <c r="S117" s="12" t="s">
        <v>1617</v>
      </c>
      <c r="T11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17" s="12" t="s">
        <v>28</v>
      </c>
      <c r="V117" s="23" t="s">
        <v>29</v>
      </c>
      <c r="W117" s="23" t="str">
        <f>IF(Table3[[#This Row],[Status]]="Active","Active",IF(Table3[[#This Row],[Status]]="LOA","LOA","InActive"))</f>
        <v>InActive</v>
      </c>
      <c r="X117" s="23" t="str">
        <f>Table3[[#This Row],[Wave]]</f>
        <v>Wave 30</v>
      </c>
    </row>
    <row r="118" spans="1:24" x14ac:dyDescent="0.25">
      <c r="A118" s="18" t="s">
        <v>57</v>
      </c>
      <c r="B118" s="33">
        <v>117398102</v>
      </c>
      <c r="C118" s="18" t="s">
        <v>1245</v>
      </c>
      <c r="D118" s="31">
        <v>58640</v>
      </c>
      <c r="E118" s="24">
        <v>551308</v>
      </c>
      <c r="F118" s="24" t="s">
        <v>1293</v>
      </c>
      <c r="G118" s="18" t="s">
        <v>1295</v>
      </c>
      <c r="H118" s="18" t="s">
        <v>1297</v>
      </c>
      <c r="I118" s="18" t="s">
        <v>1297</v>
      </c>
      <c r="J118" s="24" t="s">
        <v>1414</v>
      </c>
      <c r="K118" s="18" t="s">
        <v>25</v>
      </c>
      <c r="L118" s="24" t="s">
        <v>1297</v>
      </c>
      <c r="M118" s="18"/>
      <c r="O118" s="28">
        <v>45096</v>
      </c>
      <c r="P118" s="28">
        <v>45103</v>
      </c>
      <c r="Q118" s="28">
        <v>45118</v>
      </c>
      <c r="R118" s="12" t="s">
        <v>27</v>
      </c>
      <c r="S118" s="12" t="s">
        <v>1618</v>
      </c>
      <c r="T11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18" s="12" t="s">
        <v>28</v>
      </c>
      <c r="V118" s="23" t="s">
        <v>29</v>
      </c>
      <c r="W118" s="23" t="str">
        <f>IF(Table3[[#This Row],[Status]]="Active","Active",IF(Table3[[#This Row],[Status]]="LOA","LOA","InActive"))</f>
        <v>InActive</v>
      </c>
      <c r="X118" s="23" t="str">
        <f>Table3[[#This Row],[Wave]]</f>
        <v>Wave 30</v>
      </c>
    </row>
    <row r="119" spans="1:24" x14ac:dyDescent="0.25">
      <c r="A119" s="18" t="s">
        <v>57</v>
      </c>
      <c r="B119" s="33">
        <v>118915102</v>
      </c>
      <c r="C119" s="18" t="s">
        <v>1246</v>
      </c>
      <c r="D119" s="31">
        <v>91640</v>
      </c>
      <c r="E119" s="24">
        <v>725308</v>
      </c>
      <c r="F119" s="24" t="s">
        <v>1293</v>
      </c>
      <c r="G119" s="18" t="s">
        <v>1295</v>
      </c>
      <c r="H119" s="18" t="s">
        <v>1297</v>
      </c>
      <c r="I119" s="18" t="s">
        <v>1297</v>
      </c>
      <c r="J119" s="24" t="s">
        <v>1415</v>
      </c>
      <c r="K119" s="18" t="s">
        <v>25</v>
      </c>
      <c r="L119" s="24" t="s">
        <v>1297</v>
      </c>
      <c r="M119" s="18"/>
      <c r="O119" s="28">
        <v>45096</v>
      </c>
      <c r="P119" s="28">
        <v>45103</v>
      </c>
      <c r="Q119" s="28">
        <v>45118</v>
      </c>
      <c r="R119" s="12" t="s">
        <v>27</v>
      </c>
      <c r="S119" s="12" t="s">
        <v>1619</v>
      </c>
      <c r="T11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19" s="12" t="s">
        <v>28</v>
      </c>
      <c r="V119" s="23" t="s">
        <v>29</v>
      </c>
      <c r="W119" s="23" t="str">
        <f>IF(Table3[[#This Row],[Status]]="Active","Active",IF(Table3[[#This Row],[Status]]="LOA","LOA","InActive"))</f>
        <v>InActive</v>
      </c>
      <c r="X119" s="23" t="str">
        <f>Table3[[#This Row],[Wave]]</f>
        <v>Wave 30</v>
      </c>
    </row>
    <row r="120" spans="1:24" x14ac:dyDescent="0.25">
      <c r="A120" s="18" t="s">
        <v>57</v>
      </c>
      <c r="B120" s="33">
        <v>119925102</v>
      </c>
      <c r="C120" s="18" t="s">
        <v>1247</v>
      </c>
      <c r="D120" s="31">
        <v>176641</v>
      </c>
      <c r="E120" s="24">
        <v>739308</v>
      </c>
      <c r="F120" s="24" t="s">
        <v>1293</v>
      </c>
      <c r="G120" s="18" t="s">
        <v>1295</v>
      </c>
      <c r="H120" s="18" t="s">
        <v>1297</v>
      </c>
      <c r="I120" s="18" t="s">
        <v>1297</v>
      </c>
      <c r="J120" s="24" t="s">
        <v>1416</v>
      </c>
      <c r="K120" s="18" t="s">
        <v>25</v>
      </c>
      <c r="L120" s="24" t="s">
        <v>1297</v>
      </c>
      <c r="M120" s="18"/>
      <c r="O120" s="28">
        <v>45096</v>
      </c>
      <c r="P120" s="28">
        <v>45103</v>
      </c>
      <c r="Q120" s="28">
        <v>45118</v>
      </c>
      <c r="R120" s="12" t="s">
        <v>27</v>
      </c>
      <c r="S120" s="12" t="s">
        <v>1620</v>
      </c>
      <c r="T12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20" s="12" t="s">
        <v>28</v>
      </c>
      <c r="V120" s="23" t="s">
        <v>29</v>
      </c>
      <c r="W120" s="23" t="str">
        <f>IF(Table3[[#This Row],[Status]]="Active","Active",IF(Table3[[#This Row],[Status]]="LOA","LOA","InActive"))</f>
        <v>InActive</v>
      </c>
      <c r="X120" s="23" t="str">
        <f>Table3[[#This Row],[Wave]]</f>
        <v>Wave 30</v>
      </c>
    </row>
    <row r="121" spans="1:24" x14ac:dyDescent="0.25">
      <c r="A121" s="18" t="s">
        <v>57</v>
      </c>
      <c r="B121" s="33">
        <v>120960102</v>
      </c>
      <c r="C121" s="18" t="s">
        <v>1232</v>
      </c>
      <c r="D121" s="31">
        <v>163641</v>
      </c>
      <c r="E121" s="24">
        <v>687308</v>
      </c>
      <c r="F121" s="24" t="s">
        <v>1294</v>
      </c>
      <c r="G121" s="18" t="s">
        <v>1296</v>
      </c>
      <c r="H121" s="18" t="s">
        <v>1297</v>
      </c>
      <c r="I121" s="18" t="s">
        <v>1297</v>
      </c>
      <c r="J121" s="24" t="s">
        <v>1417</v>
      </c>
      <c r="K121" s="18" t="s">
        <v>25</v>
      </c>
      <c r="L121" s="24" t="s">
        <v>1297</v>
      </c>
      <c r="M121" s="18"/>
      <c r="O121" s="28">
        <v>45096</v>
      </c>
      <c r="P121" s="28">
        <v>45103</v>
      </c>
      <c r="Q121" s="28">
        <v>45118</v>
      </c>
      <c r="R121" s="12" t="s">
        <v>27</v>
      </c>
      <c r="S121" s="12" t="s">
        <v>1621</v>
      </c>
      <c r="T12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21" s="12" t="s">
        <v>28</v>
      </c>
      <c r="V121" s="23" t="s">
        <v>29</v>
      </c>
      <c r="W121" s="23" t="str">
        <f>IF(Table3[[#This Row],[Status]]="Active","Active",IF(Table3[[#This Row],[Status]]="LOA","LOA","InActive"))</f>
        <v>InActive</v>
      </c>
      <c r="X121" s="23" t="str">
        <f>Table3[[#This Row],[Wave]]</f>
        <v>Wave 30</v>
      </c>
    </row>
    <row r="122" spans="1:24" x14ac:dyDescent="0.25">
      <c r="A122" s="18" t="s">
        <v>57</v>
      </c>
      <c r="B122" s="33">
        <v>121985102</v>
      </c>
      <c r="C122" s="18" t="s">
        <v>1248</v>
      </c>
      <c r="D122" s="31">
        <v>162641</v>
      </c>
      <c r="E122" s="24">
        <v>681308</v>
      </c>
      <c r="F122" s="24" t="s">
        <v>1293</v>
      </c>
      <c r="G122" s="18" t="s">
        <v>1295</v>
      </c>
      <c r="H122" s="18" t="s">
        <v>1297</v>
      </c>
      <c r="I122" s="18" t="s">
        <v>1297</v>
      </c>
      <c r="J122" s="24" t="s">
        <v>1418</v>
      </c>
      <c r="K122" s="18" t="s">
        <v>25</v>
      </c>
      <c r="L122" s="24" t="s">
        <v>1297</v>
      </c>
      <c r="M122" s="18"/>
      <c r="O122" s="28">
        <v>45096</v>
      </c>
      <c r="P122" s="28">
        <v>45103</v>
      </c>
      <c r="Q122" s="28">
        <v>45118</v>
      </c>
      <c r="R122" s="12" t="s">
        <v>27</v>
      </c>
      <c r="S122" s="12" t="s">
        <v>1622</v>
      </c>
      <c r="T12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22" s="12" t="s">
        <v>28</v>
      </c>
      <c r="V122" s="23" t="s">
        <v>29</v>
      </c>
      <c r="W122" s="23" t="str">
        <f>IF(Table3[[#This Row],[Status]]="Active","Active",IF(Table3[[#This Row],[Status]]="LOA","LOA","InActive"))</f>
        <v>InActive</v>
      </c>
      <c r="X122" s="23" t="str">
        <f>Table3[[#This Row],[Wave]]</f>
        <v>Wave 30</v>
      </c>
    </row>
    <row r="123" spans="1:24" x14ac:dyDescent="0.25">
      <c r="A123" s="18" t="s">
        <v>57</v>
      </c>
      <c r="B123" s="33">
        <v>122012102</v>
      </c>
      <c r="C123" s="18" t="s">
        <v>1249</v>
      </c>
      <c r="D123" s="31">
        <v>168641</v>
      </c>
      <c r="E123" s="24">
        <v>716308</v>
      </c>
      <c r="F123" s="24" t="s">
        <v>1293</v>
      </c>
      <c r="G123" s="18" t="s">
        <v>1295</v>
      </c>
      <c r="H123" s="18" t="s">
        <v>1297</v>
      </c>
      <c r="I123" s="18" t="s">
        <v>1297</v>
      </c>
      <c r="J123" s="24" t="s">
        <v>1419</v>
      </c>
      <c r="K123" s="18" t="s">
        <v>25</v>
      </c>
      <c r="L123" s="24" t="s">
        <v>1297</v>
      </c>
      <c r="M123" s="18"/>
      <c r="O123" s="28">
        <v>45096</v>
      </c>
      <c r="P123" s="28">
        <v>45103</v>
      </c>
      <c r="Q123" s="28">
        <v>45118</v>
      </c>
      <c r="R123" s="12" t="s">
        <v>27</v>
      </c>
      <c r="S123" s="12" t="s">
        <v>1623</v>
      </c>
      <c r="T12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23" s="12" t="s">
        <v>28</v>
      </c>
      <c r="V123" s="23" t="s">
        <v>29</v>
      </c>
      <c r="W123" s="23" t="str">
        <f>IF(Table3[[#This Row],[Status]]="Active","Active",IF(Table3[[#This Row],[Status]]="LOA","LOA","InActive"))</f>
        <v>InActive</v>
      </c>
      <c r="X123" s="23" t="str">
        <f>Table3[[#This Row],[Wave]]</f>
        <v>Wave 30</v>
      </c>
    </row>
    <row r="124" spans="1:24" x14ac:dyDescent="0.25">
      <c r="A124" s="18" t="s">
        <v>57</v>
      </c>
      <c r="B124" s="33">
        <v>123911102</v>
      </c>
      <c r="C124" s="18" t="s">
        <v>1250</v>
      </c>
      <c r="D124" s="31">
        <v>136641</v>
      </c>
      <c r="E124" s="24">
        <v>796308</v>
      </c>
      <c r="F124" s="24" t="s">
        <v>1293</v>
      </c>
      <c r="G124" s="18" t="s">
        <v>1295</v>
      </c>
      <c r="H124" s="18" t="s">
        <v>1297</v>
      </c>
      <c r="I124" s="18" t="s">
        <v>1297</v>
      </c>
      <c r="J124" s="24" t="s">
        <v>1420</v>
      </c>
      <c r="K124" s="18" t="s">
        <v>25</v>
      </c>
      <c r="L124" s="24" t="s">
        <v>1297</v>
      </c>
      <c r="M124" s="18"/>
      <c r="O124" s="28">
        <v>45096</v>
      </c>
      <c r="P124" s="28">
        <v>45103</v>
      </c>
      <c r="Q124" s="28">
        <v>45118</v>
      </c>
      <c r="R124" s="12" t="s">
        <v>27</v>
      </c>
      <c r="S124" s="12" t="s">
        <v>1624</v>
      </c>
      <c r="T12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24" s="12" t="s">
        <v>28</v>
      </c>
      <c r="V124" s="23" t="s">
        <v>29</v>
      </c>
      <c r="W124" s="23" t="str">
        <f>IF(Table3[[#This Row],[Status]]="Active","Active",IF(Table3[[#This Row],[Status]]="LOA","LOA","InActive"))</f>
        <v>InActive</v>
      </c>
      <c r="X124" s="23" t="str">
        <f>Table3[[#This Row],[Wave]]</f>
        <v>Wave 30</v>
      </c>
    </row>
    <row r="125" spans="1:24" x14ac:dyDescent="0.25">
      <c r="A125" s="18" t="s">
        <v>57</v>
      </c>
      <c r="B125" s="33">
        <v>124891102</v>
      </c>
      <c r="C125" s="18" t="s">
        <v>1251</v>
      </c>
      <c r="D125" s="31">
        <v>232642</v>
      </c>
      <c r="E125" s="24">
        <v>787308</v>
      </c>
      <c r="F125" s="24" t="s">
        <v>1293</v>
      </c>
      <c r="G125" s="18" t="s">
        <v>1295</v>
      </c>
      <c r="H125" s="18" t="s">
        <v>1297</v>
      </c>
      <c r="I125" s="18" t="s">
        <v>1297</v>
      </c>
      <c r="J125" s="24" t="s">
        <v>1421</v>
      </c>
      <c r="K125" s="18" t="s">
        <v>25</v>
      </c>
      <c r="L125" s="24" t="s">
        <v>1297</v>
      </c>
      <c r="M125" s="18"/>
      <c r="O125" s="28">
        <v>45096</v>
      </c>
      <c r="P125" s="28">
        <v>45103</v>
      </c>
      <c r="Q125" s="28">
        <v>45118</v>
      </c>
      <c r="R125" s="12" t="s">
        <v>27</v>
      </c>
      <c r="S125" s="12" t="s">
        <v>1625</v>
      </c>
      <c r="T12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25" s="12" t="s">
        <v>28</v>
      </c>
      <c r="V125" s="23" t="s">
        <v>29</v>
      </c>
      <c r="W125" s="23" t="str">
        <f>IF(Table3[[#This Row],[Status]]="Active","Active",IF(Table3[[#This Row],[Status]]="LOA","LOA","InActive"))</f>
        <v>InActive</v>
      </c>
      <c r="X125" s="23" t="str">
        <f>Table3[[#This Row],[Wave]]</f>
        <v>Wave 30</v>
      </c>
    </row>
    <row r="126" spans="1:24" x14ac:dyDescent="0.25">
      <c r="A126" s="18" t="s">
        <v>57</v>
      </c>
      <c r="B126" s="33">
        <v>125899102</v>
      </c>
      <c r="C126" s="18" t="s">
        <v>1252</v>
      </c>
      <c r="D126" s="31">
        <v>238642</v>
      </c>
      <c r="E126" s="24">
        <v>840308</v>
      </c>
      <c r="F126" s="24" t="s">
        <v>1293</v>
      </c>
      <c r="G126" s="18" t="s">
        <v>1295</v>
      </c>
      <c r="H126" s="18" t="s">
        <v>1297</v>
      </c>
      <c r="I126" s="18" t="s">
        <v>1297</v>
      </c>
      <c r="J126" s="24" t="s">
        <v>1422</v>
      </c>
      <c r="K126" s="18" t="s">
        <v>25</v>
      </c>
      <c r="L126" s="24" t="s">
        <v>1297</v>
      </c>
      <c r="M126" s="18"/>
      <c r="O126" s="28">
        <v>45096</v>
      </c>
      <c r="P126" s="28">
        <v>45103</v>
      </c>
      <c r="Q126" s="28">
        <v>45118</v>
      </c>
      <c r="R126" s="12" t="s">
        <v>27</v>
      </c>
      <c r="S126" s="12" t="s">
        <v>1626</v>
      </c>
      <c r="T12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26" s="12" t="s">
        <v>28</v>
      </c>
      <c r="V126" s="23" t="s">
        <v>29</v>
      </c>
      <c r="W126" s="23" t="str">
        <f>IF(Table3[[#This Row],[Status]]="Active","Active",IF(Table3[[#This Row],[Status]]="LOA","LOA","InActive"))</f>
        <v>InActive</v>
      </c>
      <c r="X126" s="23" t="str">
        <f>Table3[[#This Row],[Wave]]</f>
        <v>Wave 30</v>
      </c>
    </row>
    <row r="127" spans="1:24" x14ac:dyDescent="0.25">
      <c r="A127" s="18" t="s">
        <v>57</v>
      </c>
      <c r="B127" s="33">
        <v>126938102</v>
      </c>
      <c r="C127" s="18" t="s">
        <v>1253</v>
      </c>
      <c r="D127" s="31">
        <v>200642</v>
      </c>
      <c r="E127" s="24">
        <v>835308</v>
      </c>
      <c r="F127" s="24" t="s">
        <v>1293</v>
      </c>
      <c r="G127" s="18" t="s">
        <v>1295</v>
      </c>
      <c r="H127" s="18" t="s">
        <v>1297</v>
      </c>
      <c r="I127" s="18" t="s">
        <v>1297</v>
      </c>
      <c r="J127" s="24" t="s">
        <v>1423</v>
      </c>
      <c r="K127" s="18" t="s">
        <v>25</v>
      </c>
      <c r="L127" s="24" t="s">
        <v>1297</v>
      </c>
      <c r="M127" s="18"/>
      <c r="O127" s="28">
        <v>45096</v>
      </c>
      <c r="P127" s="28">
        <v>45103</v>
      </c>
      <c r="Q127" s="28">
        <v>45118</v>
      </c>
      <c r="R127" s="12" t="s">
        <v>27</v>
      </c>
      <c r="S127" s="12" t="s">
        <v>1627</v>
      </c>
      <c r="T12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27" s="12" t="s">
        <v>28</v>
      </c>
      <c r="V127" s="23" t="s">
        <v>29</v>
      </c>
      <c r="W127" s="23" t="str">
        <f>IF(Table3[[#This Row],[Status]]="Active","Active",IF(Table3[[#This Row],[Status]]="LOA","LOA","InActive"))</f>
        <v>InActive</v>
      </c>
      <c r="X127" s="23" t="str">
        <f>Table3[[#This Row],[Wave]]</f>
        <v>Wave 30</v>
      </c>
    </row>
    <row r="128" spans="1:24" x14ac:dyDescent="0.25">
      <c r="A128" s="18" t="s">
        <v>57</v>
      </c>
      <c r="B128" s="33">
        <v>127947102</v>
      </c>
      <c r="C128" s="18" t="s">
        <v>1254</v>
      </c>
      <c r="D128" s="31">
        <v>160641</v>
      </c>
      <c r="E128" s="24">
        <v>761308</v>
      </c>
      <c r="F128" s="24" t="s">
        <v>1294</v>
      </c>
      <c r="G128" s="18" t="s">
        <v>1296</v>
      </c>
      <c r="H128" s="18" t="s">
        <v>1297</v>
      </c>
      <c r="I128" s="18" t="s">
        <v>1297</v>
      </c>
      <c r="J128" s="24" t="s">
        <v>1424</v>
      </c>
      <c r="K128" s="18" t="s">
        <v>25</v>
      </c>
      <c r="L128" s="24" t="s">
        <v>1297</v>
      </c>
      <c r="M128" s="18"/>
      <c r="O128" s="28">
        <v>45096</v>
      </c>
      <c r="P128" s="28">
        <v>45103</v>
      </c>
      <c r="Q128" s="28">
        <v>45118</v>
      </c>
      <c r="R128" s="12" t="s">
        <v>58</v>
      </c>
      <c r="S128" s="12" t="s">
        <v>1628</v>
      </c>
      <c r="T12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28" s="12" t="s">
        <v>28</v>
      </c>
      <c r="V128" s="23" t="s">
        <v>29</v>
      </c>
      <c r="W128" s="23" t="str">
        <f>IF(Table3[[#This Row],[Status]]="Active","Active",IF(Table3[[#This Row],[Status]]="LOA","LOA","InActive"))</f>
        <v>InActive</v>
      </c>
      <c r="X128" s="23" t="str">
        <f>Table3[[#This Row],[Wave]]</f>
        <v>Wave 30</v>
      </c>
    </row>
    <row r="129" spans="1:24" x14ac:dyDescent="0.25">
      <c r="A129" s="18" t="s">
        <v>57</v>
      </c>
      <c r="B129" s="33">
        <v>128978102</v>
      </c>
      <c r="C129" s="18" t="s">
        <v>1255</v>
      </c>
      <c r="D129" s="31">
        <v>167641</v>
      </c>
      <c r="E129" s="24">
        <v>758308</v>
      </c>
      <c r="F129" s="24" t="s">
        <v>1293</v>
      </c>
      <c r="G129" s="18" t="s">
        <v>1295</v>
      </c>
      <c r="H129" s="18" t="s">
        <v>1297</v>
      </c>
      <c r="I129" s="18" t="s">
        <v>1297</v>
      </c>
      <c r="J129" s="24" t="s">
        <v>1425</v>
      </c>
      <c r="K129" s="18" t="s">
        <v>25</v>
      </c>
      <c r="L129" s="24" t="s">
        <v>1297</v>
      </c>
      <c r="M129" s="18"/>
      <c r="O129" s="28">
        <v>45096</v>
      </c>
      <c r="P129" s="28">
        <v>45103</v>
      </c>
      <c r="Q129" s="28">
        <v>45118</v>
      </c>
      <c r="R129" s="12" t="s">
        <v>27</v>
      </c>
      <c r="S129" s="12" t="s">
        <v>1629</v>
      </c>
      <c r="T12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29" s="12" t="s">
        <v>28</v>
      </c>
      <c r="V129" s="23" t="s">
        <v>29</v>
      </c>
      <c r="W129" s="23" t="str">
        <f>IF(Table3[[#This Row],[Status]]="Active","Active",IF(Table3[[#This Row],[Status]]="LOA","LOA","InActive"))</f>
        <v>InActive</v>
      </c>
      <c r="X129" s="23" t="str">
        <f>Table3[[#This Row],[Wave]]</f>
        <v>Wave 30</v>
      </c>
    </row>
    <row r="130" spans="1:24" x14ac:dyDescent="0.25">
      <c r="A130" s="18" t="s">
        <v>57</v>
      </c>
      <c r="B130" s="33">
        <v>129373102</v>
      </c>
      <c r="C130" s="18" t="s">
        <v>1256</v>
      </c>
      <c r="D130" s="31">
        <v>39640</v>
      </c>
      <c r="E130" s="24">
        <v>803308</v>
      </c>
      <c r="F130" s="24" t="s">
        <v>1293</v>
      </c>
      <c r="G130" s="18" t="s">
        <v>1295</v>
      </c>
      <c r="H130" s="18" t="s">
        <v>1297</v>
      </c>
      <c r="I130" s="18" t="s">
        <v>1297</v>
      </c>
      <c r="J130" s="24" t="s">
        <v>1426</v>
      </c>
      <c r="K130" s="18" t="s">
        <v>25</v>
      </c>
      <c r="L130" s="24" t="s">
        <v>1297</v>
      </c>
      <c r="M130" s="18"/>
      <c r="O130" s="28">
        <v>45096</v>
      </c>
      <c r="P130" s="28">
        <v>45103</v>
      </c>
      <c r="Q130" s="28">
        <v>45118</v>
      </c>
      <c r="R130" s="12" t="s">
        <v>27</v>
      </c>
      <c r="S130" s="12" t="s">
        <v>1630</v>
      </c>
      <c r="T13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30" s="12" t="s">
        <v>28</v>
      </c>
      <c r="V130" s="23" t="s">
        <v>29</v>
      </c>
      <c r="W130" s="23" t="str">
        <f>IF(Table3[[#This Row],[Status]]="Active","Active",IF(Table3[[#This Row],[Status]]="LOA","LOA","InActive"))</f>
        <v>InActive</v>
      </c>
      <c r="X130" s="23" t="str">
        <f>Table3[[#This Row],[Wave]]</f>
        <v>Wave 30</v>
      </c>
    </row>
    <row r="131" spans="1:24" x14ac:dyDescent="0.25">
      <c r="A131" s="18" t="s">
        <v>59</v>
      </c>
      <c r="B131" s="33">
        <v>130193102</v>
      </c>
      <c r="C131" s="18" t="s">
        <v>1257</v>
      </c>
      <c r="D131" s="31">
        <v>227642</v>
      </c>
      <c r="E131" s="24">
        <v>431308</v>
      </c>
      <c r="F131" s="24" t="s">
        <v>1290</v>
      </c>
      <c r="G131" s="18" t="s">
        <v>1296</v>
      </c>
      <c r="H131" s="18" t="s">
        <v>1297</v>
      </c>
      <c r="I131" s="18" t="s">
        <v>1297</v>
      </c>
      <c r="J131" s="24" t="s">
        <v>1427</v>
      </c>
      <c r="K131" s="18" t="s">
        <v>25</v>
      </c>
      <c r="L131" s="24" t="s">
        <v>1297</v>
      </c>
      <c r="M131" s="18"/>
      <c r="O131" s="28">
        <v>45131</v>
      </c>
      <c r="P131" s="28">
        <v>45138</v>
      </c>
      <c r="Q131" s="28">
        <v>45153</v>
      </c>
      <c r="R131" s="12" t="s">
        <v>27</v>
      </c>
      <c r="S131" s="12" t="s">
        <v>1631</v>
      </c>
      <c r="T13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31" s="12" t="s">
        <v>28</v>
      </c>
      <c r="V131" s="23" t="s">
        <v>29</v>
      </c>
      <c r="W131" s="23" t="str">
        <f>IF(Table3[[#This Row],[Status]]="Active","Active",IF(Table3[[#This Row],[Status]]="LOA","LOA","InActive"))</f>
        <v>InActive</v>
      </c>
      <c r="X131" s="23" t="str">
        <f>Table3[[#This Row],[Wave]]</f>
        <v>Wave 31</v>
      </c>
    </row>
    <row r="132" spans="1:24" x14ac:dyDescent="0.25">
      <c r="A132" s="18" t="s">
        <v>59</v>
      </c>
      <c r="B132" s="33">
        <v>131557102</v>
      </c>
      <c r="C132" s="18" t="s">
        <v>1232</v>
      </c>
      <c r="D132" s="31">
        <v>183641</v>
      </c>
      <c r="E132" s="24">
        <v>368308</v>
      </c>
      <c r="F132" s="24" t="s">
        <v>1292</v>
      </c>
      <c r="G132" s="18" t="s">
        <v>1296</v>
      </c>
      <c r="H132" s="18" t="s">
        <v>1297</v>
      </c>
      <c r="I132" s="18" t="s">
        <v>1297</v>
      </c>
      <c r="J132" s="24" t="s">
        <v>1428</v>
      </c>
      <c r="K132" s="18" t="s">
        <v>25</v>
      </c>
      <c r="L132" s="24" t="s">
        <v>1297</v>
      </c>
      <c r="M132" s="18"/>
      <c r="O132" s="28">
        <v>45131</v>
      </c>
      <c r="P132" s="28">
        <v>45138</v>
      </c>
      <c r="Q132" s="28">
        <v>45159</v>
      </c>
      <c r="R132" s="12" t="s">
        <v>27</v>
      </c>
      <c r="S132" s="12" t="s">
        <v>1632</v>
      </c>
      <c r="T13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D: 91-120 days</v>
      </c>
      <c r="U132" s="12" t="s">
        <v>28</v>
      </c>
      <c r="V132" s="23" t="s">
        <v>29</v>
      </c>
      <c r="W132" s="23" t="str">
        <f>IF(Table3[[#This Row],[Status]]="Active","Active",IF(Table3[[#This Row],[Status]]="LOA","LOA","InActive"))</f>
        <v>InActive</v>
      </c>
      <c r="X132" s="23" t="str">
        <f>Table3[[#This Row],[Wave]]</f>
        <v>Wave 31</v>
      </c>
    </row>
    <row r="133" spans="1:24" x14ac:dyDescent="0.25">
      <c r="A133" s="18" t="s">
        <v>59</v>
      </c>
      <c r="B133" s="33">
        <v>132221102</v>
      </c>
      <c r="C133" s="18" t="s">
        <v>1258</v>
      </c>
      <c r="D133" s="31">
        <v>211642</v>
      </c>
      <c r="E133" s="24">
        <v>367308</v>
      </c>
      <c r="F133" s="24" t="s">
        <v>1284</v>
      </c>
      <c r="G133" s="18" t="s">
        <v>1296</v>
      </c>
      <c r="H133" s="18" t="s">
        <v>1297</v>
      </c>
      <c r="I133" s="18" t="s">
        <v>1297</v>
      </c>
      <c r="J133" s="24" t="s">
        <v>1429</v>
      </c>
      <c r="K133" s="18" t="s">
        <v>25</v>
      </c>
      <c r="L133" s="24" t="s">
        <v>1297</v>
      </c>
      <c r="M133" s="18"/>
      <c r="O133" s="28">
        <v>45131</v>
      </c>
      <c r="P133" s="28">
        <v>45138</v>
      </c>
      <c r="Q133" s="28">
        <v>45153</v>
      </c>
      <c r="R133" s="12" t="s">
        <v>27</v>
      </c>
      <c r="S133" s="12" t="s">
        <v>1633</v>
      </c>
      <c r="T13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33" s="12" t="s">
        <v>28</v>
      </c>
      <c r="V133" s="23" t="s">
        <v>29</v>
      </c>
      <c r="W133" s="23" t="str">
        <f>IF(Table3[[#This Row],[Status]]="Active","Active",IF(Table3[[#This Row],[Status]]="LOA","LOA","InActive"))</f>
        <v>InActive</v>
      </c>
      <c r="X133" s="23" t="str">
        <f>Table3[[#This Row],[Wave]]</f>
        <v>Wave 31</v>
      </c>
    </row>
    <row r="134" spans="1:24" x14ac:dyDescent="0.25">
      <c r="A134" s="18" t="s">
        <v>59</v>
      </c>
      <c r="B134" s="33">
        <v>133200102</v>
      </c>
      <c r="C134" s="18" t="s">
        <v>1259</v>
      </c>
      <c r="D134" s="31">
        <v>210642</v>
      </c>
      <c r="E134" s="24">
        <v>376308</v>
      </c>
      <c r="F134" s="24" t="s">
        <v>1285</v>
      </c>
      <c r="G134" s="18" t="s">
        <v>1296</v>
      </c>
      <c r="H134" s="18" t="s">
        <v>1297</v>
      </c>
      <c r="I134" s="18" t="s">
        <v>1297</v>
      </c>
      <c r="J134" s="24" t="s">
        <v>1430</v>
      </c>
      <c r="K134" s="18" t="s">
        <v>25</v>
      </c>
      <c r="L134" s="24" t="s">
        <v>1297</v>
      </c>
      <c r="M134" s="18"/>
      <c r="O134" s="28">
        <v>45131</v>
      </c>
      <c r="P134" s="28">
        <v>45138</v>
      </c>
      <c r="Q134" s="28">
        <v>45153</v>
      </c>
      <c r="R134" s="12" t="s">
        <v>27</v>
      </c>
      <c r="S134" s="12" t="s">
        <v>1634</v>
      </c>
      <c r="T13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34" s="12" t="s">
        <v>28</v>
      </c>
      <c r="V134" s="23" t="s">
        <v>29</v>
      </c>
      <c r="W134" s="23" t="str">
        <f>IF(Table3[[#This Row],[Status]]="Active","Active",IF(Table3[[#This Row],[Status]]="LOA","LOA","InActive"))</f>
        <v>InActive</v>
      </c>
      <c r="X134" s="23" t="str">
        <f>Table3[[#This Row],[Wave]]</f>
        <v>Wave 31</v>
      </c>
    </row>
    <row r="135" spans="1:24" x14ac:dyDescent="0.25">
      <c r="A135" s="18" t="s">
        <v>59</v>
      </c>
      <c r="B135" s="33">
        <v>134217102</v>
      </c>
      <c r="C135" s="18" t="s">
        <v>1260</v>
      </c>
      <c r="D135" s="31">
        <v>94640</v>
      </c>
      <c r="E135" s="24">
        <v>434308</v>
      </c>
      <c r="F135" s="24" t="s">
        <v>1284</v>
      </c>
      <c r="G135" s="18" t="s">
        <v>1296</v>
      </c>
      <c r="H135" s="18" t="s">
        <v>1297</v>
      </c>
      <c r="I135" s="18" t="s">
        <v>1297</v>
      </c>
      <c r="J135" s="24" t="s">
        <v>1431</v>
      </c>
      <c r="K135" s="18" t="s">
        <v>25</v>
      </c>
      <c r="L135" s="24" t="s">
        <v>1297</v>
      </c>
      <c r="M135" s="18"/>
      <c r="O135" s="28">
        <v>45131</v>
      </c>
      <c r="P135" s="28">
        <v>45138</v>
      </c>
      <c r="Q135" s="28">
        <v>45153</v>
      </c>
      <c r="R135" s="12" t="s">
        <v>27</v>
      </c>
      <c r="S135" s="12" t="s">
        <v>1635</v>
      </c>
      <c r="T13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35" s="12" t="s">
        <v>28</v>
      </c>
      <c r="V135" s="23" t="s">
        <v>29</v>
      </c>
      <c r="W135" s="23" t="str">
        <f>IF(Table3[[#This Row],[Status]]="Active","Active",IF(Table3[[#This Row],[Status]]="LOA","LOA","InActive"))</f>
        <v>InActive</v>
      </c>
      <c r="X135" s="23" t="str">
        <f>Table3[[#This Row],[Wave]]</f>
        <v>Wave 31</v>
      </c>
    </row>
    <row r="136" spans="1:24" x14ac:dyDescent="0.25">
      <c r="A136" s="18" t="s">
        <v>59</v>
      </c>
      <c r="B136" s="33">
        <v>135237102</v>
      </c>
      <c r="C136" s="18" t="s">
        <v>1261</v>
      </c>
      <c r="D136" s="31">
        <v>219642</v>
      </c>
      <c r="E136" s="24">
        <v>416308</v>
      </c>
      <c r="F136" s="24" t="s">
        <v>1287</v>
      </c>
      <c r="G136" s="18" t="s">
        <v>1296</v>
      </c>
      <c r="H136" s="18" t="s">
        <v>1297</v>
      </c>
      <c r="I136" s="18" t="s">
        <v>1297</v>
      </c>
      <c r="J136" s="24" t="s">
        <v>1432</v>
      </c>
      <c r="K136" s="18" t="s">
        <v>25</v>
      </c>
      <c r="L136" s="24" t="s">
        <v>1297</v>
      </c>
      <c r="M136" s="18"/>
      <c r="O136" s="28">
        <v>45131</v>
      </c>
      <c r="P136" s="28">
        <v>45138</v>
      </c>
      <c r="Q136" s="28">
        <v>45153</v>
      </c>
      <c r="R136" s="12" t="s">
        <v>27</v>
      </c>
      <c r="S136" s="12" t="s">
        <v>1636</v>
      </c>
      <c r="T13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36" s="12" t="s">
        <v>28</v>
      </c>
      <c r="V136" s="23" t="s">
        <v>29</v>
      </c>
      <c r="W136" s="23" t="str">
        <f>IF(Table3[[#This Row],[Status]]="Active","Active",IF(Table3[[#This Row],[Status]]="LOA","LOA","InActive"))</f>
        <v>InActive</v>
      </c>
      <c r="X136" s="23" t="str">
        <f>Table3[[#This Row],[Wave]]</f>
        <v>Wave 31</v>
      </c>
    </row>
    <row r="137" spans="1:24" x14ac:dyDescent="0.25">
      <c r="A137" s="18" t="s">
        <v>59</v>
      </c>
      <c r="B137" s="33">
        <v>136219102</v>
      </c>
      <c r="C137" s="18" t="s">
        <v>1262</v>
      </c>
      <c r="D137" s="31">
        <v>256642</v>
      </c>
      <c r="E137" s="24">
        <v>314308</v>
      </c>
      <c r="F137" s="24" t="s">
        <v>1284</v>
      </c>
      <c r="G137" s="18" t="s">
        <v>1296</v>
      </c>
      <c r="H137" s="18" t="s">
        <v>1297</v>
      </c>
      <c r="I137" s="18" t="s">
        <v>1297</v>
      </c>
      <c r="J137" s="24" t="s">
        <v>1433</v>
      </c>
      <c r="K137" s="18" t="s">
        <v>25</v>
      </c>
      <c r="L137" s="24" t="s">
        <v>1297</v>
      </c>
      <c r="M137" s="18"/>
      <c r="O137" s="28">
        <v>45131</v>
      </c>
      <c r="P137" s="28">
        <v>45138</v>
      </c>
      <c r="Q137" s="28">
        <v>45153</v>
      </c>
      <c r="R137" s="12" t="s">
        <v>27</v>
      </c>
      <c r="S137" s="12" t="s">
        <v>1637</v>
      </c>
      <c r="T13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37" s="12" t="s">
        <v>28</v>
      </c>
      <c r="V137" s="23" t="s">
        <v>29</v>
      </c>
      <c r="W137" s="23" t="str">
        <f>IF(Table3[[#This Row],[Status]]="Active","Active",IF(Table3[[#This Row],[Status]]="LOA","LOA","InActive"))</f>
        <v>InActive</v>
      </c>
      <c r="X137" s="23" t="str">
        <f>Table3[[#This Row],[Wave]]</f>
        <v>Wave 31</v>
      </c>
    </row>
    <row r="138" spans="1:24" x14ac:dyDescent="0.25">
      <c r="A138" s="18" t="s">
        <v>59</v>
      </c>
      <c r="B138" s="33">
        <v>137258102</v>
      </c>
      <c r="C138" s="18" t="s">
        <v>1263</v>
      </c>
      <c r="D138" s="31">
        <v>184641</v>
      </c>
      <c r="E138" s="24">
        <v>336308</v>
      </c>
      <c r="F138" s="24" t="s">
        <v>1288</v>
      </c>
      <c r="G138" s="18" t="s">
        <v>1296</v>
      </c>
      <c r="H138" s="18" t="s">
        <v>1297</v>
      </c>
      <c r="I138" s="18" t="s">
        <v>1297</v>
      </c>
      <c r="J138" s="24" t="s">
        <v>1434</v>
      </c>
      <c r="K138" s="18" t="s">
        <v>25</v>
      </c>
      <c r="L138" s="24" t="s">
        <v>1297</v>
      </c>
      <c r="M138" s="18"/>
      <c r="O138" s="28">
        <v>45131</v>
      </c>
      <c r="P138" s="28">
        <v>45138</v>
      </c>
      <c r="Q138" s="28">
        <v>45153</v>
      </c>
      <c r="R138" s="12" t="s">
        <v>27</v>
      </c>
      <c r="S138" s="12" t="s">
        <v>1638</v>
      </c>
      <c r="T13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38" s="12" t="s">
        <v>28</v>
      </c>
      <c r="V138" s="23" t="s">
        <v>29</v>
      </c>
      <c r="W138" s="23" t="str">
        <f>IF(Table3[[#This Row],[Status]]="Active","Active",IF(Table3[[#This Row],[Status]]="LOA","LOA","InActive"))</f>
        <v>InActive</v>
      </c>
      <c r="X138" s="23" t="str">
        <f>Table3[[#This Row],[Wave]]</f>
        <v>Wave 31</v>
      </c>
    </row>
    <row r="139" spans="1:24" x14ac:dyDescent="0.25">
      <c r="A139" s="18" t="s">
        <v>59</v>
      </c>
      <c r="B139" s="33">
        <v>138198102</v>
      </c>
      <c r="C139" s="18" t="s">
        <v>1264</v>
      </c>
      <c r="D139" s="31">
        <v>138641</v>
      </c>
      <c r="E139" s="24">
        <v>335308</v>
      </c>
      <c r="F139" s="24" t="s">
        <v>1290</v>
      </c>
      <c r="G139" s="18" t="s">
        <v>1296</v>
      </c>
      <c r="H139" s="18" t="s">
        <v>1297</v>
      </c>
      <c r="I139" s="18" t="s">
        <v>1297</v>
      </c>
      <c r="J139" s="24" t="s">
        <v>1435</v>
      </c>
      <c r="K139" s="18" t="s">
        <v>25</v>
      </c>
      <c r="L139" s="24" t="s">
        <v>1297</v>
      </c>
      <c r="M139" s="18"/>
      <c r="O139" s="28">
        <v>45131</v>
      </c>
      <c r="P139" s="28">
        <v>45138</v>
      </c>
      <c r="Q139" s="28">
        <v>45153</v>
      </c>
      <c r="R139" s="12" t="s">
        <v>27</v>
      </c>
      <c r="S139" s="12" t="s">
        <v>1639</v>
      </c>
      <c r="T13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39" s="12" t="s">
        <v>28</v>
      </c>
      <c r="V139" s="23" t="s">
        <v>29</v>
      </c>
      <c r="W139" s="23" t="str">
        <f>IF(Table3[[#This Row],[Status]]="Active","Active",IF(Table3[[#This Row],[Status]]="LOA","LOA","InActive"))</f>
        <v>InActive</v>
      </c>
      <c r="X139" s="23" t="str">
        <f>Table3[[#This Row],[Wave]]</f>
        <v>Wave 31</v>
      </c>
    </row>
    <row r="140" spans="1:24" x14ac:dyDescent="0.25">
      <c r="A140" s="18" t="s">
        <v>59</v>
      </c>
      <c r="B140" s="33">
        <v>139256102</v>
      </c>
      <c r="C140" s="18" t="s">
        <v>1265</v>
      </c>
      <c r="D140" s="31">
        <v>285642</v>
      </c>
      <c r="E140" s="24">
        <v>436308</v>
      </c>
      <c r="F140" s="24" t="s">
        <v>1288</v>
      </c>
      <c r="G140" s="18" t="s">
        <v>1296</v>
      </c>
      <c r="H140" s="18" t="s">
        <v>1297</v>
      </c>
      <c r="I140" s="18" t="s">
        <v>1297</v>
      </c>
      <c r="J140" s="24" t="s">
        <v>1436</v>
      </c>
      <c r="K140" s="18" t="s">
        <v>25</v>
      </c>
      <c r="L140" s="24" t="s">
        <v>1297</v>
      </c>
      <c r="M140" s="18"/>
      <c r="O140" s="28">
        <v>45131</v>
      </c>
      <c r="P140" s="28">
        <v>45138</v>
      </c>
      <c r="Q140" s="28">
        <v>45153</v>
      </c>
      <c r="R140" s="12" t="s">
        <v>27</v>
      </c>
      <c r="S140" s="12" t="s">
        <v>1640</v>
      </c>
      <c r="T14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40" s="12" t="s">
        <v>28</v>
      </c>
      <c r="V140" s="23" t="s">
        <v>29</v>
      </c>
      <c r="W140" s="23" t="str">
        <f>IF(Table3[[#This Row],[Status]]="Active","Active",IF(Table3[[#This Row],[Status]]="LOA","LOA","InActive"))</f>
        <v>InActive</v>
      </c>
      <c r="X140" s="23" t="str">
        <f>Table3[[#This Row],[Wave]]</f>
        <v>Wave 31</v>
      </c>
    </row>
    <row r="141" spans="1:24" x14ac:dyDescent="0.25">
      <c r="A141" s="18" t="s">
        <v>59</v>
      </c>
      <c r="B141" s="33">
        <v>140242102</v>
      </c>
      <c r="C141" s="18" t="s">
        <v>1232</v>
      </c>
      <c r="D141" s="31">
        <v>175641</v>
      </c>
      <c r="E141" s="24">
        <v>425308</v>
      </c>
      <c r="F141" s="24" t="s">
        <v>1292</v>
      </c>
      <c r="G141" s="18" t="s">
        <v>1296</v>
      </c>
      <c r="H141" s="18" t="s">
        <v>1297</v>
      </c>
      <c r="I141" s="18" t="s">
        <v>1297</v>
      </c>
      <c r="J141" s="24" t="s">
        <v>1437</v>
      </c>
      <c r="K141" s="18" t="s">
        <v>25</v>
      </c>
      <c r="L141" s="24" t="s">
        <v>1297</v>
      </c>
      <c r="M141" s="18"/>
      <c r="O141" s="28">
        <v>45131</v>
      </c>
      <c r="P141" s="28">
        <v>45138</v>
      </c>
      <c r="Q141" s="28">
        <v>45159</v>
      </c>
      <c r="R141" s="12" t="s">
        <v>27</v>
      </c>
      <c r="S141" s="12" t="s">
        <v>1641</v>
      </c>
      <c r="T14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D: 91-120 days</v>
      </c>
      <c r="U141" s="12" t="s">
        <v>28</v>
      </c>
      <c r="V141" s="23" t="s">
        <v>29</v>
      </c>
      <c r="W141" s="23" t="str">
        <f>IF(Table3[[#This Row],[Status]]="Active","Active",IF(Table3[[#This Row],[Status]]="LOA","LOA","InActive"))</f>
        <v>InActive</v>
      </c>
      <c r="X141" s="23" t="str">
        <f>Table3[[#This Row],[Wave]]</f>
        <v>Wave 31</v>
      </c>
    </row>
    <row r="142" spans="1:24" x14ac:dyDescent="0.25">
      <c r="A142" s="18" t="s">
        <v>59</v>
      </c>
      <c r="B142" s="33">
        <v>141194102</v>
      </c>
      <c r="C142" s="18" t="s">
        <v>1266</v>
      </c>
      <c r="D142" s="31">
        <v>185641</v>
      </c>
      <c r="E142" s="24">
        <v>445308</v>
      </c>
      <c r="F142" s="24" t="s">
        <v>1290</v>
      </c>
      <c r="G142" s="18" t="s">
        <v>1296</v>
      </c>
      <c r="H142" s="18" t="s">
        <v>1297</v>
      </c>
      <c r="I142" s="18" t="s">
        <v>1297</v>
      </c>
      <c r="J142" s="24" t="s">
        <v>1438</v>
      </c>
      <c r="K142" s="18" t="s">
        <v>25</v>
      </c>
      <c r="L142" s="24" t="s">
        <v>1297</v>
      </c>
      <c r="M142" s="18"/>
      <c r="O142" s="28">
        <v>45131</v>
      </c>
      <c r="P142" s="28">
        <v>45138</v>
      </c>
      <c r="Q142" s="28">
        <v>45153</v>
      </c>
      <c r="R142" s="12" t="s">
        <v>27</v>
      </c>
      <c r="S142" s="12" t="s">
        <v>1642</v>
      </c>
      <c r="T14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42" s="12" t="s">
        <v>28</v>
      </c>
      <c r="V142" s="23" t="s">
        <v>29</v>
      </c>
      <c r="W142" s="23" t="str">
        <f>IF(Table3[[#This Row],[Status]]="Active","Active",IF(Table3[[#This Row],[Status]]="LOA","LOA","InActive"))</f>
        <v>InActive</v>
      </c>
      <c r="X142" s="23" t="str">
        <f>Table3[[#This Row],[Wave]]</f>
        <v>Wave 31</v>
      </c>
    </row>
    <row r="143" spans="1:24" x14ac:dyDescent="0.25">
      <c r="A143" s="18" t="s">
        <v>59</v>
      </c>
      <c r="B143" s="33">
        <v>142251102</v>
      </c>
      <c r="C143" s="18" t="s">
        <v>1267</v>
      </c>
      <c r="D143" s="31">
        <v>174641</v>
      </c>
      <c r="E143" s="24">
        <v>347308</v>
      </c>
      <c r="F143" s="24" t="s">
        <v>1288</v>
      </c>
      <c r="G143" s="18" t="s">
        <v>1296</v>
      </c>
      <c r="H143" s="18" t="s">
        <v>1297</v>
      </c>
      <c r="I143" s="18" t="s">
        <v>1297</v>
      </c>
      <c r="J143" s="24" t="s">
        <v>1439</v>
      </c>
      <c r="K143" s="18" t="s">
        <v>25</v>
      </c>
      <c r="L143" s="24" t="s">
        <v>1297</v>
      </c>
      <c r="M143" s="18"/>
      <c r="O143" s="28">
        <v>45131</v>
      </c>
      <c r="P143" s="28">
        <v>45138</v>
      </c>
      <c r="Q143" s="28">
        <v>45153</v>
      </c>
      <c r="R143" s="12" t="s">
        <v>27</v>
      </c>
      <c r="S143" s="12" t="s">
        <v>1643</v>
      </c>
      <c r="T14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43" s="12" t="s">
        <v>28</v>
      </c>
      <c r="V143" s="23" t="s">
        <v>29</v>
      </c>
      <c r="W143" s="23" t="str">
        <f>IF(Table3[[#This Row],[Status]]="Active","Active",IF(Table3[[#This Row],[Status]]="LOA","LOA","InActive"))</f>
        <v>InActive</v>
      </c>
      <c r="X143" s="23" t="str">
        <f>Table3[[#This Row],[Wave]]</f>
        <v>Wave 31</v>
      </c>
    </row>
    <row r="144" spans="1:24" x14ac:dyDescent="0.25">
      <c r="A144" s="18" t="s">
        <v>59</v>
      </c>
      <c r="B144" s="33">
        <v>143239102</v>
      </c>
      <c r="C144" s="18" t="s">
        <v>1268</v>
      </c>
      <c r="D144" s="31">
        <v>231642</v>
      </c>
      <c r="E144" s="24">
        <v>418308</v>
      </c>
      <c r="F144" s="24" t="s">
        <v>1287</v>
      </c>
      <c r="G144" s="18" t="s">
        <v>1296</v>
      </c>
      <c r="H144" s="18" t="s">
        <v>1297</v>
      </c>
      <c r="I144" s="18" t="s">
        <v>1297</v>
      </c>
      <c r="J144" s="24" t="s">
        <v>1440</v>
      </c>
      <c r="K144" s="18" t="s">
        <v>25</v>
      </c>
      <c r="L144" s="24" t="s">
        <v>1297</v>
      </c>
      <c r="M144" s="18"/>
      <c r="O144" s="28">
        <v>45131</v>
      </c>
      <c r="P144" s="28">
        <v>45138</v>
      </c>
      <c r="Q144" s="28">
        <v>45153</v>
      </c>
      <c r="R144" s="12" t="s">
        <v>27</v>
      </c>
      <c r="S144" s="12" t="s">
        <v>1644</v>
      </c>
      <c r="T14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44" s="12" t="s">
        <v>28</v>
      </c>
      <c r="V144" s="23" t="s">
        <v>29</v>
      </c>
      <c r="W144" s="23" t="str">
        <f>IF(Table3[[#This Row],[Status]]="Active","Active",IF(Table3[[#This Row],[Status]]="LOA","LOA","InActive"))</f>
        <v>InActive</v>
      </c>
      <c r="X144" s="23" t="str">
        <f>Table3[[#This Row],[Wave]]</f>
        <v>Wave 31</v>
      </c>
    </row>
    <row r="145" spans="1:24" x14ac:dyDescent="0.25">
      <c r="A145" s="18" t="s">
        <v>59</v>
      </c>
      <c r="B145" s="33">
        <v>144197102</v>
      </c>
      <c r="C145" s="18" t="s">
        <v>1269</v>
      </c>
      <c r="D145" s="31">
        <v>217642</v>
      </c>
      <c r="E145" s="24">
        <v>311308</v>
      </c>
      <c r="F145" s="24" t="s">
        <v>1290</v>
      </c>
      <c r="G145" s="18" t="s">
        <v>1296</v>
      </c>
      <c r="H145" s="18" t="s">
        <v>1297</v>
      </c>
      <c r="I145" s="18" t="s">
        <v>1297</v>
      </c>
      <c r="J145" s="24" t="s">
        <v>1441</v>
      </c>
      <c r="K145" s="18" t="s">
        <v>25</v>
      </c>
      <c r="L145" s="24" t="s">
        <v>1297</v>
      </c>
      <c r="M145" s="18"/>
      <c r="O145" s="28">
        <v>45131</v>
      </c>
      <c r="P145" s="28">
        <v>45138</v>
      </c>
      <c r="Q145" s="28">
        <v>45153</v>
      </c>
      <c r="R145" s="12" t="s">
        <v>27</v>
      </c>
      <c r="S145" s="12" t="s">
        <v>1645</v>
      </c>
      <c r="T14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45" s="12" t="s">
        <v>28</v>
      </c>
      <c r="V145" s="23" t="s">
        <v>29</v>
      </c>
      <c r="W145" s="23" t="str">
        <f>IF(Table3[[#This Row],[Status]]="Active","Active",IF(Table3[[#This Row],[Status]]="LOA","LOA","InActive"))</f>
        <v>InActive</v>
      </c>
      <c r="X145" s="23" t="str">
        <f>Table3[[#This Row],[Wave]]</f>
        <v>Wave 31</v>
      </c>
    </row>
    <row r="146" spans="1:24" x14ac:dyDescent="0.25">
      <c r="A146" s="18" t="s">
        <v>59</v>
      </c>
      <c r="B146" s="33">
        <v>145254102</v>
      </c>
      <c r="C146" s="18" t="s">
        <v>1232</v>
      </c>
      <c r="D146" s="31">
        <v>247642</v>
      </c>
      <c r="E146" s="24">
        <v>315308</v>
      </c>
      <c r="F146" s="24" t="s">
        <v>1292</v>
      </c>
      <c r="G146" s="18" t="s">
        <v>1296</v>
      </c>
      <c r="H146" s="18" t="s">
        <v>1297</v>
      </c>
      <c r="I146" s="18" t="s">
        <v>1297</v>
      </c>
      <c r="J146" s="24" t="s">
        <v>1442</v>
      </c>
      <c r="K146" s="18" t="s">
        <v>25</v>
      </c>
      <c r="L146" s="24" t="s">
        <v>1297</v>
      </c>
      <c r="M146" s="18"/>
      <c r="O146" s="28">
        <v>45131</v>
      </c>
      <c r="P146" s="28">
        <v>45138</v>
      </c>
      <c r="Q146" s="28">
        <v>45159</v>
      </c>
      <c r="R146" s="12" t="s">
        <v>27</v>
      </c>
      <c r="S146" s="12" t="s">
        <v>1646</v>
      </c>
      <c r="T14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D: 91-120 days</v>
      </c>
      <c r="U146" s="12" t="s">
        <v>28</v>
      </c>
      <c r="V146" s="23" t="s">
        <v>29</v>
      </c>
      <c r="W146" s="23" t="str">
        <f>IF(Table3[[#This Row],[Status]]="Active","Active",IF(Table3[[#This Row],[Status]]="LOA","LOA","InActive"))</f>
        <v>InActive</v>
      </c>
      <c r="X146" s="23" t="str">
        <f>Table3[[#This Row],[Wave]]</f>
        <v>Wave 31</v>
      </c>
    </row>
    <row r="147" spans="1:24" x14ac:dyDescent="0.25">
      <c r="A147" s="18" t="s">
        <v>59</v>
      </c>
      <c r="B147" s="33">
        <v>146244102</v>
      </c>
      <c r="C147" s="18" t="s">
        <v>1270</v>
      </c>
      <c r="D147" s="31">
        <v>233642</v>
      </c>
      <c r="E147" s="24">
        <v>399308</v>
      </c>
      <c r="F147" s="24" t="s">
        <v>1287</v>
      </c>
      <c r="G147" s="18" t="s">
        <v>1296</v>
      </c>
      <c r="H147" s="18" t="s">
        <v>1297</v>
      </c>
      <c r="I147" s="18" t="s">
        <v>1297</v>
      </c>
      <c r="J147" s="24" t="s">
        <v>1443</v>
      </c>
      <c r="K147" s="18" t="s">
        <v>25</v>
      </c>
      <c r="L147" s="24" t="s">
        <v>1297</v>
      </c>
      <c r="M147" s="18"/>
      <c r="O147" s="28">
        <v>45131</v>
      </c>
      <c r="P147" s="28">
        <v>45138</v>
      </c>
      <c r="Q147" s="28">
        <v>45153</v>
      </c>
      <c r="R147" s="12" t="s">
        <v>27</v>
      </c>
      <c r="S147" s="12" t="s">
        <v>1647</v>
      </c>
      <c r="T14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47" s="12" t="s">
        <v>28</v>
      </c>
      <c r="V147" s="23" t="s">
        <v>29</v>
      </c>
      <c r="W147" s="23" t="str">
        <f>IF(Table3[[#This Row],[Status]]="Active","Active",IF(Table3[[#This Row],[Status]]="LOA","LOA","InActive"))</f>
        <v>InActive</v>
      </c>
      <c r="X147" s="23" t="str">
        <f>Table3[[#This Row],[Wave]]</f>
        <v>Wave 31</v>
      </c>
    </row>
    <row r="148" spans="1:24" x14ac:dyDescent="0.25">
      <c r="A148" s="18" t="s">
        <v>59</v>
      </c>
      <c r="B148" s="33">
        <v>147246102</v>
      </c>
      <c r="C148" s="18" t="s">
        <v>1270</v>
      </c>
      <c r="D148" s="31">
        <v>177641</v>
      </c>
      <c r="E148" s="24">
        <v>385308</v>
      </c>
      <c r="F148" s="24" t="s">
        <v>1287</v>
      </c>
      <c r="G148" s="18" t="s">
        <v>1296</v>
      </c>
      <c r="H148" s="18" t="s">
        <v>1297</v>
      </c>
      <c r="I148" s="18" t="s">
        <v>1297</v>
      </c>
      <c r="J148" s="24" t="s">
        <v>1444</v>
      </c>
      <c r="K148" s="18" t="s">
        <v>25</v>
      </c>
      <c r="L148" s="24" t="s">
        <v>1297</v>
      </c>
      <c r="M148" s="18"/>
      <c r="O148" s="28">
        <v>45131</v>
      </c>
      <c r="P148" s="28">
        <v>45138</v>
      </c>
      <c r="Q148" s="28">
        <v>45153</v>
      </c>
      <c r="R148" s="12" t="s">
        <v>27</v>
      </c>
      <c r="S148" s="12" t="s">
        <v>1648</v>
      </c>
      <c r="T14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48" s="12" t="s">
        <v>28</v>
      </c>
      <c r="V148" s="23" t="s">
        <v>29</v>
      </c>
      <c r="W148" s="23" t="str">
        <f>IF(Table3[[#This Row],[Status]]="Active","Active",IF(Table3[[#This Row],[Status]]="LOA","LOA","InActive"))</f>
        <v>InActive</v>
      </c>
      <c r="X148" s="23" t="str">
        <f>Table3[[#This Row],[Wave]]</f>
        <v>Wave 31</v>
      </c>
    </row>
    <row r="149" spans="1:24" x14ac:dyDescent="0.25">
      <c r="A149" s="18" t="s">
        <v>59</v>
      </c>
      <c r="B149" s="33">
        <v>148213102</v>
      </c>
      <c r="C149" s="18" t="s">
        <v>1271</v>
      </c>
      <c r="D149" s="31">
        <v>192641</v>
      </c>
      <c r="E149" s="24">
        <v>342308</v>
      </c>
      <c r="F149" s="24" t="s">
        <v>1285</v>
      </c>
      <c r="G149" s="18" t="s">
        <v>1296</v>
      </c>
      <c r="H149" s="18" t="s">
        <v>1297</v>
      </c>
      <c r="I149" s="18" t="s">
        <v>1297</v>
      </c>
      <c r="J149" s="24" t="s">
        <v>1445</v>
      </c>
      <c r="K149" s="18" t="s">
        <v>25</v>
      </c>
      <c r="L149" s="24" t="s">
        <v>1297</v>
      </c>
      <c r="M149" s="18"/>
      <c r="O149" s="28">
        <v>45131</v>
      </c>
      <c r="P149" s="28">
        <v>45138</v>
      </c>
      <c r="Q149" s="28">
        <v>45153</v>
      </c>
      <c r="R149" s="12" t="s">
        <v>27</v>
      </c>
      <c r="S149" s="12" t="s">
        <v>1649</v>
      </c>
      <c r="T14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49" s="12" t="s">
        <v>28</v>
      </c>
      <c r="V149" s="23" t="s">
        <v>29</v>
      </c>
      <c r="W149" s="23" t="str">
        <f>IF(Table3[[#This Row],[Status]]="Active","Active",IF(Table3[[#This Row],[Status]]="LOA","LOA","InActive"))</f>
        <v>InActive</v>
      </c>
      <c r="X149" s="23" t="str">
        <f>Table3[[#This Row],[Wave]]</f>
        <v>Wave 31</v>
      </c>
    </row>
    <row r="150" spans="1:24" x14ac:dyDescent="0.25">
      <c r="A150" s="18" t="s">
        <v>59</v>
      </c>
      <c r="B150" s="33">
        <v>149214102</v>
      </c>
      <c r="C150" s="18" t="s">
        <v>1272</v>
      </c>
      <c r="D150" s="31">
        <v>204642</v>
      </c>
      <c r="E150" s="24">
        <v>318308</v>
      </c>
      <c r="F150" s="24" t="s">
        <v>1285</v>
      </c>
      <c r="G150" s="18" t="s">
        <v>1296</v>
      </c>
      <c r="H150" s="18" t="s">
        <v>1297</v>
      </c>
      <c r="I150" s="18" t="s">
        <v>1297</v>
      </c>
      <c r="J150" s="24" t="s">
        <v>1446</v>
      </c>
      <c r="K150" s="18" t="s">
        <v>25</v>
      </c>
      <c r="L150" s="24" t="s">
        <v>1297</v>
      </c>
      <c r="M150" s="18"/>
      <c r="O150" s="28">
        <v>45131</v>
      </c>
      <c r="P150" s="28">
        <v>45138</v>
      </c>
      <c r="Q150" s="28">
        <v>45153</v>
      </c>
      <c r="R150" s="12" t="s">
        <v>27</v>
      </c>
      <c r="S150" s="12" t="s">
        <v>1650</v>
      </c>
      <c r="T15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E: 121-180 days</v>
      </c>
      <c r="U150" s="12" t="s">
        <v>28</v>
      </c>
      <c r="V150" s="23" t="s">
        <v>29</v>
      </c>
      <c r="W150" s="23" t="str">
        <f>IF(Table3[[#This Row],[Status]]="Active","Active",IF(Table3[[#This Row],[Status]]="LOA","LOA","InActive"))</f>
        <v>InActive</v>
      </c>
      <c r="X150" s="23" t="str">
        <f>Table3[[#This Row],[Wave]]</f>
        <v>Wave 31</v>
      </c>
    </row>
    <row r="151" spans="1:24" x14ac:dyDescent="0.25">
      <c r="A151" s="18" t="s">
        <v>60</v>
      </c>
      <c r="B151" s="33">
        <v>150481101</v>
      </c>
      <c r="C151" s="18" t="s">
        <v>1273</v>
      </c>
      <c r="D151" s="31">
        <v>140641</v>
      </c>
      <c r="E151" s="24">
        <v>700300</v>
      </c>
      <c r="F151" s="24" t="s">
        <v>1291</v>
      </c>
      <c r="G151" s="18" t="s">
        <v>1295</v>
      </c>
      <c r="H151" s="18" t="s">
        <v>1297</v>
      </c>
      <c r="I151" s="18" t="s">
        <v>1297</v>
      </c>
      <c r="J151" s="24" t="s">
        <v>1447</v>
      </c>
      <c r="K151" s="18" t="s">
        <v>25</v>
      </c>
      <c r="L151" s="24" t="s">
        <v>1297</v>
      </c>
      <c r="M151" s="18"/>
      <c r="O151" s="28">
        <v>44487</v>
      </c>
      <c r="P151" s="28">
        <v>44489</v>
      </c>
      <c r="Q151" s="28">
        <v>44501</v>
      </c>
      <c r="R151" s="12" t="s">
        <v>27</v>
      </c>
      <c r="S151" s="12" t="s">
        <v>1651</v>
      </c>
      <c r="T15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51" s="12" t="s">
        <v>28</v>
      </c>
      <c r="V151" s="23" t="s">
        <v>29</v>
      </c>
      <c r="W151" s="23" t="str">
        <f>IF(Table3[[#This Row],[Status]]="Active","Active",IF(Table3[[#This Row],[Status]]="LOA","LOA","InActive"))</f>
        <v>InActive</v>
      </c>
      <c r="X151" s="23" t="str">
        <f>Table3[[#This Row],[Wave]]</f>
        <v>Wave 4</v>
      </c>
    </row>
    <row r="152" spans="1:24" x14ac:dyDescent="0.25">
      <c r="A152" s="18" t="s">
        <v>60</v>
      </c>
      <c r="B152" s="33">
        <v>151494101</v>
      </c>
      <c r="C152" s="18" t="s">
        <v>1274</v>
      </c>
      <c r="D152" s="31">
        <v>142641</v>
      </c>
      <c r="E152" s="24">
        <v>740300</v>
      </c>
      <c r="F152" s="24" t="s">
        <v>1284</v>
      </c>
      <c r="G152" s="18" t="s">
        <v>1295</v>
      </c>
      <c r="H152" s="18" t="s">
        <v>1297</v>
      </c>
      <c r="I152" s="18" t="s">
        <v>1297</v>
      </c>
      <c r="J152" s="24" t="s">
        <v>1448</v>
      </c>
      <c r="K152" s="18" t="s">
        <v>25</v>
      </c>
      <c r="L152" s="24" t="s">
        <v>1297</v>
      </c>
      <c r="M152" s="18"/>
      <c r="O152" s="28">
        <v>44487</v>
      </c>
      <c r="P152" s="28">
        <v>44489</v>
      </c>
      <c r="Q152" s="28">
        <v>44501</v>
      </c>
      <c r="R152" s="12" t="s">
        <v>27</v>
      </c>
      <c r="S152" s="12" t="s">
        <v>1652</v>
      </c>
      <c r="T15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52" s="12" t="s">
        <v>28</v>
      </c>
      <c r="V152" s="23" t="s">
        <v>29</v>
      </c>
      <c r="W152" s="23" t="str">
        <f>IF(Table3[[#This Row],[Status]]="Active","Active",IF(Table3[[#This Row],[Status]]="LOA","LOA","InActive"))</f>
        <v>InActive</v>
      </c>
      <c r="X152" s="23" t="str">
        <f>Table3[[#This Row],[Wave]]</f>
        <v>Wave 4</v>
      </c>
    </row>
    <row r="153" spans="1:24" x14ac:dyDescent="0.25">
      <c r="A153" s="18" t="s">
        <v>60</v>
      </c>
      <c r="B153" s="33">
        <v>152514101</v>
      </c>
      <c r="C153" s="18" t="s">
        <v>1275</v>
      </c>
      <c r="D153" s="31">
        <v>148641</v>
      </c>
      <c r="E153" s="24">
        <v>663300</v>
      </c>
      <c r="F153" s="24" t="s">
        <v>1282</v>
      </c>
      <c r="G153" s="18" t="s">
        <v>1295</v>
      </c>
      <c r="H153" s="18" t="s">
        <v>1297</v>
      </c>
      <c r="I153" s="18" t="s">
        <v>1297</v>
      </c>
      <c r="J153" s="24" t="s">
        <v>1449</v>
      </c>
      <c r="K153" s="18" t="s">
        <v>25</v>
      </c>
      <c r="L153" s="24" t="s">
        <v>1297</v>
      </c>
      <c r="M153" s="18"/>
      <c r="O153" s="28">
        <v>44487</v>
      </c>
      <c r="P153" s="28">
        <v>44489</v>
      </c>
      <c r="Q153" s="28">
        <v>44501</v>
      </c>
      <c r="R153" s="12" t="s">
        <v>27</v>
      </c>
      <c r="S153" s="12" t="s">
        <v>1653</v>
      </c>
      <c r="T15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53" s="12" t="s">
        <v>32</v>
      </c>
      <c r="V153" s="23" t="s">
        <v>29</v>
      </c>
      <c r="W153" s="23" t="str">
        <f>IF(Table3[[#This Row],[Status]]="Active","Active",IF(Table3[[#This Row],[Status]]="LOA","LOA","InActive"))</f>
        <v>InActive</v>
      </c>
      <c r="X153" s="23" t="str">
        <f>Table3[[#This Row],[Wave]]</f>
        <v>Wave 4</v>
      </c>
    </row>
    <row r="154" spans="1:24" x14ac:dyDescent="0.25">
      <c r="A154" s="18" t="s">
        <v>60</v>
      </c>
      <c r="B154" s="33">
        <v>153565101</v>
      </c>
      <c r="C154" s="18" t="s">
        <v>1276</v>
      </c>
      <c r="D154" s="31">
        <v>153641</v>
      </c>
      <c r="E154" s="24">
        <v>681300</v>
      </c>
      <c r="F154" s="24" t="s">
        <v>1283</v>
      </c>
      <c r="G154" s="18" t="s">
        <v>1295</v>
      </c>
      <c r="H154" s="18" t="s">
        <v>1297</v>
      </c>
      <c r="I154" s="18" t="s">
        <v>1297</v>
      </c>
      <c r="J154" s="24" t="s">
        <v>1450</v>
      </c>
      <c r="K154" s="18" t="s">
        <v>30</v>
      </c>
      <c r="L154" s="24" t="s">
        <v>1297</v>
      </c>
      <c r="M154" s="18"/>
      <c r="O154" s="28">
        <v>44487</v>
      </c>
      <c r="P154" s="28">
        <v>44489</v>
      </c>
      <c r="Q154" s="28">
        <v>44501</v>
      </c>
      <c r="R154" s="12" t="s">
        <v>27</v>
      </c>
      <c r="S154" s="12" t="s">
        <v>1654</v>
      </c>
      <c r="T15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54" s="12" t="s">
        <v>28</v>
      </c>
      <c r="V154" s="23" t="s">
        <v>29</v>
      </c>
      <c r="W154" s="23" t="str">
        <f>IF(Table3[[#This Row],[Status]]="Active","Active",IF(Table3[[#This Row],[Status]]="LOA","LOA","InActive"))</f>
        <v>InActive</v>
      </c>
      <c r="X154" s="23" t="str">
        <f>Table3[[#This Row],[Wave]]</f>
        <v>Wave 4</v>
      </c>
    </row>
    <row r="155" spans="1:24" x14ac:dyDescent="0.25">
      <c r="A155" s="18" t="s">
        <v>60</v>
      </c>
      <c r="B155" s="33">
        <v>154573101</v>
      </c>
      <c r="C155" s="18" t="s">
        <v>1274</v>
      </c>
      <c r="D155" s="31">
        <v>154641</v>
      </c>
      <c r="E155" s="24">
        <v>813300</v>
      </c>
      <c r="F155" s="24" t="s">
        <v>1282</v>
      </c>
      <c r="G155" s="18" t="s">
        <v>1295</v>
      </c>
      <c r="H155" s="18" t="s">
        <v>1297</v>
      </c>
      <c r="I155" s="18" t="s">
        <v>1297</v>
      </c>
      <c r="J155" s="24" t="s">
        <v>1451</v>
      </c>
      <c r="K155" s="18" t="s">
        <v>25</v>
      </c>
      <c r="L155" s="24" t="s">
        <v>1297</v>
      </c>
      <c r="M155" s="18"/>
      <c r="O155" s="28">
        <v>44487</v>
      </c>
      <c r="P155" s="28">
        <v>44489</v>
      </c>
      <c r="Q155" s="28">
        <v>44501</v>
      </c>
      <c r="R155" s="12" t="s">
        <v>27</v>
      </c>
      <c r="S155" s="12" t="s">
        <v>1655</v>
      </c>
      <c r="T15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55" s="12" t="s">
        <v>28</v>
      </c>
      <c r="V155" s="23" t="s">
        <v>29</v>
      </c>
      <c r="W155" s="23" t="str">
        <f>IF(Table3[[#This Row],[Status]]="Active","Active",IF(Table3[[#This Row],[Status]]="LOA","LOA","InActive"))</f>
        <v>InActive</v>
      </c>
      <c r="X155" s="23" t="str">
        <f>Table3[[#This Row],[Wave]]</f>
        <v>Wave 4</v>
      </c>
    </row>
    <row r="156" spans="1:24" x14ac:dyDescent="0.25">
      <c r="A156" s="18" t="s">
        <v>61</v>
      </c>
      <c r="B156" s="33">
        <v>155129101</v>
      </c>
      <c r="C156" s="18" t="s">
        <v>1277</v>
      </c>
      <c r="D156" s="31">
        <v>165641</v>
      </c>
      <c r="E156" s="24">
        <v>328301</v>
      </c>
      <c r="F156" s="24" t="s">
        <v>1290</v>
      </c>
      <c r="G156" s="18" t="s">
        <v>1295</v>
      </c>
      <c r="H156" s="18" t="s">
        <v>1297</v>
      </c>
      <c r="I156" s="18" t="s">
        <v>1297</v>
      </c>
      <c r="J156" s="24" t="s">
        <v>1452</v>
      </c>
      <c r="K156" s="18" t="s">
        <v>25</v>
      </c>
      <c r="L156" s="24" t="s">
        <v>1297</v>
      </c>
      <c r="M156" s="18"/>
      <c r="O156" s="28">
        <v>44502</v>
      </c>
      <c r="P156" s="28">
        <v>44508</v>
      </c>
      <c r="Q156" s="28">
        <v>44522</v>
      </c>
      <c r="R156" s="12" t="s">
        <v>27</v>
      </c>
      <c r="S156" s="12" t="s">
        <v>1656</v>
      </c>
      <c r="T15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56" s="12" t="s">
        <v>28</v>
      </c>
      <c r="V156" s="23" t="s">
        <v>29</v>
      </c>
      <c r="W156" s="23" t="str">
        <f>IF(Table3[[#This Row],[Status]]="Active","Active",IF(Table3[[#This Row],[Status]]="LOA","LOA","InActive"))</f>
        <v>InActive</v>
      </c>
      <c r="X156" s="23" t="str">
        <f>Table3[[#This Row],[Wave]]</f>
        <v>Wave 5</v>
      </c>
    </row>
    <row r="157" spans="1:24" x14ac:dyDescent="0.25">
      <c r="A157" s="18" t="s">
        <v>62</v>
      </c>
      <c r="B157" s="33">
        <v>156486101</v>
      </c>
      <c r="C157" s="18" t="s">
        <v>1278</v>
      </c>
      <c r="D157" s="31">
        <v>171641</v>
      </c>
      <c r="E157" s="24">
        <v>635300</v>
      </c>
      <c r="F157" s="24" t="s">
        <v>1286</v>
      </c>
      <c r="G157" s="18" t="s">
        <v>1295</v>
      </c>
      <c r="H157" s="18" t="s">
        <v>1297</v>
      </c>
      <c r="I157" s="18" t="s">
        <v>1297</v>
      </c>
      <c r="J157" s="24" t="s">
        <v>1453</v>
      </c>
      <c r="K157" s="18" t="s">
        <v>25</v>
      </c>
      <c r="L157" s="24" t="s">
        <v>1297</v>
      </c>
      <c r="M157" s="18"/>
      <c r="O157" s="28">
        <v>44508</v>
      </c>
      <c r="P157" s="28">
        <v>44515</v>
      </c>
      <c r="Q157" s="28">
        <v>44529</v>
      </c>
      <c r="R157" s="12" t="s">
        <v>27</v>
      </c>
      <c r="S157" s="12" t="s">
        <v>1657</v>
      </c>
      <c r="T15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57" s="12" t="s">
        <v>28</v>
      </c>
      <c r="V157" s="23" t="s">
        <v>29</v>
      </c>
      <c r="W157" s="23" t="str">
        <f>IF(Table3[[#This Row],[Status]]="Active","Active",IF(Table3[[#This Row],[Status]]="LOA","LOA","InActive"))</f>
        <v>InActive</v>
      </c>
      <c r="X157" s="23" t="str">
        <f>Table3[[#This Row],[Wave]]</f>
        <v>Wave 6</v>
      </c>
    </row>
    <row r="158" spans="1:24" x14ac:dyDescent="0.25">
      <c r="A158" s="18" t="s">
        <v>63</v>
      </c>
      <c r="B158" s="33">
        <v>157153101</v>
      </c>
      <c r="C158" s="18" t="s">
        <v>1279</v>
      </c>
      <c r="D158" s="31">
        <v>182641</v>
      </c>
      <c r="E158" s="24">
        <v>223301</v>
      </c>
      <c r="F158" s="24" t="s">
        <v>1282</v>
      </c>
      <c r="G158" s="18" t="s">
        <v>1295</v>
      </c>
      <c r="H158" s="18" t="s">
        <v>1297</v>
      </c>
      <c r="I158" s="18" t="s">
        <v>1297</v>
      </c>
      <c r="J158" s="24" t="s">
        <v>1454</v>
      </c>
      <c r="K158" s="18" t="s">
        <v>25</v>
      </c>
      <c r="L158" s="24" t="s">
        <v>1297</v>
      </c>
      <c r="M158" s="18"/>
      <c r="O158" s="28">
        <v>44538</v>
      </c>
      <c r="P158" s="28">
        <v>44545</v>
      </c>
      <c r="Q158" s="28">
        <v>44552</v>
      </c>
      <c r="R158" s="12" t="s">
        <v>27</v>
      </c>
      <c r="S158" s="12" t="s">
        <v>1658</v>
      </c>
      <c r="T15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58" s="12" t="s">
        <v>28</v>
      </c>
      <c r="V158" s="23" t="s">
        <v>29</v>
      </c>
      <c r="W158" s="23" t="str">
        <f>IF(Table3[[#This Row],[Status]]="Active","Active",IF(Table3[[#This Row],[Status]]="LOA","LOA","InActive"))</f>
        <v>InActive</v>
      </c>
      <c r="X158" s="23" t="str">
        <f>Table3[[#This Row],[Wave]]</f>
        <v>Wave 7</v>
      </c>
    </row>
    <row r="159" spans="1:24" x14ac:dyDescent="0.25">
      <c r="A159" s="18" t="s">
        <v>64</v>
      </c>
      <c r="B159" s="33">
        <v>158056101</v>
      </c>
      <c r="C159" s="18" t="s">
        <v>1280</v>
      </c>
      <c r="D159" s="31">
        <v>209642</v>
      </c>
      <c r="E159" s="24">
        <v>491301</v>
      </c>
      <c r="F159" s="24" t="s">
        <v>1290</v>
      </c>
      <c r="G159" s="18" t="s">
        <v>1295</v>
      </c>
      <c r="H159" s="18" t="s">
        <v>1297</v>
      </c>
      <c r="I159" s="18" t="s">
        <v>1297</v>
      </c>
      <c r="J159" s="24" t="s">
        <v>1455</v>
      </c>
      <c r="K159" s="18" t="s">
        <v>25</v>
      </c>
      <c r="L159" s="24" t="s">
        <v>1297</v>
      </c>
      <c r="M159" s="18"/>
      <c r="O159" s="28">
        <v>44543</v>
      </c>
      <c r="P159" s="28">
        <v>44550</v>
      </c>
      <c r="Q159" s="28">
        <v>44557</v>
      </c>
      <c r="R159" s="12" t="s">
        <v>27</v>
      </c>
      <c r="S159" s="12" t="s">
        <v>1659</v>
      </c>
      <c r="T15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59" s="12" t="s">
        <v>28</v>
      </c>
      <c r="V159" s="23" t="s">
        <v>29</v>
      </c>
      <c r="W159" s="23" t="str">
        <f>IF(Table3[[#This Row],[Status]]="Active","Active",IF(Table3[[#This Row],[Status]]="LOA","LOA","InActive"))</f>
        <v>InActive</v>
      </c>
      <c r="X159" s="23" t="str">
        <f>Table3[[#This Row],[Wave]]</f>
        <v>Wave 9</v>
      </c>
    </row>
    <row r="160" spans="1:24" x14ac:dyDescent="0.25">
      <c r="A160" s="18" t="s">
        <v>64</v>
      </c>
      <c r="B160" s="33">
        <v>159064101</v>
      </c>
      <c r="C160" s="18" t="s">
        <v>1281</v>
      </c>
      <c r="D160" s="31">
        <v>212642</v>
      </c>
      <c r="E160" s="24">
        <v>534301</v>
      </c>
      <c r="F160" s="24" t="s">
        <v>1283</v>
      </c>
      <c r="G160" s="18" t="s">
        <v>1295</v>
      </c>
      <c r="H160" s="18" t="s">
        <v>1297</v>
      </c>
      <c r="I160" s="18" t="s">
        <v>1297</v>
      </c>
      <c r="J160" s="24" t="s">
        <v>1456</v>
      </c>
      <c r="K160" s="18" t="s">
        <v>30</v>
      </c>
      <c r="L160" s="24" t="s">
        <v>1297</v>
      </c>
      <c r="M160" s="18"/>
      <c r="O160" s="28">
        <v>44543</v>
      </c>
      <c r="P160" s="28">
        <v>44550</v>
      </c>
      <c r="Q160" s="28">
        <v>44557</v>
      </c>
      <c r="R160" s="12" t="s">
        <v>27</v>
      </c>
      <c r="S160" s="12" t="s">
        <v>1660</v>
      </c>
      <c r="T16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F: 181-365 days</v>
      </c>
      <c r="U160" s="12" t="s">
        <v>32</v>
      </c>
      <c r="V160" s="23" t="s">
        <v>29</v>
      </c>
      <c r="W160" s="23" t="str">
        <f>IF(Table3[[#This Row],[Status]]="Active","Active",IF(Table3[[#This Row],[Status]]="LOA","LOA","InActive"))</f>
        <v>InActive</v>
      </c>
      <c r="X160" s="23" t="str">
        <f>Table3[[#This Row],[Wave]]</f>
        <v>Wave 9</v>
      </c>
    </row>
    <row r="161" spans="1:24" x14ac:dyDescent="0.25">
      <c r="A161" s="18" t="s">
        <v>65</v>
      </c>
      <c r="B161" s="33">
        <v>160337200</v>
      </c>
      <c r="C161" s="18" t="s">
        <v>1232</v>
      </c>
      <c r="D161" s="31">
        <v>197641</v>
      </c>
      <c r="E161" s="24">
        <v>94308</v>
      </c>
      <c r="F161" s="24" t="s">
        <v>1294</v>
      </c>
      <c r="G161" s="18" t="s">
        <v>1296</v>
      </c>
      <c r="H161" s="18" t="s">
        <v>1297</v>
      </c>
      <c r="I161" s="18" t="s">
        <v>1297</v>
      </c>
      <c r="J161" s="24" t="s">
        <v>1457</v>
      </c>
      <c r="K161" s="18" t="s">
        <v>25</v>
      </c>
      <c r="L161" s="24" t="s">
        <v>1297</v>
      </c>
      <c r="M161" s="18"/>
      <c r="O161" s="28">
        <v>45166</v>
      </c>
      <c r="P161" s="28">
        <v>45173</v>
      </c>
      <c r="Q161" s="28">
        <v>45194</v>
      </c>
      <c r="R161" s="12" t="s">
        <v>58</v>
      </c>
      <c r="S161" s="12" t="s">
        <v>1661</v>
      </c>
      <c r="T16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61" s="12" t="s">
        <v>28</v>
      </c>
      <c r="V161" s="23" t="s">
        <v>29</v>
      </c>
      <c r="W161" s="23" t="str">
        <f>IF(Table3[[#This Row],[Status]]="Active","Active",IF(Table3[[#This Row],[Status]]="LOA","LOA","InActive"))</f>
        <v>InActive</v>
      </c>
      <c r="X161" s="23" t="str">
        <f>Table3[[#This Row],[Wave]]</f>
        <v>Wave 32</v>
      </c>
    </row>
    <row r="162" spans="1:24" x14ac:dyDescent="0.25">
      <c r="A162" s="18" t="s">
        <v>65</v>
      </c>
      <c r="B162" s="33">
        <v>161909102</v>
      </c>
      <c r="C162" s="18" t="s">
        <v>1232</v>
      </c>
      <c r="D162" s="31">
        <v>195641</v>
      </c>
      <c r="E162" s="24">
        <v>181308</v>
      </c>
      <c r="F162" s="24" t="s">
        <v>1294</v>
      </c>
      <c r="G162" s="18" t="s">
        <v>1296</v>
      </c>
      <c r="H162" s="18" t="s">
        <v>1297</v>
      </c>
      <c r="I162" s="18" t="s">
        <v>1297</v>
      </c>
      <c r="J162" s="24" t="s">
        <v>1458</v>
      </c>
      <c r="K162" s="18" t="s">
        <v>25</v>
      </c>
      <c r="L162" s="24" t="s">
        <v>1297</v>
      </c>
      <c r="M162" s="18"/>
      <c r="O162" s="28">
        <v>45166</v>
      </c>
      <c r="P162" s="28">
        <v>45173</v>
      </c>
      <c r="Q162" s="28">
        <v>45194</v>
      </c>
      <c r="R162" s="12" t="s">
        <v>58</v>
      </c>
      <c r="S162" s="12" t="s">
        <v>1662</v>
      </c>
      <c r="T16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62" s="12" t="s">
        <v>28</v>
      </c>
      <c r="V162" s="23" t="s">
        <v>29</v>
      </c>
      <c r="W162" s="23" t="str">
        <f>IF(Table3[[#This Row],[Status]]="Active","Active",IF(Table3[[#This Row],[Status]]="LOA","LOA","InActive"))</f>
        <v>InActive</v>
      </c>
      <c r="X162" s="23" t="str">
        <f>Table3[[#This Row],[Wave]]</f>
        <v>Wave 32</v>
      </c>
    </row>
    <row r="163" spans="1:24" x14ac:dyDescent="0.25">
      <c r="A163" s="18" t="s">
        <v>65</v>
      </c>
      <c r="B163" s="33">
        <v>162917102</v>
      </c>
      <c r="C163" s="18" t="s">
        <v>1232</v>
      </c>
      <c r="D163" s="31">
        <v>229642</v>
      </c>
      <c r="E163" s="24">
        <v>125308</v>
      </c>
      <c r="F163" s="24" t="s">
        <v>1294</v>
      </c>
      <c r="G163" s="18" t="s">
        <v>1296</v>
      </c>
      <c r="H163" s="18" t="s">
        <v>1297</v>
      </c>
      <c r="I163" s="18" t="s">
        <v>1297</v>
      </c>
      <c r="J163" s="24" t="s">
        <v>1459</v>
      </c>
      <c r="K163" s="18" t="s">
        <v>25</v>
      </c>
      <c r="L163" s="24" t="s">
        <v>1297</v>
      </c>
      <c r="M163" s="18"/>
      <c r="O163" s="28">
        <v>45166</v>
      </c>
      <c r="P163" s="28">
        <v>45173</v>
      </c>
      <c r="Q163" s="28">
        <v>45194</v>
      </c>
      <c r="R163" s="12" t="s">
        <v>58</v>
      </c>
      <c r="S163" s="12" t="s">
        <v>1663</v>
      </c>
      <c r="T16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63" s="12" t="s">
        <v>28</v>
      </c>
      <c r="V163" s="23" t="s">
        <v>29</v>
      </c>
      <c r="W163" s="23" t="str">
        <f>IF(Table3[[#This Row],[Status]]="Active","Active",IF(Table3[[#This Row],[Status]]="LOA","LOA","InActive"))</f>
        <v>InActive</v>
      </c>
      <c r="X163" s="23" t="str">
        <f>Table3[[#This Row],[Wave]]</f>
        <v>Wave 32</v>
      </c>
    </row>
    <row r="164" spans="1:24" x14ac:dyDescent="0.25">
      <c r="A164" s="18" t="s">
        <v>65</v>
      </c>
      <c r="B164" s="33">
        <v>163938102</v>
      </c>
      <c r="C164" s="18" t="s">
        <v>1232</v>
      </c>
      <c r="D164" s="31">
        <v>225642</v>
      </c>
      <c r="E164" s="24">
        <v>130308</v>
      </c>
      <c r="F164" s="24" t="s">
        <v>1294</v>
      </c>
      <c r="G164" s="18" t="s">
        <v>1296</v>
      </c>
      <c r="H164" s="18" t="s">
        <v>1297</v>
      </c>
      <c r="I164" s="18" t="s">
        <v>1297</v>
      </c>
      <c r="J164" s="24" t="s">
        <v>1460</v>
      </c>
      <c r="K164" s="18" t="s">
        <v>25</v>
      </c>
      <c r="L164" s="24" t="s">
        <v>1297</v>
      </c>
      <c r="M164" s="18"/>
      <c r="O164" s="28">
        <v>45166</v>
      </c>
      <c r="P164" s="28">
        <v>45173</v>
      </c>
      <c r="Q164" s="28">
        <v>45194</v>
      </c>
      <c r="R164" s="12" t="s">
        <v>58</v>
      </c>
      <c r="S164" s="12" t="s">
        <v>1664</v>
      </c>
      <c r="T16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64" s="12" t="s">
        <v>28</v>
      </c>
      <c r="V164" s="23" t="s">
        <v>29</v>
      </c>
      <c r="W164" s="23" t="str">
        <f>IF(Table3[[#This Row],[Status]]="Active","Active",IF(Table3[[#This Row],[Status]]="LOA","LOA","InActive"))</f>
        <v>InActive</v>
      </c>
      <c r="X164" s="23" t="str">
        <f>Table3[[#This Row],[Wave]]</f>
        <v>Wave 32</v>
      </c>
    </row>
    <row r="165" spans="1:24" x14ac:dyDescent="0.25">
      <c r="A165" s="18" t="s">
        <v>65</v>
      </c>
      <c r="B165" s="33">
        <v>164942102</v>
      </c>
      <c r="C165" s="18" t="s">
        <v>1232</v>
      </c>
      <c r="D165" s="31">
        <v>36640</v>
      </c>
      <c r="E165" s="24">
        <v>182308</v>
      </c>
      <c r="F165" s="24" t="s">
        <v>1294</v>
      </c>
      <c r="G165" s="18" t="s">
        <v>1296</v>
      </c>
      <c r="H165" s="18" t="s">
        <v>1297</v>
      </c>
      <c r="I165" s="18" t="s">
        <v>1297</v>
      </c>
      <c r="J165" s="24" t="s">
        <v>1461</v>
      </c>
      <c r="K165" s="18" t="s">
        <v>25</v>
      </c>
      <c r="L165" s="24" t="s">
        <v>1297</v>
      </c>
      <c r="M165" s="18"/>
      <c r="O165" s="28">
        <v>45166</v>
      </c>
      <c r="P165" s="28">
        <v>45173</v>
      </c>
      <c r="Q165" s="28">
        <v>45194</v>
      </c>
      <c r="R165" s="12" t="s">
        <v>58</v>
      </c>
      <c r="S165" s="12" t="s">
        <v>1665</v>
      </c>
      <c r="T16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65" s="12" t="s">
        <v>28</v>
      </c>
      <c r="V165" s="23" t="s">
        <v>29</v>
      </c>
      <c r="W165" s="23" t="str">
        <f>IF(Table3[[#This Row],[Status]]="Active","Active",IF(Table3[[#This Row],[Status]]="LOA","LOA","InActive"))</f>
        <v>InActive</v>
      </c>
      <c r="X165" s="23" t="str">
        <f>Table3[[#This Row],[Wave]]</f>
        <v>Wave 32</v>
      </c>
    </row>
    <row r="166" spans="1:24" x14ac:dyDescent="0.25">
      <c r="A166" s="18" t="s">
        <v>65</v>
      </c>
      <c r="B166" s="33">
        <v>165739102</v>
      </c>
      <c r="C166" s="18" t="s">
        <v>1232</v>
      </c>
      <c r="D166" s="31">
        <v>169641</v>
      </c>
      <c r="E166" s="24">
        <v>312308</v>
      </c>
      <c r="F166" s="24" t="s">
        <v>1294</v>
      </c>
      <c r="G166" s="18" t="s">
        <v>1296</v>
      </c>
      <c r="H166" s="18" t="s">
        <v>1297</v>
      </c>
      <c r="I166" s="18" t="s">
        <v>1297</v>
      </c>
      <c r="J166" s="24" t="s">
        <v>1462</v>
      </c>
      <c r="K166" s="18" t="s">
        <v>25</v>
      </c>
      <c r="L166" s="24" t="s">
        <v>1297</v>
      </c>
      <c r="M166" s="18"/>
      <c r="O166" s="28">
        <v>45166</v>
      </c>
      <c r="P166" s="28">
        <v>45173</v>
      </c>
      <c r="Q166" s="28">
        <v>45194</v>
      </c>
      <c r="R166" s="12" t="s">
        <v>58</v>
      </c>
      <c r="S166" s="12" t="s">
        <v>1666</v>
      </c>
      <c r="T16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66" s="12" t="s">
        <v>28</v>
      </c>
      <c r="V166" s="23" t="s">
        <v>29</v>
      </c>
      <c r="W166" s="23" t="str">
        <f>IF(Table3[[#This Row],[Status]]="Active","Active",IF(Table3[[#This Row],[Status]]="LOA","LOA","InActive"))</f>
        <v>InActive</v>
      </c>
      <c r="X166" s="23" t="str">
        <f>Table3[[#This Row],[Wave]]</f>
        <v>Wave 32</v>
      </c>
    </row>
    <row r="167" spans="1:24" x14ac:dyDescent="0.25">
      <c r="A167" s="18" t="s">
        <v>65</v>
      </c>
      <c r="B167" s="33">
        <v>166949102</v>
      </c>
      <c r="C167" s="18" t="s">
        <v>1232</v>
      </c>
      <c r="D167" s="31">
        <v>186641</v>
      </c>
      <c r="E167" s="24">
        <v>106308</v>
      </c>
      <c r="F167" s="24" t="s">
        <v>1294</v>
      </c>
      <c r="G167" s="18" t="s">
        <v>1296</v>
      </c>
      <c r="H167" s="18" t="s">
        <v>1297</v>
      </c>
      <c r="I167" s="18" t="s">
        <v>1297</v>
      </c>
      <c r="J167" s="24" t="s">
        <v>1463</v>
      </c>
      <c r="K167" s="18" t="s">
        <v>25</v>
      </c>
      <c r="L167" s="24" t="s">
        <v>1297</v>
      </c>
      <c r="M167" s="18"/>
      <c r="O167" s="28">
        <v>45166</v>
      </c>
      <c r="P167" s="28">
        <v>45173</v>
      </c>
      <c r="Q167" s="28">
        <v>45194</v>
      </c>
      <c r="R167" s="12" t="s">
        <v>58</v>
      </c>
      <c r="S167" s="12" t="s">
        <v>1667</v>
      </c>
      <c r="T16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67" s="12" t="s">
        <v>28</v>
      </c>
      <c r="V167" s="23" t="s">
        <v>29</v>
      </c>
      <c r="W167" s="23" t="str">
        <f>IF(Table3[[#This Row],[Status]]="Active","Active",IF(Table3[[#This Row],[Status]]="LOA","LOA","InActive"))</f>
        <v>InActive</v>
      </c>
      <c r="X167" s="23" t="str">
        <f>Table3[[#This Row],[Wave]]</f>
        <v>Wave 32</v>
      </c>
    </row>
    <row r="168" spans="1:24" x14ac:dyDescent="0.25">
      <c r="A168" s="18" t="s">
        <v>65</v>
      </c>
      <c r="B168" s="33">
        <v>167274102</v>
      </c>
      <c r="C168" s="18" t="s">
        <v>1232</v>
      </c>
      <c r="D168" s="31">
        <v>236642</v>
      </c>
      <c r="E168" s="24">
        <v>251308</v>
      </c>
      <c r="F168" s="24" t="s">
        <v>1294</v>
      </c>
      <c r="G168" s="18" t="s">
        <v>1296</v>
      </c>
      <c r="H168" s="18" t="s">
        <v>1297</v>
      </c>
      <c r="I168" s="18" t="s">
        <v>1297</v>
      </c>
      <c r="J168" s="24" t="s">
        <v>1464</v>
      </c>
      <c r="K168" s="18" t="s">
        <v>25</v>
      </c>
      <c r="L168" s="24" t="s">
        <v>1297</v>
      </c>
      <c r="M168" s="18"/>
      <c r="O168" s="28">
        <v>45166</v>
      </c>
      <c r="P168" s="28">
        <v>45173</v>
      </c>
      <c r="Q168" s="28">
        <v>45194</v>
      </c>
      <c r="R168" s="12" t="s">
        <v>58</v>
      </c>
      <c r="S168" s="12" t="s">
        <v>1668</v>
      </c>
      <c r="T16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68" s="12" t="s">
        <v>28</v>
      </c>
      <c r="V168" s="23" t="s">
        <v>29</v>
      </c>
      <c r="W168" s="23" t="str">
        <f>IF(Table3[[#This Row],[Status]]="Active","Active",IF(Table3[[#This Row],[Status]]="LOA","LOA","InActive"))</f>
        <v>InActive</v>
      </c>
      <c r="X168" s="23" t="str">
        <f>Table3[[#This Row],[Wave]]</f>
        <v>Wave 32</v>
      </c>
    </row>
    <row r="169" spans="1:24" x14ac:dyDescent="0.25">
      <c r="A169" s="18" t="s">
        <v>65</v>
      </c>
      <c r="B169" s="33">
        <v>168955102</v>
      </c>
      <c r="C169" s="18" t="s">
        <v>1232</v>
      </c>
      <c r="D169" s="31">
        <v>203642</v>
      </c>
      <c r="E169" s="24">
        <v>168308</v>
      </c>
      <c r="F169" s="24" t="s">
        <v>1294</v>
      </c>
      <c r="G169" s="18" t="s">
        <v>1296</v>
      </c>
      <c r="H169" s="18" t="s">
        <v>1297</v>
      </c>
      <c r="I169" s="18" t="s">
        <v>1297</v>
      </c>
      <c r="J169" s="24" t="s">
        <v>1465</v>
      </c>
      <c r="K169" s="18" t="s">
        <v>25</v>
      </c>
      <c r="L169" s="24" t="s">
        <v>1297</v>
      </c>
      <c r="M169" s="18"/>
      <c r="O169" s="28">
        <v>45166</v>
      </c>
      <c r="P169" s="28">
        <v>45173</v>
      </c>
      <c r="Q169" s="28">
        <v>45194</v>
      </c>
      <c r="R169" s="12" t="s">
        <v>58</v>
      </c>
      <c r="S169" s="12" t="s">
        <v>1669</v>
      </c>
      <c r="T16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69" s="12" t="s">
        <v>28</v>
      </c>
      <c r="V169" s="23" t="s">
        <v>29</v>
      </c>
      <c r="W169" s="23" t="str">
        <f>IF(Table3[[#This Row],[Status]]="Active","Active",IF(Table3[[#This Row],[Status]]="LOA","LOA","InActive"))</f>
        <v>InActive</v>
      </c>
      <c r="X169" s="23" t="str">
        <f>Table3[[#This Row],[Wave]]</f>
        <v>Wave 32</v>
      </c>
    </row>
    <row r="170" spans="1:24" x14ac:dyDescent="0.25">
      <c r="A170" s="18" t="s">
        <v>65</v>
      </c>
      <c r="B170" s="33">
        <v>169957102</v>
      </c>
      <c r="C170" s="18" t="s">
        <v>1232</v>
      </c>
      <c r="D170" s="31">
        <v>208642</v>
      </c>
      <c r="E170" s="24">
        <v>147308</v>
      </c>
      <c r="F170" s="24" t="s">
        <v>1294</v>
      </c>
      <c r="G170" s="18" t="s">
        <v>1296</v>
      </c>
      <c r="H170" s="18" t="s">
        <v>1297</v>
      </c>
      <c r="I170" s="18" t="s">
        <v>1297</v>
      </c>
      <c r="J170" s="24" t="s">
        <v>1466</v>
      </c>
      <c r="K170" s="18" t="s">
        <v>25</v>
      </c>
      <c r="L170" s="24" t="s">
        <v>1297</v>
      </c>
      <c r="M170" s="18"/>
      <c r="O170" s="28">
        <v>45166</v>
      </c>
      <c r="P170" s="28">
        <v>45173</v>
      </c>
      <c r="Q170" s="28">
        <v>45194</v>
      </c>
      <c r="R170" s="12" t="s">
        <v>58</v>
      </c>
      <c r="S170" s="12" t="s">
        <v>1670</v>
      </c>
      <c r="T17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70" s="12" t="s">
        <v>28</v>
      </c>
      <c r="V170" s="23" t="s">
        <v>29</v>
      </c>
      <c r="W170" s="23" t="str">
        <f>IF(Table3[[#This Row],[Status]]="Active","Active",IF(Table3[[#This Row],[Status]]="LOA","LOA","InActive"))</f>
        <v>InActive</v>
      </c>
      <c r="X170" s="23" t="str">
        <f>Table3[[#This Row],[Wave]]</f>
        <v>Wave 32</v>
      </c>
    </row>
    <row r="171" spans="1:24" x14ac:dyDescent="0.25">
      <c r="A171" s="18" t="s">
        <v>65</v>
      </c>
      <c r="B171" s="33">
        <v>170960102</v>
      </c>
      <c r="C171" s="18" t="s">
        <v>1232</v>
      </c>
      <c r="D171" s="31">
        <v>298642</v>
      </c>
      <c r="E171" s="24">
        <v>146308</v>
      </c>
      <c r="F171" s="24" t="s">
        <v>1294</v>
      </c>
      <c r="G171" s="18" t="s">
        <v>1296</v>
      </c>
      <c r="H171" s="18" t="s">
        <v>1297</v>
      </c>
      <c r="I171" s="18" t="s">
        <v>1297</v>
      </c>
      <c r="J171" s="24" t="s">
        <v>1467</v>
      </c>
      <c r="K171" s="18" t="s">
        <v>25</v>
      </c>
      <c r="L171" s="24" t="s">
        <v>1297</v>
      </c>
      <c r="M171" s="18"/>
      <c r="O171" s="28">
        <v>45166</v>
      </c>
      <c r="P171" s="28">
        <v>45173</v>
      </c>
      <c r="Q171" s="28">
        <v>45194</v>
      </c>
      <c r="R171" s="12" t="s">
        <v>58</v>
      </c>
      <c r="S171" s="12" t="s">
        <v>1671</v>
      </c>
      <c r="T17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71" s="12" t="s">
        <v>28</v>
      </c>
      <c r="V171" s="23" t="s">
        <v>29</v>
      </c>
      <c r="W171" s="23" t="str">
        <f>IF(Table3[[#This Row],[Status]]="Active","Active",IF(Table3[[#This Row],[Status]]="LOA","LOA","InActive"))</f>
        <v>InActive</v>
      </c>
      <c r="X171" s="23" t="str">
        <f>Table3[[#This Row],[Wave]]</f>
        <v>Wave 32</v>
      </c>
    </row>
    <row r="172" spans="1:24" x14ac:dyDescent="0.25">
      <c r="A172" s="18" t="s">
        <v>65</v>
      </c>
      <c r="B172" s="33">
        <v>171234102</v>
      </c>
      <c r="C172" s="18" t="s">
        <v>1232</v>
      </c>
      <c r="D172" s="31">
        <v>220642</v>
      </c>
      <c r="E172" s="24">
        <v>284308</v>
      </c>
      <c r="F172" s="24" t="s">
        <v>1294</v>
      </c>
      <c r="G172" s="18" t="s">
        <v>1296</v>
      </c>
      <c r="H172" s="18" t="s">
        <v>1297</v>
      </c>
      <c r="I172" s="18" t="s">
        <v>1297</v>
      </c>
      <c r="J172" s="24" t="s">
        <v>1468</v>
      </c>
      <c r="K172" s="18" t="s">
        <v>25</v>
      </c>
      <c r="L172" s="24" t="s">
        <v>1297</v>
      </c>
      <c r="M172" s="18"/>
      <c r="O172" s="28">
        <v>45166</v>
      </c>
      <c r="P172" s="28">
        <v>45173</v>
      </c>
      <c r="Q172" s="28">
        <v>45194</v>
      </c>
      <c r="R172" s="12" t="s">
        <v>58</v>
      </c>
      <c r="S172" s="12" t="s">
        <v>1672</v>
      </c>
      <c r="T17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72" s="12" t="s">
        <v>28</v>
      </c>
      <c r="V172" s="23" t="s">
        <v>29</v>
      </c>
      <c r="W172" s="23" t="str">
        <f>IF(Table3[[#This Row],[Status]]="Active","Active",IF(Table3[[#This Row],[Status]]="LOA","LOA","InActive"))</f>
        <v>InActive</v>
      </c>
      <c r="X172" s="23" t="str">
        <f>Table3[[#This Row],[Wave]]</f>
        <v>Wave 32</v>
      </c>
    </row>
    <row r="173" spans="1:24" x14ac:dyDescent="0.25">
      <c r="A173" s="18" t="s">
        <v>65</v>
      </c>
      <c r="B173" s="33">
        <v>172963102</v>
      </c>
      <c r="C173" s="18" t="s">
        <v>1232</v>
      </c>
      <c r="D173" s="18" t="s">
        <v>1132</v>
      </c>
      <c r="E173" s="24" t="s">
        <v>1132</v>
      </c>
      <c r="F173" s="24" t="s">
        <v>1294</v>
      </c>
      <c r="G173" s="18" t="s">
        <v>1296</v>
      </c>
      <c r="H173" s="18" t="s">
        <v>1297</v>
      </c>
      <c r="I173" s="18" t="s">
        <v>1297</v>
      </c>
      <c r="J173" s="24" t="s">
        <v>1469</v>
      </c>
      <c r="K173" s="18" t="s">
        <v>25</v>
      </c>
      <c r="L173" s="24" t="s">
        <v>1297</v>
      </c>
      <c r="M173" s="18"/>
      <c r="O173" s="28">
        <v>45166</v>
      </c>
      <c r="P173" s="28">
        <v>45173</v>
      </c>
      <c r="Q173" s="28">
        <v>45194</v>
      </c>
      <c r="R173" s="12" t="s">
        <v>58</v>
      </c>
      <c r="S173" s="12" t="s">
        <v>1673</v>
      </c>
      <c r="T17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73" s="12" t="s">
        <v>28</v>
      </c>
      <c r="V173" s="23" t="s">
        <v>29</v>
      </c>
      <c r="W173" s="23" t="str">
        <f>IF(Table3[[#This Row],[Status]]="Active","Active",IF(Table3[[#This Row],[Status]]="LOA","LOA","InActive"))</f>
        <v>InActive</v>
      </c>
      <c r="X173" s="23" t="str">
        <f>Table3[[#This Row],[Wave]]</f>
        <v>Wave 32</v>
      </c>
    </row>
    <row r="174" spans="1:24" x14ac:dyDescent="0.25">
      <c r="A174" s="18" t="s">
        <v>65</v>
      </c>
      <c r="B174" s="33">
        <v>173320101</v>
      </c>
      <c r="C174" s="18" t="s">
        <v>1232</v>
      </c>
      <c r="D174" s="18" t="s">
        <v>1132</v>
      </c>
      <c r="E174" s="24" t="s">
        <v>1132</v>
      </c>
      <c r="F174" s="24" t="s">
        <v>1294</v>
      </c>
      <c r="G174" s="18" t="s">
        <v>1296</v>
      </c>
      <c r="H174" s="18" t="s">
        <v>1297</v>
      </c>
      <c r="I174" s="18" t="s">
        <v>1297</v>
      </c>
      <c r="J174" s="24" t="s">
        <v>1470</v>
      </c>
      <c r="K174" s="18" t="s">
        <v>25</v>
      </c>
      <c r="L174" s="24" t="s">
        <v>1297</v>
      </c>
      <c r="M174" s="18"/>
      <c r="O174" s="28">
        <v>45166</v>
      </c>
      <c r="P174" s="28">
        <v>45173</v>
      </c>
      <c r="Q174" s="28">
        <v>45194</v>
      </c>
      <c r="R174" s="12" t="s">
        <v>58</v>
      </c>
      <c r="S174" s="12" t="s">
        <v>1674</v>
      </c>
      <c r="T17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74" s="12" t="s">
        <v>28</v>
      </c>
      <c r="V174" s="23" t="s">
        <v>29</v>
      </c>
      <c r="W174" s="23" t="str">
        <f>IF(Table3[[#This Row],[Status]]="Active","Active",IF(Table3[[#This Row],[Status]]="LOA","LOA","InActive"))</f>
        <v>InActive</v>
      </c>
      <c r="X174" s="23" t="str">
        <f>Table3[[#This Row],[Wave]]</f>
        <v>Wave 32</v>
      </c>
    </row>
    <row r="175" spans="1:24" x14ac:dyDescent="0.25">
      <c r="A175" s="18" t="s">
        <v>65</v>
      </c>
      <c r="B175" s="33">
        <v>174968102</v>
      </c>
      <c r="C175" s="18" t="s">
        <v>1232</v>
      </c>
      <c r="D175" s="31">
        <v>309643</v>
      </c>
      <c r="E175" s="24">
        <v>176308</v>
      </c>
      <c r="F175" s="24" t="s">
        <v>1294</v>
      </c>
      <c r="G175" s="18" t="s">
        <v>1296</v>
      </c>
      <c r="H175" s="18" t="s">
        <v>1297</v>
      </c>
      <c r="I175" s="18" t="s">
        <v>1297</v>
      </c>
      <c r="J175" s="24" t="s">
        <v>1471</v>
      </c>
      <c r="K175" s="18" t="s">
        <v>25</v>
      </c>
      <c r="L175" s="24" t="s">
        <v>1297</v>
      </c>
      <c r="M175" s="18"/>
      <c r="O175" s="28">
        <v>45166</v>
      </c>
      <c r="P175" s="28">
        <v>45173</v>
      </c>
      <c r="Q175" s="28">
        <v>45194</v>
      </c>
      <c r="R175" s="12" t="s">
        <v>58</v>
      </c>
      <c r="S175" s="12" t="s">
        <v>1675</v>
      </c>
      <c r="T17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75" s="12" t="s">
        <v>28</v>
      </c>
      <c r="V175" s="23" t="s">
        <v>29</v>
      </c>
      <c r="W175" s="23" t="str">
        <f>IF(Table3[[#This Row],[Status]]="Active","Active",IF(Table3[[#This Row],[Status]]="LOA","LOA","InActive"))</f>
        <v>InActive</v>
      </c>
      <c r="X175" s="23" t="str">
        <f>Table3[[#This Row],[Wave]]</f>
        <v>Wave 32</v>
      </c>
    </row>
    <row r="176" spans="1:24" x14ac:dyDescent="0.25">
      <c r="A176" s="18" t="s">
        <v>65</v>
      </c>
      <c r="B176" s="33">
        <v>175376101</v>
      </c>
      <c r="C176" s="18" t="s">
        <v>1232</v>
      </c>
      <c r="D176" s="31">
        <v>15640</v>
      </c>
      <c r="E176" s="24">
        <v>129308</v>
      </c>
      <c r="F176" s="24" t="s">
        <v>1294</v>
      </c>
      <c r="G176" s="18" t="s">
        <v>1296</v>
      </c>
      <c r="H176" s="18" t="s">
        <v>1297</v>
      </c>
      <c r="I176" s="18" t="s">
        <v>1297</v>
      </c>
      <c r="J176" s="24" t="s">
        <v>1472</v>
      </c>
      <c r="K176" s="18" t="s">
        <v>25</v>
      </c>
      <c r="L176" s="24" t="s">
        <v>1297</v>
      </c>
      <c r="M176" s="18"/>
      <c r="O176" s="28">
        <v>45166</v>
      </c>
      <c r="P176" s="28">
        <v>45173</v>
      </c>
      <c r="Q176" s="28">
        <v>45194</v>
      </c>
      <c r="R176" s="12" t="s">
        <v>58</v>
      </c>
      <c r="S176" s="12" t="s">
        <v>1676</v>
      </c>
      <c r="T17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76" s="12" t="s">
        <v>28</v>
      </c>
      <c r="V176" s="23" t="s">
        <v>29</v>
      </c>
      <c r="W176" s="23" t="str">
        <f>IF(Table3[[#This Row],[Status]]="Active","Active",IF(Table3[[#This Row],[Status]]="LOA","LOA","InActive"))</f>
        <v>InActive</v>
      </c>
      <c r="X176" s="23" t="str">
        <f>Table3[[#This Row],[Wave]]</f>
        <v>Wave 32</v>
      </c>
    </row>
    <row r="177" spans="1:24" x14ac:dyDescent="0.25">
      <c r="A177" s="18" t="s">
        <v>65</v>
      </c>
      <c r="B177" s="33">
        <v>176971102</v>
      </c>
      <c r="C177" s="18" t="s">
        <v>1232</v>
      </c>
      <c r="D177" s="31">
        <v>59640</v>
      </c>
      <c r="E177" s="24">
        <v>148308</v>
      </c>
      <c r="F177" s="24" t="s">
        <v>1294</v>
      </c>
      <c r="G177" s="18" t="s">
        <v>1296</v>
      </c>
      <c r="H177" s="18" t="s">
        <v>1297</v>
      </c>
      <c r="I177" s="18" t="s">
        <v>1297</v>
      </c>
      <c r="J177" s="24" t="s">
        <v>1473</v>
      </c>
      <c r="K177" s="18" t="s">
        <v>25</v>
      </c>
      <c r="L177" s="24" t="s">
        <v>1297</v>
      </c>
      <c r="M177" s="18"/>
      <c r="O177" s="28">
        <v>45166</v>
      </c>
      <c r="P177" s="28">
        <v>45173</v>
      </c>
      <c r="Q177" s="28">
        <v>45194</v>
      </c>
      <c r="R177" s="12" t="s">
        <v>58</v>
      </c>
      <c r="S177" s="12" t="s">
        <v>1677</v>
      </c>
      <c r="T17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77" s="12" t="s">
        <v>28</v>
      </c>
      <c r="V177" s="23" t="s">
        <v>29</v>
      </c>
      <c r="W177" s="23" t="str">
        <f>IF(Table3[[#This Row],[Status]]="Active","Active",IF(Table3[[#This Row],[Status]]="LOA","LOA","InActive"))</f>
        <v>InActive</v>
      </c>
      <c r="X177" s="23" t="str">
        <f>Table3[[#This Row],[Wave]]</f>
        <v>Wave 32</v>
      </c>
    </row>
    <row r="178" spans="1:24" x14ac:dyDescent="0.25">
      <c r="A178" s="18" t="s">
        <v>65</v>
      </c>
      <c r="B178" s="33">
        <v>177272102</v>
      </c>
      <c r="C178" s="18" t="s">
        <v>1232</v>
      </c>
      <c r="D178" s="31">
        <v>158641</v>
      </c>
      <c r="E178" s="24">
        <v>242308</v>
      </c>
      <c r="F178" s="24" t="s">
        <v>1294</v>
      </c>
      <c r="G178" s="18" t="s">
        <v>1296</v>
      </c>
      <c r="H178" s="18" t="s">
        <v>1297</v>
      </c>
      <c r="I178" s="18" t="s">
        <v>1297</v>
      </c>
      <c r="J178" s="24" t="s">
        <v>1474</v>
      </c>
      <c r="K178" s="18" t="s">
        <v>25</v>
      </c>
      <c r="L178" s="24" t="s">
        <v>1297</v>
      </c>
      <c r="M178" s="18"/>
      <c r="O178" s="28">
        <v>45166</v>
      </c>
      <c r="P178" s="28">
        <v>45173</v>
      </c>
      <c r="Q178" s="28">
        <v>45194</v>
      </c>
      <c r="R178" s="12" t="s">
        <v>58</v>
      </c>
      <c r="S178" s="12" t="s">
        <v>1678</v>
      </c>
      <c r="T17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78" s="12" t="s">
        <v>28</v>
      </c>
      <c r="V178" s="23" t="s">
        <v>29</v>
      </c>
      <c r="W178" s="23" t="str">
        <f>IF(Table3[[#This Row],[Status]]="Active","Active",IF(Table3[[#This Row],[Status]]="LOA","LOA","InActive"))</f>
        <v>InActive</v>
      </c>
      <c r="X178" s="23" t="str">
        <f>Table3[[#This Row],[Wave]]</f>
        <v>Wave 32</v>
      </c>
    </row>
    <row r="179" spans="1:24" x14ac:dyDescent="0.25">
      <c r="A179" s="18" t="s">
        <v>65</v>
      </c>
      <c r="B179" s="33">
        <v>178974102</v>
      </c>
      <c r="C179" s="18" t="s">
        <v>1232</v>
      </c>
      <c r="D179" s="31">
        <v>315643</v>
      </c>
      <c r="E179" s="24">
        <v>166308</v>
      </c>
      <c r="F179" s="24" t="s">
        <v>1294</v>
      </c>
      <c r="G179" s="18" t="s">
        <v>1296</v>
      </c>
      <c r="H179" s="18" t="s">
        <v>1297</v>
      </c>
      <c r="I179" s="18" t="s">
        <v>1297</v>
      </c>
      <c r="J179" s="24" t="s">
        <v>1475</v>
      </c>
      <c r="K179" s="18" t="s">
        <v>25</v>
      </c>
      <c r="L179" s="24" t="s">
        <v>1297</v>
      </c>
      <c r="M179" s="18"/>
      <c r="O179" s="28">
        <v>45166</v>
      </c>
      <c r="P179" s="28">
        <v>45173</v>
      </c>
      <c r="Q179" s="28">
        <v>45194</v>
      </c>
      <c r="R179" s="12" t="s">
        <v>58</v>
      </c>
      <c r="S179" s="12" t="s">
        <v>1679</v>
      </c>
      <c r="T17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79" s="12" t="s">
        <v>28</v>
      </c>
      <c r="V179" s="23" t="s">
        <v>29</v>
      </c>
      <c r="W179" s="23" t="str">
        <f>IF(Table3[[#This Row],[Status]]="Active","Active",IF(Table3[[#This Row],[Status]]="LOA","LOA","InActive"))</f>
        <v>InActive</v>
      </c>
      <c r="X179" s="23" t="str">
        <f>Table3[[#This Row],[Wave]]</f>
        <v>Wave 32</v>
      </c>
    </row>
    <row r="180" spans="1:24" x14ac:dyDescent="0.25">
      <c r="A180" s="18" t="s">
        <v>65</v>
      </c>
      <c r="B180" s="33">
        <v>179685102</v>
      </c>
      <c r="C180" s="18" t="s">
        <v>1232</v>
      </c>
      <c r="D180" s="31">
        <v>248642</v>
      </c>
      <c r="E180" s="24">
        <v>235308</v>
      </c>
      <c r="F180" s="24" t="s">
        <v>1294</v>
      </c>
      <c r="G180" s="18" t="s">
        <v>1296</v>
      </c>
      <c r="H180" s="18" t="s">
        <v>1297</v>
      </c>
      <c r="I180" s="18" t="s">
        <v>1297</v>
      </c>
      <c r="J180" s="24" t="s">
        <v>1476</v>
      </c>
      <c r="K180" s="18" t="s">
        <v>25</v>
      </c>
      <c r="L180" s="24" t="s">
        <v>1297</v>
      </c>
      <c r="M180" s="18"/>
      <c r="O180" s="28">
        <v>45166</v>
      </c>
      <c r="P180" s="28">
        <v>45173</v>
      </c>
      <c r="Q180" s="28">
        <v>45194</v>
      </c>
      <c r="R180" s="12" t="s">
        <v>58</v>
      </c>
      <c r="S180" s="12" t="s">
        <v>1680</v>
      </c>
      <c r="T18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80" s="12" t="s">
        <v>28</v>
      </c>
      <c r="V180" s="23" t="s">
        <v>29</v>
      </c>
      <c r="W180" s="23" t="str">
        <f>IF(Table3[[#This Row],[Status]]="Active","Active",IF(Table3[[#This Row],[Status]]="LOA","LOA","InActive"))</f>
        <v>InActive</v>
      </c>
      <c r="X180" s="23" t="str">
        <f>Table3[[#This Row],[Wave]]</f>
        <v>Wave 32</v>
      </c>
    </row>
    <row r="181" spans="1:24" x14ac:dyDescent="0.25">
      <c r="A181" s="18" t="s">
        <v>66</v>
      </c>
      <c r="B181" s="33">
        <v>180681102</v>
      </c>
      <c r="C181" s="18" t="s">
        <v>1232</v>
      </c>
      <c r="D181" s="31">
        <v>191641</v>
      </c>
      <c r="E181" s="24">
        <v>371300</v>
      </c>
      <c r="F181" s="24" t="s">
        <v>1292</v>
      </c>
      <c r="G181" s="18" t="s">
        <v>1296</v>
      </c>
      <c r="H181" s="18" t="s">
        <v>1297</v>
      </c>
      <c r="I181" s="18" t="s">
        <v>1297</v>
      </c>
      <c r="J181" s="24" t="s">
        <v>1477</v>
      </c>
      <c r="K181" s="18" t="s">
        <v>25</v>
      </c>
      <c r="L181" s="24" t="s">
        <v>1297</v>
      </c>
      <c r="M181" s="18"/>
      <c r="O181" s="28">
        <v>45175</v>
      </c>
      <c r="P181" s="28">
        <v>45182</v>
      </c>
      <c r="Q181" s="28">
        <v>45203</v>
      </c>
      <c r="R181" s="12" t="s">
        <v>58</v>
      </c>
      <c r="S181" s="12" t="s">
        <v>1681</v>
      </c>
      <c r="T18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81" s="12" t="s">
        <v>28</v>
      </c>
      <c r="V181" s="23" t="s">
        <v>29</v>
      </c>
      <c r="W181" s="23" t="str">
        <f>IF(Table3[[#This Row],[Status]]="Active","Active",IF(Table3[[#This Row],[Status]]="LOA","LOA","InActive"))</f>
        <v>InActive</v>
      </c>
      <c r="X181" s="23" t="str">
        <f>Table3[[#This Row],[Wave]]</f>
        <v>Wave 33</v>
      </c>
    </row>
    <row r="182" spans="1:24" x14ac:dyDescent="0.25">
      <c r="A182" s="18" t="s">
        <v>66</v>
      </c>
      <c r="B182" s="33">
        <v>181078101</v>
      </c>
      <c r="C182" s="18" t="s">
        <v>1232</v>
      </c>
      <c r="D182" s="31">
        <v>272642</v>
      </c>
      <c r="E182" s="24">
        <v>608300</v>
      </c>
      <c r="F182" s="24" t="s">
        <v>1292</v>
      </c>
      <c r="G182" s="18" t="s">
        <v>1296</v>
      </c>
      <c r="H182" s="18" t="s">
        <v>1297</v>
      </c>
      <c r="I182" s="18" t="s">
        <v>1297</v>
      </c>
      <c r="J182" s="24" t="s">
        <v>1478</v>
      </c>
      <c r="K182" s="18" t="s">
        <v>25</v>
      </c>
      <c r="L182" s="24" t="s">
        <v>1297</v>
      </c>
      <c r="M182" s="18"/>
      <c r="O182" s="28">
        <v>45175</v>
      </c>
      <c r="P182" s="28">
        <v>45182</v>
      </c>
      <c r="Q182" s="28">
        <v>45203</v>
      </c>
      <c r="R182" s="12" t="s">
        <v>58</v>
      </c>
      <c r="S182" s="12" t="s">
        <v>1682</v>
      </c>
      <c r="T18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82" s="12" t="s">
        <v>28</v>
      </c>
      <c r="V182" s="23" t="s">
        <v>29</v>
      </c>
      <c r="W182" s="23" t="str">
        <f>IF(Table3[[#This Row],[Status]]="Active","Active",IF(Table3[[#This Row],[Status]]="LOA","LOA","InActive"))</f>
        <v>InActive</v>
      </c>
      <c r="X182" s="23" t="str">
        <f>Table3[[#This Row],[Wave]]</f>
        <v>Wave 33</v>
      </c>
    </row>
    <row r="183" spans="1:24" x14ac:dyDescent="0.25">
      <c r="A183" s="18" t="s">
        <v>66</v>
      </c>
      <c r="B183" s="33">
        <v>182684102</v>
      </c>
      <c r="C183" s="18" t="s">
        <v>1232</v>
      </c>
      <c r="D183" s="31">
        <v>21640</v>
      </c>
      <c r="E183" s="24">
        <v>336300</v>
      </c>
      <c r="F183" s="24" t="s">
        <v>1292</v>
      </c>
      <c r="G183" s="18" t="s">
        <v>1296</v>
      </c>
      <c r="H183" s="18" t="s">
        <v>1297</v>
      </c>
      <c r="I183" s="18" t="s">
        <v>1297</v>
      </c>
      <c r="J183" s="24" t="s">
        <v>1479</v>
      </c>
      <c r="K183" s="18" t="s">
        <v>25</v>
      </c>
      <c r="L183" s="24" t="s">
        <v>1297</v>
      </c>
      <c r="M183" s="18"/>
      <c r="O183" s="28">
        <v>45175</v>
      </c>
      <c r="P183" s="28">
        <v>45182</v>
      </c>
      <c r="Q183" s="28">
        <v>45203</v>
      </c>
      <c r="R183" s="12" t="s">
        <v>58</v>
      </c>
      <c r="S183" s="12" t="s">
        <v>1683</v>
      </c>
      <c r="T18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83" s="12" t="s">
        <v>28</v>
      </c>
      <c r="V183" s="23" t="s">
        <v>29</v>
      </c>
      <c r="W183" s="23" t="str">
        <f>IF(Table3[[#This Row],[Status]]="Active","Active",IF(Table3[[#This Row],[Status]]="LOA","LOA","InActive"))</f>
        <v>InActive</v>
      </c>
      <c r="X183" s="23" t="str">
        <f>Table3[[#This Row],[Wave]]</f>
        <v>Wave 33</v>
      </c>
    </row>
    <row r="184" spans="1:24" x14ac:dyDescent="0.25">
      <c r="A184" s="18" t="s">
        <v>66</v>
      </c>
      <c r="B184" s="33">
        <v>183862102</v>
      </c>
      <c r="C184" s="18" t="s">
        <v>1232</v>
      </c>
      <c r="D184" s="31">
        <v>144641</v>
      </c>
      <c r="E184" s="24">
        <v>399300</v>
      </c>
      <c r="F184" s="24" t="s">
        <v>1292</v>
      </c>
      <c r="G184" s="18" t="s">
        <v>1296</v>
      </c>
      <c r="H184" s="18" t="s">
        <v>1297</v>
      </c>
      <c r="I184" s="18" t="s">
        <v>1297</v>
      </c>
      <c r="J184" s="24" t="s">
        <v>1480</v>
      </c>
      <c r="K184" s="18" t="s">
        <v>25</v>
      </c>
      <c r="L184" s="24" t="s">
        <v>1297</v>
      </c>
      <c r="M184" s="18"/>
      <c r="O184" s="28">
        <v>45175</v>
      </c>
      <c r="P184" s="28">
        <v>45182</v>
      </c>
      <c r="Q184" s="28">
        <v>45203</v>
      </c>
      <c r="R184" s="12" t="s">
        <v>58</v>
      </c>
      <c r="S184" s="12" t="s">
        <v>1684</v>
      </c>
      <c r="T18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84" s="12" t="s">
        <v>28</v>
      </c>
      <c r="V184" s="23" t="s">
        <v>29</v>
      </c>
      <c r="W184" s="23" t="str">
        <f>IF(Table3[[#This Row],[Status]]="Active","Active",IF(Table3[[#This Row],[Status]]="LOA","LOA","InActive"))</f>
        <v>InActive</v>
      </c>
      <c r="X184" s="23" t="str">
        <f>Table3[[#This Row],[Wave]]</f>
        <v>Wave 33</v>
      </c>
    </row>
    <row r="185" spans="1:24" x14ac:dyDescent="0.25">
      <c r="A185" s="18" t="s">
        <v>66</v>
      </c>
      <c r="B185" s="33">
        <v>184688102</v>
      </c>
      <c r="C185" s="18" t="s">
        <v>1232</v>
      </c>
      <c r="D185" s="31">
        <v>293642</v>
      </c>
      <c r="E185" s="24">
        <v>376300</v>
      </c>
      <c r="F185" s="24" t="s">
        <v>1292</v>
      </c>
      <c r="G185" s="18" t="s">
        <v>1296</v>
      </c>
      <c r="H185" s="18" t="s">
        <v>1297</v>
      </c>
      <c r="I185" s="18" t="s">
        <v>1297</v>
      </c>
      <c r="J185" s="24" t="s">
        <v>1481</v>
      </c>
      <c r="K185" s="18" t="s">
        <v>25</v>
      </c>
      <c r="L185" s="24" t="s">
        <v>1297</v>
      </c>
      <c r="M185" s="18"/>
      <c r="O185" s="28">
        <v>45175</v>
      </c>
      <c r="P185" s="28">
        <v>45182</v>
      </c>
      <c r="Q185" s="28">
        <v>45203</v>
      </c>
      <c r="R185" s="12" t="s">
        <v>58</v>
      </c>
      <c r="S185" s="12" t="s">
        <v>1685</v>
      </c>
      <c r="T18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85" s="12" t="s">
        <v>28</v>
      </c>
      <c r="V185" s="23" t="s">
        <v>29</v>
      </c>
      <c r="W185" s="23" t="str">
        <f>IF(Table3[[#This Row],[Status]]="Active","Active",IF(Table3[[#This Row],[Status]]="LOA","LOA","InActive"))</f>
        <v>InActive</v>
      </c>
      <c r="X185" s="23" t="str">
        <f>Table3[[#This Row],[Wave]]</f>
        <v>Wave 33</v>
      </c>
    </row>
    <row r="186" spans="1:24" x14ac:dyDescent="0.25">
      <c r="A186" s="18" t="s">
        <v>66</v>
      </c>
      <c r="B186" s="33">
        <v>185689102</v>
      </c>
      <c r="C186" s="18" t="s">
        <v>1232</v>
      </c>
      <c r="D186" s="31">
        <v>283642</v>
      </c>
      <c r="E186" s="24">
        <v>327300</v>
      </c>
      <c r="F186" s="24" t="s">
        <v>1292</v>
      </c>
      <c r="G186" s="18" t="s">
        <v>1296</v>
      </c>
      <c r="H186" s="18" t="s">
        <v>1297</v>
      </c>
      <c r="I186" s="18" t="s">
        <v>1297</v>
      </c>
      <c r="J186" s="24" t="s">
        <v>1482</v>
      </c>
      <c r="K186" s="18" t="s">
        <v>25</v>
      </c>
      <c r="L186" s="24" t="s">
        <v>1297</v>
      </c>
      <c r="M186" s="18"/>
      <c r="O186" s="28">
        <v>45175</v>
      </c>
      <c r="P186" s="28">
        <v>45182</v>
      </c>
      <c r="Q186" s="28">
        <v>45203</v>
      </c>
      <c r="R186" s="12" t="s">
        <v>58</v>
      </c>
      <c r="S186" s="12" t="s">
        <v>1686</v>
      </c>
      <c r="T18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86" s="12" t="s">
        <v>28</v>
      </c>
      <c r="V186" s="23" t="s">
        <v>29</v>
      </c>
      <c r="W186" s="23" t="str">
        <f>IF(Table3[[#This Row],[Status]]="Active","Active",IF(Table3[[#This Row],[Status]]="LOA","LOA","InActive"))</f>
        <v>InActive</v>
      </c>
      <c r="X186" s="23" t="str">
        <f>Table3[[#This Row],[Wave]]</f>
        <v>Wave 33</v>
      </c>
    </row>
    <row r="187" spans="1:24" x14ac:dyDescent="0.25">
      <c r="A187" s="18" t="s">
        <v>66</v>
      </c>
      <c r="B187" s="33">
        <v>186695102</v>
      </c>
      <c r="C187" s="18" t="s">
        <v>1232</v>
      </c>
      <c r="D187" s="31">
        <v>327643</v>
      </c>
      <c r="E187" s="24">
        <v>385300</v>
      </c>
      <c r="F187" s="24" t="s">
        <v>1292</v>
      </c>
      <c r="G187" s="18" t="s">
        <v>1296</v>
      </c>
      <c r="H187" s="18" t="s">
        <v>1297</v>
      </c>
      <c r="I187" s="18" t="s">
        <v>1297</v>
      </c>
      <c r="J187" s="24" t="s">
        <v>1483</v>
      </c>
      <c r="K187" s="18" t="s">
        <v>25</v>
      </c>
      <c r="L187" s="24" t="s">
        <v>1297</v>
      </c>
      <c r="M187" s="18"/>
      <c r="O187" s="28">
        <v>45175</v>
      </c>
      <c r="P187" s="28">
        <v>45182</v>
      </c>
      <c r="Q187" s="28">
        <v>45203</v>
      </c>
      <c r="R187" s="12" t="s">
        <v>58</v>
      </c>
      <c r="S187" s="12" t="s">
        <v>1687</v>
      </c>
      <c r="T18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87" s="12" t="s">
        <v>28</v>
      </c>
      <c r="V187" s="23" t="s">
        <v>29</v>
      </c>
      <c r="W187" s="23" t="str">
        <f>IF(Table3[[#This Row],[Status]]="Active","Active",IF(Table3[[#This Row],[Status]]="LOA","LOA","InActive"))</f>
        <v>InActive</v>
      </c>
      <c r="X187" s="23" t="str">
        <f>Table3[[#This Row],[Wave]]</f>
        <v>Wave 33</v>
      </c>
    </row>
    <row r="188" spans="1:24" x14ac:dyDescent="0.25">
      <c r="A188" s="18" t="s">
        <v>66</v>
      </c>
      <c r="B188" s="33">
        <v>187669102</v>
      </c>
      <c r="C188" s="18" t="s">
        <v>1232</v>
      </c>
      <c r="D188" s="31">
        <v>234642</v>
      </c>
      <c r="E188" s="24">
        <v>587308</v>
      </c>
      <c r="F188" s="24" t="s">
        <v>1292</v>
      </c>
      <c r="G188" s="18" t="s">
        <v>1296</v>
      </c>
      <c r="H188" s="18" t="s">
        <v>1297</v>
      </c>
      <c r="I188" s="18" t="s">
        <v>1297</v>
      </c>
      <c r="J188" s="24" t="s">
        <v>1484</v>
      </c>
      <c r="K188" s="18" t="s">
        <v>25</v>
      </c>
      <c r="L188" s="24" t="s">
        <v>1297</v>
      </c>
      <c r="M188" s="18"/>
      <c r="O188" s="28">
        <v>45175</v>
      </c>
      <c r="P188" s="28">
        <v>45182</v>
      </c>
      <c r="Q188" s="28">
        <v>45203</v>
      </c>
      <c r="R188" s="12" t="s">
        <v>58</v>
      </c>
      <c r="S188" s="12" t="s">
        <v>1688</v>
      </c>
      <c r="T18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88" s="12" t="s">
        <v>28</v>
      </c>
      <c r="V188" s="23" t="s">
        <v>29</v>
      </c>
      <c r="W188" s="23" t="str">
        <f>IF(Table3[[#This Row],[Status]]="Active","Active",IF(Table3[[#This Row],[Status]]="LOA","LOA","InActive"))</f>
        <v>InActive</v>
      </c>
      <c r="X188" s="23" t="str">
        <f>Table3[[#This Row],[Wave]]</f>
        <v>Wave 33</v>
      </c>
    </row>
    <row r="189" spans="1:24" x14ac:dyDescent="0.25">
      <c r="A189" s="18" t="s">
        <v>66</v>
      </c>
      <c r="B189" s="33">
        <v>188668102</v>
      </c>
      <c r="C189" s="18" t="s">
        <v>1232</v>
      </c>
      <c r="D189" s="31">
        <v>235642</v>
      </c>
      <c r="E189" s="24">
        <v>593308</v>
      </c>
      <c r="F189" s="24" t="s">
        <v>1292</v>
      </c>
      <c r="G189" s="18" t="s">
        <v>1296</v>
      </c>
      <c r="H189" s="18" t="s">
        <v>1297</v>
      </c>
      <c r="I189" s="18" t="s">
        <v>1297</v>
      </c>
      <c r="J189" s="24" t="s">
        <v>1485</v>
      </c>
      <c r="K189" s="18" t="s">
        <v>25</v>
      </c>
      <c r="L189" s="24" t="s">
        <v>1297</v>
      </c>
      <c r="M189" s="18"/>
      <c r="O189" s="28">
        <v>45175</v>
      </c>
      <c r="P189" s="28">
        <v>45182</v>
      </c>
      <c r="Q189" s="28">
        <v>45203</v>
      </c>
      <c r="R189" s="12" t="s">
        <v>58</v>
      </c>
      <c r="S189" s="12" t="s">
        <v>1689</v>
      </c>
      <c r="T18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89" s="12" t="s">
        <v>28</v>
      </c>
      <c r="V189" s="23" t="s">
        <v>29</v>
      </c>
      <c r="W189" s="23" t="str">
        <f>IF(Table3[[#This Row],[Status]]="Active","Active",IF(Table3[[#This Row],[Status]]="LOA","LOA","InActive"))</f>
        <v>InActive</v>
      </c>
      <c r="X189" s="23" t="str">
        <f>Table3[[#This Row],[Wave]]</f>
        <v>Wave 33</v>
      </c>
    </row>
    <row r="190" spans="1:24" x14ac:dyDescent="0.25">
      <c r="A190" s="18" t="s">
        <v>66</v>
      </c>
      <c r="B190" s="33">
        <v>189715102</v>
      </c>
      <c r="C190" s="18" t="s">
        <v>1232</v>
      </c>
      <c r="D190" s="31">
        <v>190641</v>
      </c>
      <c r="E190" s="24">
        <v>337300</v>
      </c>
      <c r="F190" s="24" t="s">
        <v>1292</v>
      </c>
      <c r="G190" s="18" t="s">
        <v>1296</v>
      </c>
      <c r="H190" s="18" t="s">
        <v>1297</v>
      </c>
      <c r="I190" s="18" t="s">
        <v>1297</v>
      </c>
      <c r="J190" s="24" t="s">
        <v>1486</v>
      </c>
      <c r="K190" s="18" t="s">
        <v>25</v>
      </c>
      <c r="L190" s="24" t="s">
        <v>1297</v>
      </c>
      <c r="M190" s="18"/>
      <c r="O190" s="28">
        <v>45175</v>
      </c>
      <c r="P190" s="28">
        <v>45182</v>
      </c>
      <c r="Q190" s="28">
        <v>45203</v>
      </c>
      <c r="R190" s="12" t="s">
        <v>58</v>
      </c>
      <c r="S190" s="12" t="s">
        <v>1690</v>
      </c>
      <c r="T19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90" s="12" t="s">
        <v>28</v>
      </c>
      <c r="V190" s="23" t="s">
        <v>29</v>
      </c>
      <c r="W190" s="23" t="str">
        <f>IF(Table3[[#This Row],[Status]]="Active","Active",IF(Table3[[#This Row],[Status]]="LOA","LOA","InActive"))</f>
        <v>InActive</v>
      </c>
      <c r="X190" s="23" t="str">
        <f>Table3[[#This Row],[Wave]]</f>
        <v>Wave 33</v>
      </c>
    </row>
    <row r="191" spans="1:24" x14ac:dyDescent="0.25">
      <c r="A191" s="18" t="s">
        <v>66</v>
      </c>
      <c r="B191" s="33">
        <v>190717102</v>
      </c>
      <c r="C191" s="18" t="s">
        <v>1232</v>
      </c>
      <c r="D191" s="31">
        <v>308643</v>
      </c>
      <c r="E191" s="24">
        <v>335300</v>
      </c>
      <c r="F191" s="24" t="s">
        <v>1292</v>
      </c>
      <c r="G191" s="18" t="s">
        <v>1296</v>
      </c>
      <c r="H191" s="18" t="s">
        <v>1297</v>
      </c>
      <c r="I191" s="18" t="s">
        <v>1297</v>
      </c>
      <c r="J191" s="24" t="s">
        <v>1487</v>
      </c>
      <c r="K191" s="18" t="s">
        <v>25</v>
      </c>
      <c r="L191" s="24" t="s">
        <v>1297</v>
      </c>
      <c r="M191" s="18"/>
      <c r="O191" s="28">
        <v>45175</v>
      </c>
      <c r="P191" s="28">
        <v>45182</v>
      </c>
      <c r="Q191" s="28">
        <v>45203</v>
      </c>
      <c r="R191" s="12" t="s">
        <v>58</v>
      </c>
      <c r="S191" s="12" t="s">
        <v>1691</v>
      </c>
      <c r="T191"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91" s="12" t="s">
        <v>28</v>
      </c>
      <c r="V191" s="23" t="s">
        <v>29</v>
      </c>
      <c r="W191" s="23" t="str">
        <f>IF(Table3[[#This Row],[Status]]="Active","Active",IF(Table3[[#This Row],[Status]]="LOA","LOA","InActive"))</f>
        <v>InActive</v>
      </c>
      <c r="X191" s="23" t="str">
        <f>Table3[[#This Row],[Wave]]</f>
        <v>Wave 33</v>
      </c>
    </row>
    <row r="192" spans="1:24" x14ac:dyDescent="0.25">
      <c r="A192" s="18" t="s">
        <v>66</v>
      </c>
      <c r="B192" s="33">
        <v>191697102</v>
      </c>
      <c r="C192" s="18" t="s">
        <v>1232</v>
      </c>
      <c r="D192" s="31">
        <v>264642</v>
      </c>
      <c r="E192" s="24">
        <v>390300</v>
      </c>
      <c r="F192" s="24" t="s">
        <v>1292</v>
      </c>
      <c r="G192" s="18" t="s">
        <v>1296</v>
      </c>
      <c r="H192" s="18" t="s">
        <v>1297</v>
      </c>
      <c r="I192" s="18" t="s">
        <v>1297</v>
      </c>
      <c r="J192" s="24" t="s">
        <v>1488</v>
      </c>
      <c r="K192" s="18" t="s">
        <v>25</v>
      </c>
      <c r="L192" s="24" t="s">
        <v>1297</v>
      </c>
      <c r="M192" s="18"/>
      <c r="O192" s="28">
        <v>45175</v>
      </c>
      <c r="P192" s="28">
        <v>45182</v>
      </c>
      <c r="Q192" s="28">
        <v>45203</v>
      </c>
      <c r="R192" s="12" t="s">
        <v>58</v>
      </c>
      <c r="S192" s="12" t="s">
        <v>1692</v>
      </c>
      <c r="T192"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92" s="12" t="s">
        <v>28</v>
      </c>
      <c r="V192" s="23" t="s">
        <v>29</v>
      </c>
      <c r="W192" s="23" t="str">
        <f>IF(Table3[[#This Row],[Status]]="Active","Active",IF(Table3[[#This Row],[Status]]="LOA","LOA","InActive"))</f>
        <v>InActive</v>
      </c>
      <c r="X192" s="23" t="str">
        <f>Table3[[#This Row],[Wave]]</f>
        <v>Wave 33</v>
      </c>
    </row>
    <row r="193" spans="1:24" x14ac:dyDescent="0.25">
      <c r="A193" s="18" t="s">
        <v>66</v>
      </c>
      <c r="B193" s="33">
        <v>192707102</v>
      </c>
      <c r="C193" s="18" t="s">
        <v>1232</v>
      </c>
      <c r="D193" s="31">
        <v>224642</v>
      </c>
      <c r="E193" s="24">
        <v>601308</v>
      </c>
      <c r="F193" s="24" t="s">
        <v>1292</v>
      </c>
      <c r="G193" s="18" t="s">
        <v>1296</v>
      </c>
      <c r="H193" s="18" t="s">
        <v>1297</v>
      </c>
      <c r="I193" s="18" t="s">
        <v>1297</v>
      </c>
      <c r="J193" s="24" t="s">
        <v>1489</v>
      </c>
      <c r="K193" s="18" t="s">
        <v>25</v>
      </c>
      <c r="L193" s="24" t="s">
        <v>1297</v>
      </c>
      <c r="M193" s="18"/>
      <c r="O193" s="28">
        <v>45175</v>
      </c>
      <c r="P193" s="28">
        <v>45182</v>
      </c>
      <c r="Q193" s="28">
        <v>45203</v>
      </c>
      <c r="R193" s="12" t="s">
        <v>58</v>
      </c>
      <c r="S193" s="12" t="s">
        <v>1693</v>
      </c>
      <c r="T193"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93" s="12" t="s">
        <v>28</v>
      </c>
      <c r="V193" s="23" t="s">
        <v>29</v>
      </c>
      <c r="W193" s="23" t="str">
        <f>IF(Table3[[#This Row],[Status]]="Active","Active",IF(Table3[[#This Row],[Status]]="LOA","LOA","InActive"))</f>
        <v>InActive</v>
      </c>
      <c r="X193" s="23" t="str">
        <f>Table3[[#This Row],[Wave]]</f>
        <v>Wave 33</v>
      </c>
    </row>
    <row r="194" spans="1:24" x14ac:dyDescent="0.25">
      <c r="A194" s="18" t="s">
        <v>66</v>
      </c>
      <c r="B194" s="33">
        <v>193821102</v>
      </c>
      <c r="C194" s="18" t="s">
        <v>1232</v>
      </c>
      <c r="D194" s="31">
        <v>26640</v>
      </c>
      <c r="E194" s="24">
        <v>259300</v>
      </c>
      <c r="F194" s="24" t="s">
        <v>1292</v>
      </c>
      <c r="G194" s="18" t="s">
        <v>1296</v>
      </c>
      <c r="H194" s="18" t="s">
        <v>1297</v>
      </c>
      <c r="I194" s="18" t="s">
        <v>1297</v>
      </c>
      <c r="J194" s="24" t="s">
        <v>1490</v>
      </c>
      <c r="K194" s="18" t="s">
        <v>25</v>
      </c>
      <c r="L194" s="24" t="s">
        <v>1297</v>
      </c>
      <c r="M194" s="18"/>
      <c r="O194" s="28">
        <v>45175</v>
      </c>
      <c r="P194" s="28">
        <v>45182</v>
      </c>
      <c r="Q194" s="28">
        <v>45203</v>
      </c>
      <c r="R194" s="12" t="s">
        <v>58</v>
      </c>
      <c r="S194" s="12" t="s">
        <v>1694</v>
      </c>
      <c r="T194"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94" s="12" t="s">
        <v>28</v>
      </c>
      <c r="V194" s="23" t="s">
        <v>29</v>
      </c>
      <c r="W194" s="23" t="str">
        <f>IF(Table3[[#This Row],[Status]]="Active","Active",IF(Table3[[#This Row],[Status]]="LOA","LOA","InActive"))</f>
        <v>InActive</v>
      </c>
      <c r="X194" s="23" t="str">
        <f>Table3[[#This Row],[Wave]]</f>
        <v>Wave 33</v>
      </c>
    </row>
    <row r="195" spans="1:24" x14ac:dyDescent="0.25">
      <c r="A195" s="18" t="s">
        <v>66</v>
      </c>
      <c r="B195" s="33">
        <v>194738102</v>
      </c>
      <c r="C195" s="18" t="s">
        <v>1232</v>
      </c>
      <c r="D195" s="31">
        <v>338643</v>
      </c>
      <c r="E195" s="24">
        <v>279300</v>
      </c>
      <c r="F195" s="24" t="s">
        <v>1292</v>
      </c>
      <c r="G195" s="18" t="s">
        <v>1296</v>
      </c>
      <c r="H195" s="18" t="s">
        <v>1297</v>
      </c>
      <c r="I195" s="18" t="s">
        <v>1297</v>
      </c>
      <c r="J195" s="24" t="s">
        <v>1491</v>
      </c>
      <c r="K195" s="18" t="s">
        <v>25</v>
      </c>
      <c r="L195" s="24" t="s">
        <v>1297</v>
      </c>
      <c r="M195" s="18"/>
      <c r="O195" s="28">
        <v>45175</v>
      </c>
      <c r="P195" s="28">
        <v>45182</v>
      </c>
      <c r="Q195" s="28">
        <v>45203</v>
      </c>
      <c r="R195" s="12" t="s">
        <v>58</v>
      </c>
      <c r="S195" s="12" t="s">
        <v>1695</v>
      </c>
      <c r="T195"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95" s="12" t="s">
        <v>28</v>
      </c>
      <c r="V195" s="23" t="s">
        <v>29</v>
      </c>
      <c r="W195" s="23" t="str">
        <f>IF(Table3[[#This Row],[Status]]="Active","Active",IF(Table3[[#This Row],[Status]]="LOA","LOA","InActive"))</f>
        <v>InActive</v>
      </c>
      <c r="X195" s="23" t="str">
        <f>Table3[[#This Row],[Wave]]</f>
        <v>Wave 33</v>
      </c>
    </row>
    <row r="196" spans="1:24" x14ac:dyDescent="0.25">
      <c r="A196" s="18" t="s">
        <v>66</v>
      </c>
      <c r="B196" s="33">
        <v>195766102</v>
      </c>
      <c r="C196" s="18" t="s">
        <v>1232</v>
      </c>
      <c r="D196" s="31">
        <v>343643</v>
      </c>
      <c r="E196" s="24">
        <v>375300</v>
      </c>
      <c r="F196" s="24" t="s">
        <v>1292</v>
      </c>
      <c r="G196" s="18" t="s">
        <v>1296</v>
      </c>
      <c r="H196" s="18" t="s">
        <v>1297</v>
      </c>
      <c r="I196" s="18" t="s">
        <v>1297</v>
      </c>
      <c r="J196" s="24" t="s">
        <v>1492</v>
      </c>
      <c r="K196" s="18" t="s">
        <v>25</v>
      </c>
      <c r="L196" s="24" t="s">
        <v>1297</v>
      </c>
      <c r="M196" s="18"/>
      <c r="O196" s="28">
        <v>45175</v>
      </c>
      <c r="P196" s="28">
        <v>45182</v>
      </c>
      <c r="Q196" s="28">
        <v>45203</v>
      </c>
      <c r="R196" s="12" t="s">
        <v>58</v>
      </c>
      <c r="S196" s="12" t="s">
        <v>1696</v>
      </c>
      <c r="T196"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96" s="12" t="s">
        <v>28</v>
      </c>
      <c r="V196" s="23" t="s">
        <v>29</v>
      </c>
      <c r="W196" s="23" t="str">
        <f>IF(Table3[[#This Row],[Status]]="Active","Active",IF(Table3[[#This Row],[Status]]="LOA","LOA","InActive"))</f>
        <v>InActive</v>
      </c>
      <c r="X196" s="23" t="str">
        <f>Table3[[#This Row],[Wave]]</f>
        <v>Wave 33</v>
      </c>
    </row>
    <row r="197" spans="1:24" x14ac:dyDescent="0.25">
      <c r="A197" s="18" t="s">
        <v>66</v>
      </c>
      <c r="B197" s="33">
        <v>196780102</v>
      </c>
      <c r="C197" s="18" t="s">
        <v>1232</v>
      </c>
      <c r="D197" s="31">
        <v>345643</v>
      </c>
      <c r="E197" s="24">
        <v>380300</v>
      </c>
      <c r="F197" s="24" t="s">
        <v>1292</v>
      </c>
      <c r="G197" s="18" t="s">
        <v>1296</v>
      </c>
      <c r="H197" s="18" t="s">
        <v>1297</v>
      </c>
      <c r="I197" s="18" t="s">
        <v>1297</v>
      </c>
      <c r="J197" s="24" t="s">
        <v>1493</v>
      </c>
      <c r="K197" s="18" t="s">
        <v>25</v>
      </c>
      <c r="L197" s="24" t="s">
        <v>1297</v>
      </c>
      <c r="M197" s="18"/>
      <c r="O197" s="28">
        <v>45175</v>
      </c>
      <c r="P197" s="28">
        <v>45182</v>
      </c>
      <c r="Q197" s="28">
        <v>45203</v>
      </c>
      <c r="R197" s="12" t="s">
        <v>58</v>
      </c>
      <c r="S197" s="12" t="s">
        <v>1697</v>
      </c>
      <c r="T197"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97" s="12" t="s">
        <v>28</v>
      </c>
      <c r="V197" s="23" t="s">
        <v>29</v>
      </c>
      <c r="W197" s="23" t="str">
        <f>IF(Table3[[#This Row],[Status]]="Active","Active",IF(Table3[[#This Row],[Status]]="LOA","LOA","InActive"))</f>
        <v>InActive</v>
      </c>
      <c r="X197" s="23" t="str">
        <f>Table3[[#This Row],[Wave]]</f>
        <v>Wave 33</v>
      </c>
    </row>
    <row r="198" spans="1:24" x14ac:dyDescent="0.25">
      <c r="A198" s="18" t="s">
        <v>66</v>
      </c>
      <c r="B198" s="33">
        <v>197802102</v>
      </c>
      <c r="C198" s="18" t="s">
        <v>1232</v>
      </c>
      <c r="D198" s="31">
        <v>346643</v>
      </c>
      <c r="E198" s="24">
        <v>209300</v>
      </c>
      <c r="F198" s="24" t="s">
        <v>1292</v>
      </c>
      <c r="G198" s="18" t="s">
        <v>1296</v>
      </c>
      <c r="H198" s="18" t="s">
        <v>1297</v>
      </c>
      <c r="I198" s="18" t="s">
        <v>1297</v>
      </c>
      <c r="J198" s="24" t="s">
        <v>1494</v>
      </c>
      <c r="K198" s="18" t="s">
        <v>25</v>
      </c>
      <c r="L198" s="24" t="s">
        <v>1297</v>
      </c>
      <c r="M198" s="18"/>
      <c r="O198" s="28">
        <v>45175</v>
      </c>
      <c r="P198" s="28">
        <v>45182</v>
      </c>
      <c r="Q198" s="28">
        <v>45203</v>
      </c>
      <c r="R198" s="12" t="s">
        <v>58</v>
      </c>
      <c r="S198" s="12" t="s">
        <v>1698</v>
      </c>
      <c r="T198"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98" s="12" t="s">
        <v>28</v>
      </c>
      <c r="V198" s="23" t="s">
        <v>29</v>
      </c>
      <c r="W198" s="23" t="str">
        <f>IF(Table3[[#This Row],[Status]]="Active","Active",IF(Table3[[#This Row],[Status]]="LOA","LOA","InActive"))</f>
        <v>InActive</v>
      </c>
      <c r="X198" s="23" t="str">
        <f>Table3[[#This Row],[Wave]]</f>
        <v>Wave 33</v>
      </c>
    </row>
    <row r="199" spans="1:24" x14ac:dyDescent="0.25">
      <c r="A199" s="18" t="s">
        <v>66</v>
      </c>
      <c r="B199" s="33">
        <v>198272102</v>
      </c>
      <c r="C199" s="18" t="s">
        <v>1232</v>
      </c>
      <c r="D199" s="31">
        <v>170641</v>
      </c>
      <c r="E199" s="24">
        <v>317300</v>
      </c>
      <c r="F199" s="24" t="s">
        <v>1292</v>
      </c>
      <c r="G199" s="18" t="s">
        <v>1296</v>
      </c>
      <c r="H199" s="18" t="s">
        <v>1297</v>
      </c>
      <c r="I199" s="18" t="s">
        <v>1297</v>
      </c>
      <c r="J199" s="24" t="s">
        <v>1495</v>
      </c>
      <c r="K199" s="18" t="s">
        <v>25</v>
      </c>
      <c r="L199" s="24" t="s">
        <v>1297</v>
      </c>
      <c r="M199" s="18"/>
      <c r="O199" s="28">
        <v>45175</v>
      </c>
      <c r="P199" s="28">
        <v>45182</v>
      </c>
      <c r="Q199" s="28">
        <v>45203</v>
      </c>
      <c r="R199" s="12" t="s">
        <v>58</v>
      </c>
      <c r="S199" s="12" t="s">
        <v>1699</v>
      </c>
      <c r="T199"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199" s="12" t="s">
        <v>28</v>
      </c>
      <c r="V199" s="23" t="s">
        <v>29</v>
      </c>
      <c r="W199" s="23" t="str">
        <f>IF(Table3[[#This Row],[Status]]="Active","Active",IF(Table3[[#This Row],[Status]]="LOA","LOA","InActive"))</f>
        <v>InActive</v>
      </c>
      <c r="X199" s="23" t="str">
        <f>Table3[[#This Row],[Wave]]</f>
        <v>Wave 33</v>
      </c>
    </row>
    <row r="200" spans="1:24" x14ac:dyDescent="0.25">
      <c r="A200" s="18" t="s">
        <v>66</v>
      </c>
      <c r="B200" s="33">
        <v>199709102</v>
      </c>
      <c r="C200" s="18" t="s">
        <v>1232</v>
      </c>
      <c r="D200" s="31">
        <v>161641</v>
      </c>
      <c r="E200" s="24">
        <v>308300</v>
      </c>
      <c r="F200" s="24" t="s">
        <v>1292</v>
      </c>
      <c r="G200" s="18" t="s">
        <v>1296</v>
      </c>
      <c r="H200" s="18" t="s">
        <v>1297</v>
      </c>
      <c r="I200" s="18" t="s">
        <v>1297</v>
      </c>
      <c r="J200" s="24" t="s">
        <v>1496</v>
      </c>
      <c r="K200" s="18" t="s">
        <v>25</v>
      </c>
      <c r="L200" s="24" t="s">
        <v>1297</v>
      </c>
      <c r="M200" s="18"/>
      <c r="O200" s="28">
        <v>45175</v>
      </c>
      <c r="P200" s="28">
        <v>45182</v>
      </c>
      <c r="Q200" s="28">
        <v>45203</v>
      </c>
      <c r="R200" s="12" t="s">
        <v>58</v>
      </c>
      <c r="S200" s="12" t="s">
        <v>1700</v>
      </c>
      <c r="T200" s="23" t="str">
        <f ca="1">IF((TODAY()-Table3[[#This Row],[Live]])&lt;31,"A: 0-30 days",IF((AND(TODAY()-Table3[[#This Row],[Live]]&lt;61,TODAY()-Table3[[#This Row],[Live]]&gt;=31)),"B: 31-60 days",IF(AND(TODAY()-Table3[[#This Row],[Live]]&gt;=61,TODAY()-Table3[[#This Row],[Live]]&lt;91),"C: 61-90 days",IF(AND(TODAY()-Table3[[#This Row],[Live]]&gt;=91,TODAY()-Table3[[#This Row],[Live]]&lt;121),"D: 91-120 days",IF(AND(TODAY()-Table3[[#This Row],[Live]]&gt;=121,TODAY()-Table3[[#This Row],[Live]]&lt;181),"E: 121-180 days",IF(TODAY()-Table3[[#This Row],[Live]]&gt;=181,"F: 181-365 days",""))))))</f>
        <v>C: 61-90 days</v>
      </c>
      <c r="U200" s="12" t="s">
        <v>28</v>
      </c>
      <c r="V200" s="23" t="s">
        <v>29</v>
      </c>
      <c r="W200" s="23" t="str">
        <f>IF(Table3[[#This Row],[Status]]="Active","Active",IF(Table3[[#This Row],[Status]]="LOA","LOA","InActive"))</f>
        <v>InActive</v>
      </c>
      <c r="X200" s="23" t="str">
        <f>Table3[[#This Row],[Wave]]</f>
        <v>Wave 33</v>
      </c>
    </row>
  </sheetData>
  <conditionalFormatting sqref="B2:B27">
    <cfRule type="duplicateValues" dxfId="54" priority="41"/>
  </conditionalFormatting>
  <conditionalFormatting sqref="B2:B29">
    <cfRule type="duplicateValues" dxfId="53" priority="42"/>
  </conditionalFormatting>
  <conditionalFormatting sqref="B2:B46">
    <cfRule type="duplicateValues" dxfId="52" priority="17"/>
  </conditionalFormatting>
  <conditionalFormatting sqref="B2:B50">
    <cfRule type="duplicateValues" dxfId="51" priority="11"/>
  </conditionalFormatting>
  <conditionalFormatting sqref="B2:B75">
    <cfRule type="duplicateValues" dxfId="50" priority="51"/>
  </conditionalFormatting>
  <conditionalFormatting sqref="B28:B29">
    <cfRule type="duplicateValues" dxfId="49" priority="12"/>
  </conditionalFormatting>
  <conditionalFormatting sqref="B30:B33">
    <cfRule type="duplicateValues" dxfId="48" priority="33"/>
  </conditionalFormatting>
  <conditionalFormatting sqref="B40:B44">
    <cfRule type="duplicateValues" dxfId="47" priority="21"/>
  </conditionalFormatting>
  <conditionalFormatting sqref="B45:B46">
    <cfRule type="duplicateValues" dxfId="46" priority="44"/>
  </conditionalFormatting>
  <conditionalFormatting sqref="B47">
    <cfRule type="duplicateValues" dxfId="45" priority="16"/>
  </conditionalFormatting>
  <conditionalFormatting sqref="B48:B50">
    <cfRule type="duplicateValues" dxfId="44" priority="29"/>
  </conditionalFormatting>
  <conditionalFormatting sqref="B51">
    <cfRule type="duplicateValues" dxfId="43" priority="5"/>
    <cfRule type="duplicateValues" dxfId="42" priority="6"/>
    <cfRule type="duplicateValues" dxfId="41" priority="10"/>
  </conditionalFormatting>
  <conditionalFormatting sqref="B52">
    <cfRule type="duplicateValues" dxfId="40" priority="35"/>
  </conditionalFormatting>
  <conditionalFormatting sqref="B53:B58">
    <cfRule type="duplicateValues" dxfId="39" priority="25"/>
  </conditionalFormatting>
  <conditionalFormatting sqref="B59:B75">
    <cfRule type="duplicateValues" dxfId="38" priority="50"/>
  </conditionalFormatting>
  <conditionalFormatting sqref="B76:B83">
    <cfRule type="duplicateValues" dxfId="37" priority="48"/>
  </conditionalFormatting>
  <conditionalFormatting sqref="B84">
    <cfRule type="duplicateValues" dxfId="36" priority="4"/>
  </conditionalFormatting>
  <conditionalFormatting sqref="B85:B91">
    <cfRule type="duplicateValues" dxfId="35" priority="39"/>
  </conditionalFormatting>
  <conditionalFormatting sqref="B92:B107">
    <cfRule type="duplicateValues" dxfId="34" priority="40"/>
  </conditionalFormatting>
  <conditionalFormatting sqref="B108:B200">
    <cfRule type="duplicateValues" dxfId="33" priority="52"/>
  </conditionalFormatting>
  <conditionalFormatting sqref="C2:C34">
    <cfRule type="duplicateValues" dxfId="32" priority="43"/>
  </conditionalFormatting>
  <conditionalFormatting sqref="C30:C33">
    <cfRule type="duplicateValues" dxfId="31" priority="34"/>
  </conditionalFormatting>
  <conditionalFormatting sqref="C34 C2:C27">
    <cfRule type="duplicateValues" dxfId="30" priority="22"/>
    <cfRule type="duplicateValues" dxfId="29" priority="23"/>
  </conditionalFormatting>
  <conditionalFormatting sqref="C34 C2:C29">
    <cfRule type="duplicateValues" dxfId="28" priority="24"/>
  </conditionalFormatting>
  <conditionalFormatting sqref="C40:C44">
    <cfRule type="duplicateValues" dxfId="27" priority="18"/>
    <cfRule type="duplicateValues" dxfId="26" priority="19"/>
    <cfRule type="duplicateValues" dxfId="25" priority="20"/>
  </conditionalFormatting>
  <conditionalFormatting sqref="C45:C46">
    <cfRule type="duplicateValues" dxfId="24" priority="45"/>
    <cfRule type="duplicateValues" dxfId="23" priority="46"/>
    <cfRule type="duplicateValues" dxfId="22" priority="47"/>
  </conditionalFormatting>
  <conditionalFormatting sqref="C47">
    <cfRule type="duplicateValues" dxfId="21" priority="13"/>
    <cfRule type="duplicateValues" dxfId="20" priority="14"/>
    <cfRule type="duplicateValues" dxfId="19" priority="15"/>
  </conditionalFormatting>
  <conditionalFormatting sqref="C48:C50">
    <cfRule type="duplicateValues" dxfId="18" priority="30"/>
    <cfRule type="duplicateValues" dxfId="17" priority="31"/>
    <cfRule type="duplicateValues" dxfId="16" priority="32"/>
  </conditionalFormatting>
  <conditionalFormatting sqref="C51">
    <cfRule type="duplicateValues" dxfId="15" priority="7"/>
    <cfRule type="duplicateValues" dxfId="14" priority="8"/>
    <cfRule type="duplicateValues" dxfId="13" priority="9"/>
  </conditionalFormatting>
  <conditionalFormatting sqref="C52">
    <cfRule type="duplicateValues" dxfId="12" priority="36"/>
    <cfRule type="duplicateValues" dxfId="11" priority="37"/>
    <cfRule type="duplicateValues" dxfId="10" priority="38"/>
  </conditionalFormatting>
  <conditionalFormatting sqref="C53:C58">
    <cfRule type="duplicateValues" dxfId="9" priority="26"/>
    <cfRule type="duplicateValues" dxfId="8" priority="27"/>
    <cfRule type="duplicateValues" dxfId="7" priority="28"/>
  </conditionalFormatting>
  <conditionalFormatting sqref="D84">
    <cfRule type="duplicateValues" dxfId="6" priority="3"/>
  </conditionalFormatting>
  <conditionalFormatting sqref="D2:D200">
    <cfRule type="duplicateValues" dxfId="5" priority="1"/>
    <cfRule type="duplicateValues" dxfId="4" priority="2"/>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6A688-3C45-4189-8240-E228E79E4EB0}">
  <dimension ref="A1:BC1067"/>
  <sheetViews>
    <sheetView workbookViewId="0">
      <selection activeCell="A2" sqref="A2"/>
    </sheetView>
  </sheetViews>
  <sheetFormatPr defaultRowHeight="15" x14ac:dyDescent="0.25"/>
  <cols>
    <col min="1" max="1" width="2.42578125" customWidth="1"/>
    <col min="2" max="2" width="10" bestFit="1" customWidth="1"/>
    <col min="3" max="3" width="12" bestFit="1" customWidth="1"/>
    <col min="4" max="4" width="16.140625" bestFit="1" customWidth="1"/>
    <col min="5" max="5" width="12.140625" bestFit="1" customWidth="1"/>
    <col min="6" max="6" width="12.28515625" bestFit="1" customWidth="1"/>
    <col min="7" max="7" width="12.42578125" bestFit="1" customWidth="1"/>
    <col min="8" max="8" width="18.5703125" bestFit="1" customWidth="1"/>
    <col min="9" max="9" width="21" bestFit="1" customWidth="1"/>
    <col min="10" max="10" width="13" bestFit="1" customWidth="1"/>
    <col min="11" max="11" width="17.28515625" bestFit="1" customWidth="1"/>
    <col min="12" max="12" width="16.7109375" bestFit="1" customWidth="1"/>
    <col min="13" max="13" width="15" bestFit="1" customWidth="1"/>
    <col min="14" max="14" width="17" bestFit="1" customWidth="1"/>
    <col min="15" max="15" width="16.42578125" bestFit="1" customWidth="1"/>
    <col min="16" max="16" width="12.28515625" bestFit="1" customWidth="1"/>
    <col min="17" max="17" width="13.28515625" bestFit="1" customWidth="1"/>
    <col min="18" max="18" width="13" bestFit="1" customWidth="1"/>
    <col min="19" max="19" width="14.140625" bestFit="1" customWidth="1"/>
    <col min="20" max="20" width="13.5703125" bestFit="1" customWidth="1"/>
    <col min="21" max="21" width="12.42578125" bestFit="1" customWidth="1"/>
    <col min="22" max="22" width="13.28515625" bestFit="1" customWidth="1"/>
    <col min="23" max="23" width="14.7109375" bestFit="1" customWidth="1"/>
    <col min="24" max="32" width="12.140625" bestFit="1" customWidth="1"/>
    <col min="33" max="33" width="39.28515625" bestFit="1" customWidth="1"/>
    <col min="34" max="34" width="32.7109375" bestFit="1" customWidth="1"/>
    <col min="35" max="35" width="25" bestFit="1" customWidth="1"/>
    <col min="36" max="36" width="20.85546875" bestFit="1" customWidth="1"/>
    <col min="37" max="37" width="14.5703125" bestFit="1" customWidth="1"/>
    <col min="38" max="38" width="19.28515625" bestFit="1" customWidth="1"/>
    <col min="39" max="39" width="10.140625" bestFit="1" customWidth="1"/>
    <col min="40" max="40" width="9.140625" bestFit="1" customWidth="1"/>
    <col min="41" max="41" width="15.140625" bestFit="1" customWidth="1"/>
    <col min="42" max="42" width="15.42578125" bestFit="1" customWidth="1"/>
    <col min="43" max="43" width="14" bestFit="1" customWidth="1"/>
    <col min="44" max="44" width="8.28515625" bestFit="1" customWidth="1"/>
    <col min="45" max="45" width="16" bestFit="1" customWidth="1"/>
    <col min="54" max="55" width="9.5703125" bestFit="1" customWidth="1"/>
  </cols>
  <sheetData>
    <row r="1" spans="1:55" x14ac:dyDescent="0.25">
      <c r="A1" s="13" t="s">
        <v>67</v>
      </c>
      <c r="B1" s="11" t="s">
        <v>68</v>
      </c>
      <c r="C1" s="11" t="s">
        <v>69</v>
      </c>
      <c r="D1" s="11" t="s">
        <v>70</v>
      </c>
      <c r="E1" s="11" t="s">
        <v>71</v>
      </c>
      <c r="F1" s="11" t="s">
        <v>72</v>
      </c>
      <c r="G1" s="11" t="s">
        <v>73</v>
      </c>
      <c r="H1" s="11" t="s">
        <v>74</v>
      </c>
      <c r="I1" s="11" t="s">
        <v>75</v>
      </c>
      <c r="J1" s="11" t="s">
        <v>76</v>
      </c>
      <c r="K1" s="11" t="s">
        <v>77</v>
      </c>
      <c r="L1" s="11" t="s">
        <v>78</v>
      </c>
      <c r="M1" s="11" t="s">
        <v>79</v>
      </c>
      <c r="N1" s="11" t="s">
        <v>80</v>
      </c>
      <c r="O1" s="11" t="s">
        <v>81</v>
      </c>
      <c r="P1" s="11" t="s">
        <v>82</v>
      </c>
      <c r="Q1" s="11" t="s">
        <v>83</v>
      </c>
      <c r="R1" s="11" t="s">
        <v>84</v>
      </c>
      <c r="S1" s="11" t="s">
        <v>85</v>
      </c>
      <c r="T1" s="11" t="s">
        <v>86</v>
      </c>
      <c r="U1" s="11" t="s">
        <v>87</v>
      </c>
      <c r="V1" s="11" t="s">
        <v>88</v>
      </c>
      <c r="W1" s="11" t="s">
        <v>89</v>
      </c>
      <c r="X1" s="11" t="s">
        <v>90</v>
      </c>
      <c r="Y1" s="11" t="s">
        <v>91</v>
      </c>
      <c r="Z1" s="11" t="s">
        <v>92</v>
      </c>
      <c r="AA1" s="11" t="s">
        <v>93</v>
      </c>
      <c r="AB1" s="11" t="s">
        <v>94</v>
      </c>
      <c r="AC1" s="11" t="s">
        <v>95</v>
      </c>
      <c r="AD1" s="11" t="s">
        <v>96</v>
      </c>
      <c r="AE1" s="11" t="s">
        <v>97</v>
      </c>
      <c r="AF1" s="11" t="s">
        <v>98</v>
      </c>
      <c r="AG1" s="11" t="s">
        <v>99</v>
      </c>
      <c r="AH1" s="11" t="s">
        <v>100</v>
      </c>
      <c r="AI1" s="11" t="s">
        <v>101</v>
      </c>
      <c r="AJ1" s="11" t="s">
        <v>102</v>
      </c>
      <c r="AK1" s="11" t="s">
        <v>103</v>
      </c>
      <c r="AL1" s="11" t="s">
        <v>104</v>
      </c>
      <c r="AM1" s="11" t="s">
        <v>105</v>
      </c>
      <c r="AN1" s="11" t="s">
        <v>106</v>
      </c>
      <c r="AO1" s="11" t="s">
        <v>107</v>
      </c>
      <c r="AP1" s="11" t="s">
        <v>108</v>
      </c>
      <c r="AQ1" s="11" t="s">
        <v>109</v>
      </c>
      <c r="AR1" s="11" t="s">
        <v>110</v>
      </c>
      <c r="AS1" s="11" t="s">
        <v>111</v>
      </c>
      <c r="AT1" s="13" t="s">
        <v>112</v>
      </c>
      <c r="AU1" s="13" t="s">
        <v>113</v>
      </c>
      <c r="AV1" s="11" t="s">
        <v>114</v>
      </c>
      <c r="AW1" s="11" t="s">
        <v>115</v>
      </c>
      <c r="BB1" t="s">
        <v>116</v>
      </c>
      <c r="BC1" t="s">
        <v>117</v>
      </c>
    </row>
    <row r="2" spans="1:55" x14ac:dyDescent="0.25">
      <c r="A2" s="29" t="str">
        <f>CONCATENATE(Table4[[#This Row],[CMSID]],"-",Table4[[#This Row],[CALL_DATE]])</f>
        <v>2640-45171</v>
      </c>
      <c r="B2">
        <v>85181102</v>
      </c>
      <c r="C2" s="8">
        <v>45171</v>
      </c>
      <c r="D2" t="s">
        <v>118</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t="s">
        <v>1382</v>
      </c>
      <c r="AH2" t="s">
        <v>1288</v>
      </c>
      <c r="AI2" t="s">
        <v>1295</v>
      </c>
      <c r="AJ2" s="12" t="s">
        <v>1297</v>
      </c>
      <c r="AK2" t="s">
        <v>119</v>
      </c>
      <c r="AL2" t="s">
        <v>119</v>
      </c>
      <c r="AM2" s="8">
        <v>45171</v>
      </c>
      <c r="AN2" s="12" t="s">
        <v>1297</v>
      </c>
      <c r="AO2" s="12" t="s">
        <v>1297</v>
      </c>
      <c r="AP2" t="s">
        <v>1703</v>
      </c>
      <c r="AQ2" t="s">
        <v>120</v>
      </c>
      <c r="AR2" s="35">
        <v>2640</v>
      </c>
      <c r="AS2" t="s">
        <v>1703</v>
      </c>
      <c r="AU2" s="30" t="str">
        <f>IFERROR(Table4[[#This Row],[THT]]/Table4[[#This Row],[ACD_CALLS]],"")</f>
        <v/>
      </c>
      <c r="AV2" s="30">
        <f>COUNTIF(Roster!B:B,Table4[[#This Row],[EMPLID]])</f>
        <v>1</v>
      </c>
      <c r="AW2" s="30">
        <f>IF(Table4[[#This Row],[Is Agent ]]=0,"",SUM(Table4[[#This Row],[I_ACD_TIME]],Table4[[#This Row],[I_ACD_OTHER_TIME]],Table4[[#This Row],[I_ACD_AUX_OUT_TIME]],Table4[[#This Row],[I_ACW_TIME]]))</f>
        <v>0</v>
      </c>
      <c r="AY2" t="s">
        <v>121</v>
      </c>
      <c r="AZ2" t="s">
        <v>122</v>
      </c>
      <c r="BB2" s="16">
        <f>AY3/(SUM(Table4[ACD_CALLS]))</f>
        <v>0</v>
      </c>
      <c r="BC2" s="16">
        <f>AZ3/(SUM(Table4[ACD_CALLS]))</f>
        <v>630.73516800000004</v>
      </c>
    </row>
    <row r="3" spans="1:55" x14ac:dyDescent="0.25">
      <c r="A3" s="29" t="str">
        <f>CONCATENATE(Table4[[#This Row],[CMSID]],"-",Table4[[#This Row],[CALL_DATE]])</f>
        <v>2640-45176</v>
      </c>
      <c r="B3">
        <v>85181102</v>
      </c>
      <c r="C3" s="8">
        <v>45176</v>
      </c>
      <c r="D3" t="s">
        <v>123</v>
      </c>
      <c r="E3">
        <v>0</v>
      </c>
      <c r="F3">
        <v>0</v>
      </c>
      <c r="G3">
        <v>0</v>
      </c>
      <c r="H3">
        <v>0</v>
      </c>
      <c r="I3">
        <v>0</v>
      </c>
      <c r="J3">
        <v>0</v>
      </c>
      <c r="K3">
        <v>0</v>
      </c>
      <c r="L3">
        <v>0</v>
      </c>
      <c r="M3">
        <v>0</v>
      </c>
      <c r="N3">
        <v>0</v>
      </c>
      <c r="O3">
        <v>0</v>
      </c>
      <c r="P3">
        <v>0</v>
      </c>
      <c r="Q3">
        <v>0</v>
      </c>
      <c r="R3">
        <v>0</v>
      </c>
      <c r="S3">
        <v>0</v>
      </c>
      <c r="T3">
        <v>0</v>
      </c>
      <c r="U3">
        <v>31</v>
      </c>
      <c r="V3">
        <v>31</v>
      </c>
      <c r="W3">
        <v>0</v>
      </c>
      <c r="X3">
        <v>20</v>
      </c>
      <c r="Y3">
        <v>0</v>
      </c>
      <c r="Z3">
        <v>0</v>
      </c>
      <c r="AA3">
        <v>0</v>
      </c>
      <c r="AB3">
        <v>0</v>
      </c>
      <c r="AC3">
        <v>0</v>
      </c>
      <c r="AD3">
        <v>0</v>
      </c>
      <c r="AE3">
        <v>0</v>
      </c>
      <c r="AF3">
        <v>0</v>
      </c>
      <c r="AG3" t="s">
        <v>1382</v>
      </c>
      <c r="AH3" t="s">
        <v>1288</v>
      </c>
      <c r="AI3" t="s">
        <v>1295</v>
      </c>
      <c r="AJ3" s="12" t="s">
        <v>1297</v>
      </c>
      <c r="AK3" t="s">
        <v>119</v>
      </c>
      <c r="AL3" t="s">
        <v>119</v>
      </c>
      <c r="AM3" s="8">
        <v>45178</v>
      </c>
      <c r="AN3" s="12" t="s">
        <v>1297</v>
      </c>
      <c r="AO3" s="12" t="s">
        <v>1297</v>
      </c>
      <c r="AP3" t="s">
        <v>1703</v>
      </c>
      <c r="AQ3" t="s">
        <v>120</v>
      </c>
      <c r="AR3" s="35">
        <v>2640</v>
      </c>
      <c r="AS3" t="s">
        <v>1703</v>
      </c>
      <c r="AU3" s="29" t="str">
        <f>IFERROR(Table4[[#This Row],[THT]]/Table4[[#This Row],[ACD_CALLS]],"")</f>
        <v/>
      </c>
      <c r="AV3" s="29">
        <f>COUNTIF(Roster!B:B,Table4[[#This Row],[EMPLID]])</f>
        <v>1</v>
      </c>
      <c r="AW3" s="29">
        <f>IF(Table4[[#This Row],[Is Agent ]]=0,"",SUM(Table4[[#This Row],[I_ACD_TIME]],Table4[[#This Row],[I_ACD_OTHER_TIME]],Table4[[#This Row],[I_ACD_AUX_OUT_TIME]],Table4[[#This Row],[I_ACW_TIME]]))</f>
        <v>0</v>
      </c>
      <c r="AY3">
        <f>SUM(Table4[THT])</f>
        <v>0</v>
      </c>
      <c r="AZ3">
        <f>SUM(Table4[A THT])</f>
        <v>9855237</v>
      </c>
    </row>
    <row r="4" spans="1:55" x14ac:dyDescent="0.25">
      <c r="A4" s="29" t="str">
        <f>CONCATENATE(Table4[[#This Row],[CMSID]],"-",Table4[[#This Row],[CALL_DATE]])</f>
        <v>2640-45174</v>
      </c>
      <c r="B4">
        <v>85181102</v>
      </c>
      <c r="C4" s="8">
        <v>45174</v>
      </c>
      <c r="D4" t="s">
        <v>123</v>
      </c>
      <c r="E4">
        <v>0</v>
      </c>
      <c r="F4">
        <v>0</v>
      </c>
      <c r="G4">
        <v>0</v>
      </c>
      <c r="H4">
        <v>0</v>
      </c>
      <c r="I4">
        <v>0</v>
      </c>
      <c r="J4">
        <v>0</v>
      </c>
      <c r="K4">
        <v>0</v>
      </c>
      <c r="L4">
        <v>0</v>
      </c>
      <c r="M4">
        <v>0</v>
      </c>
      <c r="N4">
        <v>0</v>
      </c>
      <c r="O4">
        <v>0</v>
      </c>
      <c r="P4">
        <v>0</v>
      </c>
      <c r="Q4">
        <v>0</v>
      </c>
      <c r="R4">
        <v>0</v>
      </c>
      <c r="S4">
        <v>0</v>
      </c>
      <c r="T4">
        <v>0</v>
      </c>
      <c r="U4">
        <v>40</v>
      </c>
      <c r="V4">
        <v>40</v>
      </c>
      <c r="W4">
        <v>0</v>
      </c>
      <c r="X4">
        <v>28</v>
      </c>
      <c r="Y4">
        <v>0</v>
      </c>
      <c r="Z4">
        <v>0</v>
      </c>
      <c r="AA4">
        <v>0</v>
      </c>
      <c r="AB4">
        <v>0</v>
      </c>
      <c r="AC4">
        <v>0</v>
      </c>
      <c r="AD4">
        <v>0</v>
      </c>
      <c r="AE4">
        <v>0</v>
      </c>
      <c r="AF4">
        <v>0</v>
      </c>
      <c r="AG4" t="s">
        <v>1382</v>
      </c>
      <c r="AH4" t="s">
        <v>1288</v>
      </c>
      <c r="AI4" t="s">
        <v>1295</v>
      </c>
      <c r="AJ4" s="12" t="s">
        <v>1297</v>
      </c>
      <c r="AK4" t="s">
        <v>119</v>
      </c>
      <c r="AL4" t="s">
        <v>119</v>
      </c>
      <c r="AM4" s="8">
        <v>45178</v>
      </c>
      <c r="AN4" s="12" t="s">
        <v>1297</v>
      </c>
      <c r="AO4" s="12" t="s">
        <v>1297</v>
      </c>
      <c r="AP4" t="s">
        <v>1703</v>
      </c>
      <c r="AQ4" t="s">
        <v>120</v>
      </c>
      <c r="AR4" s="35">
        <v>2640</v>
      </c>
      <c r="AS4" t="s">
        <v>1703</v>
      </c>
      <c r="AU4" s="29" t="str">
        <f>IFERROR(Table4[[#This Row],[THT]]/Table4[[#This Row],[ACD_CALLS]],"")</f>
        <v/>
      </c>
      <c r="AV4" s="29">
        <f>COUNTIF(Roster!B:B,Table4[[#This Row],[EMPLID]])</f>
        <v>1</v>
      </c>
      <c r="AW4" s="29">
        <f>IF(Table4[[#This Row],[Is Agent ]]=0,"",SUM(Table4[[#This Row],[I_ACD_TIME]],Table4[[#This Row],[I_ACD_OTHER_TIME]],Table4[[#This Row],[I_ACD_AUX_OUT_TIME]],Table4[[#This Row],[I_ACW_TIME]]))</f>
        <v>0</v>
      </c>
    </row>
    <row r="5" spans="1:55" x14ac:dyDescent="0.25">
      <c r="A5" s="29" t="str">
        <f>CONCATENATE(Table4[[#This Row],[CMSID]],"-",Table4[[#This Row],[CALL_DATE]])</f>
        <v>2640-45178</v>
      </c>
      <c r="B5">
        <v>85181102</v>
      </c>
      <c r="C5" s="8">
        <v>45178</v>
      </c>
      <c r="D5" t="s">
        <v>123</v>
      </c>
      <c r="E5">
        <v>0</v>
      </c>
      <c r="F5">
        <v>0</v>
      </c>
      <c r="G5">
        <v>0</v>
      </c>
      <c r="H5">
        <v>0</v>
      </c>
      <c r="I5">
        <v>0</v>
      </c>
      <c r="J5">
        <v>0</v>
      </c>
      <c r="K5">
        <v>0</v>
      </c>
      <c r="L5">
        <v>0</v>
      </c>
      <c r="M5">
        <v>0</v>
      </c>
      <c r="N5">
        <v>0</v>
      </c>
      <c r="O5">
        <v>0</v>
      </c>
      <c r="P5">
        <v>0</v>
      </c>
      <c r="Q5">
        <v>0</v>
      </c>
      <c r="R5">
        <v>0</v>
      </c>
      <c r="S5">
        <v>0</v>
      </c>
      <c r="T5">
        <v>0</v>
      </c>
      <c r="U5">
        <v>84</v>
      </c>
      <c r="V5">
        <v>84</v>
      </c>
      <c r="W5">
        <v>0</v>
      </c>
      <c r="X5">
        <v>79</v>
      </c>
      <c r="Y5">
        <v>0</v>
      </c>
      <c r="Z5">
        <v>0</v>
      </c>
      <c r="AA5">
        <v>0</v>
      </c>
      <c r="AB5">
        <v>0</v>
      </c>
      <c r="AC5">
        <v>0</v>
      </c>
      <c r="AD5">
        <v>0</v>
      </c>
      <c r="AE5">
        <v>0</v>
      </c>
      <c r="AF5">
        <v>0</v>
      </c>
      <c r="AG5" t="s">
        <v>1382</v>
      </c>
      <c r="AH5" t="s">
        <v>1288</v>
      </c>
      <c r="AI5" t="s">
        <v>1295</v>
      </c>
      <c r="AJ5" s="12" t="s">
        <v>1297</v>
      </c>
      <c r="AK5" t="s">
        <v>119</v>
      </c>
      <c r="AL5" t="s">
        <v>119</v>
      </c>
      <c r="AM5" s="8">
        <v>45178</v>
      </c>
      <c r="AN5" s="12" t="s">
        <v>1297</v>
      </c>
      <c r="AO5" s="12" t="s">
        <v>1297</v>
      </c>
      <c r="AP5" t="s">
        <v>1703</v>
      </c>
      <c r="AQ5" t="s">
        <v>120</v>
      </c>
      <c r="AR5" s="35">
        <v>2640</v>
      </c>
      <c r="AS5" t="s">
        <v>1703</v>
      </c>
      <c r="AU5" s="29" t="str">
        <f>IFERROR(Table4[[#This Row],[THT]]/Table4[[#This Row],[ACD_CALLS]],"")</f>
        <v/>
      </c>
      <c r="AV5" s="29">
        <f>COUNTIF(Roster!B:B,Table4[[#This Row],[EMPLID]])</f>
        <v>1</v>
      </c>
      <c r="AW5" s="29">
        <f>IF(Table4[[#This Row],[Is Agent ]]=0,"",SUM(Table4[[#This Row],[I_ACD_TIME]],Table4[[#This Row],[I_ACD_OTHER_TIME]],Table4[[#This Row],[I_ACD_AUX_OUT_TIME]],Table4[[#This Row],[I_ACW_TIME]]))</f>
        <v>0</v>
      </c>
      <c r="BC5" s="17">
        <v>624</v>
      </c>
    </row>
    <row r="6" spans="1:55" x14ac:dyDescent="0.25">
      <c r="A6" s="29" t="str">
        <f>CONCATENATE(Table4[[#This Row],[CMSID]],"-",Table4[[#This Row],[CALL_DATE]])</f>
        <v>2640-45178</v>
      </c>
      <c r="B6">
        <v>85181102</v>
      </c>
      <c r="C6" s="8">
        <v>45178</v>
      </c>
      <c r="D6" t="s">
        <v>118</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t="s">
        <v>1382</v>
      </c>
      <c r="AH6" t="s">
        <v>1288</v>
      </c>
      <c r="AI6" t="s">
        <v>1295</v>
      </c>
      <c r="AJ6" s="12" t="s">
        <v>1297</v>
      </c>
      <c r="AK6" t="s">
        <v>119</v>
      </c>
      <c r="AL6" t="s">
        <v>119</v>
      </c>
      <c r="AM6" s="8">
        <v>45178</v>
      </c>
      <c r="AN6" s="12" t="s">
        <v>1297</v>
      </c>
      <c r="AO6" s="12" t="s">
        <v>1297</v>
      </c>
      <c r="AP6" t="s">
        <v>1703</v>
      </c>
      <c r="AQ6" t="s">
        <v>120</v>
      </c>
      <c r="AR6" s="35">
        <v>2640</v>
      </c>
      <c r="AS6" t="s">
        <v>1703</v>
      </c>
      <c r="AU6" s="29" t="str">
        <f>IFERROR(Table4[[#This Row],[THT]]/Table4[[#This Row],[ACD_CALLS]],"")</f>
        <v/>
      </c>
      <c r="AV6" s="29">
        <f>COUNTIF(Roster!B:B,Table4[[#This Row],[EMPLID]])</f>
        <v>1</v>
      </c>
      <c r="AW6" s="29">
        <f>IF(Table4[[#This Row],[Is Agent ]]=0,"",SUM(Table4[[#This Row],[I_ACD_TIME]],Table4[[#This Row],[I_ACD_OTHER_TIME]],Table4[[#This Row],[I_ACD_AUX_OUT_TIME]],Table4[[#This Row],[I_ACW_TIME]]))</f>
        <v>0</v>
      </c>
    </row>
    <row r="7" spans="1:55" x14ac:dyDescent="0.25">
      <c r="A7" s="29" t="str">
        <f>CONCATENATE(Table4[[#This Row],[CMSID]],"-",Table4[[#This Row],[CALL_DATE]])</f>
        <v>2640-45174</v>
      </c>
      <c r="B7">
        <v>85181102</v>
      </c>
      <c r="C7" s="8">
        <v>45174</v>
      </c>
      <c r="D7" t="s">
        <v>118</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t="s">
        <v>1382</v>
      </c>
      <c r="AH7" t="s">
        <v>1288</v>
      </c>
      <c r="AI7" t="s">
        <v>1295</v>
      </c>
      <c r="AJ7" s="12" t="s">
        <v>1297</v>
      </c>
      <c r="AK7" t="s">
        <v>119</v>
      </c>
      <c r="AL7" t="s">
        <v>119</v>
      </c>
      <c r="AM7" s="8">
        <v>45178</v>
      </c>
      <c r="AN7" s="12" t="s">
        <v>1297</v>
      </c>
      <c r="AO7" s="12" t="s">
        <v>1297</v>
      </c>
      <c r="AP7" t="s">
        <v>1703</v>
      </c>
      <c r="AQ7" t="s">
        <v>120</v>
      </c>
      <c r="AR7" s="35">
        <v>2640</v>
      </c>
      <c r="AS7" t="s">
        <v>1703</v>
      </c>
      <c r="AU7" s="29" t="str">
        <f>IFERROR(Table4[[#This Row],[THT]]/Table4[[#This Row],[ACD_CALLS]],"")</f>
        <v/>
      </c>
      <c r="AV7" s="29">
        <f>COUNTIF(Roster!B:B,Table4[[#This Row],[EMPLID]])</f>
        <v>1</v>
      </c>
      <c r="AW7" s="29">
        <f>IF(Table4[[#This Row],[Is Agent ]]=0,"",SUM(Table4[[#This Row],[I_ACD_TIME]],Table4[[#This Row],[I_ACD_OTHER_TIME]],Table4[[#This Row],[I_ACD_AUX_OUT_TIME]],Table4[[#This Row],[I_ACW_TIME]]))</f>
        <v>0</v>
      </c>
    </row>
    <row r="8" spans="1:55" x14ac:dyDescent="0.25">
      <c r="A8" s="29" t="str">
        <f>CONCATENATE(Table4[[#This Row],[CMSID]],"-",Table4[[#This Row],[CALL_DATE]])</f>
        <v>2640-45177</v>
      </c>
      <c r="B8">
        <v>85181102</v>
      </c>
      <c r="C8" s="8">
        <v>45177</v>
      </c>
      <c r="D8" t="s">
        <v>118</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t="s">
        <v>1382</v>
      </c>
      <c r="AH8" t="s">
        <v>1288</v>
      </c>
      <c r="AI8" t="s">
        <v>1295</v>
      </c>
      <c r="AJ8" s="12" t="s">
        <v>1297</v>
      </c>
      <c r="AK8" t="s">
        <v>119</v>
      </c>
      <c r="AL8" t="s">
        <v>119</v>
      </c>
      <c r="AM8" s="8">
        <v>45178</v>
      </c>
      <c r="AN8" s="12" t="s">
        <v>1297</v>
      </c>
      <c r="AO8" s="12" t="s">
        <v>1297</v>
      </c>
      <c r="AP8" t="s">
        <v>1703</v>
      </c>
      <c r="AQ8" t="s">
        <v>120</v>
      </c>
      <c r="AR8" s="35">
        <v>2640</v>
      </c>
      <c r="AS8" t="s">
        <v>1703</v>
      </c>
      <c r="AU8" s="29" t="str">
        <f>IFERROR(Table4[[#This Row],[THT]]/Table4[[#This Row],[ACD_CALLS]],"")</f>
        <v/>
      </c>
      <c r="AV8" s="29">
        <f>COUNTIF(Roster!B:B,Table4[[#This Row],[EMPLID]])</f>
        <v>1</v>
      </c>
      <c r="AW8" s="29">
        <f>IF(Table4[[#This Row],[Is Agent ]]=0,"",SUM(Table4[[#This Row],[I_ACD_TIME]],Table4[[#This Row],[I_ACD_OTHER_TIME]],Table4[[#This Row],[I_ACD_AUX_OUT_TIME]],Table4[[#This Row],[I_ACW_TIME]]))</f>
        <v>0</v>
      </c>
    </row>
    <row r="9" spans="1:55" x14ac:dyDescent="0.25">
      <c r="A9" s="29" t="str">
        <f>CONCATENATE(Table4[[#This Row],[CMSID]],"-",Table4[[#This Row],[CALL_DATE]])</f>
        <v>2640-45171</v>
      </c>
      <c r="B9">
        <v>85181102</v>
      </c>
      <c r="C9" s="8">
        <v>45171</v>
      </c>
      <c r="D9" t="s">
        <v>123</v>
      </c>
      <c r="E9">
        <v>0</v>
      </c>
      <c r="F9">
        <v>0</v>
      </c>
      <c r="G9">
        <v>0</v>
      </c>
      <c r="H9">
        <v>0</v>
      </c>
      <c r="I9">
        <v>0</v>
      </c>
      <c r="J9">
        <v>0</v>
      </c>
      <c r="K9">
        <v>0</v>
      </c>
      <c r="L9">
        <v>0</v>
      </c>
      <c r="M9">
        <v>0</v>
      </c>
      <c r="N9">
        <v>0</v>
      </c>
      <c r="O9">
        <v>0</v>
      </c>
      <c r="P9">
        <v>0</v>
      </c>
      <c r="Q9">
        <v>0</v>
      </c>
      <c r="R9">
        <v>0</v>
      </c>
      <c r="S9">
        <v>0</v>
      </c>
      <c r="T9">
        <v>0</v>
      </c>
      <c r="U9">
        <v>24</v>
      </c>
      <c r="V9">
        <v>24</v>
      </c>
      <c r="W9">
        <v>0</v>
      </c>
      <c r="X9">
        <v>19</v>
      </c>
      <c r="Y9">
        <v>0</v>
      </c>
      <c r="Z9">
        <v>0</v>
      </c>
      <c r="AA9">
        <v>0</v>
      </c>
      <c r="AB9">
        <v>0</v>
      </c>
      <c r="AC9">
        <v>0</v>
      </c>
      <c r="AD9">
        <v>0</v>
      </c>
      <c r="AE9">
        <v>0</v>
      </c>
      <c r="AF9">
        <v>0</v>
      </c>
      <c r="AG9" t="s">
        <v>1382</v>
      </c>
      <c r="AH9" t="s">
        <v>1288</v>
      </c>
      <c r="AI9" t="s">
        <v>1295</v>
      </c>
      <c r="AJ9" s="12" t="s">
        <v>1297</v>
      </c>
      <c r="AK9" t="s">
        <v>119</v>
      </c>
      <c r="AL9" t="s">
        <v>119</v>
      </c>
      <c r="AM9" s="8">
        <v>45171</v>
      </c>
      <c r="AN9" s="12" t="s">
        <v>1297</v>
      </c>
      <c r="AO9" s="12" t="s">
        <v>1297</v>
      </c>
      <c r="AP9" t="s">
        <v>1703</v>
      </c>
      <c r="AQ9" t="s">
        <v>120</v>
      </c>
      <c r="AR9" s="35">
        <v>2640</v>
      </c>
      <c r="AS9" t="s">
        <v>1703</v>
      </c>
      <c r="AU9" s="29" t="str">
        <f>IFERROR(Table4[[#This Row],[THT]]/Table4[[#This Row],[ACD_CALLS]],"")</f>
        <v/>
      </c>
      <c r="AV9" s="29">
        <f>COUNTIF(Roster!B:B,Table4[[#This Row],[EMPLID]])</f>
        <v>1</v>
      </c>
      <c r="AW9" s="29">
        <f>IF(Table4[[#This Row],[Is Agent ]]=0,"",SUM(Table4[[#This Row],[I_ACD_TIME]],Table4[[#This Row],[I_ACD_OTHER_TIME]],Table4[[#This Row],[I_ACD_AUX_OUT_TIME]],Table4[[#This Row],[I_ACW_TIME]]))</f>
        <v>0</v>
      </c>
    </row>
    <row r="10" spans="1:55" x14ac:dyDescent="0.25">
      <c r="A10" s="29" t="str">
        <f>CONCATENATE(Table4[[#This Row],[CMSID]],"-",Table4[[#This Row],[CALL_DATE]])</f>
        <v>2640-45177</v>
      </c>
      <c r="B10">
        <v>85181102</v>
      </c>
      <c r="C10" s="8">
        <v>45177</v>
      </c>
      <c r="D10" t="s">
        <v>123</v>
      </c>
      <c r="E10">
        <v>0</v>
      </c>
      <c r="F10">
        <v>0</v>
      </c>
      <c r="G10">
        <v>0</v>
      </c>
      <c r="H10">
        <v>0</v>
      </c>
      <c r="I10">
        <v>0</v>
      </c>
      <c r="J10">
        <v>0</v>
      </c>
      <c r="K10">
        <v>0</v>
      </c>
      <c r="L10">
        <v>0</v>
      </c>
      <c r="M10">
        <v>0</v>
      </c>
      <c r="N10">
        <v>0</v>
      </c>
      <c r="O10">
        <v>0</v>
      </c>
      <c r="P10">
        <v>0</v>
      </c>
      <c r="Q10">
        <v>0</v>
      </c>
      <c r="R10">
        <v>0</v>
      </c>
      <c r="S10">
        <v>0</v>
      </c>
      <c r="T10">
        <v>0</v>
      </c>
      <c r="U10">
        <v>45</v>
      </c>
      <c r="V10">
        <v>45</v>
      </c>
      <c r="W10">
        <v>0</v>
      </c>
      <c r="X10">
        <v>39</v>
      </c>
      <c r="Y10">
        <v>0</v>
      </c>
      <c r="Z10">
        <v>0</v>
      </c>
      <c r="AA10">
        <v>0</v>
      </c>
      <c r="AB10">
        <v>0</v>
      </c>
      <c r="AC10">
        <v>0</v>
      </c>
      <c r="AD10">
        <v>0</v>
      </c>
      <c r="AE10">
        <v>0</v>
      </c>
      <c r="AF10">
        <v>0</v>
      </c>
      <c r="AG10" t="s">
        <v>1382</v>
      </c>
      <c r="AH10" t="s">
        <v>1288</v>
      </c>
      <c r="AI10" t="s">
        <v>1295</v>
      </c>
      <c r="AJ10" s="12" t="s">
        <v>1297</v>
      </c>
      <c r="AK10" t="s">
        <v>119</v>
      </c>
      <c r="AL10" t="s">
        <v>119</v>
      </c>
      <c r="AM10" s="8">
        <v>45178</v>
      </c>
      <c r="AN10" s="12" t="s">
        <v>1297</v>
      </c>
      <c r="AO10" s="12" t="s">
        <v>1297</v>
      </c>
      <c r="AP10" t="s">
        <v>1703</v>
      </c>
      <c r="AQ10" t="s">
        <v>120</v>
      </c>
      <c r="AR10" s="35">
        <v>2640</v>
      </c>
      <c r="AS10" t="s">
        <v>1703</v>
      </c>
      <c r="AU10" s="29" t="str">
        <f>IFERROR(Table4[[#This Row],[THT]]/Table4[[#This Row],[ACD_CALLS]],"")</f>
        <v/>
      </c>
      <c r="AV10" s="29">
        <f>COUNTIF(Roster!B:B,Table4[[#This Row],[EMPLID]])</f>
        <v>1</v>
      </c>
      <c r="AW10" s="29">
        <f>IF(Table4[[#This Row],[Is Agent ]]=0,"",SUM(Table4[[#This Row],[I_ACD_TIME]],Table4[[#This Row],[I_ACD_OTHER_TIME]],Table4[[#This Row],[I_ACD_AUX_OUT_TIME]],Table4[[#This Row],[I_ACW_TIME]]))</f>
        <v>0</v>
      </c>
    </row>
    <row r="11" spans="1:55" x14ac:dyDescent="0.25">
      <c r="A11" s="29" t="str">
        <f>CONCATENATE(Table4[[#This Row],[CMSID]],"-",Table4[[#This Row],[CALL_DATE]])</f>
        <v>2640-45176</v>
      </c>
      <c r="B11">
        <v>85181102</v>
      </c>
      <c r="C11" s="8">
        <v>45176</v>
      </c>
      <c r="D11" t="s">
        <v>118</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t="s">
        <v>1382</v>
      </c>
      <c r="AH11" t="s">
        <v>1288</v>
      </c>
      <c r="AI11" t="s">
        <v>1295</v>
      </c>
      <c r="AJ11" s="12" t="s">
        <v>1297</v>
      </c>
      <c r="AK11" t="s">
        <v>119</v>
      </c>
      <c r="AL11" t="s">
        <v>119</v>
      </c>
      <c r="AM11" s="8">
        <v>45178</v>
      </c>
      <c r="AN11" s="12" t="s">
        <v>1297</v>
      </c>
      <c r="AO11" s="12" t="s">
        <v>1297</v>
      </c>
      <c r="AP11" t="s">
        <v>1703</v>
      </c>
      <c r="AQ11" t="s">
        <v>120</v>
      </c>
      <c r="AR11" s="35">
        <v>2640</v>
      </c>
      <c r="AS11" t="s">
        <v>1703</v>
      </c>
      <c r="AU11" s="29" t="str">
        <f>IFERROR(Table4[[#This Row],[THT]]/Table4[[#This Row],[ACD_CALLS]],"")</f>
        <v/>
      </c>
      <c r="AV11" s="29">
        <f>COUNTIF(Roster!B:B,Table4[[#This Row],[EMPLID]])</f>
        <v>1</v>
      </c>
      <c r="AW11" s="29">
        <f>IF(Table4[[#This Row],[Is Agent ]]=0,"",SUM(Table4[[#This Row],[I_ACD_TIME]],Table4[[#This Row],[I_ACD_OTHER_TIME]],Table4[[#This Row],[I_ACD_AUX_OUT_TIME]],Table4[[#This Row],[I_ACW_TIME]]))</f>
        <v>0</v>
      </c>
    </row>
    <row r="12" spans="1:55" x14ac:dyDescent="0.25">
      <c r="A12" s="29" t="str">
        <f>CONCATENATE(Table4[[#This Row],[CMSID]],"-",Table4[[#This Row],[CALL_DATE]])</f>
        <v>39640-45176</v>
      </c>
      <c r="B12">
        <v>129373102</v>
      </c>
      <c r="C12" s="8">
        <v>45176</v>
      </c>
      <c r="D12" t="s">
        <v>123</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t="s">
        <v>1426</v>
      </c>
      <c r="AH12" t="s">
        <v>1701</v>
      </c>
      <c r="AI12" t="s">
        <v>1295</v>
      </c>
      <c r="AJ12" s="12" t="s">
        <v>1297</v>
      </c>
      <c r="AK12" t="s">
        <v>124</v>
      </c>
      <c r="AL12" t="s">
        <v>124</v>
      </c>
      <c r="AM12" s="8">
        <v>45178</v>
      </c>
      <c r="AN12" s="12" t="s">
        <v>1297</v>
      </c>
      <c r="AO12" s="12" t="s">
        <v>1297</v>
      </c>
      <c r="AP12" t="s">
        <v>1703</v>
      </c>
      <c r="AQ12" t="s">
        <v>120</v>
      </c>
      <c r="AR12" s="35">
        <v>39640</v>
      </c>
      <c r="AS12" t="s">
        <v>1703</v>
      </c>
      <c r="AU12" s="29" t="str">
        <f>IFERROR(Table4[[#This Row],[THT]]/Table4[[#This Row],[ACD_CALLS]],"")</f>
        <v/>
      </c>
      <c r="AV12" s="29">
        <f>COUNTIF(Roster!B:B,Table4[[#This Row],[EMPLID]])</f>
        <v>1</v>
      </c>
      <c r="AW12" s="29">
        <f>IF(Table4[[#This Row],[Is Agent ]]=0,"",SUM(Table4[[#This Row],[I_ACD_TIME]],Table4[[#This Row],[I_ACD_OTHER_TIME]],Table4[[#This Row],[I_ACD_AUX_OUT_TIME]],Table4[[#This Row],[I_ACW_TIME]]))</f>
        <v>0</v>
      </c>
    </row>
    <row r="13" spans="1:55" x14ac:dyDescent="0.25">
      <c r="A13" s="29" t="str">
        <f>CONCATENATE(Table4[[#This Row],[CMSID]],"-",Table4[[#This Row],[CALL_DATE]])</f>
        <v>39640-45175</v>
      </c>
      <c r="B13">
        <v>129373102</v>
      </c>
      <c r="C13" s="8">
        <v>45175</v>
      </c>
      <c r="D13" t="s">
        <v>118</v>
      </c>
      <c r="E13">
        <v>28</v>
      </c>
      <c r="F13">
        <v>0</v>
      </c>
      <c r="G13">
        <v>17802</v>
      </c>
      <c r="H13">
        <v>1771</v>
      </c>
      <c r="I13">
        <v>346</v>
      </c>
      <c r="J13">
        <v>0</v>
      </c>
      <c r="K13">
        <v>0</v>
      </c>
      <c r="L13">
        <v>3687</v>
      </c>
      <c r="M13">
        <v>0</v>
      </c>
      <c r="N13">
        <v>0</v>
      </c>
      <c r="O13">
        <v>21</v>
      </c>
      <c r="P13">
        <v>2780</v>
      </c>
      <c r="Q13">
        <v>17</v>
      </c>
      <c r="R13">
        <v>136</v>
      </c>
      <c r="S13">
        <v>4</v>
      </c>
      <c r="T13">
        <v>0</v>
      </c>
      <c r="U13">
        <v>30096</v>
      </c>
      <c r="V13">
        <v>8742</v>
      </c>
      <c r="W13">
        <v>1151</v>
      </c>
      <c r="X13">
        <v>30</v>
      </c>
      <c r="Y13">
        <v>0</v>
      </c>
      <c r="Z13">
        <v>1804</v>
      </c>
      <c r="AA13">
        <v>0</v>
      </c>
      <c r="AB13">
        <v>6355</v>
      </c>
      <c r="AC13">
        <v>0</v>
      </c>
      <c r="AD13">
        <v>0</v>
      </c>
      <c r="AE13">
        <v>0</v>
      </c>
      <c r="AF13">
        <v>0</v>
      </c>
      <c r="AG13" t="s">
        <v>1426</v>
      </c>
      <c r="AH13" t="s">
        <v>1701</v>
      </c>
      <c r="AI13" t="s">
        <v>1295</v>
      </c>
      <c r="AJ13" s="12" t="s">
        <v>1297</v>
      </c>
      <c r="AK13" t="s">
        <v>124</v>
      </c>
      <c r="AL13" t="s">
        <v>124</v>
      </c>
      <c r="AM13" s="8">
        <v>45178</v>
      </c>
      <c r="AN13" s="12" t="s">
        <v>1297</v>
      </c>
      <c r="AO13" s="12" t="s">
        <v>1297</v>
      </c>
      <c r="AP13" t="s">
        <v>1703</v>
      </c>
      <c r="AQ13" t="s">
        <v>120</v>
      </c>
      <c r="AR13" s="35">
        <v>39640</v>
      </c>
      <c r="AS13" t="s">
        <v>1703</v>
      </c>
      <c r="AU13" s="29">
        <f>IFERROR(Table4[[#This Row],[THT]]/Table4[[#This Row],[ACD_CALLS]],"")</f>
        <v>0</v>
      </c>
      <c r="AV13" s="29">
        <f>COUNTIF(Roster!B:B,Table4[[#This Row],[EMPLID]])</f>
        <v>1</v>
      </c>
      <c r="AW13" s="29">
        <f>IF(Table4[[#This Row],[Is Agent ]]=0,"",SUM(Table4[[#This Row],[I_ACD_TIME]],Table4[[#This Row],[I_ACD_OTHER_TIME]],Table4[[#This Row],[I_ACD_AUX_OUT_TIME]],Table4[[#This Row],[I_ACW_TIME]]))</f>
        <v>19919</v>
      </c>
    </row>
    <row r="14" spans="1:55" x14ac:dyDescent="0.25">
      <c r="A14" s="29" t="str">
        <f>CONCATENATE(Table4[[#This Row],[CMSID]],"-",Table4[[#This Row],[CALL_DATE]])</f>
        <v>39640-45178</v>
      </c>
      <c r="B14">
        <v>129373102</v>
      </c>
      <c r="C14" s="8">
        <v>45178</v>
      </c>
      <c r="D14" t="s">
        <v>123</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t="s">
        <v>1426</v>
      </c>
      <c r="AH14" t="s">
        <v>1701</v>
      </c>
      <c r="AI14" t="s">
        <v>1295</v>
      </c>
      <c r="AJ14" s="12" t="s">
        <v>1297</v>
      </c>
      <c r="AK14" t="s">
        <v>124</v>
      </c>
      <c r="AL14" t="s">
        <v>124</v>
      </c>
      <c r="AM14" s="8">
        <v>45178</v>
      </c>
      <c r="AN14" s="12" t="s">
        <v>1297</v>
      </c>
      <c r="AO14" s="12" t="s">
        <v>1297</v>
      </c>
      <c r="AP14" t="s">
        <v>1703</v>
      </c>
      <c r="AQ14" t="s">
        <v>120</v>
      </c>
      <c r="AR14" s="35">
        <v>39640</v>
      </c>
      <c r="AS14" t="s">
        <v>1703</v>
      </c>
      <c r="AU14" s="29" t="str">
        <f>IFERROR(Table4[[#This Row],[THT]]/Table4[[#This Row],[ACD_CALLS]],"")</f>
        <v/>
      </c>
      <c r="AV14" s="29">
        <f>COUNTIF(Roster!B:B,Table4[[#This Row],[EMPLID]])</f>
        <v>1</v>
      </c>
      <c r="AW14" s="29">
        <f>IF(Table4[[#This Row],[Is Agent ]]=0,"",SUM(Table4[[#This Row],[I_ACD_TIME]],Table4[[#This Row],[I_ACD_OTHER_TIME]],Table4[[#This Row],[I_ACD_AUX_OUT_TIME]],Table4[[#This Row],[I_ACW_TIME]]))</f>
        <v>0</v>
      </c>
    </row>
    <row r="15" spans="1:55" x14ac:dyDescent="0.25">
      <c r="A15" s="29" t="str">
        <f>CONCATENATE(Table4[[#This Row],[CMSID]],"-",Table4[[#This Row],[CALL_DATE]])</f>
        <v>39640-45177</v>
      </c>
      <c r="B15">
        <v>129373102</v>
      </c>
      <c r="C15" s="8">
        <v>45177</v>
      </c>
      <c r="D15" t="s">
        <v>118</v>
      </c>
      <c r="E15">
        <v>27</v>
      </c>
      <c r="F15">
        <v>0</v>
      </c>
      <c r="G15">
        <v>18857</v>
      </c>
      <c r="H15">
        <v>1549</v>
      </c>
      <c r="I15">
        <v>105</v>
      </c>
      <c r="J15">
        <v>0</v>
      </c>
      <c r="K15">
        <v>0</v>
      </c>
      <c r="L15">
        <v>4465</v>
      </c>
      <c r="M15">
        <v>0</v>
      </c>
      <c r="N15">
        <v>0</v>
      </c>
      <c r="O15">
        <v>19</v>
      </c>
      <c r="P15">
        <v>2078</v>
      </c>
      <c r="Q15">
        <v>11</v>
      </c>
      <c r="R15">
        <v>130</v>
      </c>
      <c r="S15">
        <v>1</v>
      </c>
      <c r="T15">
        <v>0</v>
      </c>
      <c r="U15">
        <v>30071</v>
      </c>
      <c r="V15">
        <v>9041</v>
      </c>
      <c r="W15">
        <v>494</v>
      </c>
      <c r="X15">
        <v>34</v>
      </c>
      <c r="Y15">
        <v>0</v>
      </c>
      <c r="Z15">
        <v>1801</v>
      </c>
      <c r="AA15">
        <v>0</v>
      </c>
      <c r="AB15">
        <v>7081</v>
      </c>
      <c r="AC15">
        <v>0</v>
      </c>
      <c r="AD15">
        <v>0</v>
      </c>
      <c r="AE15">
        <v>0</v>
      </c>
      <c r="AF15">
        <v>0</v>
      </c>
      <c r="AG15" t="s">
        <v>1426</v>
      </c>
      <c r="AH15" t="s">
        <v>1701</v>
      </c>
      <c r="AI15" t="s">
        <v>1295</v>
      </c>
      <c r="AJ15" s="12" t="s">
        <v>1297</v>
      </c>
      <c r="AK15" t="s">
        <v>124</v>
      </c>
      <c r="AL15" t="s">
        <v>124</v>
      </c>
      <c r="AM15" s="8">
        <v>45178</v>
      </c>
      <c r="AN15" s="12" t="s">
        <v>1297</v>
      </c>
      <c r="AO15" s="12" t="s">
        <v>1297</v>
      </c>
      <c r="AP15" t="s">
        <v>1703</v>
      </c>
      <c r="AQ15" t="s">
        <v>120</v>
      </c>
      <c r="AR15" s="35">
        <v>39640</v>
      </c>
      <c r="AS15" t="s">
        <v>1703</v>
      </c>
      <c r="AU15" s="29">
        <f>IFERROR(Table4[[#This Row],[THT]]/Table4[[#This Row],[ACD_CALLS]],"")</f>
        <v>0</v>
      </c>
      <c r="AV15" s="29">
        <f>COUNTIF(Roster!B:B,Table4[[#This Row],[EMPLID]])</f>
        <v>1</v>
      </c>
      <c r="AW15" s="29">
        <f>IF(Table4[[#This Row],[Is Agent ]]=0,"",SUM(Table4[[#This Row],[I_ACD_TIME]],Table4[[#This Row],[I_ACD_OTHER_TIME]],Table4[[#This Row],[I_ACD_AUX_OUT_TIME]],Table4[[#This Row],[I_ACW_TIME]]))</f>
        <v>20511</v>
      </c>
    </row>
    <row r="16" spans="1:55" x14ac:dyDescent="0.25">
      <c r="A16" s="29" t="str">
        <f>CONCATENATE(Table4[[#This Row],[CMSID]],"-",Table4[[#This Row],[CALL_DATE]])</f>
        <v>39640-45176</v>
      </c>
      <c r="B16">
        <v>129373102</v>
      </c>
      <c r="C16" s="8">
        <v>45176</v>
      </c>
      <c r="D16" t="s">
        <v>118</v>
      </c>
      <c r="E16">
        <v>30</v>
      </c>
      <c r="F16">
        <v>0</v>
      </c>
      <c r="G16">
        <v>18115</v>
      </c>
      <c r="H16">
        <v>1825</v>
      </c>
      <c r="I16">
        <v>755</v>
      </c>
      <c r="J16">
        <v>0</v>
      </c>
      <c r="K16">
        <v>0</v>
      </c>
      <c r="L16">
        <v>4305</v>
      </c>
      <c r="M16">
        <v>0</v>
      </c>
      <c r="N16">
        <v>0</v>
      </c>
      <c r="O16">
        <v>19</v>
      </c>
      <c r="P16">
        <v>2902</v>
      </c>
      <c r="Q16">
        <v>20</v>
      </c>
      <c r="R16">
        <v>142</v>
      </c>
      <c r="S16">
        <v>6</v>
      </c>
      <c r="T16">
        <v>0</v>
      </c>
      <c r="U16">
        <v>30403</v>
      </c>
      <c r="V16">
        <v>8886</v>
      </c>
      <c r="W16">
        <v>1435</v>
      </c>
      <c r="X16">
        <v>19</v>
      </c>
      <c r="Y16">
        <v>0</v>
      </c>
      <c r="Z16">
        <v>1801</v>
      </c>
      <c r="AA16">
        <v>0</v>
      </c>
      <c r="AB16">
        <v>6149</v>
      </c>
      <c r="AC16">
        <v>0</v>
      </c>
      <c r="AD16">
        <v>0</v>
      </c>
      <c r="AE16">
        <v>143</v>
      </c>
      <c r="AF16">
        <v>0</v>
      </c>
      <c r="AG16" t="s">
        <v>1426</v>
      </c>
      <c r="AH16" t="s">
        <v>1701</v>
      </c>
      <c r="AI16" t="s">
        <v>1295</v>
      </c>
      <c r="AJ16" s="12" t="s">
        <v>1297</v>
      </c>
      <c r="AK16" t="s">
        <v>124</v>
      </c>
      <c r="AL16" t="s">
        <v>124</v>
      </c>
      <c r="AM16" s="8">
        <v>45178</v>
      </c>
      <c r="AN16" s="12" t="s">
        <v>1297</v>
      </c>
      <c r="AO16" s="12" t="s">
        <v>1297</v>
      </c>
      <c r="AP16" t="s">
        <v>1703</v>
      </c>
      <c r="AQ16" t="s">
        <v>120</v>
      </c>
      <c r="AR16" s="35">
        <v>39640</v>
      </c>
      <c r="AS16" t="s">
        <v>1703</v>
      </c>
      <c r="AU16" s="29">
        <f>IFERROR(Table4[[#This Row],[THT]]/Table4[[#This Row],[ACD_CALLS]],"")</f>
        <v>0</v>
      </c>
      <c r="AV16" s="29">
        <f>COUNTIF(Roster!B:B,Table4[[#This Row],[EMPLID]])</f>
        <v>1</v>
      </c>
      <c r="AW16" s="29">
        <f>IF(Table4[[#This Row],[Is Agent ]]=0,"",SUM(Table4[[#This Row],[I_ACD_TIME]],Table4[[#This Row],[I_ACD_OTHER_TIME]],Table4[[#This Row],[I_ACD_AUX_OUT_TIME]],Table4[[#This Row],[I_ACW_TIME]]))</f>
        <v>20695</v>
      </c>
    </row>
    <row r="17" spans="1:49" x14ac:dyDescent="0.25">
      <c r="A17" s="29" t="str">
        <f>CONCATENATE(Table4[[#This Row],[CMSID]],"-",Table4[[#This Row],[CALL_DATE]])</f>
        <v>39640-45177</v>
      </c>
      <c r="B17">
        <v>129373102</v>
      </c>
      <c r="C17" s="8">
        <v>45177</v>
      </c>
      <c r="D17" t="s">
        <v>123</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t="s">
        <v>1426</v>
      </c>
      <c r="AH17" t="s">
        <v>1701</v>
      </c>
      <c r="AI17" t="s">
        <v>1295</v>
      </c>
      <c r="AJ17" s="12" t="s">
        <v>1297</v>
      </c>
      <c r="AK17" t="s">
        <v>124</v>
      </c>
      <c r="AL17" t="s">
        <v>124</v>
      </c>
      <c r="AM17" s="8">
        <v>45178</v>
      </c>
      <c r="AN17" s="12" t="s">
        <v>1297</v>
      </c>
      <c r="AO17" s="12" t="s">
        <v>1297</v>
      </c>
      <c r="AP17" t="s">
        <v>1703</v>
      </c>
      <c r="AQ17" t="s">
        <v>120</v>
      </c>
      <c r="AR17" s="35">
        <v>39640</v>
      </c>
      <c r="AS17" t="s">
        <v>1703</v>
      </c>
      <c r="AU17" s="29" t="str">
        <f>IFERROR(Table4[[#This Row],[THT]]/Table4[[#This Row],[ACD_CALLS]],"")</f>
        <v/>
      </c>
      <c r="AV17" s="29">
        <f>COUNTIF(Roster!B:B,Table4[[#This Row],[EMPLID]])</f>
        <v>1</v>
      </c>
      <c r="AW17" s="29">
        <f>IF(Table4[[#This Row],[Is Agent ]]=0,"",SUM(Table4[[#This Row],[I_ACD_TIME]],Table4[[#This Row],[I_ACD_OTHER_TIME]],Table4[[#This Row],[I_ACD_AUX_OUT_TIME]],Table4[[#This Row],[I_ACW_TIME]]))</f>
        <v>0</v>
      </c>
    </row>
    <row r="18" spans="1:49" x14ac:dyDescent="0.25">
      <c r="A18" s="29" t="str">
        <f>CONCATENATE(Table4[[#This Row],[CMSID]],"-",Table4[[#This Row],[CALL_DATE]])</f>
        <v>39640-45174</v>
      </c>
      <c r="B18">
        <v>129373102</v>
      </c>
      <c r="C18" s="8">
        <v>45174</v>
      </c>
      <c r="D18" t="s">
        <v>123</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t="s">
        <v>1426</v>
      </c>
      <c r="AH18" t="s">
        <v>1701</v>
      </c>
      <c r="AI18" t="s">
        <v>1295</v>
      </c>
      <c r="AJ18" s="12" t="s">
        <v>1297</v>
      </c>
      <c r="AK18" t="s">
        <v>124</v>
      </c>
      <c r="AL18" t="s">
        <v>124</v>
      </c>
      <c r="AM18" s="8">
        <v>45178</v>
      </c>
      <c r="AN18" s="12" t="s">
        <v>1297</v>
      </c>
      <c r="AO18" s="12" t="s">
        <v>1297</v>
      </c>
      <c r="AP18" t="s">
        <v>1703</v>
      </c>
      <c r="AQ18" t="s">
        <v>120</v>
      </c>
      <c r="AR18" s="35">
        <v>39640</v>
      </c>
      <c r="AS18" t="s">
        <v>1703</v>
      </c>
      <c r="AU18" s="29" t="str">
        <f>IFERROR(Table4[[#This Row],[THT]]/Table4[[#This Row],[ACD_CALLS]],"")</f>
        <v/>
      </c>
      <c r="AV18" s="29">
        <f>COUNTIF(Roster!B:B,Table4[[#This Row],[EMPLID]])</f>
        <v>1</v>
      </c>
      <c r="AW18" s="29">
        <f>IF(Table4[[#This Row],[Is Agent ]]=0,"",SUM(Table4[[#This Row],[I_ACD_TIME]],Table4[[#This Row],[I_ACD_OTHER_TIME]],Table4[[#This Row],[I_ACD_AUX_OUT_TIME]],Table4[[#This Row],[I_ACW_TIME]]))</f>
        <v>0</v>
      </c>
    </row>
    <row r="19" spans="1:49" x14ac:dyDescent="0.25">
      <c r="A19" s="29" t="str">
        <f>CONCATENATE(Table4[[#This Row],[CMSID]],"-",Table4[[#This Row],[CALL_DATE]])</f>
        <v>39640-45178</v>
      </c>
      <c r="B19">
        <v>129373102</v>
      </c>
      <c r="C19" s="8">
        <v>45178</v>
      </c>
      <c r="D19" t="s">
        <v>118</v>
      </c>
      <c r="E19">
        <v>24</v>
      </c>
      <c r="F19">
        <v>0</v>
      </c>
      <c r="G19">
        <v>18514</v>
      </c>
      <c r="H19">
        <v>583</v>
      </c>
      <c r="I19">
        <v>262</v>
      </c>
      <c r="J19">
        <v>0</v>
      </c>
      <c r="K19">
        <v>0</v>
      </c>
      <c r="L19">
        <v>2900</v>
      </c>
      <c r="M19">
        <v>0</v>
      </c>
      <c r="N19">
        <v>0</v>
      </c>
      <c r="O19">
        <v>22</v>
      </c>
      <c r="P19">
        <v>1262</v>
      </c>
      <c r="Q19">
        <v>8</v>
      </c>
      <c r="R19">
        <v>116</v>
      </c>
      <c r="S19">
        <v>1</v>
      </c>
      <c r="T19">
        <v>0</v>
      </c>
      <c r="U19">
        <v>28972</v>
      </c>
      <c r="V19">
        <v>7974</v>
      </c>
      <c r="W19">
        <v>1785</v>
      </c>
      <c r="X19">
        <v>27</v>
      </c>
      <c r="Y19">
        <v>0</v>
      </c>
      <c r="Z19">
        <v>1820</v>
      </c>
      <c r="AA19">
        <v>0</v>
      </c>
      <c r="AB19">
        <v>5274</v>
      </c>
      <c r="AC19">
        <v>573</v>
      </c>
      <c r="AD19">
        <v>0</v>
      </c>
      <c r="AE19">
        <v>0</v>
      </c>
      <c r="AF19">
        <v>0</v>
      </c>
      <c r="AG19" t="s">
        <v>1426</v>
      </c>
      <c r="AH19" t="s">
        <v>1701</v>
      </c>
      <c r="AI19" t="s">
        <v>1295</v>
      </c>
      <c r="AJ19" s="12" t="s">
        <v>1297</v>
      </c>
      <c r="AK19" t="s">
        <v>124</v>
      </c>
      <c r="AL19" t="s">
        <v>124</v>
      </c>
      <c r="AM19" s="8">
        <v>45178</v>
      </c>
      <c r="AN19" s="12" t="s">
        <v>1297</v>
      </c>
      <c r="AO19" s="12" t="s">
        <v>1297</v>
      </c>
      <c r="AP19" t="s">
        <v>1703</v>
      </c>
      <c r="AQ19" t="s">
        <v>120</v>
      </c>
      <c r="AR19" s="35">
        <v>39640</v>
      </c>
      <c r="AS19" t="s">
        <v>1703</v>
      </c>
      <c r="AU19" s="29">
        <f>IFERROR(Table4[[#This Row],[THT]]/Table4[[#This Row],[ACD_CALLS]],"")</f>
        <v>0</v>
      </c>
      <c r="AV19" s="29">
        <f>COUNTIF(Roster!B:B,Table4[[#This Row],[EMPLID]])</f>
        <v>1</v>
      </c>
      <c r="AW19" s="29">
        <f>IF(Table4[[#This Row],[Is Agent ]]=0,"",SUM(Table4[[#This Row],[I_ACD_TIME]],Table4[[#This Row],[I_ACD_OTHER_TIME]],Table4[[#This Row],[I_ACD_AUX_OUT_TIME]],Table4[[#This Row],[I_ACW_TIME]]))</f>
        <v>19359</v>
      </c>
    </row>
    <row r="20" spans="1:49" x14ac:dyDescent="0.25">
      <c r="A20" s="29" t="str">
        <f>CONCATENATE(Table4[[#This Row],[CMSID]],"-",Table4[[#This Row],[CALL_DATE]])</f>
        <v>39640-45174</v>
      </c>
      <c r="B20">
        <v>129373102</v>
      </c>
      <c r="C20" s="8">
        <v>45174</v>
      </c>
      <c r="D20" t="s">
        <v>118</v>
      </c>
      <c r="E20">
        <v>32</v>
      </c>
      <c r="F20">
        <v>0</v>
      </c>
      <c r="G20">
        <v>16298</v>
      </c>
      <c r="H20">
        <v>1249</v>
      </c>
      <c r="I20">
        <v>409</v>
      </c>
      <c r="J20">
        <v>0</v>
      </c>
      <c r="K20">
        <v>0</v>
      </c>
      <c r="L20">
        <v>5460</v>
      </c>
      <c r="M20">
        <v>0</v>
      </c>
      <c r="N20">
        <v>0</v>
      </c>
      <c r="O20">
        <v>26</v>
      </c>
      <c r="P20">
        <v>2012</v>
      </c>
      <c r="Q20">
        <v>17</v>
      </c>
      <c r="R20">
        <v>153</v>
      </c>
      <c r="S20">
        <v>3</v>
      </c>
      <c r="T20">
        <v>1</v>
      </c>
      <c r="U20">
        <v>29852</v>
      </c>
      <c r="V20">
        <v>10069</v>
      </c>
      <c r="W20">
        <v>2083</v>
      </c>
      <c r="X20">
        <v>32</v>
      </c>
      <c r="Y20">
        <v>0</v>
      </c>
      <c r="Z20">
        <v>1805</v>
      </c>
      <c r="AA20">
        <v>0</v>
      </c>
      <c r="AB20">
        <v>7802</v>
      </c>
      <c r="AC20">
        <v>0</v>
      </c>
      <c r="AD20">
        <v>0</v>
      </c>
      <c r="AE20">
        <v>0</v>
      </c>
      <c r="AF20">
        <v>0</v>
      </c>
      <c r="AG20" t="s">
        <v>1426</v>
      </c>
      <c r="AH20" t="s">
        <v>1701</v>
      </c>
      <c r="AI20" t="s">
        <v>1295</v>
      </c>
      <c r="AJ20" s="12" t="s">
        <v>1297</v>
      </c>
      <c r="AK20" t="s">
        <v>124</v>
      </c>
      <c r="AL20" t="s">
        <v>124</v>
      </c>
      <c r="AM20" s="8">
        <v>45178</v>
      </c>
      <c r="AN20" s="12" t="s">
        <v>1297</v>
      </c>
      <c r="AO20" s="12" t="s">
        <v>1297</v>
      </c>
      <c r="AP20" t="s">
        <v>1703</v>
      </c>
      <c r="AQ20" t="s">
        <v>120</v>
      </c>
      <c r="AR20" s="35">
        <v>39640</v>
      </c>
      <c r="AS20" t="s">
        <v>1703</v>
      </c>
      <c r="AU20" s="29">
        <f>IFERROR(Table4[[#This Row],[THT]]/Table4[[#This Row],[ACD_CALLS]],"")</f>
        <v>0</v>
      </c>
      <c r="AV20" s="29">
        <f>COUNTIF(Roster!B:B,Table4[[#This Row],[EMPLID]])</f>
        <v>1</v>
      </c>
      <c r="AW20" s="29">
        <f>IF(Table4[[#This Row],[Is Agent ]]=0,"",SUM(Table4[[#This Row],[I_ACD_TIME]],Table4[[#This Row],[I_ACD_OTHER_TIME]],Table4[[#This Row],[I_ACD_AUX_OUT_TIME]],Table4[[#This Row],[I_ACW_TIME]]))</f>
        <v>17956</v>
      </c>
    </row>
    <row r="21" spans="1:49" x14ac:dyDescent="0.25">
      <c r="A21" s="29" t="str">
        <f>CONCATENATE(Table4[[#This Row],[CMSID]],"-",Table4[[#This Row],[CALL_DATE]])</f>
        <v>39640-45175</v>
      </c>
      <c r="B21">
        <v>129373102</v>
      </c>
      <c r="C21" s="8">
        <v>45175</v>
      </c>
      <c r="D21" t="s">
        <v>123</v>
      </c>
      <c r="E21">
        <v>1</v>
      </c>
      <c r="F21">
        <v>0</v>
      </c>
      <c r="G21">
        <v>482</v>
      </c>
      <c r="H21">
        <v>9</v>
      </c>
      <c r="I21">
        <v>187</v>
      </c>
      <c r="J21">
        <v>0</v>
      </c>
      <c r="K21">
        <v>0</v>
      </c>
      <c r="L21">
        <v>187</v>
      </c>
      <c r="M21">
        <v>0</v>
      </c>
      <c r="N21">
        <v>0</v>
      </c>
      <c r="O21">
        <v>2</v>
      </c>
      <c r="P21">
        <v>196</v>
      </c>
      <c r="Q21">
        <v>2</v>
      </c>
      <c r="R21">
        <v>3</v>
      </c>
      <c r="S21">
        <v>1</v>
      </c>
      <c r="T21">
        <v>0</v>
      </c>
      <c r="U21">
        <v>0</v>
      </c>
      <c r="V21">
        <v>0</v>
      </c>
      <c r="W21">
        <v>0</v>
      </c>
      <c r="X21">
        <v>0</v>
      </c>
      <c r="Y21">
        <v>0</v>
      </c>
      <c r="Z21">
        <v>0</v>
      </c>
      <c r="AA21">
        <v>0</v>
      </c>
      <c r="AB21">
        <v>0</v>
      </c>
      <c r="AC21">
        <v>0</v>
      </c>
      <c r="AD21">
        <v>0</v>
      </c>
      <c r="AE21">
        <v>0</v>
      </c>
      <c r="AF21">
        <v>0</v>
      </c>
      <c r="AG21" t="s">
        <v>1426</v>
      </c>
      <c r="AH21" t="s">
        <v>1701</v>
      </c>
      <c r="AI21" t="s">
        <v>1295</v>
      </c>
      <c r="AJ21" s="12" t="s">
        <v>1297</v>
      </c>
      <c r="AK21" t="s">
        <v>124</v>
      </c>
      <c r="AL21" t="s">
        <v>124</v>
      </c>
      <c r="AM21" s="8">
        <v>45178</v>
      </c>
      <c r="AN21" s="12" t="s">
        <v>1297</v>
      </c>
      <c r="AO21" s="12" t="s">
        <v>1297</v>
      </c>
      <c r="AP21" t="s">
        <v>1703</v>
      </c>
      <c r="AQ21" t="s">
        <v>120</v>
      </c>
      <c r="AR21" s="35">
        <v>39640</v>
      </c>
      <c r="AS21" t="s">
        <v>1703</v>
      </c>
      <c r="AU21" s="29">
        <f>IFERROR(Table4[[#This Row],[THT]]/Table4[[#This Row],[ACD_CALLS]],"")</f>
        <v>0</v>
      </c>
      <c r="AV21" s="29">
        <f>COUNTIF(Roster!B:B,Table4[[#This Row],[EMPLID]])</f>
        <v>1</v>
      </c>
      <c r="AW21" s="29">
        <f>IF(Table4[[#This Row],[Is Agent ]]=0,"",SUM(Table4[[#This Row],[I_ACD_TIME]],Table4[[#This Row],[I_ACD_OTHER_TIME]],Table4[[#This Row],[I_ACD_AUX_OUT_TIME]],Table4[[#This Row],[I_ACW_TIME]]))</f>
        <v>678</v>
      </c>
    </row>
    <row r="22" spans="1:49" x14ac:dyDescent="0.25">
      <c r="A22" s="29" t="str">
        <f>CONCATENATE(Table4[[#This Row],[CMSID]],"-",Table4[[#This Row],[CALL_DATE]])</f>
        <v>261642-45178</v>
      </c>
      <c r="B22">
        <v>12762101</v>
      </c>
      <c r="C22" s="8">
        <v>45178</v>
      </c>
      <c r="D22" t="s">
        <v>123</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t="s">
        <v>1309</v>
      </c>
      <c r="AH22" t="s">
        <v>1287</v>
      </c>
      <c r="AI22" t="s">
        <v>1295</v>
      </c>
      <c r="AJ22" s="12" t="s">
        <v>1297</v>
      </c>
      <c r="AK22" t="s">
        <v>125</v>
      </c>
      <c r="AL22" t="s">
        <v>125</v>
      </c>
      <c r="AM22" s="8">
        <v>45178</v>
      </c>
      <c r="AN22" s="12" t="s">
        <v>1297</v>
      </c>
      <c r="AO22" s="12" t="s">
        <v>1297</v>
      </c>
      <c r="AP22" t="s">
        <v>1703</v>
      </c>
      <c r="AQ22" t="s">
        <v>120</v>
      </c>
      <c r="AR22" s="35">
        <v>261642</v>
      </c>
      <c r="AS22" t="s">
        <v>1703</v>
      </c>
      <c r="AU22" s="29" t="str">
        <f>IFERROR(Table4[[#This Row],[THT]]/Table4[[#This Row],[ACD_CALLS]],"")</f>
        <v/>
      </c>
      <c r="AV22" s="29">
        <f>COUNTIF(Roster!B:B,Table4[[#This Row],[EMPLID]])</f>
        <v>1</v>
      </c>
      <c r="AW22" s="29">
        <f>IF(Table4[[#This Row],[Is Agent ]]=0,"",SUM(Table4[[#This Row],[I_ACD_TIME]],Table4[[#This Row],[I_ACD_OTHER_TIME]],Table4[[#This Row],[I_ACD_AUX_OUT_TIME]],Table4[[#This Row],[I_ACW_TIME]]))</f>
        <v>0</v>
      </c>
    </row>
    <row r="23" spans="1:49" x14ac:dyDescent="0.25">
      <c r="A23" s="29" t="str">
        <f>CONCATENATE(Table4[[#This Row],[CMSID]],"-",Table4[[#This Row],[CALL_DATE]])</f>
        <v>261642-45178</v>
      </c>
      <c r="B23">
        <v>12762101</v>
      </c>
      <c r="C23" s="8">
        <v>45178</v>
      </c>
      <c r="D23" t="s">
        <v>118</v>
      </c>
      <c r="E23">
        <v>23</v>
      </c>
      <c r="F23">
        <v>0</v>
      </c>
      <c r="G23">
        <v>15610</v>
      </c>
      <c r="H23">
        <v>2528</v>
      </c>
      <c r="I23">
        <v>146</v>
      </c>
      <c r="J23">
        <v>0</v>
      </c>
      <c r="K23">
        <v>0</v>
      </c>
      <c r="L23">
        <v>2804</v>
      </c>
      <c r="M23">
        <v>0</v>
      </c>
      <c r="N23">
        <v>0</v>
      </c>
      <c r="O23">
        <v>11</v>
      </c>
      <c r="P23">
        <v>3567</v>
      </c>
      <c r="Q23">
        <v>14</v>
      </c>
      <c r="R23">
        <v>109</v>
      </c>
      <c r="S23">
        <v>0</v>
      </c>
      <c r="T23">
        <v>3</v>
      </c>
      <c r="U23">
        <v>29281</v>
      </c>
      <c r="V23">
        <v>9392</v>
      </c>
      <c r="W23">
        <v>1642</v>
      </c>
      <c r="X23">
        <v>8</v>
      </c>
      <c r="Y23">
        <v>1813</v>
      </c>
      <c r="Z23">
        <v>1735</v>
      </c>
      <c r="AA23">
        <v>0</v>
      </c>
      <c r="AB23">
        <v>5678</v>
      </c>
      <c r="AC23">
        <v>0</v>
      </c>
      <c r="AD23">
        <v>0</v>
      </c>
      <c r="AE23">
        <v>0</v>
      </c>
      <c r="AF23">
        <v>0</v>
      </c>
      <c r="AG23" t="s">
        <v>1309</v>
      </c>
      <c r="AH23" t="s">
        <v>1287</v>
      </c>
      <c r="AI23" t="s">
        <v>1295</v>
      </c>
      <c r="AJ23" s="12" t="s">
        <v>1297</v>
      </c>
      <c r="AK23" t="s">
        <v>125</v>
      </c>
      <c r="AL23" t="s">
        <v>125</v>
      </c>
      <c r="AM23" s="8">
        <v>45178</v>
      </c>
      <c r="AN23" s="12" t="s">
        <v>1297</v>
      </c>
      <c r="AO23" s="12" t="s">
        <v>1297</v>
      </c>
      <c r="AP23" t="s">
        <v>1703</v>
      </c>
      <c r="AQ23" t="s">
        <v>120</v>
      </c>
      <c r="AR23" s="35">
        <v>261642</v>
      </c>
      <c r="AS23" t="s">
        <v>1703</v>
      </c>
      <c r="AU23" s="29">
        <f>IFERROR(Table4[[#This Row],[THT]]/Table4[[#This Row],[ACD_CALLS]],"")</f>
        <v>0</v>
      </c>
      <c r="AV23" s="29">
        <f>COUNTIF(Roster!B:B,Table4[[#This Row],[EMPLID]])</f>
        <v>1</v>
      </c>
      <c r="AW23" s="29">
        <f>IF(Table4[[#This Row],[Is Agent ]]=0,"",SUM(Table4[[#This Row],[I_ACD_TIME]],Table4[[#This Row],[I_ACD_OTHER_TIME]],Table4[[#This Row],[I_ACD_AUX_OUT_TIME]],Table4[[#This Row],[I_ACW_TIME]]))</f>
        <v>18284</v>
      </c>
    </row>
    <row r="24" spans="1:49" x14ac:dyDescent="0.25">
      <c r="A24" s="29" t="str">
        <f>CONCATENATE(Table4[[#This Row],[CMSID]],"-",Table4[[#This Row],[CALL_DATE]])</f>
        <v>261642-45171</v>
      </c>
      <c r="B24">
        <v>12762101</v>
      </c>
      <c r="C24" s="8">
        <v>45171</v>
      </c>
      <c r="D24" t="s">
        <v>118</v>
      </c>
      <c r="E24">
        <v>26</v>
      </c>
      <c r="F24">
        <v>0</v>
      </c>
      <c r="G24">
        <v>17443</v>
      </c>
      <c r="H24">
        <v>2357</v>
      </c>
      <c r="I24">
        <v>105</v>
      </c>
      <c r="J24">
        <v>0</v>
      </c>
      <c r="K24">
        <v>0</v>
      </c>
      <c r="L24">
        <v>2239</v>
      </c>
      <c r="M24">
        <v>96</v>
      </c>
      <c r="N24">
        <v>0</v>
      </c>
      <c r="O24">
        <v>11</v>
      </c>
      <c r="P24">
        <v>2969</v>
      </c>
      <c r="Q24">
        <v>17</v>
      </c>
      <c r="R24">
        <v>121</v>
      </c>
      <c r="S24">
        <v>2</v>
      </c>
      <c r="T24">
        <v>1</v>
      </c>
      <c r="U24">
        <v>30731</v>
      </c>
      <c r="V24">
        <v>8367</v>
      </c>
      <c r="W24">
        <v>28</v>
      </c>
      <c r="X24">
        <v>11</v>
      </c>
      <c r="Y24">
        <v>0</v>
      </c>
      <c r="Z24">
        <v>1730</v>
      </c>
      <c r="AA24">
        <v>0</v>
      </c>
      <c r="AB24">
        <v>5642</v>
      </c>
      <c r="AC24">
        <v>714</v>
      </c>
      <c r="AD24">
        <v>0</v>
      </c>
      <c r="AE24">
        <v>154</v>
      </c>
      <c r="AF24">
        <v>0</v>
      </c>
      <c r="AG24" t="s">
        <v>1309</v>
      </c>
      <c r="AH24" t="s">
        <v>1287</v>
      </c>
      <c r="AI24" t="s">
        <v>1295</v>
      </c>
      <c r="AJ24" s="12" t="s">
        <v>1297</v>
      </c>
      <c r="AK24" t="s">
        <v>125</v>
      </c>
      <c r="AL24" t="s">
        <v>125</v>
      </c>
      <c r="AM24" s="8">
        <v>45171</v>
      </c>
      <c r="AN24" s="12" t="s">
        <v>1297</v>
      </c>
      <c r="AO24" s="12" t="s">
        <v>1297</v>
      </c>
      <c r="AP24" t="s">
        <v>1703</v>
      </c>
      <c r="AQ24" t="s">
        <v>120</v>
      </c>
      <c r="AR24" s="35">
        <v>261642</v>
      </c>
      <c r="AS24" t="s">
        <v>1703</v>
      </c>
      <c r="AU24" s="29">
        <f>IFERROR(Table4[[#This Row],[THT]]/Table4[[#This Row],[ACD_CALLS]],"")</f>
        <v>0</v>
      </c>
      <c r="AV24" s="29">
        <f>COUNTIF(Roster!B:B,Table4[[#This Row],[EMPLID]])</f>
        <v>1</v>
      </c>
      <c r="AW24" s="29">
        <f>IF(Table4[[#This Row],[Is Agent ]]=0,"",SUM(Table4[[#This Row],[I_ACD_TIME]],Table4[[#This Row],[I_ACD_OTHER_TIME]],Table4[[#This Row],[I_ACD_AUX_OUT_TIME]],Table4[[#This Row],[I_ACW_TIME]]))</f>
        <v>19905</v>
      </c>
    </row>
    <row r="25" spans="1:49" x14ac:dyDescent="0.25">
      <c r="A25" s="29" t="str">
        <f>CONCATENATE(Table4[[#This Row],[CMSID]],"-",Table4[[#This Row],[CALL_DATE]])</f>
        <v>261642-45175</v>
      </c>
      <c r="B25">
        <v>12762101</v>
      </c>
      <c r="C25" s="8">
        <v>45175</v>
      </c>
      <c r="D25" t="s">
        <v>118</v>
      </c>
      <c r="E25">
        <v>36</v>
      </c>
      <c r="F25">
        <v>0</v>
      </c>
      <c r="G25">
        <v>15304</v>
      </c>
      <c r="H25">
        <v>2290</v>
      </c>
      <c r="I25">
        <v>457</v>
      </c>
      <c r="J25">
        <v>0</v>
      </c>
      <c r="K25">
        <v>0</v>
      </c>
      <c r="L25">
        <v>4517</v>
      </c>
      <c r="M25">
        <v>0</v>
      </c>
      <c r="N25">
        <v>0</v>
      </c>
      <c r="O25">
        <v>14</v>
      </c>
      <c r="P25">
        <v>3280</v>
      </c>
      <c r="Q25">
        <v>15</v>
      </c>
      <c r="R25">
        <v>171</v>
      </c>
      <c r="S25">
        <v>0</v>
      </c>
      <c r="T25">
        <v>3</v>
      </c>
      <c r="U25">
        <v>29901</v>
      </c>
      <c r="V25">
        <v>9294</v>
      </c>
      <c r="W25">
        <v>2348</v>
      </c>
      <c r="X25">
        <v>12</v>
      </c>
      <c r="Y25">
        <v>0</v>
      </c>
      <c r="Z25">
        <v>1756</v>
      </c>
      <c r="AA25">
        <v>0</v>
      </c>
      <c r="AB25">
        <v>6003</v>
      </c>
      <c r="AC25">
        <v>0</v>
      </c>
      <c r="AD25">
        <v>0</v>
      </c>
      <c r="AE25">
        <v>249</v>
      </c>
      <c r="AF25">
        <v>0</v>
      </c>
      <c r="AG25" t="s">
        <v>1309</v>
      </c>
      <c r="AH25" t="s">
        <v>1287</v>
      </c>
      <c r="AI25" t="s">
        <v>1295</v>
      </c>
      <c r="AJ25" s="12" t="s">
        <v>1297</v>
      </c>
      <c r="AK25" t="s">
        <v>125</v>
      </c>
      <c r="AL25" t="s">
        <v>125</v>
      </c>
      <c r="AM25" s="8">
        <v>45178</v>
      </c>
      <c r="AN25" s="12" t="s">
        <v>1297</v>
      </c>
      <c r="AO25" s="12" t="s">
        <v>1297</v>
      </c>
      <c r="AP25" t="s">
        <v>1703</v>
      </c>
      <c r="AQ25" t="s">
        <v>120</v>
      </c>
      <c r="AR25" s="35">
        <v>261642</v>
      </c>
      <c r="AS25" t="s">
        <v>1703</v>
      </c>
      <c r="AU25" s="29">
        <f>IFERROR(Table4[[#This Row],[THT]]/Table4[[#This Row],[ACD_CALLS]],"")</f>
        <v>0</v>
      </c>
      <c r="AV25" s="29">
        <f>COUNTIF(Roster!B:B,Table4[[#This Row],[EMPLID]])</f>
        <v>1</v>
      </c>
      <c r="AW25" s="29">
        <f>IF(Table4[[#This Row],[Is Agent ]]=0,"",SUM(Table4[[#This Row],[I_ACD_TIME]],Table4[[#This Row],[I_ACD_OTHER_TIME]],Table4[[#This Row],[I_ACD_AUX_OUT_TIME]],Table4[[#This Row],[I_ACW_TIME]]))</f>
        <v>18051</v>
      </c>
    </row>
    <row r="26" spans="1:49" x14ac:dyDescent="0.25">
      <c r="A26" s="29" t="str">
        <f>CONCATENATE(Table4[[#This Row],[CMSID]],"-",Table4[[#This Row],[CALL_DATE]])</f>
        <v>261642-45170</v>
      </c>
      <c r="B26">
        <v>12762101</v>
      </c>
      <c r="C26" s="8">
        <v>45170</v>
      </c>
      <c r="D26" t="s">
        <v>118</v>
      </c>
      <c r="E26">
        <v>27</v>
      </c>
      <c r="F26">
        <v>0</v>
      </c>
      <c r="G26">
        <v>16485</v>
      </c>
      <c r="H26">
        <v>3449</v>
      </c>
      <c r="I26">
        <v>121</v>
      </c>
      <c r="J26">
        <v>0</v>
      </c>
      <c r="K26">
        <v>0</v>
      </c>
      <c r="L26">
        <v>1715</v>
      </c>
      <c r="M26">
        <v>0</v>
      </c>
      <c r="N26">
        <v>0</v>
      </c>
      <c r="O26">
        <v>8</v>
      </c>
      <c r="P26">
        <v>4183</v>
      </c>
      <c r="Q26">
        <v>16</v>
      </c>
      <c r="R26">
        <v>123</v>
      </c>
      <c r="S26">
        <v>0</v>
      </c>
      <c r="T26">
        <v>1</v>
      </c>
      <c r="U26">
        <v>30153</v>
      </c>
      <c r="V26">
        <v>9448</v>
      </c>
      <c r="W26">
        <v>0</v>
      </c>
      <c r="X26">
        <v>21</v>
      </c>
      <c r="Y26">
        <v>0</v>
      </c>
      <c r="Z26">
        <v>1764</v>
      </c>
      <c r="AA26">
        <v>0</v>
      </c>
      <c r="AB26">
        <v>6348</v>
      </c>
      <c r="AC26">
        <v>1183</v>
      </c>
      <c r="AD26">
        <v>0</v>
      </c>
      <c r="AE26">
        <v>0</v>
      </c>
      <c r="AF26">
        <v>0</v>
      </c>
      <c r="AG26" t="s">
        <v>1309</v>
      </c>
      <c r="AH26" t="s">
        <v>1287</v>
      </c>
      <c r="AI26" t="s">
        <v>1295</v>
      </c>
      <c r="AJ26" s="12" t="s">
        <v>1297</v>
      </c>
      <c r="AK26" t="s">
        <v>125</v>
      </c>
      <c r="AL26" t="s">
        <v>125</v>
      </c>
      <c r="AM26" s="8">
        <v>45171</v>
      </c>
      <c r="AN26" s="12" t="s">
        <v>1297</v>
      </c>
      <c r="AO26" s="12" t="s">
        <v>1297</v>
      </c>
      <c r="AP26" t="s">
        <v>1703</v>
      </c>
      <c r="AQ26" t="s">
        <v>120</v>
      </c>
      <c r="AR26" s="35">
        <v>261642</v>
      </c>
      <c r="AS26" t="s">
        <v>1703</v>
      </c>
      <c r="AU26" s="29">
        <f>IFERROR(Table4[[#This Row],[THT]]/Table4[[#This Row],[ACD_CALLS]],"")</f>
        <v>0</v>
      </c>
      <c r="AV26" s="29">
        <f>COUNTIF(Roster!B:B,Table4[[#This Row],[EMPLID]])</f>
        <v>1</v>
      </c>
      <c r="AW26" s="29">
        <f>IF(Table4[[#This Row],[Is Agent ]]=0,"",SUM(Table4[[#This Row],[I_ACD_TIME]],Table4[[#This Row],[I_ACD_OTHER_TIME]],Table4[[#This Row],[I_ACD_AUX_OUT_TIME]],Table4[[#This Row],[I_ACW_TIME]]))</f>
        <v>20055</v>
      </c>
    </row>
    <row r="27" spans="1:49" x14ac:dyDescent="0.25">
      <c r="A27" s="29" t="str">
        <f>CONCATENATE(Table4[[#This Row],[CMSID]],"-",Table4[[#This Row],[CALL_DATE]])</f>
        <v>261642-45176</v>
      </c>
      <c r="B27">
        <v>12762101</v>
      </c>
      <c r="C27" s="8">
        <v>45176</v>
      </c>
      <c r="D27" t="s">
        <v>123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t="s">
        <v>1309</v>
      </c>
      <c r="AH27" t="s">
        <v>1287</v>
      </c>
      <c r="AI27" t="s">
        <v>1295</v>
      </c>
      <c r="AJ27" s="12" t="s">
        <v>1297</v>
      </c>
      <c r="AK27" t="s">
        <v>125</v>
      </c>
      <c r="AL27" t="s">
        <v>125</v>
      </c>
      <c r="AM27" s="8">
        <v>45178</v>
      </c>
      <c r="AN27" s="12" t="s">
        <v>1297</v>
      </c>
      <c r="AO27" s="12" t="s">
        <v>1297</v>
      </c>
      <c r="AP27" t="s">
        <v>1703</v>
      </c>
      <c r="AQ27" t="s">
        <v>120</v>
      </c>
      <c r="AR27" s="35">
        <v>261642</v>
      </c>
      <c r="AS27" t="s">
        <v>1703</v>
      </c>
      <c r="AU27" s="29" t="str">
        <f>IFERROR(Table4[[#This Row],[THT]]/Table4[[#This Row],[ACD_CALLS]],"")</f>
        <v/>
      </c>
      <c r="AV27" s="29">
        <f>COUNTIF(Roster!B:B,Table4[[#This Row],[EMPLID]])</f>
        <v>1</v>
      </c>
      <c r="AW27" s="29">
        <f>IF(Table4[[#This Row],[Is Agent ]]=0,"",SUM(Table4[[#This Row],[I_ACD_TIME]],Table4[[#This Row],[I_ACD_OTHER_TIME]],Table4[[#This Row],[I_ACD_AUX_OUT_TIME]],Table4[[#This Row],[I_ACW_TIME]]))</f>
        <v>0</v>
      </c>
    </row>
    <row r="28" spans="1:49" x14ac:dyDescent="0.25">
      <c r="A28" s="29" t="str">
        <f>CONCATENATE(Table4[[#This Row],[CMSID]],"-",Table4[[#This Row],[CALL_DATE]])</f>
        <v>261642-45171</v>
      </c>
      <c r="B28">
        <v>12762101</v>
      </c>
      <c r="C28" s="8">
        <v>45171</v>
      </c>
      <c r="D28" t="s">
        <v>123</v>
      </c>
      <c r="E28">
        <v>2</v>
      </c>
      <c r="F28">
        <v>0</v>
      </c>
      <c r="G28">
        <v>1818</v>
      </c>
      <c r="H28">
        <v>591</v>
      </c>
      <c r="I28">
        <v>0</v>
      </c>
      <c r="J28">
        <v>0</v>
      </c>
      <c r="K28">
        <v>0</v>
      </c>
      <c r="L28">
        <v>0</v>
      </c>
      <c r="M28">
        <v>0</v>
      </c>
      <c r="N28">
        <v>0</v>
      </c>
      <c r="O28">
        <v>0</v>
      </c>
      <c r="P28">
        <v>591</v>
      </c>
      <c r="Q28">
        <v>1</v>
      </c>
      <c r="R28">
        <v>6</v>
      </c>
      <c r="S28">
        <v>0</v>
      </c>
      <c r="T28">
        <v>0</v>
      </c>
      <c r="U28">
        <v>0</v>
      </c>
      <c r="V28">
        <v>0</v>
      </c>
      <c r="W28">
        <v>0</v>
      </c>
      <c r="X28">
        <v>0</v>
      </c>
      <c r="Y28">
        <v>0</v>
      </c>
      <c r="Z28">
        <v>0</v>
      </c>
      <c r="AA28">
        <v>0</v>
      </c>
      <c r="AB28">
        <v>0</v>
      </c>
      <c r="AC28">
        <v>0</v>
      </c>
      <c r="AD28">
        <v>0</v>
      </c>
      <c r="AE28">
        <v>0</v>
      </c>
      <c r="AF28">
        <v>0</v>
      </c>
      <c r="AG28" t="s">
        <v>1309</v>
      </c>
      <c r="AH28" t="s">
        <v>1287</v>
      </c>
      <c r="AI28" t="s">
        <v>1295</v>
      </c>
      <c r="AJ28" s="12" t="s">
        <v>1297</v>
      </c>
      <c r="AK28" t="s">
        <v>125</v>
      </c>
      <c r="AL28" t="s">
        <v>125</v>
      </c>
      <c r="AM28" s="8">
        <v>45171</v>
      </c>
      <c r="AN28" s="12" t="s">
        <v>1297</v>
      </c>
      <c r="AO28" s="12" t="s">
        <v>1297</v>
      </c>
      <c r="AP28" t="s">
        <v>1703</v>
      </c>
      <c r="AQ28" t="s">
        <v>120</v>
      </c>
      <c r="AR28" s="35">
        <v>261642</v>
      </c>
      <c r="AS28" t="s">
        <v>1703</v>
      </c>
      <c r="AU28" s="29">
        <f>IFERROR(Table4[[#This Row],[THT]]/Table4[[#This Row],[ACD_CALLS]],"")</f>
        <v>0</v>
      </c>
      <c r="AV28" s="29">
        <f>COUNTIF(Roster!B:B,Table4[[#This Row],[EMPLID]])</f>
        <v>1</v>
      </c>
      <c r="AW28" s="29">
        <f>IF(Table4[[#This Row],[Is Agent ]]=0,"",SUM(Table4[[#This Row],[I_ACD_TIME]],Table4[[#This Row],[I_ACD_OTHER_TIME]],Table4[[#This Row],[I_ACD_AUX_OUT_TIME]],Table4[[#This Row],[I_ACW_TIME]]))</f>
        <v>2409</v>
      </c>
    </row>
    <row r="29" spans="1:49" x14ac:dyDescent="0.25">
      <c r="A29" s="29" t="str">
        <f>CONCATENATE(Table4[[#This Row],[CMSID]],"-",Table4[[#This Row],[CALL_DATE]])</f>
        <v>261642-45177</v>
      </c>
      <c r="B29">
        <v>12762101</v>
      </c>
      <c r="C29" s="8">
        <v>45177</v>
      </c>
      <c r="D29" t="s">
        <v>118</v>
      </c>
      <c r="E29">
        <v>36</v>
      </c>
      <c r="F29">
        <v>1</v>
      </c>
      <c r="G29">
        <v>16451</v>
      </c>
      <c r="H29">
        <v>3514</v>
      </c>
      <c r="I29">
        <v>559</v>
      </c>
      <c r="J29">
        <v>0</v>
      </c>
      <c r="K29">
        <v>0</v>
      </c>
      <c r="L29">
        <v>1556</v>
      </c>
      <c r="M29">
        <v>0</v>
      </c>
      <c r="N29">
        <v>0</v>
      </c>
      <c r="O29">
        <v>23</v>
      </c>
      <c r="P29">
        <v>4521</v>
      </c>
      <c r="Q29">
        <v>29</v>
      </c>
      <c r="R29">
        <v>177</v>
      </c>
      <c r="S29">
        <v>2</v>
      </c>
      <c r="T29">
        <v>2</v>
      </c>
      <c r="U29">
        <v>29574</v>
      </c>
      <c r="V29">
        <v>7696</v>
      </c>
      <c r="W29">
        <v>967</v>
      </c>
      <c r="X29">
        <v>7</v>
      </c>
      <c r="Y29">
        <v>0</v>
      </c>
      <c r="Z29">
        <v>1732</v>
      </c>
      <c r="AA29">
        <v>0</v>
      </c>
      <c r="AB29">
        <v>5122</v>
      </c>
      <c r="AC29">
        <v>0</v>
      </c>
      <c r="AD29">
        <v>0</v>
      </c>
      <c r="AE29">
        <v>181</v>
      </c>
      <c r="AF29">
        <v>0</v>
      </c>
      <c r="AG29" t="s">
        <v>1309</v>
      </c>
      <c r="AH29" t="s">
        <v>1287</v>
      </c>
      <c r="AI29" t="s">
        <v>1295</v>
      </c>
      <c r="AJ29" s="12" t="s">
        <v>1297</v>
      </c>
      <c r="AK29" t="s">
        <v>125</v>
      </c>
      <c r="AL29" t="s">
        <v>125</v>
      </c>
      <c r="AM29" s="8">
        <v>45178</v>
      </c>
      <c r="AN29" s="12" t="s">
        <v>1297</v>
      </c>
      <c r="AO29" s="12" t="s">
        <v>1297</v>
      </c>
      <c r="AP29" t="s">
        <v>1703</v>
      </c>
      <c r="AQ29" t="s">
        <v>120</v>
      </c>
      <c r="AR29" s="35">
        <v>261642</v>
      </c>
      <c r="AS29" t="s">
        <v>1703</v>
      </c>
      <c r="AU29" s="29">
        <f>IFERROR(Table4[[#This Row],[THT]]/Table4[[#This Row],[ACD_CALLS]],"")</f>
        <v>0</v>
      </c>
      <c r="AV29" s="29">
        <f>COUNTIF(Roster!B:B,Table4[[#This Row],[EMPLID]])</f>
        <v>1</v>
      </c>
      <c r="AW29" s="29">
        <f>IF(Table4[[#This Row],[Is Agent ]]=0,"",SUM(Table4[[#This Row],[I_ACD_TIME]],Table4[[#This Row],[I_ACD_OTHER_TIME]],Table4[[#This Row],[I_ACD_AUX_OUT_TIME]],Table4[[#This Row],[I_ACW_TIME]]))</f>
        <v>20524</v>
      </c>
    </row>
    <row r="30" spans="1:49" x14ac:dyDescent="0.25">
      <c r="A30" s="29" t="str">
        <f>CONCATENATE(Table4[[#This Row],[CMSID]],"-",Table4[[#This Row],[CALL_DATE]])</f>
        <v>261642-45176</v>
      </c>
      <c r="B30">
        <v>12762101</v>
      </c>
      <c r="C30" s="8">
        <v>45176</v>
      </c>
      <c r="D30" t="s">
        <v>118</v>
      </c>
      <c r="E30">
        <v>23</v>
      </c>
      <c r="F30">
        <v>0</v>
      </c>
      <c r="G30">
        <v>16152</v>
      </c>
      <c r="H30">
        <v>2330</v>
      </c>
      <c r="I30">
        <v>366</v>
      </c>
      <c r="J30">
        <v>0</v>
      </c>
      <c r="K30">
        <v>0</v>
      </c>
      <c r="L30">
        <v>3932</v>
      </c>
      <c r="M30">
        <v>0</v>
      </c>
      <c r="N30">
        <v>0</v>
      </c>
      <c r="O30">
        <v>22</v>
      </c>
      <c r="P30">
        <v>4539</v>
      </c>
      <c r="Q30">
        <v>20</v>
      </c>
      <c r="R30">
        <v>109</v>
      </c>
      <c r="S30">
        <v>0</v>
      </c>
      <c r="T30">
        <v>2</v>
      </c>
      <c r="U30">
        <v>29882</v>
      </c>
      <c r="V30">
        <v>9734</v>
      </c>
      <c r="W30">
        <v>1541</v>
      </c>
      <c r="X30">
        <v>8</v>
      </c>
      <c r="Y30">
        <v>0</v>
      </c>
      <c r="Z30">
        <v>1751</v>
      </c>
      <c r="AA30">
        <v>0</v>
      </c>
      <c r="AB30">
        <v>7039</v>
      </c>
      <c r="AC30">
        <v>0</v>
      </c>
      <c r="AD30">
        <v>0</v>
      </c>
      <c r="AE30">
        <v>0</v>
      </c>
      <c r="AF30">
        <v>0</v>
      </c>
      <c r="AG30" t="s">
        <v>1309</v>
      </c>
      <c r="AH30" t="s">
        <v>1287</v>
      </c>
      <c r="AI30" t="s">
        <v>1295</v>
      </c>
      <c r="AJ30" s="12" t="s">
        <v>1297</v>
      </c>
      <c r="AK30" t="s">
        <v>125</v>
      </c>
      <c r="AL30" t="s">
        <v>125</v>
      </c>
      <c r="AM30" s="8">
        <v>45178</v>
      </c>
      <c r="AN30" s="12" t="s">
        <v>1297</v>
      </c>
      <c r="AO30" s="12" t="s">
        <v>1297</v>
      </c>
      <c r="AP30" t="s">
        <v>1703</v>
      </c>
      <c r="AQ30" t="s">
        <v>120</v>
      </c>
      <c r="AR30" s="35">
        <v>261642</v>
      </c>
      <c r="AS30" t="s">
        <v>1703</v>
      </c>
      <c r="AU30" s="29">
        <f>IFERROR(Table4[[#This Row],[THT]]/Table4[[#This Row],[ACD_CALLS]],"")</f>
        <v>0</v>
      </c>
      <c r="AV30" s="29">
        <f>COUNTIF(Roster!B:B,Table4[[#This Row],[EMPLID]])</f>
        <v>1</v>
      </c>
      <c r="AW30" s="29">
        <f>IF(Table4[[#This Row],[Is Agent ]]=0,"",SUM(Table4[[#This Row],[I_ACD_TIME]],Table4[[#This Row],[I_ACD_OTHER_TIME]],Table4[[#This Row],[I_ACD_AUX_OUT_TIME]],Table4[[#This Row],[I_ACW_TIME]]))</f>
        <v>18848</v>
      </c>
    </row>
    <row r="31" spans="1:49" x14ac:dyDescent="0.25">
      <c r="A31" s="29" t="str">
        <f>CONCATENATE(Table4[[#This Row],[CMSID]],"-",Table4[[#This Row],[CALL_DATE]])</f>
        <v>261642-45177</v>
      </c>
      <c r="B31">
        <v>12762101</v>
      </c>
      <c r="C31" s="8">
        <v>45177</v>
      </c>
      <c r="D31" t="s">
        <v>123</v>
      </c>
      <c r="E31">
        <v>2</v>
      </c>
      <c r="F31">
        <v>0</v>
      </c>
      <c r="G31">
        <v>552</v>
      </c>
      <c r="H31">
        <v>189</v>
      </c>
      <c r="I31">
        <v>0</v>
      </c>
      <c r="J31">
        <v>0</v>
      </c>
      <c r="K31">
        <v>0</v>
      </c>
      <c r="L31">
        <v>0</v>
      </c>
      <c r="M31">
        <v>0</v>
      </c>
      <c r="N31">
        <v>0</v>
      </c>
      <c r="O31">
        <v>0</v>
      </c>
      <c r="P31">
        <v>189</v>
      </c>
      <c r="Q31">
        <v>1</v>
      </c>
      <c r="R31">
        <v>7</v>
      </c>
      <c r="S31">
        <v>0</v>
      </c>
      <c r="T31">
        <v>0</v>
      </c>
      <c r="U31">
        <v>0</v>
      </c>
      <c r="V31">
        <v>0</v>
      </c>
      <c r="W31">
        <v>0</v>
      </c>
      <c r="X31">
        <v>0</v>
      </c>
      <c r="Y31">
        <v>0</v>
      </c>
      <c r="Z31">
        <v>0</v>
      </c>
      <c r="AA31">
        <v>0</v>
      </c>
      <c r="AB31">
        <v>0</v>
      </c>
      <c r="AC31">
        <v>0</v>
      </c>
      <c r="AD31">
        <v>0</v>
      </c>
      <c r="AE31">
        <v>0</v>
      </c>
      <c r="AF31">
        <v>0</v>
      </c>
      <c r="AG31" t="s">
        <v>1309</v>
      </c>
      <c r="AH31" t="s">
        <v>1287</v>
      </c>
      <c r="AI31" t="s">
        <v>1295</v>
      </c>
      <c r="AJ31" s="12" t="s">
        <v>1297</v>
      </c>
      <c r="AK31" t="s">
        <v>125</v>
      </c>
      <c r="AL31" t="s">
        <v>125</v>
      </c>
      <c r="AM31" s="8">
        <v>45178</v>
      </c>
      <c r="AN31" s="12" t="s">
        <v>1297</v>
      </c>
      <c r="AO31" s="12" t="s">
        <v>1297</v>
      </c>
      <c r="AP31" t="s">
        <v>1703</v>
      </c>
      <c r="AQ31" t="s">
        <v>120</v>
      </c>
      <c r="AR31" s="35">
        <v>261642</v>
      </c>
      <c r="AS31" t="s">
        <v>1703</v>
      </c>
      <c r="AU31" s="29">
        <f>IFERROR(Table4[[#This Row],[THT]]/Table4[[#This Row],[ACD_CALLS]],"")</f>
        <v>0</v>
      </c>
      <c r="AV31" s="29">
        <f>COUNTIF(Roster!B:B,Table4[[#This Row],[EMPLID]])</f>
        <v>1</v>
      </c>
      <c r="AW31" s="29">
        <f>IF(Table4[[#This Row],[Is Agent ]]=0,"",SUM(Table4[[#This Row],[I_ACD_TIME]],Table4[[#This Row],[I_ACD_OTHER_TIME]],Table4[[#This Row],[I_ACD_AUX_OUT_TIME]],Table4[[#This Row],[I_ACW_TIME]]))</f>
        <v>741</v>
      </c>
    </row>
    <row r="32" spans="1:49" x14ac:dyDescent="0.25">
      <c r="A32" s="29" t="str">
        <f>CONCATENATE(Table4[[#This Row],[CMSID]],"-",Table4[[#This Row],[CALL_DATE]])</f>
        <v>261642-45175</v>
      </c>
      <c r="B32">
        <v>12762101</v>
      </c>
      <c r="C32" s="8">
        <v>45175</v>
      </c>
      <c r="D32" t="s">
        <v>123</v>
      </c>
      <c r="E32">
        <v>1</v>
      </c>
      <c r="F32">
        <v>0</v>
      </c>
      <c r="G32">
        <v>248</v>
      </c>
      <c r="H32">
        <v>0</v>
      </c>
      <c r="I32">
        <v>0</v>
      </c>
      <c r="J32">
        <v>0</v>
      </c>
      <c r="K32">
        <v>0</v>
      </c>
      <c r="L32">
        <v>0</v>
      </c>
      <c r="M32">
        <v>0</v>
      </c>
      <c r="N32">
        <v>0</v>
      </c>
      <c r="O32">
        <v>0</v>
      </c>
      <c r="P32">
        <v>0</v>
      </c>
      <c r="Q32">
        <v>0</v>
      </c>
      <c r="R32">
        <v>3</v>
      </c>
      <c r="S32">
        <v>0</v>
      </c>
      <c r="T32">
        <v>0</v>
      </c>
      <c r="U32">
        <v>0</v>
      </c>
      <c r="V32">
        <v>0</v>
      </c>
      <c r="W32">
        <v>0</v>
      </c>
      <c r="X32">
        <v>0</v>
      </c>
      <c r="Y32">
        <v>0</v>
      </c>
      <c r="Z32">
        <v>0</v>
      </c>
      <c r="AA32">
        <v>0</v>
      </c>
      <c r="AB32">
        <v>0</v>
      </c>
      <c r="AC32">
        <v>0</v>
      </c>
      <c r="AD32">
        <v>0</v>
      </c>
      <c r="AE32">
        <v>0</v>
      </c>
      <c r="AF32">
        <v>0</v>
      </c>
      <c r="AG32" t="s">
        <v>1309</v>
      </c>
      <c r="AH32" t="s">
        <v>1287</v>
      </c>
      <c r="AI32" t="s">
        <v>1295</v>
      </c>
      <c r="AJ32" s="12" t="s">
        <v>1297</v>
      </c>
      <c r="AK32" t="s">
        <v>125</v>
      </c>
      <c r="AL32" t="s">
        <v>125</v>
      </c>
      <c r="AM32" s="8">
        <v>45178</v>
      </c>
      <c r="AN32" s="12" t="s">
        <v>1297</v>
      </c>
      <c r="AO32" s="12" t="s">
        <v>1297</v>
      </c>
      <c r="AP32" t="s">
        <v>1703</v>
      </c>
      <c r="AQ32" t="s">
        <v>120</v>
      </c>
      <c r="AR32" s="35">
        <v>261642</v>
      </c>
      <c r="AS32" t="s">
        <v>1703</v>
      </c>
      <c r="AU32" s="29">
        <f>IFERROR(Table4[[#This Row],[THT]]/Table4[[#This Row],[ACD_CALLS]],"")</f>
        <v>0</v>
      </c>
      <c r="AV32" s="29">
        <f>COUNTIF(Roster!B:B,Table4[[#This Row],[EMPLID]])</f>
        <v>1</v>
      </c>
      <c r="AW32" s="29">
        <f>IF(Table4[[#This Row],[Is Agent ]]=0,"",SUM(Table4[[#This Row],[I_ACD_TIME]],Table4[[#This Row],[I_ACD_OTHER_TIME]],Table4[[#This Row],[I_ACD_AUX_OUT_TIME]],Table4[[#This Row],[I_ACW_TIME]]))</f>
        <v>248</v>
      </c>
    </row>
    <row r="33" spans="1:49" x14ac:dyDescent="0.25">
      <c r="A33" s="29" t="str">
        <f>CONCATENATE(Table4[[#This Row],[CMSID]],"-",Table4[[#This Row],[CALL_DATE]])</f>
        <v>261642-45170</v>
      </c>
      <c r="B33">
        <v>12762101</v>
      </c>
      <c r="C33" s="8">
        <v>45170</v>
      </c>
      <c r="D33" t="s">
        <v>123</v>
      </c>
      <c r="E33">
        <v>2</v>
      </c>
      <c r="F33">
        <v>0</v>
      </c>
      <c r="G33">
        <v>642</v>
      </c>
      <c r="H33">
        <v>0</v>
      </c>
      <c r="I33">
        <v>0</v>
      </c>
      <c r="J33">
        <v>0</v>
      </c>
      <c r="K33">
        <v>0</v>
      </c>
      <c r="L33">
        <v>0</v>
      </c>
      <c r="M33">
        <v>0</v>
      </c>
      <c r="N33">
        <v>0</v>
      </c>
      <c r="O33">
        <v>0</v>
      </c>
      <c r="P33">
        <v>0</v>
      </c>
      <c r="Q33">
        <v>0</v>
      </c>
      <c r="R33">
        <v>6</v>
      </c>
      <c r="S33">
        <v>0</v>
      </c>
      <c r="T33">
        <v>0</v>
      </c>
      <c r="U33">
        <v>0</v>
      </c>
      <c r="V33">
        <v>0</v>
      </c>
      <c r="W33">
        <v>0</v>
      </c>
      <c r="X33">
        <v>0</v>
      </c>
      <c r="Y33">
        <v>0</v>
      </c>
      <c r="Z33">
        <v>0</v>
      </c>
      <c r="AA33">
        <v>0</v>
      </c>
      <c r="AB33">
        <v>0</v>
      </c>
      <c r="AC33">
        <v>0</v>
      </c>
      <c r="AD33">
        <v>0</v>
      </c>
      <c r="AE33">
        <v>0</v>
      </c>
      <c r="AF33">
        <v>0</v>
      </c>
      <c r="AG33" t="s">
        <v>1309</v>
      </c>
      <c r="AH33" t="s">
        <v>1287</v>
      </c>
      <c r="AI33" t="s">
        <v>1295</v>
      </c>
      <c r="AJ33" s="12" t="s">
        <v>1297</v>
      </c>
      <c r="AK33" t="s">
        <v>125</v>
      </c>
      <c r="AL33" t="s">
        <v>125</v>
      </c>
      <c r="AM33" s="8">
        <v>45171</v>
      </c>
      <c r="AN33" s="12" t="s">
        <v>1297</v>
      </c>
      <c r="AO33" s="12" t="s">
        <v>1297</v>
      </c>
      <c r="AP33" t="s">
        <v>1703</v>
      </c>
      <c r="AQ33" t="s">
        <v>120</v>
      </c>
      <c r="AR33" s="35">
        <v>261642</v>
      </c>
      <c r="AS33" t="s">
        <v>1703</v>
      </c>
      <c r="AU33" s="29">
        <f>IFERROR(Table4[[#This Row],[THT]]/Table4[[#This Row],[ACD_CALLS]],"")</f>
        <v>0</v>
      </c>
      <c r="AV33" s="29">
        <f>COUNTIF(Roster!B:B,Table4[[#This Row],[EMPLID]])</f>
        <v>1</v>
      </c>
      <c r="AW33" s="29">
        <f>IF(Table4[[#This Row],[Is Agent ]]=0,"",SUM(Table4[[#This Row],[I_ACD_TIME]],Table4[[#This Row],[I_ACD_OTHER_TIME]],Table4[[#This Row],[I_ACD_AUX_OUT_TIME]],Table4[[#This Row],[I_ACW_TIME]]))</f>
        <v>642</v>
      </c>
    </row>
    <row r="34" spans="1:49" x14ac:dyDescent="0.25">
      <c r="A34" s="29" t="str">
        <f>CONCATENATE(Table4[[#This Row],[CMSID]],"-",Table4[[#This Row],[CALL_DATE]])</f>
        <v>253642-45178</v>
      </c>
      <c r="B34">
        <v>9522101</v>
      </c>
      <c r="C34" s="8">
        <v>45178</v>
      </c>
      <c r="D34" t="s">
        <v>118</v>
      </c>
      <c r="E34">
        <v>39</v>
      </c>
      <c r="F34">
        <v>1</v>
      </c>
      <c r="G34">
        <v>21989</v>
      </c>
      <c r="H34">
        <v>2016</v>
      </c>
      <c r="I34">
        <v>706</v>
      </c>
      <c r="J34">
        <v>285</v>
      </c>
      <c r="K34">
        <v>0</v>
      </c>
      <c r="L34">
        <v>3848</v>
      </c>
      <c r="M34">
        <v>0</v>
      </c>
      <c r="N34">
        <v>0</v>
      </c>
      <c r="O34">
        <v>25</v>
      </c>
      <c r="P34">
        <v>3701</v>
      </c>
      <c r="Q34">
        <v>25</v>
      </c>
      <c r="R34">
        <v>190</v>
      </c>
      <c r="S34">
        <v>5</v>
      </c>
      <c r="T34">
        <v>0</v>
      </c>
      <c r="U34">
        <v>36486</v>
      </c>
      <c r="V34">
        <v>9951</v>
      </c>
      <c r="W34">
        <v>2055</v>
      </c>
      <c r="X34">
        <v>65</v>
      </c>
      <c r="Y34">
        <v>0</v>
      </c>
      <c r="Z34">
        <v>2435</v>
      </c>
      <c r="AA34">
        <v>0</v>
      </c>
      <c r="AB34">
        <v>6476</v>
      </c>
      <c r="AC34">
        <v>250</v>
      </c>
      <c r="AD34">
        <v>0</v>
      </c>
      <c r="AE34">
        <v>0</v>
      </c>
      <c r="AF34">
        <v>0</v>
      </c>
      <c r="AG34" t="s">
        <v>1306</v>
      </c>
      <c r="AH34" t="s">
        <v>1288</v>
      </c>
      <c r="AI34" t="s">
        <v>1295</v>
      </c>
      <c r="AJ34" s="12" t="s">
        <v>1297</v>
      </c>
      <c r="AK34" t="s">
        <v>125</v>
      </c>
      <c r="AL34" t="s">
        <v>125</v>
      </c>
      <c r="AM34" s="8">
        <v>45178</v>
      </c>
      <c r="AN34" s="12" t="s">
        <v>1297</v>
      </c>
      <c r="AO34" s="12" t="s">
        <v>1297</v>
      </c>
      <c r="AP34" t="s">
        <v>1703</v>
      </c>
      <c r="AQ34" t="s">
        <v>120</v>
      </c>
      <c r="AR34" s="35">
        <v>253642</v>
      </c>
      <c r="AS34" t="s">
        <v>1703</v>
      </c>
      <c r="AU34" s="29">
        <f>IFERROR(Table4[[#This Row],[THT]]/Table4[[#This Row],[ACD_CALLS]],"")</f>
        <v>0</v>
      </c>
      <c r="AV34" s="29">
        <f>COUNTIF(Roster!B:B,Table4[[#This Row],[EMPLID]])</f>
        <v>1</v>
      </c>
      <c r="AW34" s="29">
        <f>IF(Table4[[#This Row],[Is Agent ]]=0,"",SUM(Table4[[#This Row],[I_ACD_TIME]],Table4[[#This Row],[I_ACD_OTHER_TIME]],Table4[[#This Row],[I_ACD_AUX_OUT_TIME]],Table4[[#This Row],[I_ACW_TIME]]))</f>
        <v>24996</v>
      </c>
    </row>
    <row r="35" spans="1:49" x14ac:dyDescent="0.25">
      <c r="A35" s="29" t="str">
        <f>CONCATENATE(Table4[[#This Row],[CMSID]],"-",Table4[[#This Row],[CALL_DATE]])</f>
        <v>253642-45177</v>
      </c>
      <c r="B35">
        <v>9522101</v>
      </c>
      <c r="C35" s="8">
        <v>45177</v>
      </c>
      <c r="D35" t="s">
        <v>118</v>
      </c>
      <c r="E35">
        <v>37</v>
      </c>
      <c r="F35">
        <v>0</v>
      </c>
      <c r="G35">
        <v>22621</v>
      </c>
      <c r="H35">
        <v>2703</v>
      </c>
      <c r="I35">
        <v>168</v>
      </c>
      <c r="J35">
        <v>413</v>
      </c>
      <c r="K35">
        <v>0</v>
      </c>
      <c r="L35">
        <v>4048</v>
      </c>
      <c r="M35">
        <v>0</v>
      </c>
      <c r="N35">
        <v>0</v>
      </c>
      <c r="O35">
        <v>17</v>
      </c>
      <c r="P35">
        <v>3189</v>
      </c>
      <c r="Q35">
        <v>20</v>
      </c>
      <c r="R35">
        <v>175</v>
      </c>
      <c r="S35">
        <v>4</v>
      </c>
      <c r="T35">
        <v>0</v>
      </c>
      <c r="U35">
        <v>35376</v>
      </c>
      <c r="V35">
        <v>8833</v>
      </c>
      <c r="W35">
        <v>631</v>
      </c>
      <c r="X35">
        <v>35</v>
      </c>
      <c r="Y35">
        <v>249</v>
      </c>
      <c r="Z35">
        <v>2539</v>
      </c>
      <c r="AA35">
        <v>0</v>
      </c>
      <c r="AB35">
        <v>5547</v>
      </c>
      <c r="AC35">
        <v>0</v>
      </c>
      <c r="AD35">
        <v>0</v>
      </c>
      <c r="AE35">
        <v>269</v>
      </c>
      <c r="AF35">
        <v>0</v>
      </c>
      <c r="AG35" t="s">
        <v>1306</v>
      </c>
      <c r="AH35" t="s">
        <v>1288</v>
      </c>
      <c r="AI35" t="s">
        <v>1295</v>
      </c>
      <c r="AJ35" s="12" t="s">
        <v>1297</v>
      </c>
      <c r="AK35" t="s">
        <v>125</v>
      </c>
      <c r="AL35" t="s">
        <v>125</v>
      </c>
      <c r="AM35" s="8">
        <v>45178</v>
      </c>
      <c r="AN35" s="12" t="s">
        <v>1297</v>
      </c>
      <c r="AO35" s="12" t="s">
        <v>1297</v>
      </c>
      <c r="AP35" t="s">
        <v>1703</v>
      </c>
      <c r="AQ35" t="s">
        <v>120</v>
      </c>
      <c r="AR35" s="35">
        <v>253642</v>
      </c>
      <c r="AS35" t="s">
        <v>1703</v>
      </c>
      <c r="AU35" s="29">
        <f>IFERROR(Table4[[#This Row],[THT]]/Table4[[#This Row],[ACD_CALLS]],"")</f>
        <v>0</v>
      </c>
      <c r="AV35" s="29">
        <f>COUNTIF(Roster!B:B,Table4[[#This Row],[EMPLID]])</f>
        <v>1</v>
      </c>
      <c r="AW35" s="29">
        <f>IF(Table4[[#This Row],[Is Agent ]]=0,"",SUM(Table4[[#This Row],[I_ACD_TIME]],Table4[[#This Row],[I_ACD_OTHER_TIME]],Table4[[#This Row],[I_ACD_AUX_OUT_TIME]],Table4[[#This Row],[I_ACW_TIME]]))</f>
        <v>25905</v>
      </c>
    </row>
    <row r="36" spans="1:49" x14ac:dyDescent="0.25">
      <c r="A36" s="29" t="str">
        <f>CONCATENATE(Table4[[#This Row],[CMSID]],"-",Table4[[#This Row],[CALL_DATE]])</f>
        <v>253642-45177</v>
      </c>
      <c r="B36">
        <v>9522101</v>
      </c>
      <c r="C36" s="8">
        <v>45177</v>
      </c>
      <c r="D36" t="s">
        <v>123</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t="s">
        <v>1306</v>
      </c>
      <c r="AH36" t="s">
        <v>1288</v>
      </c>
      <c r="AI36" t="s">
        <v>1295</v>
      </c>
      <c r="AJ36" s="12" t="s">
        <v>1297</v>
      </c>
      <c r="AK36" t="s">
        <v>125</v>
      </c>
      <c r="AL36" t="s">
        <v>125</v>
      </c>
      <c r="AM36" s="8">
        <v>45178</v>
      </c>
      <c r="AN36" s="12" t="s">
        <v>1297</v>
      </c>
      <c r="AO36" s="12" t="s">
        <v>1297</v>
      </c>
      <c r="AP36" t="s">
        <v>1703</v>
      </c>
      <c r="AQ36" t="s">
        <v>120</v>
      </c>
      <c r="AR36" s="35">
        <v>253642</v>
      </c>
      <c r="AS36" t="s">
        <v>1703</v>
      </c>
      <c r="AU36" s="29" t="str">
        <f>IFERROR(Table4[[#This Row],[THT]]/Table4[[#This Row],[ACD_CALLS]],"")</f>
        <v/>
      </c>
      <c r="AV36" s="29">
        <f>COUNTIF(Roster!B:B,Table4[[#This Row],[EMPLID]])</f>
        <v>1</v>
      </c>
      <c r="AW36" s="29">
        <f>IF(Table4[[#This Row],[Is Agent ]]=0,"",SUM(Table4[[#This Row],[I_ACD_TIME]],Table4[[#This Row],[I_ACD_OTHER_TIME]],Table4[[#This Row],[I_ACD_AUX_OUT_TIME]],Table4[[#This Row],[I_ACW_TIME]]))</f>
        <v>0</v>
      </c>
    </row>
    <row r="37" spans="1:49" x14ac:dyDescent="0.25">
      <c r="A37" s="29" t="str">
        <f>CONCATENATE(Table4[[#This Row],[CMSID]],"-",Table4[[#This Row],[CALL_DATE]])</f>
        <v>253642-45178</v>
      </c>
      <c r="B37">
        <v>9522101</v>
      </c>
      <c r="C37" s="8">
        <v>45178</v>
      </c>
      <c r="D37" t="s">
        <v>123</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t="s">
        <v>1306</v>
      </c>
      <c r="AH37" t="s">
        <v>1288</v>
      </c>
      <c r="AI37" t="s">
        <v>1295</v>
      </c>
      <c r="AJ37" s="12" t="s">
        <v>1297</v>
      </c>
      <c r="AK37" t="s">
        <v>125</v>
      </c>
      <c r="AL37" t="s">
        <v>125</v>
      </c>
      <c r="AM37" s="8">
        <v>45178</v>
      </c>
      <c r="AN37" s="12" t="s">
        <v>1297</v>
      </c>
      <c r="AO37" s="12" t="s">
        <v>1297</v>
      </c>
      <c r="AP37" t="s">
        <v>1703</v>
      </c>
      <c r="AQ37" t="s">
        <v>120</v>
      </c>
      <c r="AR37" s="35">
        <v>253642</v>
      </c>
      <c r="AS37" t="s">
        <v>1703</v>
      </c>
      <c r="AU37" s="29" t="str">
        <f>IFERROR(Table4[[#This Row],[THT]]/Table4[[#This Row],[ACD_CALLS]],"")</f>
        <v/>
      </c>
      <c r="AV37" s="29">
        <f>COUNTIF(Roster!B:B,Table4[[#This Row],[EMPLID]])</f>
        <v>1</v>
      </c>
      <c r="AW37" s="29">
        <f>IF(Table4[[#This Row],[Is Agent ]]=0,"",SUM(Table4[[#This Row],[I_ACD_TIME]],Table4[[#This Row],[I_ACD_OTHER_TIME]],Table4[[#This Row],[I_ACD_AUX_OUT_TIME]],Table4[[#This Row],[I_ACW_TIME]]))</f>
        <v>0</v>
      </c>
    </row>
    <row r="38" spans="1:49" x14ac:dyDescent="0.25">
      <c r="A38" s="29" t="str">
        <f>CONCATENATE(Table4[[#This Row],[CMSID]],"-",Table4[[#This Row],[CALL_DATE]])</f>
        <v>253642-45174</v>
      </c>
      <c r="B38">
        <v>9522101</v>
      </c>
      <c r="C38" s="8">
        <v>45174</v>
      </c>
      <c r="D38" t="s">
        <v>123</v>
      </c>
      <c r="E38">
        <v>2</v>
      </c>
      <c r="F38">
        <v>0</v>
      </c>
      <c r="G38">
        <v>825</v>
      </c>
      <c r="H38">
        <v>0</v>
      </c>
      <c r="I38">
        <v>0</v>
      </c>
      <c r="J38">
        <v>5</v>
      </c>
      <c r="K38">
        <v>0</v>
      </c>
      <c r="L38">
        <v>0</v>
      </c>
      <c r="M38">
        <v>0</v>
      </c>
      <c r="N38">
        <v>0</v>
      </c>
      <c r="O38">
        <v>0</v>
      </c>
      <c r="P38">
        <v>0</v>
      </c>
      <c r="Q38">
        <v>0</v>
      </c>
      <c r="R38">
        <v>6</v>
      </c>
      <c r="S38">
        <v>0</v>
      </c>
      <c r="T38">
        <v>0</v>
      </c>
      <c r="U38">
        <v>0</v>
      </c>
      <c r="V38">
        <v>0</v>
      </c>
      <c r="W38">
        <v>0</v>
      </c>
      <c r="X38">
        <v>0</v>
      </c>
      <c r="Y38">
        <v>0</v>
      </c>
      <c r="Z38">
        <v>0</v>
      </c>
      <c r="AA38">
        <v>0</v>
      </c>
      <c r="AB38">
        <v>0</v>
      </c>
      <c r="AC38">
        <v>0</v>
      </c>
      <c r="AD38">
        <v>0</v>
      </c>
      <c r="AE38">
        <v>0</v>
      </c>
      <c r="AF38">
        <v>0</v>
      </c>
      <c r="AG38" t="s">
        <v>1306</v>
      </c>
      <c r="AH38" t="s">
        <v>1288</v>
      </c>
      <c r="AI38" t="s">
        <v>1295</v>
      </c>
      <c r="AJ38" s="12" t="s">
        <v>1297</v>
      </c>
      <c r="AK38" t="s">
        <v>125</v>
      </c>
      <c r="AL38" t="s">
        <v>125</v>
      </c>
      <c r="AM38" s="8">
        <v>45178</v>
      </c>
      <c r="AN38" s="12" t="s">
        <v>1297</v>
      </c>
      <c r="AO38" s="12" t="s">
        <v>1297</v>
      </c>
      <c r="AP38" t="s">
        <v>1703</v>
      </c>
      <c r="AQ38" t="s">
        <v>120</v>
      </c>
      <c r="AR38" s="35">
        <v>253642</v>
      </c>
      <c r="AS38" t="s">
        <v>1703</v>
      </c>
      <c r="AU38" s="29">
        <f>IFERROR(Table4[[#This Row],[THT]]/Table4[[#This Row],[ACD_CALLS]],"")</f>
        <v>0</v>
      </c>
      <c r="AV38" s="29">
        <f>COUNTIF(Roster!B:B,Table4[[#This Row],[EMPLID]])</f>
        <v>1</v>
      </c>
      <c r="AW38" s="29">
        <f>IF(Table4[[#This Row],[Is Agent ]]=0,"",SUM(Table4[[#This Row],[I_ACD_TIME]],Table4[[#This Row],[I_ACD_OTHER_TIME]],Table4[[#This Row],[I_ACD_AUX_OUT_TIME]],Table4[[#This Row],[I_ACW_TIME]]))</f>
        <v>830</v>
      </c>
    </row>
    <row r="39" spans="1:49" x14ac:dyDescent="0.25">
      <c r="A39" s="29" t="str">
        <f>CONCATENATE(Table4[[#This Row],[CMSID]],"-",Table4[[#This Row],[CALL_DATE]])</f>
        <v>253642-45176</v>
      </c>
      <c r="B39">
        <v>9522101</v>
      </c>
      <c r="C39" s="8">
        <v>45176</v>
      </c>
      <c r="D39" t="s">
        <v>118</v>
      </c>
      <c r="E39">
        <v>46</v>
      </c>
      <c r="F39">
        <v>1</v>
      </c>
      <c r="G39">
        <v>24158</v>
      </c>
      <c r="H39">
        <v>2048</v>
      </c>
      <c r="I39">
        <v>1287</v>
      </c>
      <c r="J39">
        <v>482</v>
      </c>
      <c r="K39">
        <v>0</v>
      </c>
      <c r="L39">
        <v>2509</v>
      </c>
      <c r="M39">
        <v>0</v>
      </c>
      <c r="N39">
        <v>0</v>
      </c>
      <c r="O39">
        <v>23</v>
      </c>
      <c r="P39">
        <v>3774</v>
      </c>
      <c r="Q39">
        <v>22</v>
      </c>
      <c r="R39">
        <v>224</v>
      </c>
      <c r="S39">
        <v>5</v>
      </c>
      <c r="T39">
        <v>0</v>
      </c>
      <c r="U39">
        <v>35927</v>
      </c>
      <c r="V39">
        <v>7037</v>
      </c>
      <c r="W39">
        <v>1978</v>
      </c>
      <c r="X39">
        <v>36</v>
      </c>
      <c r="Y39">
        <v>0</v>
      </c>
      <c r="Z39">
        <v>2549</v>
      </c>
      <c r="AA39">
        <v>2</v>
      </c>
      <c r="AB39">
        <v>3149</v>
      </c>
      <c r="AC39">
        <v>0</v>
      </c>
      <c r="AD39">
        <v>0</v>
      </c>
      <c r="AE39">
        <v>0</v>
      </c>
      <c r="AF39">
        <v>0</v>
      </c>
      <c r="AG39" t="s">
        <v>1306</v>
      </c>
      <c r="AH39" t="s">
        <v>1288</v>
      </c>
      <c r="AI39" t="s">
        <v>1295</v>
      </c>
      <c r="AJ39" s="12" t="s">
        <v>1297</v>
      </c>
      <c r="AK39" t="s">
        <v>125</v>
      </c>
      <c r="AL39" t="s">
        <v>125</v>
      </c>
      <c r="AM39" s="8">
        <v>45178</v>
      </c>
      <c r="AN39" s="12" t="s">
        <v>1297</v>
      </c>
      <c r="AO39" s="12" t="s">
        <v>1297</v>
      </c>
      <c r="AP39" t="s">
        <v>1703</v>
      </c>
      <c r="AQ39" t="s">
        <v>120</v>
      </c>
      <c r="AR39" s="35">
        <v>253642</v>
      </c>
      <c r="AS39" t="s">
        <v>1703</v>
      </c>
      <c r="AU39" s="29">
        <f>IFERROR(Table4[[#This Row],[THT]]/Table4[[#This Row],[ACD_CALLS]],"")</f>
        <v>0</v>
      </c>
      <c r="AV39" s="29">
        <f>COUNTIF(Roster!B:B,Table4[[#This Row],[EMPLID]])</f>
        <v>1</v>
      </c>
      <c r="AW39" s="29">
        <f>IF(Table4[[#This Row],[Is Agent ]]=0,"",SUM(Table4[[#This Row],[I_ACD_TIME]],Table4[[#This Row],[I_ACD_OTHER_TIME]],Table4[[#This Row],[I_ACD_AUX_OUT_TIME]],Table4[[#This Row],[I_ACW_TIME]]))</f>
        <v>27975</v>
      </c>
    </row>
    <row r="40" spans="1:49" x14ac:dyDescent="0.25">
      <c r="A40" s="29" t="str">
        <f>CONCATENATE(Table4[[#This Row],[CMSID]],"-",Table4[[#This Row],[CALL_DATE]])</f>
        <v>253642-45174</v>
      </c>
      <c r="B40">
        <v>9522101</v>
      </c>
      <c r="C40" s="8">
        <v>45174</v>
      </c>
      <c r="D40" t="s">
        <v>118</v>
      </c>
      <c r="E40">
        <v>35</v>
      </c>
      <c r="F40">
        <v>0</v>
      </c>
      <c r="G40">
        <v>20108</v>
      </c>
      <c r="H40">
        <v>1549</v>
      </c>
      <c r="I40">
        <v>1559</v>
      </c>
      <c r="J40">
        <v>221</v>
      </c>
      <c r="K40">
        <v>0</v>
      </c>
      <c r="L40">
        <v>7707</v>
      </c>
      <c r="M40">
        <v>0</v>
      </c>
      <c r="N40">
        <v>0</v>
      </c>
      <c r="O40">
        <v>37</v>
      </c>
      <c r="P40">
        <v>4162</v>
      </c>
      <c r="Q40">
        <v>23</v>
      </c>
      <c r="R40">
        <v>166</v>
      </c>
      <c r="S40">
        <v>5</v>
      </c>
      <c r="T40">
        <v>0</v>
      </c>
      <c r="U40">
        <v>36381</v>
      </c>
      <c r="V40">
        <v>11790</v>
      </c>
      <c r="W40">
        <v>1455</v>
      </c>
      <c r="X40">
        <v>25</v>
      </c>
      <c r="Y40">
        <v>0</v>
      </c>
      <c r="Z40">
        <v>2492</v>
      </c>
      <c r="AA40">
        <v>0</v>
      </c>
      <c r="AB40">
        <v>3974</v>
      </c>
      <c r="AC40">
        <v>113</v>
      </c>
      <c r="AD40">
        <v>0</v>
      </c>
      <c r="AE40">
        <v>0</v>
      </c>
      <c r="AF40">
        <v>0</v>
      </c>
      <c r="AG40" t="s">
        <v>1306</v>
      </c>
      <c r="AH40" t="s">
        <v>1288</v>
      </c>
      <c r="AI40" t="s">
        <v>1295</v>
      </c>
      <c r="AJ40" s="12" t="s">
        <v>1297</v>
      </c>
      <c r="AK40" t="s">
        <v>125</v>
      </c>
      <c r="AL40" t="s">
        <v>125</v>
      </c>
      <c r="AM40" s="8">
        <v>45178</v>
      </c>
      <c r="AN40" s="12" t="s">
        <v>1297</v>
      </c>
      <c r="AO40" s="12" t="s">
        <v>1297</v>
      </c>
      <c r="AP40" t="s">
        <v>1703</v>
      </c>
      <c r="AQ40" t="s">
        <v>120</v>
      </c>
      <c r="AR40" s="35">
        <v>253642</v>
      </c>
      <c r="AS40" t="s">
        <v>1703</v>
      </c>
      <c r="AU40" s="29">
        <f>IFERROR(Table4[[#This Row],[THT]]/Table4[[#This Row],[ACD_CALLS]],"")</f>
        <v>0</v>
      </c>
      <c r="AV40" s="29">
        <f>COUNTIF(Roster!B:B,Table4[[#This Row],[EMPLID]])</f>
        <v>1</v>
      </c>
      <c r="AW40" s="29">
        <f>IF(Table4[[#This Row],[Is Agent ]]=0,"",SUM(Table4[[#This Row],[I_ACD_TIME]],Table4[[#This Row],[I_ACD_OTHER_TIME]],Table4[[#This Row],[I_ACD_AUX_OUT_TIME]],Table4[[#This Row],[I_ACW_TIME]]))</f>
        <v>23437</v>
      </c>
    </row>
    <row r="41" spans="1:49" x14ac:dyDescent="0.25">
      <c r="A41" s="29" t="str">
        <f>CONCATENATE(Table4[[#This Row],[CMSID]],"-",Table4[[#This Row],[CALL_DATE]])</f>
        <v>253642-45176</v>
      </c>
      <c r="B41">
        <v>9522101</v>
      </c>
      <c r="C41" s="8">
        <v>45176</v>
      </c>
      <c r="D41" t="s">
        <v>123</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t="s">
        <v>1306</v>
      </c>
      <c r="AH41" t="s">
        <v>1288</v>
      </c>
      <c r="AI41" t="s">
        <v>1295</v>
      </c>
      <c r="AJ41" s="12" t="s">
        <v>1297</v>
      </c>
      <c r="AK41" t="s">
        <v>125</v>
      </c>
      <c r="AL41" t="s">
        <v>125</v>
      </c>
      <c r="AM41" s="8">
        <v>45178</v>
      </c>
      <c r="AN41" s="12" t="s">
        <v>1297</v>
      </c>
      <c r="AO41" s="12" t="s">
        <v>1297</v>
      </c>
      <c r="AP41" t="s">
        <v>1703</v>
      </c>
      <c r="AQ41" t="s">
        <v>120</v>
      </c>
      <c r="AR41" s="35">
        <v>253642</v>
      </c>
      <c r="AS41" t="s">
        <v>1703</v>
      </c>
      <c r="AU41" s="29" t="str">
        <f>IFERROR(Table4[[#This Row],[THT]]/Table4[[#This Row],[ACD_CALLS]],"")</f>
        <v/>
      </c>
      <c r="AV41" s="29">
        <f>COUNTIF(Roster!B:B,Table4[[#This Row],[EMPLID]])</f>
        <v>1</v>
      </c>
      <c r="AW41" s="29">
        <f>IF(Table4[[#This Row],[Is Agent ]]=0,"",SUM(Table4[[#This Row],[I_ACD_TIME]],Table4[[#This Row],[I_ACD_OTHER_TIME]],Table4[[#This Row],[I_ACD_AUX_OUT_TIME]],Table4[[#This Row],[I_ACW_TIME]]))</f>
        <v>0</v>
      </c>
    </row>
    <row r="42" spans="1:49" x14ac:dyDescent="0.25">
      <c r="A42" s="29" t="str">
        <f>CONCATENATE(Table4[[#This Row],[CMSID]],"-",Table4[[#This Row],[CALL_DATE]])</f>
        <v>227642-45173</v>
      </c>
      <c r="B42">
        <v>130193102</v>
      </c>
      <c r="C42" s="8">
        <v>45173</v>
      </c>
      <c r="D42" t="s">
        <v>118</v>
      </c>
      <c r="E42">
        <v>17</v>
      </c>
      <c r="F42">
        <v>0</v>
      </c>
      <c r="G42">
        <v>17364</v>
      </c>
      <c r="H42">
        <v>1525</v>
      </c>
      <c r="I42">
        <v>83</v>
      </c>
      <c r="J42">
        <v>0</v>
      </c>
      <c r="K42">
        <v>0</v>
      </c>
      <c r="L42">
        <v>3623</v>
      </c>
      <c r="M42">
        <v>0</v>
      </c>
      <c r="N42">
        <v>0</v>
      </c>
      <c r="O42">
        <v>15</v>
      </c>
      <c r="P42">
        <v>2150</v>
      </c>
      <c r="Q42">
        <v>14</v>
      </c>
      <c r="R42">
        <v>83</v>
      </c>
      <c r="S42">
        <v>2</v>
      </c>
      <c r="T42">
        <v>0</v>
      </c>
      <c r="U42">
        <v>27370</v>
      </c>
      <c r="V42">
        <v>7342</v>
      </c>
      <c r="W42">
        <v>552</v>
      </c>
      <c r="X42">
        <v>290</v>
      </c>
      <c r="Y42">
        <v>0</v>
      </c>
      <c r="Z42">
        <v>1783</v>
      </c>
      <c r="AA42">
        <v>0</v>
      </c>
      <c r="AB42">
        <v>3146</v>
      </c>
      <c r="AC42">
        <v>0</v>
      </c>
      <c r="AD42">
        <v>0</v>
      </c>
      <c r="AE42">
        <v>0</v>
      </c>
      <c r="AF42">
        <v>0</v>
      </c>
      <c r="AG42" t="s">
        <v>1427</v>
      </c>
      <c r="AH42" t="s">
        <v>1290</v>
      </c>
      <c r="AI42" t="s">
        <v>1295</v>
      </c>
      <c r="AJ42" s="12" t="s">
        <v>1297</v>
      </c>
      <c r="AK42" t="s">
        <v>126</v>
      </c>
      <c r="AL42" t="s">
        <v>126</v>
      </c>
      <c r="AM42" s="8">
        <v>45178</v>
      </c>
      <c r="AN42" s="12" t="s">
        <v>1297</v>
      </c>
      <c r="AO42" s="12" t="s">
        <v>1297</v>
      </c>
      <c r="AP42" t="s">
        <v>1703</v>
      </c>
      <c r="AQ42" t="s">
        <v>120</v>
      </c>
      <c r="AR42" s="35">
        <v>227642</v>
      </c>
      <c r="AS42" t="s">
        <v>1703</v>
      </c>
      <c r="AU42" s="29">
        <f>IFERROR(Table4[[#This Row],[THT]]/Table4[[#This Row],[ACD_CALLS]],"")</f>
        <v>0</v>
      </c>
      <c r="AV42" s="29">
        <f>COUNTIF(Roster!B:B,Table4[[#This Row],[EMPLID]])</f>
        <v>1</v>
      </c>
      <c r="AW42" s="29">
        <f>IF(Table4[[#This Row],[Is Agent ]]=0,"",SUM(Table4[[#This Row],[I_ACD_TIME]],Table4[[#This Row],[I_ACD_OTHER_TIME]],Table4[[#This Row],[I_ACD_AUX_OUT_TIME]],Table4[[#This Row],[I_ACW_TIME]]))</f>
        <v>18972</v>
      </c>
    </row>
    <row r="43" spans="1:49" x14ac:dyDescent="0.25">
      <c r="A43" s="29" t="str">
        <f>CONCATENATE(Table4[[#This Row],[CMSID]],"-",Table4[[#This Row],[CALL_DATE]])</f>
        <v>227642-45173</v>
      </c>
      <c r="B43">
        <v>130193102</v>
      </c>
      <c r="C43" s="8">
        <v>45173</v>
      </c>
      <c r="D43" t="s">
        <v>123</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t="s">
        <v>1427</v>
      </c>
      <c r="AH43" t="s">
        <v>1290</v>
      </c>
      <c r="AI43" t="s">
        <v>1295</v>
      </c>
      <c r="AJ43" s="12" t="s">
        <v>1297</v>
      </c>
      <c r="AK43" t="s">
        <v>126</v>
      </c>
      <c r="AL43" t="s">
        <v>126</v>
      </c>
      <c r="AM43" s="8">
        <v>45178</v>
      </c>
      <c r="AN43" s="12" t="s">
        <v>1297</v>
      </c>
      <c r="AO43" s="12" t="s">
        <v>1297</v>
      </c>
      <c r="AP43" t="s">
        <v>1703</v>
      </c>
      <c r="AQ43" t="s">
        <v>120</v>
      </c>
      <c r="AR43" s="35">
        <v>227642</v>
      </c>
      <c r="AS43" t="s">
        <v>1703</v>
      </c>
      <c r="AU43" s="29" t="str">
        <f>IFERROR(Table4[[#This Row],[THT]]/Table4[[#This Row],[ACD_CALLS]],"")</f>
        <v/>
      </c>
      <c r="AV43" s="29">
        <f>COUNTIF(Roster!B:B,Table4[[#This Row],[EMPLID]])</f>
        <v>1</v>
      </c>
      <c r="AW43" s="29">
        <f>IF(Table4[[#This Row],[Is Agent ]]=0,"",SUM(Table4[[#This Row],[I_ACD_TIME]],Table4[[#This Row],[I_ACD_OTHER_TIME]],Table4[[#This Row],[I_ACD_AUX_OUT_TIME]],Table4[[#This Row],[I_ACW_TIME]]))</f>
        <v>0</v>
      </c>
    </row>
    <row r="44" spans="1:49" x14ac:dyDescent="0.25">
      <c r="A44" s="29" t="str">
        <f>CONCATENATE(Table4[[#This Row],[CMSID]],"-",Table4[[#This Row],[CALL_DATE]])</f>
        <v>227642-45174</v>
      </c>
      <c r="B44">
        <v>130193102</v>
      </c>
      <c r="C44" s="8">
        <v>45174</v>
      </c>
      <c r="D44" t="s">
        <v>118</v>
      </c>
      <c r="E44">
        <v>34</v>
      </c>
      <c r="F44">
        <v>0</v>
      </c>
      <c r="G44">
        <v>20784</v>
      </c>
      <c r="H44">
        <v>1548</v>
      </c>
      <c r="I44">
        <v>386</v>
      </c>
      <c r="J44">
        <v>0</v>
      </c>
      <c r="K44">
        <v>0</v>
      </c>
      <c r="L44">
        <v>1824</v>
      </c>
      <c r="M44">
        <v>0</v>
      </c>
      <c r="N44">
        <v>0</v>
      </c>
      <c r="O44">
        <v>12</v>
      </c>
      <c r="P44">
        <v>2116</v>
      </c>
      <c r="Q44">
        <v>15</v>
      </c>
      <c r="R44">
        <v>164</v>
      </c>
      <c r="S44">
        <v>3</v>
      </c>
      <c r="T44">
        <v>0</v>
      </c>
      <c r="U44">
        <v>30780</v>
      </c>
      <c r="V44">
        <v>5920</v>
      </c>
      <c r="W44">
        <v>2097</v>
      </c>
      <c r="X44">
        <v>103</v>
      </c>
      <c r="Y44">
        <v>0</v>
      </c>
      <c r="Z44">
        <v>1768</v>
      </c>
      <c r="AA44">
        <v>0</v>
      </c>
      <c r="AB44">
        <v>3594</v>
      </c>
      <c r="AC44">
        <v>0</v>
      </c>
      <c r="AD44">
        <v>0</v>
      </c>
      <c r="AE44">
        <v>0</v>
      </c>
      <c r="AF44">
        <v>0</v>
      </c>
      <c r="AG44" t="s">
        <v>1427</v>
      </c>
      <c r="AH44" t="s">
        <v>1290</v>
      </c>
      <c r="AI44" t="s">
        <v>1295</v>
      </c>
      <c r="AJ44" s="12" t="s">
        <v>1297</v>
      </c>
      <c r="AK44" t="s">
        <v>126</v>
      </c>
      <c r="AL44" t="s">
        <v>126</v>
      </c>
      <c r="AM44" s="8">
        <v>45178</v>
      </c>
      <c r="AN44" s="12" t="s">
        <v>1297</v>
      </c>
      <c r="AO44" s="12" t="s">
        <v>1297</v>
      </c>
      <c r="AP44" t="s">
        <v>1703</v>
      </c>
      <c r="AQ44" t="s">
        <v>120</v>
      </c>
      <c r="AR44" s="35">
        <v>227642</v>
      </c>
      <c r="AS44" t="s">
        <v>1703</v>
      </c>
      <c r="AU44" s="29">
        <f>IFERROR(Table4[[#This Row],[THT]]/Table4[[#This Row],[ACD_CALLS]],"")</f>
        <v>0</v>
      </c>
      <c r="AV44" s="29">
        <f>COUNTIF(Roster!B:B,Table4[[#This Row],[EMPLID]])</f>
        <v>1</v>
      </c>
      <c r="AW44" s="29">
        <f>IF(Table4[[#This Row],[Is Agent ]]=0,"",SUM(Table4[[#This Row],[I_ACD_TIME]],Table4[[#This Row],[I_ACD_OTHER_TIME]],Table4[[#This Row],[I_ACD_AUX_OUT_TIME]],Table4[[#This Row],[I_ACW_TIME]]))</f>
        <v>22718</v>
      </c>
    </row>
    <row r="45" spans="1:49" x14ac:dyDescent="0.25">
      <c r="A45" s="29" t="str">
        <f>CONCATENATE(Table4[[#This Row],[CMSID]],"-",Table4[[#This Row],[CALL_DATE]])</f>
        <v>227642-45177</v>
      </c>
      <c r="B45">
        <v>130193102</v>
      </c>
      <c r="C45" s="8">
        <v>45177</v>
      </c>
      <c r="D45" t="s">
        <v>118</v>
      </c>
      <c r="E45">
        <v>36</v>
      </c>
      <c r="F45">
        <v>0</v>
      </c>
      <c r="G45">
        <v>16470</v>
      </c>
      <c r="H45">
        <v>1316</v>
      </c>
      <c r="I45">
        <v>147</v>
      </c>
      <c r="J45">
        <v>0</v>
      </c>
      <c r="K45">
        <v>0</v>
      </c>
      <c r="L45">
        <v>5199</v>
      </c>
      <c r="M45">
        <v>0</v>
      </c>
      <c r="N45">
        <v>0</v>
      </c>
      <c r="O45">
        <v>18</v>
      </c>
      <c r="P45">
        <v>2693</v>
      </c>
      <c r="Q45">
        <v>19</v>
      </c>
      <c r="R45">
        <v>176</v>
      </c>
      <c r="S45">
        <v>3</v>
      </c>
      <c r="T45">
        <v>0</v>
      </c>
      <c r="U45">
        <v>29343</v>
      </c>
      <c r="V45">
        <v>10324</v>
      </c>
      <c r="W45">
        <v>619</v>
      </c>
      <c r="X45">
        <v>168</v>
      </c>
      <c r="Y45">
        <v>0</v>
      </c>
      <c r="Z45">
        <v>1795</v>
      </c>
      <c r="AA45">
        <v>0</v>
      </c>
      <c r="AB45">
        <v>8166</v>
      </c>
      <c r="AC45">
        <v>29</v>
      </c>
      <c r="AD45">
        <v>0</v>
      </c>
      <c r="AE45">
        <v>0</v>
      </c>
      <c r="AF45">
        <v>0</v>
      </c>
      <c r="AG45" t="s">
        <v>1427</v>
      </c>
      <c r="AH45" t="s">
        <v>1290</v>
      </c>
      <c r="AI45" t="s">
        <v>1295</v>
      </c>
      <c r="AJ45" s="12" t="s">
        <v>1297</v>
      </c>
      <c r="AK45" t="s">
        <v>126</v>
      </c>
      <c r="AL45" t="s">
        <v>126</v>
      </c>
      <c r="AM45" s="8">
        <v>45178</v>
      </c>
      <c r="AN45" s="12" t="s">
        <v>1297</v>
      </c>
      <c r="AO45" s="12" t="s">
        <v>1297</v>
      </c>
      <c r="AP45" t="s">
        <v>1703</v>
      </c>
      <c r="AQ45" t="s">
        <v>120</v>
      </c>
      <c r="AR45" s="35">
        <v>227642</v>
      </c>
      <c r="AS45" t="s">
        <v>1703</v>
      </c>
      <c r="AU45" s="29">
        <f>IFERROR(Table4[[#This Row],[THT]]/Table4[[#This Row],[ACD_CALLS]],"")</f>
        <v>0</v>
      </c>
      <c r="AV45" s="29">
        <f>COUNTIF(Roster!B:B,Table4[[#This Row],[EMPLID]])</f>
        <v>1</v>
      </c>
      <c r="AW45" s="29">
        <f>IF(Table4[[#This Row],[Is Agent ]]=0,"",SUM(Table4[[#This Row],[I_ACD_TIME]],Table4[[#This Row],[I_ACD_OTHER_TIME]],Table4[[#This Row],[I_ACD_AUX_OUT_TIME]],Table4[[#This Row],[I_ACW_TIME]]))</f>
        <v>17933</v>
      </c>
    </row>
    <row r="46" spans="1:49" x14ac:dyDescent="0.25">
      <c r="A46" s="29" t="str">
        <f>CONCATENATE(Table4[[#This Row],[CMSID]],"-",Table4[[#This Row],[CALL_DATE]])</f>
        <v>227642-45170</v>
      </c>
      <c r="B46">
        <v>130193102</v>
      </c>
      <c r="C46" s="8">
        <v>45170</v>
      </c>
      <c r="D46" t="s">
        <v>118</v>
      </c>
      <c r="E46">
        <v>28</v>
      </c>
      <c r="F46">
        <v>0</v>
      </c>
      <c r="G46">
        <v>19433</v>
      </c>
      <c r="H46">
        <v>2780</v>
      </c>
      <c r="I46">
        <v>159</v>
      </c>
      <c r="J46">
        <v>75</v>
      </c>
      <c r="K46">
        <v>49</v>
      </c>
      <c r="L46">
        <v>1559</v>
      </c>
      <c r="M46">
        <v>0</v>
      </c>
      <c r="N46">
        <v>1</v>
      </c>
      <c r="O46">
        <v>20</v>
      </c>
      <c r="P46">
        <v>3156</v>
      </c>
      <c r="Q46">
        <v>20</v>
      </c>
      <c r="R46">
        <v>127</v>
      </c>
      <c r="S46">
        <v>2</v>
      </c>
      <c r="T46">
        <v>0</v>
      </c>
      <c r="U46">
        <v>31840</v>
      </c>
      <c r="V46">
        <v>6030</v>
      </c>
      <c r="W46">
        <v>74</v>
      </c>
      <c r="X46">
        <v>47</v>
      </c>
      <c r="Y46">
        <v>0</v>
      </c>
      <c r="Z46">
        <v>1672</v>
      </c>
      <c r="AA46">
        <v>0</v>
      </c>
      <c r="AB46">
        <v>4132</v>
      </c>
      <c r="AC46">
        <v>0</v>
      </c>
      <c r="AD46">
        <v>0</v>
      </c>
      <c r="AE46">
        <v>0</v>
      </c>
      <c r="AF46">
        <v>0</v>
      </c>
      <c r="AG46" t="s">
        <v>1427</v>
      </c>
      <c r="AH46" t="s">
        <v>1290</v>
      </c>
      <c r="AI46" t="s">
        <v>1295</v>
      </c>
      <c r="AJ46" s="12" t="s">
        <v>1297</v>
      </c>
      <c r="AK46" t="s">
        <v>126</v>
      </c>
      <c r="AL46" t="s">
        <v>126</v>
      </c>
      <c r="AM46" s="8">
        <v>45171</v>
      </c>
      <c r="AN46" s="12" t="s">
        <v>1297</v>
      </c>
      <c r="AO46" s="12" t="s">
        <v>1297</v>
      </c>
      <c r="AP46" t="s">
        <v>1703</v>
      </c>
      <c r="AQ46" t="s">
        <v>120</v>
      </c>
      <c r="AR46" s="35">
        <v>227642</v>
      </c>
      <c r="AS46" t="s">
        <v>1703</v>
      </c>
      <c r="AU46" s="29">
        <f>IFERROR(Table4[[#This Row],[THT]]/Table4[[#This Row],[ACD_CALLS]],"")</f>
        <v>0</v>
      </c>
      <c r="AV46" s="29">
        <f>COUNTIF(Roster!B:B,Table4[[#This Row],[EMPLID]])</f>
        <v>1</v>
      </c>
      <c r="AW46" s="29">
        <f>IF(Table4[[#This Row],[Is Agent ]]=0,"",SUM(Table4[[#This Row],[I_ACD_TIME]],Table4[[#This Row],[I_ACD_OTHER_TIME]],Table4[[#This Row],[I_ACD_AUX_OUT_TIME]],Table4[[#This Row],[I_ACW_TIME]]))</f>
        <v>22447</v>
      </c>
    </row>
    <row r="47" spans="1:49" x14ac:dyDescent="0.25">
      <c r="A47" s="29" t="str">
        <f>CONCATENATE(Table4[[#This Row],[CMSID]],"-",Table4[[#This Row],[CALL_DATE]])</f>
        <v>227642-45176</v>
      </c>
      <c r="B47">
        <v>130193102</v>
      </c>
      <c r="C47" s="8">
        <v>45176</v>
      </c>
      <c r="D47" t="s">
        <v>123</v>
      </c>
      <c r="E47">
        <v>2</v>
      </c>
      <c r="F47">
        <v>0</v>
      </c>
      <c r="G47">
        <v>1674</v>
      </c>
      <c r="H47">
        <v>95</v>
      </c>
      <c r="I47">
        <v>3</v>
      </c>
      <c r="J47">
        <v>0</v>
      </c>
      <c r="K47">
        <v>0</v>
      </c>
      <c r="L47">
        <v>3</v>
      </c>
      <c r="M47">
        <v>0</v>
      </c>
      <c r="N47">
        <v>0</v>
      </c>
      <c r="O47">
        <v>1</v>
      </c>
      <c r="P47">
        <v>99</v>
      </c>
      <c r="Q47">
        <v>3</v>
      </c>
      <c r="R47">
        <v>6</v>
      </c>
      <c r="S47">
        <v>1</v>
      </c>
      <c r="T47">
        <v>0</v>
      </c>
      <c r="U47">
        <v>0</v>
      </c>
      <c r="V47">
        <v>0</v>
      </c>
      <c r="W47">
        <v>0</v>
      </c>
      <c r="X47">
        <v>0</v>
      </c>
      <c r="Y47">
        <v>0</v>
      </c>
      <c r="Z47">
        <v>0</v>
      </c>
      <c r="AA47">
        <v>0</v>
      </c>
      <c r="AB47">
        <v>0</v>
      </c>
      <c r="AC47">
        <v>0</v>
      </c>
      <c r="AD47">
        <v>0</v>
      </c>
      <c r="AE47">
        <v>0</v>
      </c>
      <c r="AF47">
        <v>0</v>
      </c>
      <c r="AG47" t="s">
        <v>1427</v>
      </c>
      <c r="AH47" t="s">
        <v>1290</v>
      </c>
      <c r="AI47" t="s">
        <v>1295</v>
      </c>
      <c r="AJ47" s="12" t="s">
        <v>1297</v>
      </c>
      <c r="AK47" t="s">
        <v>126</v>
      </c>
      <c r="AL47" t="s">
        <v>126</v>
      </c>
      <c r="AM47" s="8">
        <v>45178</v>
      </c>
      <c r="AN47" s="12" t="s">
        <v>1297</v>
      </c>
      <c r="AO47" s="12" t="s">
        <v>1297</v>
      </c>
      <c r="AP47" t="s">
        <v>1703</v>
      </c>
      <c r="AQ47" t="s">
        <v>120</v>
      </c>
      <c r="AR47" s="35">
        <v>227642</v>
      </c>
      <c r="AS47" t="s">
        <v>1703</v>
      </c>
      <c r="AU47" s="29">
        <f>IFERROR(Table4[[#This Row],[THT]]/Table4[[#This Row],[ACD_CALLS]],"")</f>
        <v>0</v>
      </c>
      <c r="AV47" s="29">
        <f>COUNTIF(Roster!B:B,Table4[[#This Row],[EMPLID]])</f>
        <v>1</v>
      </c>
      <c r="AW47" s="29">
        <f>IF(Table4[[#This Row],[Is Agent ]]=0,"",SUM(Table4[[#This Row],[I_ACD_TIME]],Table4[[#This Row],[I_ACD_OTHER_TIME]],Table4[[#This Row],[I_ACD_AUX_OUT_TIME]],Table4[[#This Row],[I_ACW_TIME]]))</f>
        <v>1772</v>
      </c>
    </row>
    <row r="48" spans="1:49" x14ac:dyDescent="0.25">
      <c r="A48" s="29" t="str">
        <f>CONCATENATE(Table4[[#This Row],[CMSID]],"-",Table4[[#This Row],[CALL_DATE]])</f>
        <v>227642-45176</v>
      </c>
      <c r="B48">
        <v>130193102</v>
      </c>
      <c r="C48" s="8">
        <v>45176</v>
      </c>
      <c r="D48" t="s">
        <v>118</v>
      </c>
      <c r="E48">
        <v>31</v>
      </c>
      <c r="F48">
        <v>0</v>
      </c>
      <c r="G48">
        <v>16341</v>
      </c>
      <c r="H48">
        <v>2327</v>
      </c>
      <c r="I48">
        <v>389</v>
      </c>
      <c r="J48">
        <v>0</v>
      </c>
      <c r="K48">
        <v>0</v>
      </c>
      <c r="L48">
        <v>3393</v>
      </c>
      <c r="M48">
        <v>0</v>
      </c>
      <c r="N48">
        <v>0</v>
      </c>
      <c r="O48">
        <v>18</v>
      </c>
      <c r="P48">
        <v>3195</v>
      </c>
      <c r="Q48">
        <v>23</v>
      </c>
      <c r="R48">
        <v>151</v>
      </c>
      <c r="S48">
        <v>3</v>
      </c>
      <c r="T48">
        <v>0</v>
      </c>
      <c r="U48">
        <v>30726</v>
      </c>
      <c r="V48">
        <v>7742</v>
      </c>
      <c r="W48">
        <v>2390</v>
      </c>
      <c r="X48">
        <v>155</v>
      </c>
      <c r="Y48">
        <v>0</v>
      </c>
      <c r="Z48">
        <v>1762</v>
      </c>
      <c r="AA48">
        <v>0</v>
      </c>
      <c r="AB48">
        <v>5262</v>
      </c>
      <c r="AC48">
        <v>0</v>
      </c>
      <c r="AD48">
        <v>0</v>
      </c>
      <c r="AE48">
        <v>133</v>
      </c>
      <c r="AF48">
        <v>0</v>
      </c>
      <c r="AG48" t="s">
        <v>1427</v>
      </c>
      <c r="AH48" t="s">
        <v>1290</v>
      </c>
      <c r="AI48" t="s">
        <v>1295</v>
      </c>
      <c r="AJ48" s="12" t="s">
        <v>1297</v>
      </c>
      <c r="AK48" t="s">
        <v>126</v>
      </c>
      <c r="AL48" t="s">
        <v>126</v>
      </c>
      <c r="AM48" s="8">
        <v>45178</v>
      </c>
      <c r="AN48" s="12" t="s">
        <v>1297</v>
      </c>
      <c r="AO48" s="12" t="s">
        <v>1297</v>
      </c>
      <c r="AP48" t="s">
        <v>1703</v>
      </c>
      <c r="AQ48" t="s">
        <v>120</v>
      </c>
      <c r="AR48" s="35">
        <v>227642</v>
      </c>
      <c r="AS48" t="s">
        <v>1703</v>
      </c>
      <c r="AU48" s="29">
        <f>IFERROR(Table4[[#This Row],[THT]]/Table4[[#This Row],[ACD_CALLS]],"")</f>
        <v>0</v>
      </c>
      <c r="AV48" s="29">
        <f>COUNTIF(Roster!B:B,Table4[[#This Row],[EMPLID]])</f>
        <v>1</v>
      </c>
      <c r="AW48" s="29">
        <f>IF(Table4[[#This Row],[Is Agent ]]=0,"",SUM(Table4[[#This Row],[I_ACD_TIME]],Table4[[#This Row],[I_ACD_OTHER_TIME]],Table4[[#This Row],[I_ACD_AUX_OUT_TIME]],Table4[[#This Row],[I_ACW_TIME]]))</f>
        <v>19057</v>
      </c>
    </row>
    <row r="49" spans="1:49" x14ac:dyDescent="0.25">
      <c r="A49" s="29" t="str">
        <f>CONCATENATE(Table4[[#This Row],[CMSID]],"-",Table4[[#This Row],[CALL_DATE]])</f>
        <v>227642-45175</v>
      </c>
      <c r="B49">
        <v>130193102</v>
      </c>
      <c r="C49" s="8">
        <v>45175</v>
      </c>
      <c r="D49" t="s">
        <v>118</v>
      </c>
      <c r="E49">
        <v>31</v>
      </c>
      <c r="F49">
        <v>0</v>
      </c>
      <c r="G49">
        <v>15301</v>
      </c>
      <c r="H49">
        <v>1819</v>
      </c>
      <c r="I49">
        <v>490</v>
      </c>
      <c r="J49">
        <v>0</v>
      </c>
      <c r="K49">
        <v>0</v>
      </c>
      <c r="L49">
        <v>6437</v>
      </c>
      <c r="M49">
        <v>0</v>
      </c>
      <c r="N49">
        <v>0</v>
      </c>
      <c r="O49">
        <v>26</v>
      </c>
      <c r="P49">
        <v>2705</v>
      </c>
      <c r="Q49">
        <v>19</v>
      </c>
      <c r="R49">
        <v>149</v>
      </c>
      <c r="S49">
        <v>2</v>
      </c>
      <c r="T49">
        <v>0</v>
      </c>
      <c r="U49">
        <v>30004</v>
      </c>
      <c r="V49">
        <v>10995</v>
      </c>
      <c r="W49">
        <v>1740</v>
      </c>
      <c r="X49">
        <v>209</v>
      </c>
      <c r="Y49">
        <v>0</v>
      </c>
      <c r="Z49">
        <v>1791</v>
      </c>
      <c r="AA49">
        <v>0</v>
      </c>
      <c r="AB49">
        <v>8492</v>
      </c>
      <c r="AC49">
        <v>0</v>
      </c>
      <c r="AD49">
        <v>0</v>
      </c>
      <c r="AE49">
        <v>0</v>
      </c>
      <c r="AF49">
        <v>0</v>
      </c>
      <c r="AG49" t="s">
        <v>1427</v>
      </c>
      <c r="AH49" t="s">
        <v>1290</v>
      </c>
      <c r="AI49" t="s">
        <v>1295</v>
      </c>
      <c r="AJ49" s="12" t="s">
        <v>1297</v>
      </c>
      <c r="AK49" t="s">
        <v>126</v>
      </c>
      <c r="AL49" t="s">
        <v>126</v>
      </c>
      <c r="AM49" s="8">
        <v>45178</v>
      </c>
      <c r="AN49" s="12" t="s">
        <v>1297</v>
      </c>
      <c r="AO49" s="12" t="s">
        <v>1297</v>
      </c>
      <c r="AP49" t="s">
        <v>1703</v>
      </c>
      <c r="AQ49" t="s">
        <v>120</v>
      </c>
      <c r="AR49" s="35">
        <v>227642</v>
      </c>
      <c r="AS49" t="s">
        <v>1703</v>
      </c>
      <c r="AU49" s="29">
        <f>IFERROR(Table4[[#This Row],[THT]]/Table4[[#This Row],[ACD_CALLS]],"")</f>
        <v>0</v>
      </c>
      <c r="AV49" s="29">
        <f>COUNTIF(Roster!B:B,Table4[[#This Row],[EMPLID]])</f>
        <v>1</v>
      </c>
      <c r="AW49" s="29">
        <f>IF(Table4[[#This Row],[Is Agent ]]=0,"",SUM(Table4[[#This Row],[I_ACD_TIME]],Table4[[#This Row],[I_ACD_OTHER_TIME]],Table4[[#This Row],[I_ACD_AUX_OUT_TIME]],Table4[[#This Row],[I_ACW_TIME]]))</f>
        <v>17610</v>
      </c>
    </row>
    <row r="50" spans="1:49" x14ac:dyDescent="0.25">
      <c r="A50" s="29" t="str">
        <f>CONCATENATE(Table4[[#This Row],[CMSID]],"-",Table4[[#This Row],[CALL_DATE]])</f>
        <v>227642-45175</v>
      </c>
      <c r="B50">
        <v>130193102</v>
      </c>
      <c r="C50" s="8">
        <v>45175</v>
      </c>
      <c r="D50" t="s">
        <v>123</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t="s">
        <v>1427</v>
      </c>
      <c r="AH50" t="s">
        <v>1290</v>
      </c>
      <c r="AI50" t="s">
        <v>1295</v>
      </c>
      <c r="AJ50" s="12" t="s">
        <v>1297</v>
      </c>
      <c r="AK50" t="s">
        <v>126</v>
      </c>
      <c r="AL50" t="s">
        <v>126</v>
      </c>
      <c r="AM50" s="8">
        <v>45178</v>
      </c>
      <c r="AN50" s="12" t="s">
        <v>1297</v>
      </c>
      <c r="AO50" s="12" t="s">
        <v>1297</v>
      </c>
      <c r="AP50" t="s">
        <v>1703</v>
      </c>
      <c r="AQ50" t="s">
        <v>120</v>
      </c>
      <c r="AR50" s="35">
        <v>227642</v>
      </c>
      <c r="AS50" t="s">
        <v>1703</v>
      </c>
      <c r="AU50" s="29" t="str">
        <f>IFERROR(Table4[[#This Row],[THT]]/Table4[[#This Row],[ACD_CALLS]],"")</f>
        <v/>
      </c>
      <c r="AV50" s="29">
        <f>COUNTIF(Roster!B:B,Table4[[#This Row],[EMPLID]])</f>
        <v>1</v>
      </c>
      <c r="AW50" s="29">
        <f>IF(Table4[[#This Row],[Is Agent ]]=0,"",SUM(Table4[[#This Row],[I_ACD_TIME]],Table4[[#This Row],[I_ACD_OTHER_TIME]],Table4[[#This Row],[I_ACD_AUX_OUT_TIME]],Table4[[#This Row],[I_ACW_TIME]]))</f>
        <v>0</v>
      </c>
    </row>
    <row r="51" spans="1:49" x14ac:dyDescent="0.25">
      <c r="A51" s="29" t="str">
        <f>CONCATENATE(Table4[[#This Row],[CMSID]],"-",Table4[[#This Row],[CALL_DATE]])</f>
        <v>227642-45177</v>
      </c>
      <c r="B51">
        <v>130193102</v>
      </c>
      <c r="C51" s="8">
        <v>45177</v>
      </c>
      <c r="D51" t="s">
        <v>123</v>
      </c>
      <c r="E51">
        <v>1</v>
      </c>
      <c r="F51">
        <v>0</v>
      </c>
      <c r="G51">
        <v>435</v>
      </c>
      <c r="H51">
        <v>0</v>
      </c>
      <c r="I51">
        <v>0</v>
      </c>
      <c r="J51">
        <v>0</v>
      </c>
      <c r="K51">
        <v>0</v>
      </c>
      <c r="L51">
        <v>0</v>
      </c>
      <c r="M51">
        <v>0</v>
      </c>
      <c r="N51">
        <v>0</v>
      </c>
      <c r="O51">
        <v>0</v>
      </c>
      <c r="P51">
        <v>0</v>
      </c>
      <c r="Q51">
        <v>0</v>
      </c>
      <c r="R51">
        <v>3</v>
      </c>
      <c r="S51">
        <v>0</v>
      </c>
      <c r="T51">
        <v>0</v>
      </c>
      <c r="U51">
        <v>0</v>
      </c>
      <c r="V51">
        <v>0</v>
      </c>
      <c r="W51">
        <v>0</v>
      </c>
      <c r="X51">
        <v>0</v>
      </c>
      <c r="Y51">
        <v>0</v>
      </c>
      <c r="Z51">
        <v>0</v>
      </c>
      <c r="AA51">
        <v>0</v>
      </c>
      <c r="AB51">
        <v>0</v>
      </c>
      <c r="AC51">
        <v>0</v>
      </c>
      <c r="AD51">
        <v>0</v>
      </c>
      <c r="AE51">
        <v>0</v>
      </c>
      <c r="AF51">
        <v>0</v>
      </c>
      <c r="AG51" t="s">
        <v>1427</v>
      </c>
      <c r="AH51" t="s">
        <v>1290</v>
      </c>
      <c r="AI51" t="s">
        <v>1295</v>
      </c>
      <c r="AJ51" s="12" t="s">
        <v>1297</v>
      </c>
      <c r="AK51" t="s">
        <v>126</v>
      </c>
      <c r="AL51" t="s">
        <v>126</v>
      </c>
      <c r="AM51" s="8">
        <v>45178</v>
      </c>
      <c r="AN51" s="12" t="s">
        <v>1297</v>
      </c>
      <c r="AO51" s="12" t="s">
        <v>1297</v>
      </c>
      <c r="AP51" t="s">
        <v>1703</v>
      </c>
      <c r="AQ51" t="s">
        <v>120</v>
      </c>
      <c r="AR51" s="35">
        <v>227642</v>
      </c>
      <c r="AS51" t="s">
        <v>1703</v>
      </c>
      <c r="AU51" s="29">
        <f>IFERROR(Table4[[#This Row],[THT]]/Table4[[#This Row],[ACD_CALLS]],"")</f>
        <v>0</v>
      </c>
      <c r="AV51" s="29">
        <f>COUNTIF(Roster!B:B,Table4[[#This Row],[EMPLID]])</f>
        <v>1</v>
      </c>
      <c r="AW51" s="29">
        <f>IF(Table4[[#This Row],[Is Agent ]]=0,"",SUM(Table4[[#This Row],[I_ACD_TIME]],Table4[[#This Row],[I_ACD_OTHER_TIME]],Table4[[#This Row],[I_ACD_AUX_OUT_TIME]],Table4[[#This Row],[I_ACW_TIME]]))</f>
        <v>435</v>
      </c>
    </row>
    <row r="52" spans="1:49" x14ac:dyDescent="0.25">
      <c r="A52" s="29" t="str">
        <f>CONCATENATE(Table4[[#This Row],[CMSID]],"-",Table4[[#This Row],[CALL_DATE]])</f>
        <v>227642-45170</v>
      </c>
      <c r="B52">
        <v>130193102</v>
      </c>
      <c r="C52" s="8">
        <v>45170</v>
      </c>
      <c r="D52" t="s">
        <v>123</v>
      </c>
      <c r="E52">
        <v>3</v>
      </c>
      <c r="F52">
        <v>0</v>
      </c>
      <c r="G52">
        <v>2771</v>
      </c>
      <c r="H52">
        <v>541</v>
      </c>
      <c r="I52">
        <v>0</v>
      </c>
      <c r="J52">
        <v>0</v>
      </c>
      <c r="K52">
        <v>0</v>
      </c>
      <c r="L52">
        <v>0</v>
      </c>
      <c r="M52">
        <v>0</v>
      </c>
      <c r="N52">
        <v>0</v>
      </c>
      <c r="O52">
        <v>0</v>
      </c>
      <c r="P52">
        <v>541</v>
      </c>
      <c r="Q52">
        <v>1</v>
      </c>
      <c r="R52">
        <v>9</v>
      </c>
      <c r="S52">
        <v>0</v>
      </c>
      <c r="T52">
        <v>0</v>
      </c>
      <c r="U52">
        <v>0</v>
      </c>
      <c r="V52">
        <v>0</v>
      </c>
      <c r="W52">
        <v>0</v>
      </c>
      <c r="X52">
        <v>0</v>
      </c>
      <c r="Y52">
        <v>0</v>
      </c>
      <c r="Z52">
        <v>0</v>
      </c>
      <c r="AA52">
        <v>0</v>
      </c>
      <c r="AB52">
        <v>0</v>
      </c>
      <c r="AC52">
        <v>0</v>
      </c>
      <c r="AD52">
        <v>0</v>
      </c>
      <c r="AE52">
        <v>0</v>
      </c>
      <c r="AF52">
        <v>0</v>
      </c>
      <c r="AG52" t="s">
        <v>1427</v>
      </c>
      <c r="AH52" t="s">
        <v>1290</v>
      </c>
      <c r="AI52" t="s">
        <v>1295</v>
      </c>
      <c r="AJ52" s="12" t="s">
        <v>1297</v>
      </c>
      <c r="AK52" t="s">
        <v>126</v>
      </c>
      <c r="AL52" t="s">
        <v>126</v>
      </c>
      <c r="AM52" s="8">
        <v>45171</v>
      </c>
      <c r="AN52" s="12" t="s">
        <v>1297</v>
      </c>
      <c r="AO52" s="12" t="s">
        <v>1297</v>
      </c>
      <c r="AP52" t="s">
        <v>1703</v>
      </c>
      <c r="AQ52" t="s">
        <v>120</v>
      </c>
      <c r="AR52" s="35">
        <v>227642</v>
      </c>
      <c r="AS52" t="s">
        <v>1703</v>
      </c>
      <c r="AU52" s="29">
        <f>IFERROR(Table4[[#This Row],[THT]]/Table4[[#This Row],[ACD_CALLS]],"")</f>
        <v>0</v>
      </c>
      <c r="AV52" s="29">
        <f>COUNTIF(Roster!B:B,Table4[[#This Row],[EMPLID]])</f>
        <v>1</v>
      </c>
      <c r="AW52" s="29">
        <f>IF(Table4[[#This Row],[Is Agent ]]=0,"",SUM(Table4[[#This Row],[I_ACD_TIME]],Table4[[#This Row],[I_ACD_OTHER_TIME]],Table4[[#This Row],[I_ACD_AUX_OUT_TIME]],Table4[[#This Row],[I_ACW_TIME]]))</f>
        <v>3312</v>
      </c>
    </row>
    <row r="53" spans="1:49" x14ac:dyDescent="0.25">
      <c r="A53" s="29" t="str">
        <f>CONCATENATE(Table4[[#This Row],[CMSID]],"-",Table4[[#This Row],[CALL_DATE]])</f>
        <v>227642-45174</v>
      </c>
      <c r="B53">
        <v>130193102</v>
      </c>
      <c r="C53" s="8">
        <v>45174</v>
      </c>
      <c r="D53" t="s">
        <v>123</v>
      </c>
      <c r="E53">
        <v>1</v>
      </c>
      <c r="F53">
        <v>0</v>
      </c>
      <c r="G53">
        <v>231</v>
      </c>
      <c r="H53">
        <v>33</v>
      </c>
      <c r="I53">
        <v>0</v>
      </c>
      <c r="J53">
        <v>0</v>
      </c>
      <c r="K53">
        <v>0</v>
      </c>
      <c r="L53">
        <v>0</v>
      </c>
      <c r="M53">
        <v>0</v>
      </c>
      <c r="N53">
        <v>0</v>
      </c>
      <c r="O53">
        <v>0</v>
      </c>
      <c r="P53">
        <v>33</v>
      </c>
      <c r="Q53">
        <v>1</v>
      </c>
      <c r="R53">
        <v>2</v>
      </c>
      <c r="S53">
        <v>0</v>
      </c>
      <c r="T53">
        <v>0</v>
      </c>
      <c r="U53">
        <v>0</v>
      </c>
      <c r="V53">
        <v>0</v>
      </c>
      <c r="W53">
        <v>0</v>
      </c>
      <c r="X53">
        <v>0</v>
      </c>
      <c r="Y53">
        <v>0</v>
      </c>
      <c r="Z53">
        <v>0</v>
      </c>
      <c r="AA53">
        <v>0</v>
      </c>
      <c r="AB53">
        <v>0</v>
      </c>
      <c r="AC53">
        <v>0</v>
      </c>
      <c r="AD53">
        <v>0</v>
      </c>
      <c r="AE53">
        <v>0</v>
      </c>
      <c r="AF53">
        <v>0</v>
      </c>
      <c r="AG53" t="s">
        <v>1427</v>
      </c>
      <c r="AH53" t="s">
        <v>1290</v>
      </c>
      <c r="AI53" t="s">
        <v>1295</v>
      </c>
      <c r="AJ53" s="12" t="s">
        <v>1297</v>
      </c>
      <c r="AK53" t="s">
        <v>126</v>
      </c>
      <c r="AL53" t="s">
        <v>126</v>
      </c>
      <c r="AM53" s="8">
        <v>45178</v>
      </c>
      <c r="AN53" s="12" t="s">
        <v>1297</v>
      </c>
      <c r="AO53" s="12" t="s">
        <v>1297</v>
      </c>
      <c r="AP53" t="s">
        <v>1703</v>
      </c>
      <c r="AQ53" t="s">
        <v>120</v>
      </c>
      <c r="AR53" s="35">
        <v>227642</v>
      </c>
      <c r="AS53" t="s">
        <v>1703</v>
      </c>
      <c r="AU53" s="29">
        <f>IFERROR(Table4[[#This Row],[THT]]/Table4[[#This Row],[ACD_CALLS]],"")</f>
        <v>0</v>
      </c>
      <c r="AV53" s="29">
        <f>COUNTIF(Roster!B:B,Table4[[#This Row],[EMPLID]])</f>
        <v>1</v>
      </c>
      <c r="AW53" s="29">
        <f>IF(Table4[[#This Row],[Is Agent ]]=0,"",SUM(Table4[[#This Row],[I_ACD_TIME]],Table4[[#This Row],[I_ACD_OTHER_TIME]],Table4[[#This Row],[I_ACD_AUX_OUT_TIME]],Table4[[#This Row],[I_ACW_TIME]]))</f>
        <v>264</v>
      </c>
    </row>
    <row r="54" spans="1:49" x14ac:dyDescent="0.25">
      <c r="A54" s="29" t="str">
        <f>CONCATENATE(Table4[[#This Row],[CMSID]],"-",Table4[[#This Row],[CALL_DATE]])</f>
        <v>4640-45170</v>
      </c>
      <c r="B54">
        <v>1450101</v>
      </c>
      <c r="C54" s="8">
        <v>45170</v>
      </c>
      <c r="D54" t="s">
        <v>123</v>
      </c>
      <c r="E54">
        <v>3</v>
      </c>
      <c r="F54">
        <v>0</v>
      </c>
      <c r="G54">
        <v>2008</v>
      </c>
      <c r="H54">
        <v>454</v>
      </c>
      <c r="I54">
        <v>0</v>
      </c>
      <c r="J54">
        <v>4</v>
      </c>
      <c r="K54">
        <v>0</v>
      </c>
      <c r="L54">
        <v>0</v>
      </c>
      <c r="M54">
        <v>0</v>
      </c>
      <c r="N54">
        <v>0</v>
      </c>
      <c r="O54">
        <v>0</v>
      </c>
      <c r="P54">
        <v>454</v>
      </c>
      <c r="Q54">
        <v>2</v>
      </c>
      <c r="R54">
        <v>9</v>
      </c>
      <c r="S54">
        <v>0</v>
      </c>
      <c r="T54">
        <v>0</v>
      </c>
      <c r="U54">
        <v>0</v>
      </c>
      <c r="V54">
        <v>0</v>
      </c>
      <c r="W54">
        <v>0</v>
      </c>
      <c r="X54">
        <v>0</v>
      </c>
      <c r="Y54">
        <v>0</v>
      </c>
      <c r="Z54">
        <v>0</v>
      </c>
      <c r="AA54">
        <v>0</v>
      </c>
      <c r="AB54">
        <v>0</v>
      </c>
      <c r="AC54">
        <v>0</v>
      </c>
      <c r="AD54">
        <v>0</v>
      </c>
      <c r="AE54">
        <v>0</v>
      </c>
      <c r="AF54">
        <v>0</v>
      </c>
      <c r="AG54" t="s">
        <v>1298</v>
      </c>
      <c r="AH54" t="s">
        <v>1282</v>
      </c>
      <c r="AI54" t="s">
        <v>1295</v>
      </c>
      <c r="AJ54" s="12" t="s">
        <v>1297</v>
      </c>
      <c r="AK54" t="s">
        <v>125</v>
      </c>
      <c r="AL54" t="s">
        <v>125</v>
      </c>
      <c r="AM54" s="8">
        <v>45171</v>
      </c>
      <c r="AN54" s="12" t="s">
        <v>1297</v>
      </c>
      <c r="AO54" s="12" t="s">
        <v>1297</v>
      </c>
      <c r="AP54" t="s">
        <v>1703</v>
      </c>
      <c r="AQ54" t="s">
        <v>120</v>
      </c>
      <c r="AR54" s="35">
        <v>4640</v>
      </c>
      <c r="AS54" t="s">
        <v>1703</v>
      </c>
      <c r="AU54" s="29">
        <f>IFERROR(Table4[[#This Row],[THT]]/Table4[[#This Row],[ACD_CALLS]],"")</f>
        <v>0</v>
      </c>
      <c r="AV54" s="29">
        <f>COUNTIF(Roster!B:B,Table4[[#This Row],[EMPLID]])</f>
        <v>1</v>
      </c>
      <c r="AW54" s="29">
        <f>IF(Table4[[#This Row],[Is Agent ]]=0,"",SUM(Table4[[#This Row],[I_ACD_TIME]],Table4[[#This Row],[I_ACD_OTHER_TIME]],Table4[[#This Row],[I_ACD_AUX_OUT_TIME]],Table4[[#This Row],[I_ACW_TIME]]))</f>
        <v>2466</v>
      </c>
    </row>
    <row r="55" spans="1:49" x14ac:dyDescent="0.25">
      <c r="A55" s="29" t="str">
        <f>CONCATENATE(Table4[[#This Row],[CMSID]],"-",Table4[[#This Row],[CALL_DATE]])</f>
        <v>4640-45178</v>
      </c>
      <c r="B55">
        <v>1450101</v>
      </c>
      <c r="C55" s="8">
        <v>45178</v>
      </c>
      <c r="D55" t="s">
        <v>123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t="s">
        <v>1298</v>
      </c>
      <c r="AH55" t="s">
        <v>1282</v>
      </c>
      <c r="AI55" t="s">
        <v>1295</v>
      </c>
      <c r="AJ55" s="12" t="s">
        <v>1297</v>
      </c>
      <c r="AK55" t="s">
        <v>125</v>
      </c>
      <c r="AL55" t="s">
        <v>125</v>
      </c>
      <c r="AM55" s="8">
        <v>45178</v>
      </c>
      <c r="AN55" s="12" t="s">
        <v>1297</v>
      </c>
      <c r="AO55" s="12" t="s">
        <v>1297</v>
      </c>
      <c r="AP55" t="s">
        <v>1703</v>
      </c>
      <c r="AQ55" t="s">
        <v>120</v>
      </c>
      <c r="AR55" s="35">
        <v>4640</v>
      </c>
      <c r="AS55" t="s">
        <v>1703</v>
      </c>
      <c r="AU55" s="29" t="str">
        <f>IFERROR(Table4[[#This Row],[THT]]/Table4[[#This Row],[ACD_CALLS]],"")</f>
        <v/>
      </c>
      <c r="AV55" s="29">
        <f>COUNTIF(Roster!B:B,Table4[[#This Row],[EMPLID]])</f>
        <v>1</v>
      </c>
      <c r="AW55" s="29">
        <f>IF(Table4[[#This Row],[Is Agent ]]=0,"",SUM(Table4[[#This Row],[I_ACD_TIME]],Table4[[#This Row],[I_ACD_OTHER_TIME]],Table4[[#This Row],[I_ACD_AUX_OUT_TIME]],Table4[[#This Row],[I_ACW_TIME]]))</f>
        <v>0</v>
      </c>
    </row>
    <row r="56" spans="1:49" x14ac:dyDescent="0.25">
      <c r="A56" s="29" t="str">
        <f>CONCATENATE(Table4[[#This Row],[CMSID]],"-",Table4[[#This Row],[CALL_DATE]])</f>
        <v>4640-45174</v>
      </c>
      <c r="B56">
        <v>1450101</v>
      </c>
      <c r="C56" s="8">
        <v>45174</v>
      </c>
      <c r="D56" t="s">
        <v>123</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t="s">
        <v>1298</v>
      </c>
      <c r="AH56" t="s">
        <v>1282</v>
      </c>
      <c r="AI56" t="s">
        <v>1295</v>
      </c>
      <c r="AJ56" s="12" t="s">
        <v>1297</v>
      </c>
      <c r="AK56" t="s">
        <v>125</v>
      </c>
      <c r="AL56" t="s">
        <v>125</v>
      </c>
      <c r="AM56" s="8">
        <v>45178</v>
      </c>
      <c r="AN56" s="12" t="s">
        <v>1297</v>
      </c>
      <c r="AO56" s="12" t="s">
        <v>1297</v>
      </c>
      <c r="AP56" t="s">
        <v>1703</v>
      </c>
      <c r="AQ56" t="s">
        <v>120</v>
      </c>
      <c r="AR56" s="35">
        <v>4640</v>
      </c>
      <c r="AS56" t="s">
        <v>1703</v>
      </c>
      <c r="AU56" s="29" t="str">
        <f>IFERROR(Table4[[#This Row],[THT]]/Table4[[#This Row],[ACD_CALLS]],"")</f>
        <v/>
      </c>
      <c r="AV56" s="29">
        <f>COUNTIF(Roster!B:B,Table4[[#This Row],[EMPLID]])</f>
        <v>1</v>
      </c>
      <c r="AW56" s="29">
        <f>IF(Table4[[#This Row],[Is Agent ]]=0,"",SUM(Table4[[#This Row],[I_ACD_TIME]],Table4[[#This Row],[I_ACD_OTHER_TIME]],Table4[[#This Row],[I_ACD_AUX_OUT_TIME]],Table4[[#This Row],[I_ACW_TIME]]))</f>
        <v>0</v>
      </c>
    </row>
    <row r="57" spans="1:49" x14ac:dyDescent="0.25">
      <c r="A57" s="29" t="str">
        <f>CONCATENATE(Table4[[#This Row],[CMSID]],"-",Table4[[#This Row],[CALL_DATE]])</f>
        <v>4640-45173</v>
      </c>
      <c r="B57">
        <v>1450101</v>
      </c>
      <c r="C57" s="8">
        <v>45173</v>
      </c>
      <c r="D57" t="s">
        <v>123</v>
      </c>
      <c r="E57">
        <v>1</v>
      </c>
      <c r="F57">
        <v>0</v>
      </c>
      <c r="G57">
        <v>205</v>
      </c>
      <c r="H57">
        <v>0</v>
      </c>
      <c r="I57">
        <v>0</v>
      </c>
      <c r="J57">
        <v>11</v>
      </c>
      <c r="K57">
        <v>0</v>
      </c>
      <c r="L57">
        <v>0</v>
      </c>
      <c r="M57">
        <v>0</v>
      </c>
      <c r="N57">
        <v>0</v>
      </c>
      <c r="O57">
        <v>0</v>
      </c>
      <c r="P57">
        <v>0</v>
      </c>
      <c r="Q57">
        <v>0</v>
      </c>
      <c r="R57">
        <v>3</v>
      </c>
      <c r="S57">
        <v>0</v>
      </c>
      <c r="T57">
        <v>0</v>
      </c>
      <c r="U57">
        <v>0</v>
      </c>
      <c r="V57">
        <v>0</v>
      </c>
      <c r="W57">
        <v>0</v>
      </c>
      <c r="X57">
        <v>0</v>
      </c>
      <c r="Y57">
        <v>0</v>
      </c>
      <c r="Z57">
        <v>0</v>
      </c>
      <c r="AA57">
        <v>0</v>
      </c>
      <c r="AB57">
        <v>0</v>
      </c>
      <c r="AC57">
        <v>0</v>
      </c>
      <c r="AD57">
        <v>0</v>
      </c>
      <c r="AE57">
        <v>0</v>
      </c>
      <c r="AF57">
        <v>0</v>
      </c>
      <c r="AG57" t="s">
        <v>1298</v>
      </c>
      <c r="AH57" t="s">
        <v>1282</v>
      </c>
      <c r="AI57" t="s">
        <v>1295</v>
      </c>
      <c r="AJ57" s="12" t="s">
        <v>1297</v>
      </c>
      <c r="AK57" t="s">
        <v>125</v>
      </c>
      <c r="AL57" t="s">
        <v>125</v>
      </c>
      <c r="AM57" s="8">
        <v>45178</v>
      </c>
      <c r="AN57" s="12" t="s">
        <v>1297</v>
      </c>
      <c r="AO57" s="12" t="s">
        <v>1297</v>
      </c>
      <c r="AP57" t="s">
        <v>1703</v>
      </c>
      <c r="AQ57" t="s">
        <v>120</v>
      </c>
      <c r="AR57" s="35">
        <v>4640</v>
      </c>
      <c r="AS57" t="s">
        <v>1703</v>
      </c>
      <c r="AU57" s="29">
        <f>IFERROR(Table4[[#This Row],[THT]]/Table4[[#This Row],[ACD_CALLS]],"")</f>
        <v>0</v>
      </c>
      <c r="AV57" s="29">
        <f>COUNTIF(Roster!B:B,Table4[[#This Row],[EMPLID]])</f>
        <v>1</v>
      </c>
      <c r="AW57" s="29">
        <f>IF(Table4[[#This Row],[Is Agent ]]=0,"",SUM(Table4[[#This Row],[I_ACD_TIME]],Table4[[#This Row],[I_ACD_OTHER_TIME]],Table4[[#This Row],[I_ACD_AUX_OUT_TIME]],Table4[[#This Row],[I_ACW_TIME]]))</f>
        <v>216</v>
      </c>
    </row>
    <row r="58" spans="1:49" x14ac:dyDescent="0.25">
      <c r="A58" s="29" t="str">
        <f>CONCATENATE(Table4[[#This Row],[CMSID]],"-",Table4[[#This Row],[CALL_DATE]])</f>
        <v>4640-45170</v>
      </c>
      <c r="B58">
        <v>1450101</v>
      </c>
      <c r="C58" s="8">
        <v>45170</v>
      </c>
      <c r="D58" t="s">
        <v>118</v>
      </c>
      <c r="E58">
        <v>34</v>
      </c>
      <c r="F58">
        <v>0</v>
      </c>
      <c r="G58">
        <v>12735</v>
      </c>
      <c r="H58">
        <v>1267</v>
      </c>
      <c r="I58">
        <v>380</v>
      </c>
      <c r="J58">
        <v>359</v>
      </c>
      <c r="K58">
        <v>0</v>
      </c>
      <c r="L58">
        <v>3093</v>
      </c>
      <c r="M58">
        <v>0</v>
      </c>
      <c r="N58">
        <v>0</v>
      </c>
      <c r="O58">
        <v>13</v>
      </c>
      <c r="P58">
        <v>1673</v>
      </c>
      <c r="Q58">
        <v>11</v>
      </c>
      <c r="R58">
        <v>157</v>
      </c>
      <c r="S58">
        <v>2</v>
      </c>
      <c r="T58">
        <v>0</v>
      </c>
      <c r="U58">
        <v>23594</v>
      </c>
      <c r="V58">
        <v>6522</v>
      </c>
      <c r="W58">
        <v>79</v>
      </c>
      <c r="X58">
        <v>47</v>
      </c>
      <c r="Y58">
        <v>0</v>
      </c>
      <c r="Z58">
        <v>1722</v>
      </c>
      <c r="AA58">
        <v>0</v>
      </c>
      <c r="AB58">
        <v>4190</v>
      </c>
      <c r="AC58">
        <v>0</v>
      </c>
      <c r="AD58">
        <v>0</v>
      </c>
      <c r="AE58">
        <v>66</v>
      </c>
      <c r="AF58">
        <v>0</v>
      </c>
      <c r="AG58" t="s">
        <v>1298</v>
      </c>
      <c r="AH58" t="s">
        <v>1282</v>
      </c>
      <c r="AI58" t="s">
        <v>1295</v>
      </c>
      <c r="AJ58" s="12" t="s">
        <v>1297</v>
      </c>
      <c r="AK58" t="s">
        <v>125</v>
      </c>
      <c r="AL58" t="s">
        <v>125</v>
      </c>
      <c r="AM58" s="8">
        <v>45171</v>
      </c>
      <c r="AN58" s="12" t="s">
        <v>1297</v>
      </c>
      <c r="AO58" s="12" t="s">
        <v>1297</v>
      </c>
      <c r="AP58" t="s">
        <v>1703</v>
      </c>
      <c r="AQ58" t="s">
        <v>120</v>
      </c>
      <c r="AR58" s="35">
        <v>4640</v>
      </c>
      <c r="AS58" t="s">
        <v>1703</v>
      </c>
      <c r="AU58" s="29">
        <f>IFERROR(Table4[[#This Row],[THT]]/Table4[[#This Row],[ACD_CALLS]],"")</f>
        <v>0</v>
      </c>
      <c r="AV58" s="29">
        <f>COUNTIF(Roster!B:B,Table4[[#This Row],[EMPLID]])</f>
        <v>1</v>
      </c>
      <c r="AW58" s="29">
        <f>IF(Table4[[#This Row],[Is Agent ]]=0,"",SUM(Table4[[#This Row],[I_ACD_TIME]],Table4[[#This Row],[I_ACD_OTHER_TIME]],Table4[[#This Row],[I_ACD_AUX_OUT_TIME]],Table4[[#This Row],[I_ACW_TIME]]))</f>
        <v>14741</v>
      </c>
    </row>
    <row r="59" spans="1:49" x14ac:dyDescent="0.25">
      <c r="A59" s="29" t="str">
        <f>CONCATENATE(Table4[[#This Row],[CMSID]],"-",Table4[[#This Row],[CALL_DATE]])</f>
        <v>4640-45175</v>
      </c>
      <c r="B59">
        <v>1450101</v>
      </c>
      <c r="C59" s="8">
        <v>45175</v>
      </c>
      <c r="D59" t="s">
        <v>118</v>
      </c>
      <c r="E59">
        <v>22</v>
      </c>
      <c r="F59">
        <v>0</v>
      </c>
      <c r="G59">
        <v>8021</v>
      </c>
      <c r="H59">
        <v>737</v>
      </c>
      <c r="I59">
        <v>233</v>
      </c>
      <c r="J59">
        <v>195</v>
      </c>
      <c r="K59">
        <v>0</v>
      </c>
      <c r="L59">
        <v>570</v>
      </c>
      <c r="M59">
        <v>0</v>
      </c>
      <c r="N59">
        <v>0</v>
      </c>
      <c r="O59">
        <v>11</v>
      </c>
      <c r="P59">
        <v>990</v>
      </c>
      <c r="Q59">
        <v>16</v>
      </c>
      <c r="R59">
        <v>108</v>
      </c>
      <c r="S59">
        <v>6</v>
      </c>
      <c r="T59">
        <v>0</v>
      </c>
      <c r="U59">
        <v>12344</v>
      </c>
      <c r="V59">
        <v>2337</v>
      </c>
      <c r="W59">
        <v>164</v>
      </c>
      <c r="X59">
        <v>26</v>
      </c>
      <c r="Y59">
        <v>0</v>
      </c>
      <c r="Z59">
        <v>480</v>
      </c>
      <c r="AA59">
        <v>0</v>
      </c>
      <c r="AB59">
        <v>1322</v>
      </c>
      <c r="AC59">
        <v>0</v>
      </c>
      <c r="AD59">
        <v>0</v>
      </c>
      <c r="AE59">
        <v>169</v>
      </c>
      <c r="AF59">
        <v>0</v>
      </c>
      <c r="AG59" t="s">
        <v>1298</v>
      </c>
      <c r="AH59" t="s">
        <v>1282</v>
      </c>
      <c r="AI59" t="s">
        <v>1295</v>
      </c>
      <c r="AJ59" s="12" t="s">
        <v>1297</v>
      </c>
      <c r="AK59" t="s">
        <v>125</v>
      </c>
      <c r="AL59" t="s">
        <v>125</v>
      </c>
      <c r="AM59" s="8">
        <v>45178</v>
      </c>
      <c r="AN59" s="12" t="s">
        <v>1297</v>
      </c>
      <c r="AO59" s="12" t="s">
        <v>1297</v>
      </c>
      <c r="AP59" t="s">
        <v>1703</v>
      </c>
      <c r="AQ59" t="s">
        <v>120</v>
      </c>
      <c r="AR59" s="35">
        <v>4640</v>
      </c>
      <c r="AS59" t="s">
        <v>1703</v>
      </c>
      <c r="AU59" s="29">
        <f>IFERROR(Table4[[#This Row],[THT]]/Table4[[#This Row],[ACD_CALLS]],"")</f>
        <v>0</v>
      </c>
      <c r="AV59" s="29">
        <f>COUNTIF(Roster!B:B,Table4[[#This Row],[EMPLID]])</f>
        <v>1</v>
      </c>
      <c r="AW59" s="29">
        <f>IF(Table4[[#This Row],[Is Agent ]]=0,"",SUM(Table4[[#This Row],[I_ACD_TIME]],Table4[[#This Row],[I_ACD_OTHER_TIME]],Table4[[#This Row],[I_ACD_AUX_OUT_TIME]],Table4[[#This Row],[I_ACW_TIME]]))</f>
        <v>9186</v>
      </c>
    </row>
    <row r="60" spans="1:49" x14ac:dyDescent="0.25">
      <c r="A60" s="29" t="str">
        <f>CONCATENATE(Table4[[#This Row],[CMSID]],"-",Table4[[#This Row],[CALL_DATE]])</f>
        <v>4640-45174</v>
      </c>
      <c r="B60">
        <v>1450101</v>
      </c>
      <c r="C60" s="8">
        <v>45174</v>
      </c>
      <c r="D60" t="s">
        <v>118</v>
      </c>
      <c r="E60">
        <v>54</v>
      </c>
      <c r="F60">
        <v>0</v>
      </c>
      <c r="G60">
        <v>19662</v>
      </c>
      <c r="H60">
        <v>2713</v>
      </c>
      <c r="I60">
        <v>536</v>
      </c>
      <c r="J60">
        <v>781</v>
      </c>
      <c r="K60">
        <v>0</v>
      </c>
      <c r="L60">
        <v>3058</v>
      </c>
      <c r="M60">
        <v>1074</v>
      </c>
      <c r="N60">
        <v>0</v>
      </c>
      <c r="O60">
        <v>18</v>
      </c>
      <c r="P60">
        <v>3570</v>
      </c>
      <c r="Q60">
        <v>24</v>
      </c>
      <c r="R60">
        <v>258</v>
      </c>
      <c r="S60">
        <v>5</v>
      </c>
      <c r="T60">
        <v>0</v>
      </c>
      <c r="U60">
        <v>34608</v>
      </c>
      <c r="V60">
        <v>8862</v>
      </c>
      <c r="W60">
        <v>2332</v>
      </c>
      <c r="X60">
        <v>105</v>
      </c>
      <c r="Y60">
        <v>0</v>
      </c>
      <c r="Z60">
        <v>2242</v>
      </c>
      <c r="AA60">
        <v>0</v>
      </c>
      <c r="AB60">
        <v>5695</v>
      </c>
      <c r="AC60">
        <v>0</v>
      </c>
      <c r="AD60">
        <v>0</v>
      </c>
      <c r="AE60">
        <v>0</v>
      </c>
      <c r="AF60">
        <v>0</v>
      </c>
      <c r="AG60" t="s">
        <v>1298</v>
      </c>
      <c r="AH60" t="s">
        <v>1282</v>
      </c>
      <c r="AI60" t="s">
        <v>1295</v>
      </c>
      <c r="AJ60" s="12" t="s">
        <v>1297</v>
      </c>
      <c r="AK60" t="s">
        <v>125</v>
      </c>
      <c r="AL60" t="s">
        <v>125</v>
      </c>
      <c r="AM60" s="8">
        <v>45178</v>
      </c>
      <c r="AN60" s="12" t="s">
        <v>1297</v>
      </c>
      <c r="AO60" s="12" t="s">
        <v>1297</v>
      </c>
      <c r="AP60" t="s">
        <v>1703</v>
      </c>
      <c r="AQ60" t="s">
        <v>120</v>
      </c>
      <c r="AR60" s="35">
        <v>4640</v>
      </c>
      <c r="AS60" t="s">
        <v>1703</v>
      </c>
      <c r="AU60" s="29">
        <f>IFERROR(Table4[[#This Row],[THT]]/Table4[[#This Row],[ACD_CALLS]],"")</f>
        <v>0</v>
      </c>
      <c r="AV60" s="29">
        <f>COUNTIF(Roster!B:B,Table4[[#This Row],[EMPLID]])</f>
        <v>1</v>
      </c>
      <c r="AW60" s="29">
        <f>IF(Table4[[#This Row],[Is Agent ]]=0,"",SUM(Table4[[#This Row],[I_ACD_TIME]],Table4[[#This Row],[I_ACD_OTHER_TIME]],Table4[[#This Row],[I_ACD_AUX_OUT_TIME]],Table4[[#This Row],[I_ACW_TIME]]))</f>
        <v>23692</v>
      </c>
    </row>
    <row r="61" spans="1:49" x14ac:dyDescent="0.25">
      <c r="A61" s="29" t="str">
        <f>CONCATENATE(Table4[[#This Row],[CMSID]],"-",Table4[[#This Row],[CALL_DATE]])</f>
        <v>4640-45173</v>
      </c>
      <c r="B61">
        <v>1450101</v>
      </c>
      <c r="C61" s="8">
        <v>45173</v>
      </c>
      <c r="D61" t="s">
        <v>118</v>
      </c>
      <c r="E61">
        <v>40</v>
      </c>
      <c r="F61">
        <v>0</v>
      </c>
      <c r="G61">
        <v>19257</v>
      </c>
      <c r="H61">
        <v>2377</v>
      </c>
      <c r="I61">
        <v>670</v>
      </c>
      <c r="J61">
        <v>328</v>
      </c>
      <c r="K61">
        <v>0</v>
      </c>
      <c r="L61">
        <v>1899</v>
      </c>
      <c r="M61">
        <v>0</v>
      </c>
      <c r="N61">
        <v>0</v>
      </c>
      <c r="O61">
        <v>15</v>
      </c>
      <c r="P61">
        <v>3132</v>
      </c>
      <c r="Q61">
        <v>22</v>
      </c>
      <c r="R61">
        <v>191</v>
      </c>
      <c r="S61">
        <v>8</v>
      </c>
      <c r="T61">
        <v>0</v>
      </c>
      <c r="U61">
        <v>30173</v>
      </c>
      <c r="V61">
        <v>5266</v>
      </c>
      <c r="W61">
        <v>2535</v>
      </c>
      <c r="X61">
        <v>96</v>
      </c>
      <c r="Y61">
        <v>0</v>
      </c>
      <c r="Z61">
        <v>1970</v>
      </c>
      <c r="AA61">
        <v>0</v>
      </c>
      <c r="AB61">
        <v>2505</v>
      </c>
      <c r="AC61">
        <v>0</v>
      </c>
      <c r="AD61">
        <v>0</v>
      </c>
      <c r="AE61">
        <v>0</v>
      </c>
      <c r="AF61">
        <v>0</v>
      </c>
      <c r="AG61" t="s">
        <v>1298</v>
      </c>
      <c r="AH61" t="s">
        <v>1282</v>
      </c>
      <c r="AI61" t="s">
        <v>1295</v>
      </c>
      <c r="AJ61" s="12" t="s">
        <v>1297</v>
      </c>
      <c r="AK61" t="s">
        <v>125</v>
      </c>
      <c r="AL61" t="s">
        <v>125</v>
      </c>
      <c r="AM61" s="8">
        <v>45178</v>
      </c>
      <c r="AN61" s="12" t="s">
        <v>1297</v>
      </c>
      <c r="AO61" s="12" t="s">
        <v>1297</v>
      </c>
      <c r="AP61" t="s">
        <v>1703</v>
      </c>
      <c r="AQ61" t="s">
        <v>120</v>
      </c>
      <c r="AR61" s="35">
        <v>4640</v>
      </c>
      <c r="AS61" t="s">
        <v>1703</v>
      </c>
      <c r="AU61" s="29">
        <f>IFERROR(Table4[[#This Row],[THT]]/Table4[[#This Row],[ACD_CALLS]],"")</f>
        <v>0</v>
      </c>
      <c r="AV61" s="29">
        <f>COUNTIF(Roster!B:B,Table4[[#This Row],[EMPLID]])</f>
        <v>1</v>
      </c>
      <c r="AW61" s="29">
        <f>IF(Table4[[#This Row],[Is Agent ]]=0,"",SUM(Table4[[#This Row],[I_ACD_TIME]],Table4[[#This Row],[I_ACD_OTHER_TIME]],Table4[[#This Row],[I_ACD_AUX_OUT_TIME]],Table4[[#This Row],[I_ACW_TIME]]))</f>
        <v>22632</v>
      </c>
    </row>
    <row r="62" spans="1:49" x14ac:dyDescent="0.25">
      <c r="A62" s="29" t="str">
        <f>CONCATENATE(Table4[[#This Row],[CMSID]],"-",Table4[[#This Row],[CALL_DATE]])</f>
        <v>4640-45175</v>
      </c>
      <c r="B62">
        <v>1450101</v>
      </c>
      <c r="C62" s="8">
        <v>45175</v>
      </c>
      <c r="D62" t="s">
        <v>123</v>
      </c>
      <c r="E62">
        <v>2</v>
      </c>
      <c r="F62">
        <v>0</v>
      </c>
      <c r="G62">
        <v>664</v>
      </c>
      <c r="H62">
        <v>81</v>
      </c>
      <c r="I62">
        <v>89</v>
      </c>
      <c r="J62">
        <v>31</v>
      </c>
      <c r="K62">
        <v>0</v>
      </c>
      <c r="L62">
        <v>89</v>
      </c>
      <c r="M62">
        <v>0</v>
      </c>
      <c r="N62">
        <v>0</v>
      </c>
      <c r="O62">
        <v>1</v>
      </c>
      <c r="P62">
        <v>170</v>
      </c>
      <c r="Q62">
        <v>3</v>
      </c>
      <c r="R62">
        <v>6</v>
      </c>
      <c r="S62">
        <v>1</v>
      </c>
      <c r="T62">
        <v>0</v>
      </c>
      <c r="U62">
        <v>0</v>
      </c>
      <c r="V62">
        <v>0</v>
      </c>
      <c r="W62">
        <v>0</v>
      </c>
      <c r="X62">
        <v>0</v>
      </c>
      <c r="Y62">
        <v>0</v>
      </c>
      <c r="Z62">
        <v>0</v>
      </c>
      <c r="AA62">
        <v>0</v>
      </c>
      <c r="AB62">
        <v>0</v>
      </c>
      <c r="AC62">
        <v>0</v>
      </c>
      <c r="AD62">
        <v>0</v>
      </c>
      <c r="AE62">
        <v>0</v>
      </c>
      <c r="AF62">
        <v>0</v>
      </c>
      <c r="AG62" t="s">
        <v>1298</v>
      </c>
      <c r="AH62" t="s">
        <v>1282</v>
      </c>
      <c r="AI62" t="s">
        <v>1295</v>
      </c>
      <c r="AJ62" s="12" t="s">
        <v>1297</v>
      </c>
      <c r="AK62" t="s">
        <v>125</v>
      </c>
      <c r="AL62" t="s">
        <v>125</v>
      </c>
      <c r="AM62" s="8">
        <v>45178</v>
      </c>
      <c r="AN62" s="12" t="s">
        <v>1297</v>
      </c>
      <c r="AO62" s="12" t="s">
        <v>1297</v>
      </c>
      <c r="AP62" t="s">
        <v>1703</v>
      </c>
      <c r="AQ62" t="s">
        <v>120</v>
      </c>
      <c r="AR62" s="35">
        <v>4640</v>
      </c>
      <c r="AS62" t="s">
        <v>1703</v>
      </c>
      <c r="AU62" s="29">
        <f>IFERROR(Table4[[#This Row],[THT]]/Table4[[#This Row],[ACD_CALLS]],"")</f>
        <v>0</v>
      </c>
      <c r="AV62" s="29">
        <f>COUNTIF(Roster!B:B,Table4[[#This Row],[EMPLID]])</f>
        <v>1</v>
      </c>
      <c r="AW62" s="29">
        <f>IF(Table4[[#This Row],[Is Agent ]]=0,"",SUM(Table4[[#This Row],[I_ACD_TIME]],Table4[[#This Row],[I_ACD_OTHER_TIME]],Table4[[#This Row],[I_ACD_AUX_OUT_TIME]],Table4[[#This Row],[I_ACW_TIME]]))</f>
        <v>865</v>
      </c>
    </row>
    <row r="63" spans="1:49" x14ac:dyDescent="0.25">
      <c r="A63" s="29" t="str">
        <f>CONCATENATE(Table4[[#This Row],[CMSID]],"-",Table4[[#This Row],[CALL_DATE]])</f>
        <v>4640-45178</v>
      </c>
      <c r="B63">
        <v>1450101</v>
      </c>
      <c r="C63" s="8">
        <v>45178</v>
      </c>
      <c r="D63" t="s">
        <v>118</v>
      </c>
      <c r="E63">
        <v>21</v>
      </c>
      <c r="F63">
        <v>0</v>
      </c>
      <c r="G63">
        <v>8293</v>
      </c>
      <c r="H63">
        <v>534</v>
      </c>
      <c r="I63">
        <v>73</v>
      </c>
      <c r="J63">
        <v>190</v>
      </c>
      <c r="K63">
        <v>0</v>
      </c>
      <c r="L63">
        <v>626</v>
      </c>
      <c r="M63">
        <v>0</v>
      </c>
      <c r="N63">
        <v>0</v>
      </c>
      <c r="O63">
        <v>9</v>
      </c>
      <c r="P63">
        <v>628</v>
      </c>
      <c r="Q63">
        <v>6</v>
      </c>
      <c r="R63">
        <v>100</v>
      </c>
      <c r="S63">
        <v>1</v>
      </c>
      <c r="T63">
        <v>0</v>
      </c>
      <c r="U63">
        <v>12760</v>
      </c>
      <c r="V63">
        <v>2366</v>
      </c>
      <c r="W63">
        <v>1276</v>
      </c>
      <c r="X63">
        <v>25</v>
      </c>
      <c r="Y63">
        <v>0</v>
      </c>
      <c r="Z63">
        <v>1130</v>
      </c>
      <c r="AA63">
        <v>0</v>
      </c>
      <c r="AB63">
        <v>763</v>
      </c>
      <c r="AC63">
        <v>0</v>
      </c>
      <c r="AD63">
        <v>0</v>
      </c>
      <c r="AE63">
        <v>0</v>
      </c>
      <c r="AF63">
        <v>0</v>
      </c>
      <c r="AG63" t="s">
        <v>1298</v>
      </c>
      <c r="AH63" t="s">
        <v>1282</v>
      </c>
      <c r="AI63" t="s">
        <v>1295</v>
      </c>
      <c r="AJ63" s="12" t="s">
        <v>1297</v>
      </c>
      <c r="AK63" t="s">
        <v>125</v>
      </c>
      <c r="AL63" t="s">
        <v>125</v>
      </c>
      <c r="AM63" s="8">
        <v>45178</v>
      </c>
      <c r="AN63" s="12" t="s">
        <v>1297</v>
      </c>
      <c r="AO63" s="12" t="s">
        <v>1297</v>
      </c>
      <c r="AP63" t="s">
        <v>1703</v>
      </c>
      <c r="AQ63" t="s">
        <v>120</v>
      </c>
      <c r="AR63" s="35">
        <v>4640</v>
      </c>
      <c r="AS63" t="s">
        <v>1703</v>
      </c>
      <c r="AU63" s="29">
        <f>IFERROR(Table4[[#This Row],[THT]]/Table4[[#This Row],[ACD_CALLS]],"")</f>
        <v>0</v>
      </c>
      <c r="AV63" s="29">
        <f>COUNTIF(Roster!B:B,Table4[[#This Row],[EMPLID]])</f>
        <v>1</v>
      </c>
      <c r="AW63" s="29">
        <f>IF(Table4[[#This Row],[Is Agent ]]=0,"",SUM(Table4[[#This Row],[I_ACD_TIME]],Table4[[#This Row],[I_ACD_OTHER_TIME]],Table4[[#This Row],[I_ACD_AUX_OUT_TIME]],Table4[[#This Row],[I_ACW_TIME]]))</f>
        <v>9090</v>
      </c>
    </row>
    <row r="64" spans="1:49" x14ac:dyDescent="0.25">
      <c r="A64" s="29" t="str">
        <f>CONCATENATE(Table4[[#This Row],[CMSID]],"-",Table4[[#This Row],[CALL_DATE]])</f>
        <v>149641-45177</v>
      </c>
      <c r="B64">
        <v>116397102</v>
      </c>
      <c r="C64" s="8">
        <v>45177</v>
      </c>
      <c r="D64" t="s">
        <v>118</v>
      </c>
      <c r="E64">
        <v>39</v>
      </c>
      <c r="F64">
        <v>0</v>
      </c>
      <c r="G64">
        <v>15421</v>
      </c>
      <c r="H64">
        <v>3225</v>
      </c>
      <c r="I64">
        <v>604</v>
      </c>
      <c r="J64">
        <v>5</v>
      </c>
      <c r="K64">
        <v>0</v>
      </c>
      <c r="L64">
        <v>2317</v>
      </c>
      <c r="M64">
        <v>0</v>
      </c>
      <c r="N64">
        <v>0</v>
      </c>
      <c r="O64">
        <v>39</v>
      </c>
      <c r="P64">
        <v>4082</v>
      </c>
      <c r="Q64">
        <v>31</v>
      </c>
      <c r="R64">
        <v>188</v>
      </c>
      <c r="S64">
        <v>7</v>
      </c>
      <c r="T64">
        <v>0</v>
      </c>
      <c r="U64">
        <v>30296</v>
      </c>
      <c r="V64">
        <v>9530</v>
      </c>
      <c r="W64">
        <v>1239</v>
      </c>
      <c r="X64">
        <v>48</v>
      </c>
      <c r="Y64">
        <v>0</v>
      </c>
      <c r="Z64">
        <v>2673</v>
      </c>
      <c r="AA64">
        <v>0</v>
      </c>
      <c r="AB64">
        <v>4087</v>
      </c>
      <c r="AC64">
        <v>1495</v>
      </c>
      <c r="AD64">
        <v>0</v>
      </c>
      <c r="AE64">
        <v>0</v>
      </c>
      <c r="AF64">
        <v>0</v>
      </c>
      <c r="AG64" t="s">
        <v>1413</v>
      </c>
      <c r="AH64" t="s">
        <v>1701</v>
      </c>
      <c r="AI64" t="s">
        <v>1295</v>
      </c>
      <c r="AJ64" s="12" t="s">
        <v>1297</v>
      </c>
      <c r="AK64" t="s">
        <v>124</v>
      </c>
      <c r="AL64" t="s">
        <v>124</v>
      </c>
      <c r="AM64" s="8">
        <v>45178</v>
      </c>
      <c r="AN64" s="12" t="s">
        <v>1297</v>
      </c>
      <c r="AO64" s="12" t="s">
        <v>1297</v>
      </c>
      <c r="AP64" t="s">
        <v>1703</v>
      </c>
      <c r="AQ64" t="s">
        <v>120</v>
      </c>
      <c r="AR64" s="35">
        <v>149641</v>
      </c>
      <c r="AS64" t="s">
        <v>1703</v>
      </c>
      <c r="AU64" s="29">
        <f>IFERROR(Table4[[#This Row],[THT]]/Table4[[#This Row],[ACD_CALLS]],"")</f>
        <v>0</v>
      </c>
      <c r="AV64" s="29">
        <f>COUNTIF(Roster!B:B,Table4[[#This Row],[EMPLID]])</f>
        <v>1</v>
      </c>
      <c r="AW64" s="29">
        <f>IF(Table4[[#This Row],[Is Agent ]]=0,"",SUM(Table4[[#This Row],[I_ACD_TIME]],Table4[[#This Row],[I_ACD_OTHER_TIME]],Table4[[#This Row],[I_ACD_AUX_OUT_TIME]],Table4[[#This Row],[I_ACW_TIME]]))</f>
        <v>19255</v>
      </c>
    </row>
    <row r="65" spans="1:49" x14ac:dyDescent="0.25">
      <c r="A65" s="29" t="str">
        <f>CONCATENATE(Table4[[#This Row],[CMSID]],"-",Table4[[#This Row],[CALL_DATE]])</f>
        <v>149641-45178</v>
      </c>
      <c r="B65">
        <v>116397102</v>
      </c>
      <c r="C65" s="8">
        <v>45178</v>
      </c>
      <c r="D65" t="s">
        <v>118</v>
      </c>
      <c r="E65">
        <v>33</v>
      </c>
      <c r="F65">
        <v>0</v>
      </c>
      <c r="G65">
        <v>14410</v>
      </c>
      <c r="H65">
        <v>2958</v>
      </c>
      <c r="I65">
        <v>786</v>
      </c>
      <c r="J65">
        <v>33</v>
      </c>
      <c r="K65">
        <v>0</v>
      </c>
      <c r="L65">
        <v>3273</v>
      </c>
      <c r="M65">
        <v>0</v>
      </c>
      <c r="N65">
        <v>0</v>
      </c>
      <c r="O65">
        <v>27</v>
      </c>
      <c r="P65">
        <v>4027</v>
      </c>
      <c r="Q65">
        <v>23</v>
      </c>
      <c r="R65">
        <v>156</v>
      </c>
      <c r="S65">
        <v>4</v>
      </c>
      <c r="T65">
        <v>0</v>
      </c>
      <c r="U65">
        <v>29315</v>
      </c>
      <c r="V65">
        <v>7530</v>
      </c>
      <c r="W65">
        <v>1913</v>
      </c>
      <c r="X65">
        <v>49</v>
      </c>
      <c r="Y65">
        <v>0</v>
      </c>
      <c r="Z65">
        <v>1463</v>
      </c>
      <c r="AA65">
        <v>0</v>
      </c>
      <c r="AB65">
        <v>5139</v>
      </c>
      <c r="AC65">
        <v>0</v>
      </c>
      <c r="AD65">
        <v>0</v>
      </c>
      <c r="AE65">
        <v>0</v>
      </c>
      <c r="AF65">
        <v>0</v>
      </c>
      <c r="AG65" t="s">
        <v>1413</v>
      </c>
      <c r="AH65" t="s">
        <v>1701</v>
      </c>
      <c r="AI65" t="s">
        <v>1295</v>
      </c>
      <c r="AJ65" s="12" t="s">
        <v>1297</v>
      </c>
      <c r="AK65" t="s">
        <v>124</v>
      </c>
      <c r="AL65" t="s">
        <v>124</v>
      </c>
      <c r="AM65" s="8">
        <v>45178</v>
      </c>
      <c r="AN65" s="12" t="s">
        <v>1297</v>
      </c>
      <c r="AO65" s="12" t="s">
        <v>1297</v>
      </c>
      <c r="AP65" t="s">
        <v>1703</v>
      </c>
      <c r="AQ65" t="s">
        <v>120</v>
      </c>
      <c r="AR65" s="35">
        <v>149641</v>
      </c>
      <c r="AS65" t="s">
        <v>1703</v>
      </c>
      <c r="AU65" s="29">
        <f>IFERROR(Table4[[#This Row],[THT]]/Table4[[#This Row],[ACD_CALLS]],"")</f>
        <v>0</v>
      </c>
      <c r="AV65" s="29">
        <f>COUNTIF(Roster!B:B,Table4[[#This Row],[EMPLID]])</f>
        <v>1</v>
      </c>
      <c r="AW65" s="29">
        <f>IF(Table4[[#This Row],[Is Agent ]]=0,"",SUM(Table4[[#This Row],[I_ACD_TIME]],Table4[[#This Row],[I_ACD_OTHER_TIME]],Table4[[#This Row],[I_ACD_AUX_OUT_TIME]],Table4[[#This Row],[I_ACW_TIME]]))</f>
        <v>18187</v>
      </c>
    </row>
    <row r="66" spans="1:49" x14ac:dyDescent="0.25">
      <c r="A66" s="29" t="str">
        <f>CONCATENATE(Table4[[#This Row],[CMSID]],"-",Table4[[#This Row],[CALL_DATE]])</f>
        <v>149641-45177</v>
      </c>
      <c r="B66">
        <v>116397102</v>
      </c>
      <c r="C66" s="8">
        <v>45177</v>
      </c>
      <c r="D66" t="s">
        <v>123</v>
      </c>
      <c r="E66">
        <v>1</v>
      </c>
      <c r="F66">
        <v>0</v>
      </c>
      <c r="G66">
        <v>301</v>
      </c>
      <c r="H66">
        <v>204</v>
      </c>
      <c r="I66">
        <v>0</v>
      </c>
      <c r="J66">
        <v>0</v>
      </c>
      <c r="K66">
        <v>0</v>
      </c>
      <c r="L66">
        <v>0</v>
      </c>
      <c r="M66">
        <v>0</v>
      </c>
      <c r="N66">
        <v>0</v>
      </c>
      <c r="O66">
        <v>0</v>
      </c>
      <c r="P66">
        <v>204</v>
      </c>
      <c r="Q66">
        <v>1</v>
      </c>
      <c r="R66">
        <v>3</v>
      </c>
      <c r="S66">
        <v>0</v>
      </c>
      <c r="T66">
        <v>0</v>
      </c>
      <c r="U66">
        <v>0</v>
      </c>
      <c r="V66">
        <v>0</v>
      </c>
      <c r="W66">
        <v>0</v>
      </c>
      <c r="X66">
        <v>0</v>
      </c>
      <c r="Y66">
        <v>0</v>
      </c>
      <c r="Z66">
        <v>0</v>
      </c>
      <c r="AA66">
        <v>0</v>
      </c>
      <c r="AB66">
        <v>0</v>
      </c>
      <c r="AC66">
        <v>0</v>
      </c>
      <c r="AD66">
        <v>0</v>
      </c>
      <c r="AE66">
        <v>0</v>
      </c>
      <c r="AF66">
        <v>0</v>
      </c>
      <c r="AG66" t="s">
        <v>1413</v>
      </c>
      <c r="AH66" t="s">
        <v>1701</v>
      </c>
      <c r="AI66" t="s">
        <v>1295</v>
      </c>
      <c r="AJ66" s="12" t="s">
        <v>1297</v>
      </c>
      <c r="AK66" t="s">
        <v>124</v>
      </c>
      <c r="AL66" t="s">
        <v>124</v>
      </c>
      <c r="AM66" s="8">
        <v>45178</v>
      </c>
      <c r="AN66" s="12" t="s">
        <v>1297</v>
      </c>
      <c r="AO66" s="12" t="s">
        <v>1297</v>
      </c>
      <c r="AP66" t="s">
        <v>1703</v>
      </c>
      <c r="AQ66" t="s">
        <v>120</v>
      </c>
      <c r="AR66" s="35">
        <v>149641</v>
      </c>
      <c r="AS66" t="s">
        <v>1703</v>
      </c>
      <c r="AU66" s="29">
        <f>IFERROR(Table4[[#This Row],[THT]]/Table4[[#This Row],[ACD_CALLS]],"")</f>
        <v>0</v>
      </c>
      <c r="AV66" s="29">
        <f>COUNTIF(Roster!B:B,Table4[[#This Row],[EMPLID]])</f>
        <v>1</v>
      </c>
      <c r="AW66" s="29">
        <f>IF(Table4[[#This Row],[Is Agent ]]=0,"",SUM(Table4[[#This Row],[I_ACD_TIME]],Table4[[#This Row],[I_ACD_OTHER_TIME]],Table4[[#This Row],[I_ACD_AUX_OUT_TIME]],Table4[[#This Row],[I_ACW_TIME]]))</f>
        <v>505</v>
      </c>
    </row>
    <row r="67" spans="1:49" x14ac:dyDescent="0.25">
      <c r="A67" s="29" t="str">
        <f>CONCATENATE(Table4[[#This Row],[CMSID]],"-",Table4[[#This Row],[CALL_DATE]])</f>
        <v>149641-45175</v>
      </c>
      <c r="B67">
        <v>116397102</v>
      </c>
      <c r="C67" s="8">
        <v>45175</v>
      </c>
      <c r="D67" t="s">
        <v>123</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t="s">
        <v>1413</v>
      </c>
      <c r="AH67" t="s">
        <v>1701</v>
      </c>
      <c r="AI67" t="s">
        <v>1295</v>
      </c>
      <c r="AJ67" s="12" t="s">
        <v>1297</v>
      </c>
      <c r="AK67" t="s">
        <v>124</v>
      </c>
      <c r="AL67" t="s">
        <v>124</v>
      </c>
      <c r="AM67" s="8">
        <v>45178</v>
      </c>
      <c r="AN67" s="12" t="s">
        <v>1297</v>
      </c>
      <c r="AO67" s="12" t="s">
        <v>1297</v>
      </c>
      <c r="AP67" t="s">
        <v>1703</v>
      </c>
      <c r="AQ67" t="s">
        <v>120</v>
      </c>
      <c r="AR67" s="35">
        <v>149641</v>
      </c>
      <c r="AS67" t="s">
        <v>1703</v>
      </c>
      <c r="AU67" s="29" t="str">
        <f>IFERROR(Table4[[#This Row],[THT]]/Table4[[#This Row],[ACD_CALLS]],"")</f>
        <v/>
      </c>
      <c r="AV67" s="29">
        <f>COUNTIF(Roster!B:B,Table4[[#This Row],[EMPLID]])</f>
        <v>1</v>
      </c>
      <c r="AW67" s="29">
        <f>IF(Table4[[#This Row],[Is Agent ]]=0,"",SUM(Table4[[#This Row],[I_ACD_TIME]],Table4[[#This Row],[I_ACD_OTHER_TIME]],Table4[[#This Row],[I_ACD_AUX_OUT_TIME]],Table4[[#This Row],[I_ACW_TIME]]))</f>
        <v>0</v>
      </c>
    </row>
    <row r="68" spans="1:49" x14ac:dyDescent="0.25">
      <c r="A68" s="29" t="str">
        <f>CONCATENATE(Table4[[#This Row],[CMSID]],"-",Table4[[#This Row],[CALL_DATE]])</f>
        <v>149641-45175</v>
      </c>
      <c r="B68">
        <v>116397102</v>
      </c>
      <c r="C68" s="8">
        <v>45175</v>
      </c>
      <c r="D68" t="s">
        <v>118</v>
      </c>
      <c r="E68">
        <v>35</v>
      </c>
      <c r="F68">
        <v>0</v>
      </c>
      <c r="G68">
        <v>14739</v>
      </c>
      <c r="H68">
        <v>1818</v>
      </c>
      <c r="I68">
        <v>434</v>
      </c>
      <c r="J68">
        <v>84</v>
      </c>
      <c r="K68">
        <v>0</v>
      </c>
      <c r="L68">
        <v>4969</v>
      </c>
      <c r="M68">
        <v>0</v>
      </c>
      <c r="N68">
        <v>0</v>
      </c>
      <c r="O68">
        <v>35</v>
      </c>
      <c r="P68">
        <v>2659</v>
      </c>
      <c r="Q68">
        <v>23</v>
      </c>
      <c r="R68">
        <v>167</v>
      </c>
      <c r="S68">
        <v>3</v>
      </c>
      <c r="T68">
        <v>1</v>
      </c>
      <c r="U68">
        <v>29800</v>
      </c>
      <c r="V68">
        <v>10686</v>
      </c>
      <c r="W68">
        <v>2299</v>
      </c>
      <c r="X68">
        <v>53</v>
      </c>
      <c r="Y68">
        <v>0</v>
      </c>
      <c r="Z68">
        <v>2948</v>
      </c>
      <c r="AA68">
        <v>0</v>
      </c>
      <c r="AB68">
        <v>7180</v>
      </c>
      <c r="AC68">
        <v>0</v>
      </c>
      <c r="AD68">
        <v>0</v>
      </c>
      <c r="AE68">
        <v>0</v>
      </c>
      <c r="AF68">
        <v>0</v>
      </c>
      <c r="AG68" t="s">
        <v>1413</v>
      </c>
      <c r="AH68" t="s">
        <v>1701</v>
      </c>
      <c r="AI68" t="s">
        <v>1295</v>
      </c>
      <c r="AJ68" s="12" t="s">
        <v>1297</v>
      </c>
      <c r="AK68" t="s">
        <v>124</v>
      </c>
      <c r="AL68" t="s">
        <v>124</v>
      </c>
      <c r="AM68" s="8">
        <v>45178</v>
      </c>
      <c r="AN68" s="12" t="s">
        <v>1297</v>
      </c>
      <c r="AO68" s="12" t="s">
        <v>1297</v>
      </c>
      <c r="AP68" t="s">
        <v>1703</v>
      </c>
      <c r="AQ68" t="s">
        <v>120</v>
      </c>
      <c r="AR68" s="35">
        <v>149641</v>
      </c>
      <c r="AS68" t="s">
        <v>1703</v>
      </c>
      <c r="AU68" s="29">
        <f>IFERROR(Table4[[#This Row],[THT]]/Table4[[#This Row],[ACD_CALLS]],"")</f>
        <v>0</v>
      </c>
      <c r="AV68" s="29">
        <f>COUNTIF(Roster!B:B,Table4[[#This Row],[EMPLID]])</f>
        <v>1</v>
      </c>
      <c r="AW68" s="29">
        <f>IF(Table4[[#This Row],[Is Agent ]]=0,"",SUM(Table4[[#This Row],[I_ACD_TIME]],Table4[[#This Row],[I_ACD_OTHER_TIME]],Table4[[#This Row],[I_ACD_AUX_OUT_TIME]],Table4[[#This Row],[I_ACW_TIME]]))</f>
        <v>17075</v>
      </c>
    </row>
    <row r="69" spans="1:49" x14ac:dyDescent="0.25">
      <c r="A69" s="29" t="str">
        <f>CONCATENATE(Table4[[#This Row],[CMSID]],"-",Table4[[#This Row],[CALL_DATE]])</f>
        <v>149641-45170</v>
      </c>
      <c r="B69">
        <v>116397102</v>
      </c>
      <c r="C69" s="8">
        <v>45170</v>
      </c>
      <c r="D69" t="s">
        <v>118</v>
      </c>
      <c r="E69">
        <v>19</v>
      </c>
      <c r="F69">
        <v>0</v>
      </c>
      <c r="G69">
        <v>8974</v>
      </c>
      <c r="H69">
        <v>1695</v>
      </c>
      <c r="I69">
        <v>676</v>
      </c>
      <c r="J69">
        <v>2</v>
      </c>
      <c r="K69">
        <v>0</v>
      </c>
      <c r="L69">
        <v>1481</v>
      </c>
      <c r="M69">
        <v>0</v>
      </c>
      <c r="N69">
        <v>0</v>
      </c>
      <c r="O69">
        <v>8</v>
      </c>
      <c r="P69">
        <v>2375</v>
      </c>
      <c r="Q69">
        <v>14</v>
      </c>
      <c r="R69">
        <v>88</v>
      </c>
      <c r="S69">
        <v>3</v>
      </c>
      <c r="T69">
        <v>0</v>
      </c>
      <c r="U69">
        <v>17452</v>
      </c>
      <c r="V69">
        <v>4735</v>
      </c>
      <c r="W69">
        <v>0</v>
      </c>
      <c r="X69">
        <v>92</v>
      </c>
      <c r="Y69">
        <v>0</v>
      </c>
      <c r="Z69">
        <v>1486</v>
      </c>
      <c r="AA69">
        <v>0</v>
      </c>
      <c r="AB69">
        <v>2047</v>
      </c>
      <c r="AC69">
        <v>171</v>
      </c>
      <c r="AD69">
        <v>0</v>
      </c>
      <c r="AE69">
        <v>0</v>
      </c>
      <c r="AF69">
        <v>0</v>
      </c>
      <c r="AG69" t="s">
        <v>1413</v>
      </c>
      <c r="AH69" t="s">
        <v>1701</v>
      </c>
      <c r="AI69" t="s">
        <v>1295</v>
      </c>
      <c r="AJ69" s="12" t="s">
        <v>1297</v>
      </c>
      <c r="AK69" t="s">
        <v>124</v>
      </c>
      <c r="AL69" t="s">
        <v>124</v>
      </c>
      <c r="AM69" s="8">
        <v>45171</v>
      </c>
      <c r="AN69" s="12" t="s">
        <v>1297</v>
      </c>
      <c r="AO69" s="12" t="s">
        <v>1297</v>
      </c>
      <c r="AP69" t="s">
        <v>1703</v>
      </c>
      <c r="AQ69" t="s">
        <v>120</v>
      </c>
      <c r="AR69" s="35">
        <v>149641</v>
      </c>
      <c r="AS69" t="s">
        <v>1703</v>
      </c>
      <c r="AU69" s="29">
        <f>IFERROR(Table4[[#This Row],[THT]]/Table4[[#This Row],[ACD_CALLS]],"")</f>
        <v>0</v>
      </c>
      <c r="AV69" s="29">
        <f>COUNTIF(Roster!B:B,Table4[[#This Row],[EMPLID]])</f>
        <v>1</v>
      </c>
      <c r="AW69" s="29">
        <f>IF(Table4[[#This Row],[Is Agent ]]=0,"",SUM(Table4[[#This Row],[I_ACD_TIME]],Table4[[#This Row],[I_ACD_OTHER_TIME]],Table4[[#This Row],[I_ACD_AUX_OUT_TIME]],Table4[[#This Row],[I_ACW_TIME]]))</f>
        <v>11347</v>
      </c>
    </row>
    <row r="70" spans="1:49" x14ac:dyDescent="0.25">
      <c r="A70" s="29" t="str">
        <f>CONCATENATE(Table4[[#This Row],[CMSID]],"-",Table4[[#This Row],[CALL_DATE]])</f>
        <v>149641-45174</v>
      </c>
      <c r="B70">
        <v>116397102</v>
      </c>
      <c r="C70" s="8">
        <v>45174</v>
      </c>
      <c r="D70" t="s">
        <v>118</v>
      </c>
      <c r="E70">
        <v>34</v>
      </c>
      <c r="F70">
        <v>0</v>
      </c>
      <c r="G70">
        <v>19331</v>
      </c>
      <c r="H70">
        <v>3563</v>
      </c>
      <c r="I70">
        <v>403</v>
      </c>
      <c r="J70">
        <v>3</v>
      </c>
      <c r="K70">
        <v>0</v>
      </c>
      <c r="L70">
        <v>1377</v>
      </c>
      <c r="M70">
        <v>0</v>
      </c>
      <c r="N70">
        <v>0</v>
      </c>
      <c r="O70">
        <v>28</v>
      </c>
      <c r="P70">
        <v>4188</v>
      </c>
      <c r="Q70">
        <v>19</v>
      </c>
      <c r="R70">
        <v>164</v>
      </c>
      <c r="S70">
        <v>3</v>
      </c>
      <c r="T70">
        <v>1</v>
      </c>
      <c r="U70">
        <v>30666</v>
      </c>
      <c r="V70">
        <v>4972</v>
      </c>
      <c r="W70">
        <v>2631</v>
      </c>
      <c r="X70">
        <v>94</v>
      </c>
      <c r="Y70">
        <v>0</v>
      </c>
      <c r="Z70">
        <v>814</v>
      </c>
      <c r="AA70">
        <v>0</v>
      </c>
      <c r="AB70">
        <v>3432</v>
      </c>
      <c r="AC70">
        <v>0</v>
      </c>
      <c r="AD70">
        <v>0</v>
      </c>
      <c r="AE70">
        <v>0</v>
      </c>
      <c r="AF70">
        <v>0</v>
      </c>
      <c r="AG70" t="s">
        <v>1413</v>
      </c>
      <c r="AH70" t="s">
        <v>1701</v>
      </c>
      <c r="AI70" t="s">
        <v>1295</v>
      </c>
      <c r="AJ70" s="12" t="s">
        <v>1297</v>
      </c>
      <c r="AK70" t="s">
        <v>124</v>
      </c>
      <c r="AL70" t="s">
        <v>124</v>
      </c>
      <c r="AM70" s="8">
        <v>45178</v>
      </c>
      <c r="AN70" s="12" t="s">
        <v>1297</v>
      </c>
      <c r="AO70" s="12" t="s">
        <v>1297</v>
      </c>
      <c r="AP70" t="s">
        <v>1703</v>
      </c>
      <c r="AQ70" t="s">
        <v>120</v>
      </c>
      <c r="AR70" s="35">
        <v>149641</v>
      </c>
      <c r="AS70" t="s">
        <v>1703</v>
      </c>
      <c r="AU70" s="29">
        <f>IFERROR(Table4[[#This Row],[THT]]/Table4[[#This Row],[ACD_CALLS]],"")</f>
        <v>0</v>
      </c>
      <c r="AV70" s="29">
        <f>COUNTIF(Roster!B:B,Table4[[#This Row],[EMPLID]])</f>
        <v>1</v>
      </c>
      <c r="AW70" s="29">
        <f>IF(Table4[[#This Row],[Is Agent ]]=0,"",SUM(Table4[[#This Row],[I_ACD_TIME]],Table4[[#This Row],[I_ACD_OTHER_TIME]],Table4[[#This Row],[I_ACD_AUX_OUT_TIME]],Table4[[#This Row],[I_ACW_TIME]]))</f>
        <v>23300</v>
      </c>
    </row>
    <row r="71" spans="1:49" x14ac:dyDescent="0.25">
      <c r="A71" s="29" t="str">
        <f>CONCATENATE(Table4[[#This Row],[CMSID]],"-",Table4[[#This Row],[CALL_DATE]])</f>
        <v>149641-45176</v>
      </c>
      <c r="B71">
        <v>116397102</v>
      </c>
      <c r="C71" s="8">
        <v>45176</v>
      </c>
      <c r="D71" t="s">
        <v>123</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t="s">
        <v>1413</v>
      </c>
      <c r="AH71" t="s">
        <v>1701</v>
      </c>
      <c r="AI71" t="s">
        <v>1295</v>
      </c>
      <c r="AJ71" s="12" t="s">
        <v>1297</v>
      </c>
      <c r="AK71" t="s">
        <v>124</v>
      </c>
      <c r="AL71" t="s">
        <v>124</v>
      </c>
      <c r="AM71" s="8">
        <v>45178</v>
      </c>
      <c r="AN71" s="12" t="s">
        <v>1297</v>
      </c>
      <c r="AO71" s="12" t="s">
        <v>1297</v>
      </c>
      <c r="AP71" t="s">
        <v>1703</v>
      </c>
      <c r="AQ71" t="s">
        <v>120</v>
      </c>
      <c r="AR71" s="35">
        <v>149641</v>
      </c>
      <c r="AS71" t="s">
        <v>1703</v>
      </c>
      <c r="AU71" s="29" t="str">
        <f>IFERROR(Table4[[#This Row],[THT]]/Table4[[#This Row],[ACD_CALLS]],"")</f>
        <v/>
      </c>
      <c r="AV71" s="29">
        <f>COUNTIF(Roster!B:B,Table4[[#This Row],[EMPLID]])</f>
        <v>1</v>
      </c>
      <c r="AW71" s="29">
        <f>IF(Table4[[#This Row],[Is Agent ]]=0,"",SUM(Table4[[#This Row],[I_ACD_TIME]],Table4[[#This Row],[I_ACD_OTHER_TIME]],Table4[[#This Row],[I_ACD_AUX_OUT_TIME]],Table4[[#This Row],[I_ACW_TIME]]))</f>
        <v>0</v>
      </c>
    </row>
    <row r="72" spans="1:49" x14ac:dyDescent="0.25">
      <c r="A72" s="29" t="str">
        <f>CONCATENATE(Table4[[#This Row],[CMSID]],"-",Table4[[#This Row],[CALL_DATE]])</f>
        <v>149641-45170</v>
      </c>
      <c r="B72">
        <v>116397102</v>
      </c>
      <c r="C72" s="8">
        <v>45170</v>
      </c>
      <c r="D72" t="s">
        <v>123</v>
      </c>
      <c r="E72">
        <v>2</v>
      </c>
      <c r="F72">
        <v>0</v>
      </c>
      <c r="G72">
        <v>1935</v>
      </c>
      <c r="H72">
        <v>17</v>
      </c>
      <c r="I72">
        <v>249</v>
      </c>
      <c r="J72">
        <v>0</v>
      </c>
      <c r="K72">
        <v>0</v>
      </c>
      <c r="L72">
        <v>249</v>
      </c>
      <c r="M72">
        <v>0</v>
      </c>
      <c r="N72">
        <v>0</v>
      </c>
      <c r="O72">
        <v>3</v>
      </c>
      <c r="P72">
        <v>267</v>
      </c>
      <c r="Q72">
        <v>4</v>
      </c>
      <c r="R72">
        <v>6</v>
      </c>
      <c r="S72">
        <v>2</v>
      </c>
      <c r="T72">
        <v>0</v>
      </c>
      <c r="U72">
        <v>0</v>
      </c>
      <c r="V72">
        <v>0</v>
      </c>
      <c r="W72">
        <v>0</v>
      </c>
      <c r="X72">
        <v>0</v>
      </c>
      <c r="Y72">
        <v>0</v>
      </c>
      <c r="Z72">
        <v>0</v>
      </c>
      <c r="AA72">
        <v>0</v>
      </c>
      <c r="AB72">
        <v>0</v>
      </c>
      <c r="AC72">
        <v>0</v>
      </c>
      <c r="AD72">
        <v>0</v>
      </c>
      <c r="AE72">
        <v>0</v>
      </c>
      <c r="AF72">
        <v>0</v>
      </c>
      <c r="AG72" t="s">
        <v>1413</v>
      </c>
      <c r="AH72" t="s">
        <v>1701</v>
      </c>
      <c r="AI72" t="s">
        <v>1295</v>
      </c>
      <c r="AJ72" s="12" t="s">
        <v>1297</v>
      </c>
      <c r="AK72" t="s">
        <v>124</v>
      </c>
      <c r="AL72" t="s">
        <v>124</v>
      </c>
      <c r="AM72" s="8">
        <v>45171</v>
      </c>
      <c r="AN72" s="12" t="s">
        <v>1297</v>
      </c>
      <c r="AO72" s="12" t="s">
        <v>1297</v>
      </c>
      <c r="AP72" t="s">
        <v>1703</v>
      </c>
      <c r="AQ72" t="s">
        <v>120</v>
      </c>
      <c r="AR72" s="35">
        <v>149641</v>
      </c>
      <c r="AS72" t="s">
        <v>1703</v>
      </c>
      <c r="AU72" s="29">
        <f>IFERROR(Table4[[#This Row],[THT]]/Table4[[#This Row],[ACD_CALLS]],"")</f>
        <v>0</v>
      </c>
      <c r="AV72" s="29">
        <f>COUNTIF(Roster!B:B,Table4[[#This Row],[EMPLID]])</f>
        <v>1</v>
      </c>
      <c r="AW72" s="29">
        <f>IF(Table4[[#This Row],[Is Agent ]]=0,"",SUM(Table4[[#This Row],[I_ACD_TIME]],Table4[[#This Row],[I_ACD_OTHER_TIME]],Table4[[#This Row],[I_ACD_AUX_OUT_TIME]],Table4[[#This Row],[I_ACW_TIME]]))</f>
        <v>2201</v>
      </c>
    </row>
    <row r="73" spans="1:49" x14ac:dyDescent="0.25">
      <c r="A73" s="29" t="str">
        <f>CONCATENATE(Table4[[#This Row],[CMSID]],"-",Table4[[#This Row],[CALL_DATE]])</f>
        <v>149641-45174</v>
      </c>
      <c r="B73">
        <v>116397102</v>
      </c>
      <c r="C73" s="8">
        <v>45174</v>
      </c>
      <c r="D73" t="s">
        <v>123</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t="s">
        <v>1413</v>
      </c>
      <c r="AH73" t="s">
        <v>1701</v>
      </c>
      <c r="AI73" t="s">
        <v>1295</v>
      </c>
      <c r="AJ73" s="12" t="s">
        <v>1297</v>
      </c>
      <c r="AK73" t="s">
        <v>124</v>
      </c>
      <c r="AL73" t="s">
        <v>124</v>
      </c>
      <c r="AM73" s="8">
        <v>45178</v>
      </c>
      <c r="AN73" s="12" t="s">
        <v>1297</v>
      </c>
      <c r="AO73" s="12" t="s">
        <v>1297</v>
      </c>
      <c r="AP73" t="s">
        <v>1703</v>
      </c>
      <c r="AQ73" t="s">
        <v>120</v>
      </c>
      <c r="AR73" s="35">
        <v>149641</v>
      </c>
      <c r="AS73" t="s">
        <v>1703</v>
      </c>
      <c r="AU73" s="29" t="str">
        <f>IFERROR(Table4[[#This Row],[THT]]/Table4[[#This Row],[ACD_CALLS]],"")</f>
        <v/>
      </c>
      <c r="AV73" s="29">
        <f>COUNTIF(Roster!B:B,Table4[[#This Row],[EMPLID]])</f>
        <v>1</v>
      </c>
      <c r="AW73" s="29">
        <f>IF(Table4[[#This Row],[Is Agent ]]=0,"",SUM(Table4[[#This Row],[I_ACD_TIME]],Table4[[#This Row],[I_ACD_OTHER_TIME]],Table4[[#This Row],[I_ACD_AUX_OUT_TIME]],Table4[[#This Row],[I_ACW_TIME]]))</f>
        <v>0</v>
      </c>
    </row>
    <row r="74" spans="1:49" x14ac:dyDescent="0.25">
      <c r="A74" s="29" t="str">
        <f>CONCATENATE(Table4[[#This Row],[CMSID]],"-",Table4[[#This Row],[CALL_DATE]])</f>
        <v>149641-45176</v>
      </c>
      <c r="B74">
        <v>116397102</v>
      </c>
      <c r="C74" s="8">
        <v>45176</v>
      </c>
      <c r="D74" t="s">
        <v>118</v>
      </c>
      <c r="E74">
        <v>29</v>
      </c>
      <c r="F74">
        <v>0</v>
      </c>
      <c r="G74">
        <v>17495</v>
      </c>
      <c r="H74">
        <v>3385</v>
      </c>
      <c r="I74">
        <v>332</v>
      </c>
      <c r="J74">
        <v>3</v>
      </c>
      <c r="K74">
        <v>0</v>
      </c>
      <c r="L74">
        <v>2084</v>
      </c>
      <c r="M74">
        <v>0</v>
      </c>
      <c r="N74">
        <v>0</v>
      </c>
      <c r="O74">
        <v>19</v>
      </c>
      <c r="P74">
        <v>4122</v>
      </c>
      <c r="Q74">
        <v>17</v>
      </c>
      <c r="R74">
        <v>141</v>
      </c>
      <c r="S74">
        <v>2</v>
      </c>
      <c r="T74">
        <v>0</v>
      </c>
      <c r="U74">
        <v>30432</v>
      </c>
      <c r="V74">
        <v>7022</v>
      </c>
      <c r="W74">
        <v>2020</v>
      </c>
      <c r="X74">
        <v>64</v>
      </c>
      <c r="Y74">
        <v>0</v>
      </c>
      <c r="Z74">
        <v>1554</v>
      </c>
      <c r="AA74">
        <v>0</v>
      </c>
      <c r="AB74">
        <v>2058</v>
      </c>
      <c r="AC74">
        <v>1655</v>
      </c>
      <c r="AD74">
        <v>0</v>
      </c>
      <c r="AE74">
        <v>0</v>
      </c>
      <c r="AF74">
        <v>0</v>
      </c>
      <c r="AG74" t="s">
        <v>1413</v>
      </c>
      <c r="AH74" t="s">
        <v>1701</v>
      </c>
      <c r="AI74" t="s">
        <v>1295</v>
      </c>
      <c r="AJ74" s="12" t="s">
        <v>1297</v>
      </c>
      <c r="AK74" t="s">
        <v>124</v>
      </c>
      <c r="AL74" t="s">
        <v>124</v>
      </c>
      <c r="AM74" s="8">
        <v>45178</v>
      </c>
      <c r="AN74" s="12" t="s">
        <v>1297</v>
      </c>
      <c r="AO74" s="12" t="s">
        <v>1297</v>
      </c>
      <c r="AP74" t="s">
        <v>1703</v>
      </c>
      <c r="AQ74" t="s">
        <v>120</v>
      </c>
      <c r="AR74" s="35">
        <v>149641</v>
      </c>
      <c r="AS74" t="s">
        <v>1703</v>
      </c>
      <c r="AU74" s="29">
        <f>IFERROR(Table4[[#This Row],[THT]]/Table4[[#This Row],[ACD_CALLS]],"")</f>
        <v>0</v>
      </c>
      <c r="AV74" s="29">
        <f>COUNTIF(Roster!B:B,Table4[[#This Row],[EMPLID]])</f>
        <v>1</v>
      </c>
      <c r="AW74" s="29">
        <f>IF(Table4[[#This Row],[Is Agent ]]=0,"",SUM(Table4[[#This Row],[I_ACD_TIME]],Table4[[#This Row],[I_ACD_OTHER_TIME]],Table4[[#This Row],[I_ACD_AUX_OUT_TIME]],Table4[[#This Row],[I_ACW_TIME]]))</f>
        <v>21215</v>
      </c>
    </row>
    <row r="75" spans="1:49" x14ac:dyDescent="0.25">
      <c r="A75" s="29" t="str">
        <f>CONCATENATE(Table4[[#This Row],[CMSID]],"-",Table4[[#This Row],[CALL_DATE]])</f>
        <v>149641-45178</v>
      </c>
      <c r="B75">
        <v>116397102</v>
      </c>
      <c r="C75" s="8">
        <v>45178</v>
      </c>
      <c r="D75" t="s">
        <v>123</v>
      </c>
      <c r="E75">
        <v>1</v>
      </c>
      <c r="F75">
        <v>0</v>
      </c>
      <c r="G75">
        <v>1689</v>
      </c>
      <c r="H75">
        <v>623</v>
      </c>
      <c r="I75">
        <v>0</v>
      </c>
      <c r="J75">
        <v>0</v>
      </c>
      <c r="K75">
        <v>0</v>
      </c>
      <c r="L75">
        <v>0</v>
      </c>
      <c r="M75">
        <v>0</v>
      </c>
      <c r="N75">
        <v>0</v>
      </c>
      <c r="O75">
        <v>0</v>
      </c>
      <c r="P75">
        <v>623</v>
      </c>
      <c r="Q75">
        <v>1</v>
      </c>
      <c r="R75">
        <v>2</v>
      </c>
      <c r="S75">
        <v>0</v>
      </c>
      <c r="T75">
        <v>0</v>
      </c>
      <c r="U75">
        <v>0</v>
      </c>
      <c r="V75">
        <v>0</v>
      </c>
      <c r="W75">
        <v>0</v>
      </c>
      <c r="X75">
        <v>0</v>
      </c>
      <c r="Y75">
        <v>0</v>
      </c>
      <c r="Z75">
        <v>0</v>
      </c>
      <c r="AA75">
        <v>0</v>
      </c>
      <c r="AB75">
        <v>0</v>
      </c>
      <c r="AC75">
        <v>0</v>
      </c>
      <c r="AD75">
        <v>0</v>
      </c>
      <c r="AE75">
        <v>0</v>
      </c>
      <c r="AF75">
        <v>0</v>
      </c>
      <c r="AG75" t="s">
        <v>1413</v>
      </c>
      <c r="AH75" t="s">
        <v>1701</v>
      </c>
      <c r="AI75" t="s">
        <v>1295</v>
      </c>
      <c r="AJ75" s="12" t="s">
        <v>1297</v>
      </c>
      <c r="AK75" t="s">
        <v>124</v>
      </c>
      <c r="AL75" t="s">
        <v>124</v>
      </c>
      <c r="AM75" s="8">
        <v>45178</v>
      </c>
      <c r="AN75" s="12" t="s">
        <v>1297</v>
      </c>
      <c r="AO75" s="12" t="s">
        <v>1297</v>
      </c>
      <c r="AP75" t="s">
        <v>1703</v>
      </c>
      <c r="AQ75" t="s">
        <v>120</v>
      </c>
      <c r="AR75" s="35">
        <v>149641</v>
      </c>
      <c r="AS75" t="s">
        <v>1703</v>
      </c>
      <c r="AU75" s="29">
        <f>IFERROR(Table4[[#This Row],[THT]]/Table4[[#This Row],[ACD_CALLS]],"")</f>
        <v>0</v>
      </c>
      <c r="AV75" s="29">
        <f>COUNTIF(Roster!B:B,Table4[[#This Row],[EMPLID]])</f>
        <v>1</v>
      </c>
      <c r="AW75" s="29">
        <f>IF(Table4[[#This Row],[Is Agent ]]=0,"",SUM(Table4[[#This Row],[I_ACD_TIME]],Table4[[#This Row],[I_ACD_OTHER_TIME]],Table4[[#This Row],[I_ACD_AUX_OUT_TIME]],Table4[[#This Row],[I_ACW_TIME]]))</f>
        <v>2312</v>
      </c>
    </row>
    <row r="76" spans="1:49" x14ac:dyDescent="0.25">
      <c r="A76" s="29" t="str">
        <f>CONCATENATE(Table4[[#This Row],[CMSID]],"-",Table4[[#This Row],[CALL_DATE]])</f>
        <v>162641-45170</v>
      </c>
      <c r="B76">
        <v>121985102</v>
      </c>
      <c r="C76" s="8">
        <v>45170</v>
      </c>
      <c r="D76" t="s">
        <v>118</v>
      </c>
      <c r="E76">
        <v>21</v>
      </c>
      <c r="F76">
        <v>0</v>
      </c>
      <c r="G76">
        <v>20852</v>
      </c>
      <c r="H76">
        <v>2537</v>
      </c>
      <c r="I76">
        <v>258</v>
      </c>
      <c r="J76">
        <v>313</v>
      </c>
      <c r="K76">
        <v>0</v>
      </c>
      <c r="L76">
        <v>2255</v>
      </c>
      <c r="M76">
        <v>0</v>
      </c>
      <c r="N76">
        <v>0</v>
      </c>
      <c r="O76">
        <v>7</v>
      </c>
      <c r="P76">
        <v>2795</v>
      </c>
      <c r="Q76">
        <v>12</v>
      </c>
      <c r="R76">
        <v>101</v>
      </c>
      <c r="S76">
        <v>2</v>
      </c>
      <c r="T76">
        <v>0</v>
      </c>
      <c r="U76">
        <v>29846</v>
      </c>
      <c r="V76">
        <v>5095</v>
      </c>
      <c r="W76">
        <v>0</v>
      </c>
      <c r="X76">
        <v>23</v>
      </c>
      <c r="Y76">
        <v>0</v>
      </c>
      <c r="Z76">
        <v>1910</v>
      </c>
      <c r="AA76">
        <v>0</v>
      </c>
      <c r="AB76">
        <v>947</v>
      </c>
      <c r="AC76">
        <v>0</v>
      </c>
      <c r="AD76">
        <v>0</v>
      </c>
      <c r="AE76">
        <v>137</v>
      </c>
      <c r="AF76">
        <v>0</v>
      </c>
      <c r="AG76" t="s">
        <v>1418</v>
      </c>
      <c r="AH76" t="s">
        <v>1701</v>
      </c>
      <c r="AI76" t="s">
        <v>1295</v>
      </c>
      <c r="AJ76" s="12" t="s">
        <v>1297</v>
      </c>
      <c r="AK76" t="s">
        <v>126</v>
      </c>
      <c r="AL76" t="s">
        <v>126</v>
      </c>
      <c r="AM76" s="8">
        <v>45171</v>
      </c>
      <c r="AN76" s="12" t="s">
        <v>1297</v>
      </c>
      <c r="AO76" s="12" t="s">
        <v>1297</v>
      </c>
      <c r="AP76" t="s">
        <v>1703</v>
      </c>
      <c r="AQ76" t="s">
        <v>120</v>
      </c>
      <c r="AR76" s="35">
        <v>162641</v>
      </c>
      <c r="AS76" t="s">
        <v>1703</v>
      </c>
      <c r="AU76" s="29">
        <f>IFERROR(Table4[[#This Row],[THT]]/Table4[[#This Row],[ACD_CALLS]],"")</f>
        <v>0</v>
      </c>
      <c r="AV76" s="29">
        <f>COUNTIF(Roster!B:B,Table4[[#This Row],[EMPLID]])</f>
        <v>1</v>
      </c>
      <c r="AW76" s="29">
        <f>IF(Table4[[#This Row],[Is Agent ]]=0,"",SUM(Table4[[#This Row],[I_ACD_TIME]],Table4[[#This Row],[I_ACD_OTHER_TIME]],Table4[[#This Row],[I_ACD_AUX_OUT_TIME]],Table4[[#This Row],[I_ACW_TIME]]))</f>
        <v>23960</v>
      </c>
    </row>
    <row r="77" spans="1:49" x14ac:dyDescent="0.25">
      <c r="A77" s="29" t="str">
        <f>CONCATENATE(Table4[[#This Row],[CMSID]],"-",Table4[[#This Row],[CALL_DATE]])</f>
        <v>162641-45170</v>
      </c>
      <c r="B77">
        <v>121985102</v>
      </c>
      <c r="C77" s="8">
        <v>45170</v>
      </c>
      <c r="D77" t="s">
        <v>123</v>
      </c>
      <c r="E77">
        <v>1</v>
      </c>
      <c r="F77">
        <v>0</v>
      </c>
      <c r="G77">
        <v>719</v>
      </c>
      <c r="H77">
        <v>196</v>
      </c>
      <c r="I77">
        <v>0</v>
      </c>
      <c r="J77">
        <v>30</v>
      </c>
      <c r="K77">
        <v>0</v>
      </c>
      <c r="L77">
        <v>0</v>
      </c>
      <c r="M77">
        <v>0</v>
      </c>
      <c r="N77">
        <v>0</v>
      </c>
      <c r="O77">
        <v>0</v>
      </c>
      <c r="P77">
        <v>196</v>
      </c>
      <c r="Q77">
        <v>1</v>
      </c>
      <c r="R77">
        <v>3</v>
      </c>
      <c r="S77">
        <v>0</v>
      </c>
      <c r="T77">
        <v>0</v>
      </c>
      <c r="U77">
        <v>0</v>
      </c>
      <c r="V77">
        <v>0</v>
      </c>
      <c r="W77">
        <v>0</v>
      </c>
      <c r="X77">
        <v>0</v>
      </c>
      <c r="Y77">
        <v>0</v>
      </c>
      <c r="Z77">
        <v>0</v>
      </c>
      <c r="AA77">
        <v>0</v>
      </c>
      <c r="AB77">
        <v>0</v>
      </c>
      <c r="AC77">
        <v>0</v>
      </c>
      <c r="AD77">
        <v>0</v>
      </c>
      <c r="AE77">
        <v>0</v>
      </c>
      <c r="AF77">
        <v>0</v>
      </c>
      <c r="AG77" t="s">
        <v>1418</v>
      </c>
      <c r="AH77" t="s">
        <v>1701</v>
      </c>
      <c r="AI77" t="s">
        <v>1295</v>
      </c>
      <c r="AJ77" s="12" t="s">
        <v>1297</v>
      </c>
      <c r="AK77" t="s">
        <v>126</v>
      </c>
      <c r="AL77" t="s">
        <v>126</v>
      </c>
      <c r="AM77" s="8">
        <v>45171</v>
      </c>
      <c r="AN77" s="12" t="s">
        <v>1297</v>
      </c>
      <c r="AO77" s="12" t="s">
        <v>1297</v>
      </c>
      <c r="AP77" t="s">
        <v>1703</v>
      </c>
      <c r="AQ77" t="s">
        <v>120</v>
      </c>
      <c r="AR77" s="35">
        <v>162641</v>
      </c>
      <c r="AS77" t="s">
        <v>1703</v>
      </c>
      <c r="AU77" s="29">
        <f>IFERROR(Table4[[#This Row],[THT]]/Table4[[#This Row],[ACD_CALLS]],"")</f>
        <v>0</v>
      </c>
      <c r="AV77" s="29">
        <f>COUNTIF(Roster!B:B,Table4[[#This Row],[EMPLID]])</f>
        <v>1</v>
      </c>
      <c r="AW77" s="29">
        <f>IF(Table4[[#This Row],[Is Agent ]]=0,"",SUM(Table4[[#This Row],[I_ACD_TIME]],Table4[[#This Row],[I_ACD_OTHER_TIME]],Table4[[#This Row],[I_ACD_AUX_OUT_TIME]],Table4[[#This Row],[I_ACW_TIME]]))</f>
        <v>945</v>
      </c>
    </row>
    <row r="78" spans="1:49" x14ac:dyDescent="0.25">
      <c r="A78" s="29" t="str">
        <f>CONCATENATE(Table4[[#This Row],[CMSID]],"-",Table4[[#This Row],[CALL_DATE]])</f>
        <v>162641-45176</v>
      </c>
      <c r="B78">
        <v>121985102</v>
      </c>
      <c r="C78" s="8">
        <v>45176</v>
      </c>
      <c r="D78" t="s">
        <v>118</v>
      </c>
      <c r="E78">
        <v>25</v>
      </c>
      <c r="F78">
        <v>0</v>
      </c>
      <c r="G78">
        <v>15988</v>
      </c>
      <c r="H78">
        <v>2929</v>
      </c>
      <c r="I78">
        <v>149</v>
      </c>
      <c r="J78">
        <v>420</v>
      </c>
      <c r="K78">
        <v>0</v>
      </c>
      <c r="L78">
        <v>4231</v>
      </c>
      <c r="M78">
        <v>0</v>
      </c>
      <c r="N78">
        <v>0</v>
      </c>
      <c r="O78">
        <v>8</v>
      </c>
      <c r="P78">
        <v>3225</v>
      </c>
      <c r="Q78">
        <v>14</v>
      </c>
      <c r="R78">
        <v>122</v>
      </c>
      <c r="S78">
        <v>1</v>
      </c>
      <c r="T78">
        <v>0</v>
      </c>
      <c r="U78">
        <v>29986</v>
      </c>
      <c r="V78">
        <v>7426</v>
      </c>
      <c r="W78">
        <v>1068</v>
      </c>
      <c r="X78">
        <v>34</v>
      </c>
      <c r="Y78">
        <v>0</v>
      </c>
      <c r="Z78">
        <v>1669</v>
      </c>
      <c r="AA78">
        <v>0</v>
      </c>
      <c r="AB78">
        <v>1799</v>
      </c>
      <c r="AC78">
        <v>0</v>
      </c>
      <c r="AD78">
        <v>0</v>
      </c>
      <c r="AE78">
        <v>0</v>
      </c>
      <c r="AF78">
        <v>0</v>
      </c>
      <c r="AG78" t="s">
        <v>1418</v>
      </c>
      <c r="AH78" t="s">
        <v>1701</v>
      </c>
      <c r="AI78" t="s">
        <v>1295</v>
      </c>
      <c r="AJ78" s="12" t="s">
        <v>1297</v>
      </c>
      <c r="AK78" t="s">
        <v>126</v>
      </c>
      <c r="AL78" t="s">
        <v>126</v>
      </c>
      <c r="AM78" s="8">
        <v>45178</v>
      </c>
      <c r="AN78" s="12" t="s">
        <v>1297</v>
      </c>
      <c r="AO78" s="12" t="s">
        <v>1297</v>
      </c>
      <c r="AP78" t="s">
        <v>1703</v>
      </c>
      <c r="AQ78" t="s">
        <v>120</v>
      </c>
      <c r="AR78" s="35">
        <v>162641</v>
      </c>
      <c r="AS78" t="s">
        <v>1703</v>
      </c>
      <c r="AU78" s="29">
        <f>IFERROR(Table4[[#This Row],[THT]]/Table4[[#This Row],[ACD_CALLS]],"")</f>
        <v>0</v>
      </c>
      <c r="AV78" s="29">
        <f>COUNTIF(Roster!B:B,Table4[[#This Row],[EMPLID]])</f>
        <v>1</v>
      </c>
      <c r="AW78" s="29">
        <f>IF(Table4[[#This Row],[Is Agent ]]=0,"",SUM(Table4[[#This Row],[I_ACD_TIME]],Table4[[#This Row],[I_ACD_OTHER_TIME]],Table4[[#This Row],[I_ACD_AUX_OUT_TIME]],Table4[[#This Row],[I_ACW_TIME]]))</f>
        <v>19486</v>
      </c>
    </row>
    <row r="79" spans="1:49" x14ac:dyDescent="0.25">
      <c r="A79" s="29" t="str">
        <f>CONCATENATE(Table4[[#This Row],[CMSID]],"-",Table4[[#This Row],[CALL_DATE]])</f>
        <v>162641-45178</v>
      </c>
      <c r="B79">
        <v>121985102</v>
      </c>
      <c r="C79" s="8">
        <v>45178</v>
      </c>
      <c r="D79" t="s">
        <v>123</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t="s">
        <v>1418</v>
      </c>
      <c r="AH79" t="s">
        <v>1701</v>
      </c>
      <c r="AI79" t="s">
        <v>1295</v>
      </c>
      <c r="AJ79" s="12" t="s">
        <v>1297</v>
      </c>
      <c r="AK79" t="s">
        <v>126</v>
      </c>
      <c r="AL79" t="s">
        <v>126</v>
      </c>
      <c r="AM79" s="8">
        <v>45178</v>
      </c>
      <c r="AN79" s="12" t="s">
        <v>1297</v>
      </c>
      <c r="AO79" s="12" t="s">
        <v>1297</v>
      </c>
      <c r="AP79" t="s">
        <v>1703</v>
      </c>
      <c r="AQ79" t="s">
        <v>120</v>
      </c>
      <c r="AR79" s="35">
        <v>162641</v>
      </c>
      <c r="AS79" t="s">
        <v>1703</v>
      </c>
      <c r="AU79" s="29" t="str">
        <f>IFERROR(Table4[[#This Row],[THT]]/Table4[[#This Row],[ACD_CALLS]],"")</f>
        <v/>
      </c>
      <c r="AV79" s="29">
        <f>COUNTIF(Roster!B:B,Table4[[#This Row],[EMPLID]])</f>
        <v>1</v>
      </c>
      <c r="AW79" s="29">
        <f>IF(Table4[[#This Row],[Is Agent ]]=0,"",SUM(Table4[[#This Row],[I_ACD_TIME]],Table4[[#This Row],[I_ACD_OTHER_TIME]],Table4[[#This Row],[I_ACD_AUX_OUT_TIME]],Table4[[#This Row],[I_ACW_TIME]]))</f>
        <v>0</v>
      </c>
    </row>
    <row r="80" spans="1:49" x14ac:dyDescent="0.25">
      <c r="A80" s="29" t="str">
        <f>CONCATENATE(Table4[[#This Row],[CMSID]],"-",Table4[[#This Row],[CALL_DATE]])</f>
        <v>162641-45176</v>
      </c>
      <c r="B80">
        <v>121985102</v>
      </c>
      <c r="C80" s="8">
        <v>45176</v>
      </c>
      <c r="D80" t="s">
        <v>123</v>
      </c>
      <c r="E80">
        <v>2</v>
      </c>
      <c r="F80">
        <v>0</v>
      </c>
      <c r="G80">
        <v>1522</v>
      </c>
      <c r="H80">
        <v>327</v>
      </c>
      <c r="I80">
        <v>8</v>
      </c>
      <c r="J80">
        <v>30</v>
      </c>
      <c r="K80">
        <v>0</v>
      </c>
      <c r="L80">
        <v>8</v>
      </c>
      <c r="M80">
        <v>0</v>
      </c>
      <c r="N80">
        <v>0</v>
      </c>
      <c r="O80">
        <v>1</v>
      </c>
      <c r="P80">
        <v>336</v>
      </c>
      <c r="Q80">
        <v>3</v>
      </c>
      <c r="R80">
        <v>7</v>
      </c>
      <c r="S80">
        <v>1</v>
      </c>
      <c r="T80">
        <v>0</v>
      </c>
      <c r="U80">
        <v>0</v>
      </c>
      <c r="V80">
        <v>0</v>
      </c>
      <c r="W80">
        <v>0</v>
      </c>
      <c r="X80">
        <v>0</v>
      </c>
      <c r="Y80">
        <v>0</v>
      </c>
      <c r="Z80">
        <v>0</v>
      </c>
      <c r="AA80">
        <v>0</v>
      </c>
      <c r="AB80">
        <v>0</v>
      </c>
      <c r="AC80">
        <v>0</v>
      </c>
      <c r="AD80">
        <v>0</v>
      </c>
      <c r="AE80">
        <v>0</v>
      </c>
      <c r="AF80">
        <v>0</v>
      </c>
      <c r="AG80" t="s">
        <v>1418</v>
      </c>
      <c r="AH80" t="s">
        <v>1701</v>
      </c>
      <c r="AI80" t="s">
        <v>1295</v>
      </c>
      <c r="AJ80" s="12" t="s">
        <v>1297</v>
      </c>
      <c r="AK80" t="s">
        <v>126</v>
      </c>
      <c r="AL80" t="s">
        <v>126</v>
      </c>
      <c r="AM80" s="8">
        <v>45178</v>
      </c>
      <c r="AN80" s="12" t="s">
        <v>1297</v>
      </c>
      <c r="AO80" s="12" t="s">
        <v>1297</v>
      </c>
      <c r="AP80" t="s">
        <v>1703</v>
      </c>
      <c r="AQ80" t="s">
        <v>120</v>
      </c>
      <c r="AR80" s="35">
        <v>162641</v>
      </c>
      <c r="AS80" t="s">
        <v>1703</v>
      </c>
      <c r="AU80" s="29">
        <f>IFERROR(Table4[[#This Row],[THT]]/Table4[[#This Row],[ACD_CALLS]],"")</f>
        <v>0</v>
      </c>
      <c r="AV80" s="29">
        <f>COUNTIF(Roster!B:B,Table4[[#This Row],[EMPLID]])</f>
        <v>1</v>
      </c>
      <c r="AW80" s="29">
        <f>IF(Table4[[#This Row],[Is Agent ]]=0,"",SUM(Table4[[#This Row],[I_ACD_TIME]],Table4[[#This Row],[I_ACD_OTHER_TIME]],Table4[[#This Row],[I_ACD_AUX_OUT_TIME]],Table4[[#This Row],[I_ACW_TIME]]))</f>
        <v>1887</v>
      </c>
    </row>
    <row r="81" spans="1:49" x14ac:dyDescent="0.25">
      <c r="A81" s="29" t="str">
        <f>CONCATENATE(Table4[[#This Row],[CMSID]],"-",Table4[[#This Row],[CALL_DATE]])</f>
        <v>162641-45175</v>
      </c>
      <c r="B81">
        <v>121985102</v>
      </c>
      <c r="C81" s="8">
        <v>45175</v>
      </c>
      <c r="D81" t="s">
        <v>123</v>
      </c>
      <c r="E81">
        <v>1</v>
      </c>
      <c r="F81">
        <v>0</v>
      </c>
      <c r="G81">
        <v>115</v>
      </c>
      <c r="H81">
        <v>31</v>
      </c>
      <c r="I81">
        <v>26</v>
      </c>
      <c r="J81">
        <v>0</v>
      </c>
      <c r="K81">
        <v>0</v>
      </c>
      <c r="L81">
        <v>26</v>
      </c>
      <c r="M81">
        <v>0</v>
      </c>
      <c r="N81">
        <v>0</v>
      </c>
      <c r="O81">
        <v>2</v>
      </c>
      <c r="P81">
        <v>57</v>
      </c>
      <c r="Q81">
        <v>2</v>
      </c>
      <c r="R81">
        <v>3</v>
      </c>
      <c r="S81">
        <v>1</v>
      </c>
      <c r="T81">
        <v>0</v>
      </c>
      <c r="U81">
        <v>0</v>
      </c>
      <c r="V81">
        <v>0</v>
      </c>
      <c r="W81">
        <v>0</v>
      </c>
      <c r="X81">
        <v>0</v>
      </c>
      <c r="Y81">
        <v>0</v>
      </c>
      <c r="Z81">
        <v>0</v>
      </c>
      <c r="AA81">
        <v>0</v>
      </c>
      <c r="AB81">
        <v>0</v>
      </c>
      <c r="AC81">
        <v>0</v>
      </c>
      <c r="AD81">
        <v>0</v>
      </c>
      <c r="AE81">
        <v>0</v>
      </c>
      <c r="AF81">
        <v>0</v>
      </c>
      <c r="AG81" t="s">
        <v>1418</v>
      </c>
      <c r="AH81" t="s">
        <v>1701</v>
      </c>
      <c r="AI81" t="s">
        <v>1295</v>
      </c>
      <c r="AJ81" s="12" t="s">
        <v>1297</v>
      </c>
      <c r="AK81" t="s">
        <v>126</v>
      </c>
      <c r="AL81" t="s">
        <v>126</v>
      </c>
      <c r="AM81" s="8">
        <v>45178</v>
      </c>
      <c r="AN81" s="12" t="s">
        <v>1297</v>
      </c>
      <c r="AO81" s="12" t="s">
        <v>1297</v>
      </c>
      <c r="AP81" t="s">
        <v>1703</v>
      </c>
      <c r="AQ81" t="s">
        <v>120</v>
      </c>
      <c r="AR81" s="35">
        <v>162641</v>
      </c>
      <c r="AS81" t="s">
        <v>1703</v>
      </c>
      <c r="AU81" s="29">
        <f>IFERROR(Table4[[#This Row],[THT]]/Table4[[#This Row],[ACD_CALLS]],"")</f>
        <v>0</v>
      </c>
      <c r="AV81" s="29">
        <f>COUNTIF(Roster!B:B,Table4[[#This Row],[EMPLID]])</f>
        <v>1</v>
      </c>
      <c r="AW81" s="29">
        <f>IF(Table4[[#This Row],[Is Agent ]]=0,"",SUM(Table4[[#This Row],[I_ACD_TIME]],Table4[[#This Row],[I_ACD_OTHER_TIME]],Table4[[#This Row],[I_ACD_AUX_OUT_TIME]],Table4[[#This Row],[I_ACW_TIME]]))</f>
        <v>172</v>
      </c>
    </row>
    <row r="82" spans="1:49" x14ac:dyDescent="0.25">
      <c r="A82" s="29" t="str">
        <f>CONCATENATE(Table4[[#This Row],[CMSID]],"-",Table4[[#This Row],[CALL_DATE]])</f>
        <v>162641-45177</v>
      </c>
      <c r="B82">
        <v>121985102</v>
      </c>
      <c r="C82" s="8">
        <v>45177</v>
      </c>
      <c r="D82" t="s">
        <v>118</v>
      </c>
      <c r="E82">
        <v>38</v>
      </c>
      <c r="F82">
        <v>0</v>
      </c>
      <c r="G82">
        <v>19890</v>
      </c>
      <c r="H82">
        <v>1827</v>
      </c>
      <c r="I82">
        <v>885</v>
      </c>
      <c r="J82">
        <v>630</v>
      </c>
      <c r="K82">
        <v>0</v>
      </c>
      <c r="L82">
        <v>1904</v>
      </c>
      <c r="M82">
        <v>0</v>
      </c>
      <c r="N82">
        <v>0</v>
      </c>
      <c r="O82">
        <v>21</v>
      </c>
      <c r="P82">
        <v>2733</v>
      </c>
      <c r="Q82">
        <v>24</v>
      </c>
      <c r="R82">
        <v>185</v>
      </c>
      <c r="S82">
        <v>7</v>
      </c>
      <c r="T82">
        <v>0</v>
      </c>
      <c r="U82">
        <v>28987</v>
      </c>
      <c r="V82">
        <v>5696</v>
      </c>
      <c r="W82">
        <v>759</v>
      </c>
      <c r="X82">
        <v>20</v>
      </c>
      <c r="Y82">
        <v>0</v>
      </c>
      <c r="Z82">
        <v>1838</v>
      </c>
      <c r="AA82">
        <v>0</v>
      </c>
      <c r="AB82">
        <v>2419</v>
      </c>
      <c r="AC82">
        <v>0</v>
      </c>
      <c r="AD82">
        <v>0</v>
      </c>
      <c r="AE82">
        <v>522</v>
      </c>
      <c r="AF82">
        <v>0</v>
      </c>
      <c r="AG82" t="s">
        <v>1418</v>
      </c>
      <c r="AH82" t="s">
        <v>1701</v>
      </c>
      <c r="AI82" t="s">
        <v>1295</v>
      </c>
      <c r="AJ82" s="12" t="s">
        <v>1297</v>
      </c>
      <c r="AK82" t="s">
        <v>126</v>
      </c>
      <c r="AL82" t="s">
        <v>126</v>
      </c>
      <c r="AM82" s="8">
        <v>45178</v>
      </c>
      <c r="AN82" s="12" t="s">
        <v>1297</v>
      </c>
      <c r="AO82" s="12" t="s">
        <v>1297</v>
      </c>
      <c r="AP82" t="s">
        <v>1703</v>
      </c>
      <c r="AQ82" t="s">
        <v>120</v>
      </c>
      <c r="AR82" s="35">
        <v>162641</v>
      </c>
      <c r="AS82" t="s">
        <v>1703</v>
      </c>
      <c r="AU82" s="29">
        <f>IFERROR(Table4[[#This Row],[THT]]/Table4[[#This Row],[ACD_CALLS]],"")</f>
        <v>0</v>
      </c>
      <c r="AV82" s="29">
        <f>COUNTIF(Roster!B:B,Table4[[#This Row],[EMPLID]])</f>
        <v>1</v>
      </c>
      <c r="AW82" s="29">
        <f>IF(Table4[[#This Row],[Is Agent ]]=0,"",SUM(Table4[[#This Row],[I_ACD_TIME]],Table4[[#This Row],[I_ACD_OTHER_TIME]],Table4[[#This Row],[I_ACD_AUX_OUT_TIME]],Table4[[#This Row],[I_ACW_TIME]]))</f>
        <v>23232</v>
      </c>
    </row>
    <row r="83" spans="1:49" x14ac:dyDescent="0.25">
      <c r="A83" s="29" t="str">
        <f>CONCATENATE(Table4[[#This Row],[CMSID]],"-",Table4[[#This Row],[CALL_DATE]])</f>
        <v>162641-45175</v>
      </c>
      <c r="B83">
        <v>121985102</v>
      </c>
      <c r="C83" s="8">
        <v>45175</v>
      </c>
      <c r="D83" t="s">
        <v>118</v>
      </c>
      <c r="E83">
        <v>22</v>
      </c>
      <c r="F83">
        <v>0</v>
      </c>
      <c r="G83">
        <v>17766</v>
      </c>
      <c r="H83">
        <v>1371</v>
      </c>
      <c r="I83">
        <v>234</v>
      </c>
      <c r="J83">
        <v>354</v>
      </c>
      <c r="K83">
        <v>0</v>
      </c>
      <c r="L83">
        <v>4329</v>
      </c>
      <c r="M83">
        <v>0</v>
      </c>
      <c r="N83">
        <v>0</v>
      </c>
      <c r="O83">
        <v>16</v>
      </c>
      <c r="P83">
        <v>2223</v>
      </c>
      <c r="Q83">
        <v>10</v>
      </c>
      <c r="R83">
        <v>105</v>
      </c>
      <c r="S83">
        <v>2</v>
      </c>
      <c r="T83">
        <v>0</v>
      </c>
      <c r="U83">
        <v>29855</v>
      </c>
      <c r="V83">
        <v>8360</v>
      </c>
      <c r="W83">
        <v>1750</v>
      </c>
      <c r="X83">
        <v>31</v>
      </c>
      <c r="Y83">
        <v>0</v>
      </c>
      <c r="Z83">
        <v>1854</v>
      </c>
      <c r="AA83">
        <v>0</v>
      </c>
      <c r="AB83">
        <v>5629</v>
      </c>
      <c r="AC83">
        <v>479</v>
      </c>
      <c r="AD83">
        <v>0</v>
      </c>
      <c r="AE83">
        <v>95</v>
      </c>
      <c r="AF83">
        <v>0</v>
      </c>
      <c r="AG83" t="s">
        <v>1418</v>
      </c>
      <c r="AH83" t="s">
        <v>1701</v>
      </c>
      <c r="AI83" t="s">
        <v>1295</v>
      </c>
      <c r="AJ83" s="12" t="s">
        <v>1297</v>
      </c>
      <c r="AK83" t="s">
        <v>126</v>
      </c>
      <c r="AL83" t="s">
        <v>126</v>
      </c>
      <c r="AM83" s="8">
        <v>45178</v>
      </c>
      <c r="AN83" s="12" t="s">
        <v>1297</v>
      </c>
      <c r="AO83" s="12" t="s">
        <v>1297</v>
      </c>
      <c r="AP83" t="s">
        <v>1703</v>
      </c>
      <c r="AQ83" t="s">
        <v>120</v>
      </c>
      <c r="AR83" s="35">
        <v>162641</v>
      </c>
      <c r="AS83" t="s">
        <v>1703</v>
      </c>
      <c r="AU83" s="29">
        <f>IFERROR(Table4[[#This Row],[THT]]/Table4[[#This Row],[ACD_CALLS]],"")</f>
        <v>0</v>
      </c>
      <c r="AV83" s="29">
        <f>COUNTIF(Roster!B:B,Table4[[#This Row],[EMPLID]])</f>
        <v>1</v>
      </c>
      <c r="AW83" s="29">
        <f>IF(Table4[[#This Row],[Is Agent ]]=0,"",SUM(Table4[[#This Row],[I_ACD_TIME]],Table4[[#This Row],[I_ACD_OTHER_TIME]],Table4[[#This Row],[I_ACD_AUX_OUT_TIME]],Table4[[#This Row],[I_ACW_TIME]]))</f>
        <v>19725</v>
      </c>
    </row>
    <row r="84" spans="1:49" x14ac:dyDescent="0.25">
      <c r="A84" s="29" t="str">
        <f>CONCATENATE(Table4[[#This Row],[CMSID]],"-",Table4[[#This Row],[CALL_DATE]])</f>
        <v>162641-45177</v>
      </c>
      <c r="B84">
        <v>121985102</v>
      </c>
      <c r="C84" s="8">
        <v>45177</v>
      </c>
      <c r="D84" t="s">
        <v>123</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t="s">
        <v>1418</v>
      </c>
      <c r="AH84" t="s">
        <v>1701</v>
      </c>
      <c r="AI84" t="s">
        <v>1295</v>
      </c>
      <c r="AJ84" s="12" t="s">
        <v>1297</v>
      </c>
      <c r="AK84" t="s">
        <v>126</v>
      </c>
      <c r="AL84" t="s">
        <v>126</v>
      </c>
      <c r="AM84" s="8">
        <v>45178</v>
      </c>
      <c r="AN84" s="12" t="s">
        <v>1297</v>
      </c>
      <c r="AO84" s="12" t="s">
        <v>1297</v>
      </c>
      <c r="AP84" t="s">
        <v>1703</v>
      </c>
      <c r="AQ84" t="s">
        <v>120</v>
      </c>
      <c r="AR84" s="35">
        <v>162641</v>
      </c>
      <c r="AS84" t="s">
        <v>1703</v>
      </c>
      <c r="AU84" s="29" t="str">
        <f>IFERROR(Table4[[#This Row],[THT]]/Table4[[#This Row],[ACD_CALLS]],"")</f>
        <v/>
      </c>
      <c r="AV84" s="29">
        <f>COUNTIF(Roster!B:B,Table4[[#This Row],[EMPLID]])</f>
        <v>1</v>
      </c>
      <c r="AW84" s="29">
        <f>IF(Table4[[#This Row],[Is Agent ]]=0,"",SUM(Table4[[#This Row],[I_ACD_TIME]],Table4[[#This Row],[I_ACD_OTHER_TIME]],Table4[[#This Row],[I_ACD_AUX_OUT_TIME]],Table4[[#This Row],[I_ACW_TIME]]))</f>
        <v>0</v>
      </c>
    </row>
    <row r="85" spans="1:49" x14ac:dyDescent="0.25">
      <c r="A85" s="29" t="str">
        <f>CONCATENATE(Table4[[#This Row],[CMSID]],"-",Table4[[#This Row],[CALL_DATE]])</f>
        <v>162641-45174</v>
      </c>
      <c r="B85">
        <v>121985102</v>
      </c>
      <c r="C85" s="8">
        <v>45174</v>
      </c>
      <c r="D85" t="s">
        <v>118</v>
      </c>
      <c r="E85">
        <v>33</v>
      </c>
      <c r="F85">
        <v>0</v>
      </c>
      <c r="G85">
        <v>16832</v>
      </c>
      <c r="H85">
        <v>2632</v>
      </c>
      <c r="I85">
        <v>557</v>
      </c>
      <c r="J85">
        <v>542</v>
      </c>
      <c r="K85">
        <v>0</v>
      </c>
      <c r="L85">
        <v>3611</v>
      </c>
      <c r="M85">
        <v>0</v>
      </c>
      <c r="N85">
        <v>0</v>
      </c>
      <c r="O85">
        <v>32</v>
      </c>
      <c r="P85">
        <v>3191</v>
      </c>
      <c r="Q85">
        <v>16</v>
      </c>
      <c r="R85">
        <v>159</v>
      </c>
      <c r="S85">
        <v>4</v>
      </c>
      <c r="T85">
        <v>0</v>
      </c>
      <c r="U85">
        <v>29118</v>
      </c>
      <c r="V85">
        <v>6432</v>
      </c>
      <c r="W85">
        <v>1874</v>
      </c>
      <c r="X85">
        <v>46</v>
      </c>
      <c r="Y85">
        <v>0</v>
      </c>
      <c r="Z85">
        <v>1675</v>
      </c>
      <c r="AA85">
        <v>0</v>
      </c>
      <c r="AB85">
        <v>3634</v>
      </c>
      <c r="AC85">
        <v>0</v>
      </c>
      <c r="AD85">
        <v>0</v>
      </c>
      <c r="AE85">
        <v>2</v>
      </c>
      <c r="AF85">
        <v>0</v>
      </c>
      <c r="AG85" t="s">
        <v>1418</v>
      </c>
      <c r="AH85" t="s">
        <v>1701</v>
      </c>
      <c r="AI85" t="s">
        <v>1295</v>
      </c>
      <c r="AJ85" s="12" t="s">
        <v>1297</v>
      </c>
      <c r="AK85" t="s">
        <v>126</v>
      </c>
      <c r="AL85" t="s">
        <v>126</v>
      </c>
      <c r="AM85" s="8">
        <v>45178</v>
      </c>
      <c r="AN85" s="12" t="s">
        <v>1297</v>
      </c>
      <c r="AO85" s="12" t="s">
        <v>1297</v>
      </c>
      <c r="AP85" t="s">
        <v>1703</v>
      </c>
      <c r="AQ85" t="s">
        <v>120</v>
      </c>
      <c r="AR85" s="35">
        <v>162641</v>
      </c>
      <c r="AS85" t="s">
        <v>1703</v>
      </c>
      <c r="AU85" s="29">
        <f>IFERROR(Table4[[#This Row],[THT]]/Table4[[#This Row],[ACD_CALLS]],"")</f>
        <v>0</v>
      </c>
      <c r="AV85" s="29">
        <f>COUNTIF(Roster!B:B,Table4[[#This Row],[EMPLID]])</f>
        <v>1</v>
      </c>
      <c r="AW85" s="29">
        <f>IF(Table4[[#This Row],[Is Agent ]]=0,"",SUM(Table4[[#This Row],[I_ACD_TIME]],Table4[[#This Row],[I_ACD_OTHER_TIME]],Table4[[#This Row],[I_ACD_AUX_OUT_TIME]],Table4[[#This Row],[I_ACW_TIME]]))</f>
        <v>20563</v>
      </c>
    </row>
    <row r="86" spans="1:49" x14ac:dyDescent="0.25">
      <c r="A86" s="29" t="str">
        <f>CONCATENATE(Table4[[#This Row],[CMSID]],"-",Table4[[#This Row],[CALL_DATE]])</f>
        <v>162641-45178</v>
      </c>
      <c r="B86">
        <v>121985102</v>
      </c>
      <c r="C86" s="8">
        <v>45178</v>
      </c>
      <c r="D86" t="s">
        <v>118</v>
      </c>
      <c r="E86">
        <v>27</v>
      </c>
      <c r="F86">
        <v>0</v>
      </c>
      <c r="G86">
        <v>13482</v>
      </c>
      <c r="H86">
        <v>1661</v>
      </c>
      <c r="I86">
        <v>267</v>
      </c>
      <c r="J86">
        <v>385</v>
      </c>
      <c r="K86">
        <v>0</v>
      </c>
      <c r="L86">
        <v>3090</v>
      </c>
      <c r="M86">
        <v>0</v>
      </c>
      <c r="N86">
        <v>0</v>
      </c>
      <c r="O86">
        <v>15</v>
      </c>
      <c r="P86">
        <v>2158</v>
      </c>
      <c r="Q86">
        <v>12</v>
      </c>
      <c r="R86">
        <v>134</v>
      </c>
      <c r="S86">
        <v>1</v>
      </c>
      <c r="T86">
        <v>0</v>
      </c>
      <c r="U86">
        <v>25686</v>
      </c>
      <c r="V86">
        <v>7966</v>
      </c>
      <c r="W86">
        <v>1829</v>
      </c>
      <c r="X86">
        <v>11</v>
      </c>
      <c r="Y86">
        <v>0</v>
      </c>
      <c r="Z86">
        <v>1782</v>
      </c>
      <c r="AA86">
        <v>0</v>
      </c>
      <c r="AB86">
        <v>3752</v>
      </c>
      <c r="AC86">
        <v>1425</v>
      </c>
      <c r="AD86">
        <v>0</v>
      </c>
      <c r="AE86">
        <v>8</v>
      </c>
      <c r="AF86">
        <v>0</v>
      </c>
      <c r="AG86" t="s">
        <v>1418</v>
      </c>
      <c r="AH86" t="s">
        <v>1701</v>
      </c>
      <c r="AI86" t="s">
        <v>1295</v>
      </c>
      <c r="AJ86" s="12" t="s">
        <v>1297</v>
      </c>
      <c r="AK86" t="s">
        <v>126</v>
      </c>
      <c r="AL86" t="s">
        <v>126</v>
      </c>
      <c r="AM86" s="8">
        <v>45178</v>
      </c>
      <c r="AN86" s="12" t="s">
        <v>1297</v>
      </c>
      <c r="AO86" s="12" t="s">
        <v>1297</v>
      </c>
      <c r="AP86" t="s">
        <v>1703</v>
      </c>
      <c r="AQ86" t="s">
        <v>120</v>
      </c>
      <c r="AR86" s="35">
        <v>162641</v>
      </c>
      <c r="AS86" t="s">
        <v>1703</v>
      </c>
      <c r="AU86" s="29">
        <f>IFERROR(Table4[[#This Row],[THT]]/Table4[[#This Row],[ACD_CALLS]],"")</f>
        <v>0</v>
      </c>
      <c r="AV86" s="29">
        <f>COUNTIF(Roster!B:B,Table4[[#This Row],[EMPLID]])</f>
        <v>1</v>
      </c>
      <c r="AW86" s="29">
        <f>IF(Table4[[#This Row],[Is Agent ]]=0,"",SUM(Table4[[#This Row],[I_ACD_TIME]],Table4[[#This Row],[I_ACD_OTHER_TIME]],Table4[[#This Row],[I_ACD_AUX_OUT_TIME]],Table4[[#This Row],[I_ACW_TIME]]))</f>
        <v>15795</v>
      </c>
    </row>
    <row r="87" spans="1:49" x14ac:dyDescent="0.25">
      <c r="A87" s="29" t="str">
        <f>CONCATENATE(Table4[[#This Row],[CMSID]],"-",Table4[[#This Row],[CALL_DATE]])</f>
        <v>162641-45174</v>
      </c>
      <c r="B87">
        <v>121985102</v>
      </c>
      <c r="C87" s="8">
        <v>45174</v>
      </c>
      <c r="D87" t="s">
        <v>123</v>
      </c>
      <c r="E87">
        <v>1</v>
      </c>
      <c r="F87">
        <v>0</v>
      </c>
      <c r="G87">
        <v>615</v>
      </c>
      <c r="H87">
        <v>0</v>
      </c>
      <c r="I87">
        <v>0</v>
      </c>
      <c r="J87">
        <v>30</v>
      </c>
      <c r="K87">
        <v>0</v>
      </c>
      <c r="L87">
        <v>0</v>
      </c>
      <c r="M87">
        <v>0</v>
      </c>
      <c r="N87">
        <v>0</v>
      </c>
      <c r="O87">
        <v>0</v>
      </c>
      <c r="P87">
        <v>0</v>
      </c>
      <c r="Q87">
        <v>0</v>
      </c>
      <c r="R87">
        <v>2</v>
      </c>
      <c r="S87">
        <v>0</v>
      </c>
      <c r="T87">
        <v>0</v>
      </c>
      <c r="U87">
        <v>0</v>
      </c>
      <c r="V87">
        <v>0</v>
      </c>
      <c r="W87">
        <v>0</v>
      </c>
      <c r="X87">
        <v>0</v>
      </c>
      <c r="Y87">
        <v>0</v>
      </c>
      <c r="Z87">
        <v>0</v>
      </c>
      <c r="AA87">
        <v>0</v>
      </c>
      <c r="AB87">
        <v>0</v>
      </c>
      <c r="AC87">
        <v>0</v>
      </c>
      <c r="AD87">
        <v>0</v>
      </c>
      <c r="AE87">
        <v>0</v>
      </c>
      <c r="AF87">
        <v>0</v>
      </c>
      <c r="AG87" t="s">
        <v>1418</v>
      </c>
      <c r="AH87" t="s">
        <v>1701</v>
      </c>
      <c r="AI87" t="s">
        <v>1295</v>
      </c>
      <c r="AJ87" s="12" t="s">
        <v>1297</v>
      </c>
      <c r="AK87" t="s">
        <v>126</v>
      </c>
      <c r="AL87" t="s">
        <v>126</v>
      </c>
      <c r="AM87" s="8">
        <v>45178</v>
      </c>
      <c r="AN87" s="12" t="s">
        <v>1297</v>
      </c>
      <c r="AO87" s="12" t="s">
        <v>1297</v>
      </c>
      <c r="AP87" t="s">
        <v>1703</v>
      </c>
      <c r="AQ87" t="s">
        <v>120</v>
      </c>
      <c r="AR87" s="35">
        <v>162641</v>
      </c>
      <c r="AS87" t="s">
        <v>1703</v>
      </c>
      <c r="AU87" s="29">
        <f>IFERROR(Table4[[#This Row],[THT]]/Table4[[#This Row],[ACD_CALLS]],"")</f>
        <v>0</v>
      </c>
      <c r="AV87" s="29">
        <f>COUNTIF(Roster!B:B,Table4[[#This Row],[EMPLID]])</f>
        <v>1</v>
      </c>
      <c r="AW87" s="29">
        <f>IF(Table4[[#This Row],[Is Agent ]]=0,"",SUM(Table4[[#This Row],[I_ACD_TIME]],Table4[[#This Row],[I_ACD_OTHER_TIME]],Table4[[#This Row],[I_ACD_AUX_OUT_TIME]],Table4[[#This Row],[I_ACW_TIME]]))</f>
        <v>645</v>
      </c>
    </row>
    <row r="88" spans="1:49" x14ac:dyDescent="0.25">
      <c r="A88" s="29" t="e">
        <f>CONCATENATE(Table4[[#This Row],[CMSID]],"-",Table4[[#This Row],[CALL_DATE]])</f>
        <v>#N/A</v>
      </c>
      <c r="B88" t="e">
        <v>#N/A</v>
      </c>
      <c r="C88" s="8">
        <v>45175</v>
      </c>
      <c r="D88" t="s">
        <v>118</v>
      </c>
      <c r="E88">
        <v>0</v>
      </c>
      <c r="F88">
        <v>0</v>
      </c>
      <c r="G88">
        <v>0</v>
      </c>
      <c r="H88">
        <v>0</v>
      </c>
      <c r="I88">
        <v>0</v>
      </c>
      <c r="J88">
        <v>0</v>
      </c>
      <c r="K88">
        <v>0</v>
      </c>
      <c r="L88">
        <v>0</v>
      </c>
      <c r="M88">
        <v>0</v>
      </c>
      <c r="N88">
        <v>0</v>
      </c>
      <c r="O88">
        <v>0</v>
      </c>
      <c r="P88">
        <v>0</v>
      </c>
      <c r="Q88">
        <v>0</v>
      </c>
      <c r="R88">
        <v>0</v>
      </c>
      <c r="S88">
        <v>0</v>
      </c>
      <c r="T88">
        <v>0</v>
      </c>
      <c r="U88">
        <v>107</v>
      </c>
      <c r="V88">
        <v>69</v>
      </c>
      <c r="W88">
        <v>38</v>
      </c>
      <c r="X88">
        <v>64</v>
      </c>
      <c r="Y88">
        <v>0</v>
      </c>
      <c r="Z88">
        <v>0</v>
      </c>
      <c r="AA88">
        <v>0</v>
      </c>
      <c r="AB88">
        <v>0</v>
      </c>
      <c r="AC88">
        <v>0</v>
      </c>
      <c r="AD88">
        <v>0</v>
      </c>
      <c r="AE88">
        <v>0</v>
      </c>
      <c r="AF88">
        <v>0</v>
      </c>
      <c r="AG88" t="e">
        <v>#N/A</v>
      </c>
      <c r="AH88" t="s">
        <v>1702</v>
      </c>
      <c r="AI88" t="e">
        <v>#N/A</v>
      </c>
      <c r="AJ88" s="12" t="s">
        <v>1297</v>
      </c>
      <c r="AK88" t="s">
        <v>127</v>
      </c>
      <c r="AL88" t="s">
        <v>127</v>
      </c>
      <c r="AM88" s="8">
        <v>45178</v>
      </c>
      <c r="AN88" s="12" t="s">
        <v>1297</v>
      </c>
      <c r="AO88" s="12" t="s">
        <v>1297</v>
      </c>
      <c r="AP88" t="s">
        <v>1703</v>
      </c>
      <c r="AQ88" t="s">
        <v>120</v>
      </c>
      <c r="AR88" t="e">
        <v>#N/A</v>
      </c>
      <c r="AS88" t="s">
        <v>1703</v>
      </c>
      <c r="AU88" s="29" t="str">
        <f>IFERROR(Table4[[#This Row],[THT]]/Table4[[#This Row],[ACD_CALLS]],"")</f>
        <v/>
      </c>
      <c r="AV88" s="29">
        <f>COUNTIF(Roster!B:B,Table4[[#This Row],[EMPLID]])</f>
        <v>0</v>
      </c>
      <c r="AW88" s="29" t="str">
        <f>IF(Table4[[#This Row],[Is Agent ]]=0,"",SUM(Table4[[#This Row],[I_ACD_TIME]],Table4[[#This Row],[I_ACD_OTHER_TIME]],Table4[[#This Row],[I_ACD_AUX_OUT_TIME]],Table4[[#This Row],[I_ACW_TIME]]))</f>
        <v/>
      </c>
    </row>
    <row r="89" spans="1:49" x14ac:dyDescent="0.25">
      <c r="A89" s="29" t="e">
        <f>CONCATENATE(Table4[[#This Row],[CMSID]],"-",Table4[[#This Row],[CALL_DATE]])</f>
        <v>#N/A</v>
      </c>
      <c r="B89" t="e">
        <v>#N/A</v>
      </c>
      <c r="C89" s="8">
        <v>45175</v>
      </c>
      <c r="D89" t="s">
        <v>123</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t="e">
        <v>#N/A</v>
      </c>
      <c r="AH89" t="s">
        <v>1702</v>
      </c>
      <c r="AI89" t="e">
        <v>#N/A</v>
      </c>
      <c r="AJ89" s="12" t="s">
        <v>1297</v>
      </c>
      <c r="AK89" t="s">
        <v>127</v>
      </c>
      <c r="AL89" t="s">
        <v>127</v>
      </c>
      <c r="AM89" s="8">
        <v>45178</v>
      </c>
      <c r="AN89" s="12" t="s">
        <v>1297</v>
      </c>
      <c r="AO89" s="12" t="s">
        <v>1297</v>
      </c>
      <c r="AP89" t="s">
        <v>1703</v>
      </c>
      <c r="AQ89" t="s">
        <v>120</v>
      </c>
      <c r="AR89" t="e">
        <v>#N/A</v>
      </c>
      <c r="AS89" t="s">
        <v>1703</v>
      </c>
      <c r="AU89" s="29" t="str">
        <f>IFERROR(Table4[[#This Row],[THT]]/Table4[[#This Row],[ACD_CALLS]],"")</f>
        <v/>
      </c>
      <c r="AV89" s="29">
        <f>COUNTIF(Roster!B:B,Table4[[#This Row],[EMPLID]])</f>
        <v>0</v>
      </c>
      <c r="AW89" s="29" t="str">
        <f>IF(Table4[[#This Row],[Is Agent ]]=0,"",SUM(Table4[[#This Row],[I_ACD_TIME]],Table4[[#This Row],[I_ACD_OTHER_TIME]],Table4[[#This Row],[I_ACD_AUX_OUT_TIME]],Table4[[#This Row],[I_ACW_TIME]]))</f>
        <v/>
      </c>
    </row>
    <row r="90" spans="1:49" x14ac:dyDescent="0.25">
      <c r="A90" s="29" t="e">
        <f>CONCATENATE(Table4[[#This Row],[CMSID]],"-",Table4[[#This Row],[CALL_DATE]])</f>
        <v>#N/A</v>
      </c>
      <c r="B90" t="e">
        <v>#N/A</v>
      </c>
      <c r="C90" s="8">
        <v>45173</v>
      </c>
      <c r="D90" t="s">
        <v>118</v>
      </c>
      <c r="E90">
        <v>6</v>
      </c>
      <c r="F90">
        <v>0</v>
      </c>
      <c r="G90">
        <v>3344</v>
      </c>
      <c r="H90">
        <v>21</v>
      </c>
      <c r="I90">
        <v>154</v>
      </c>
      <c r="J90">
        <v>458</v>
      </c>
      <c r="K90">
        <v>8</v>
      </c>
      <c r="L90">
        <v>154</v>
      </c>
      <c r="M90">
        <v>0</v>
      </c>
      <c r="N90">
        <v>1</v>
      </c>
      <c r="O90">
        <v>2</v>
      </c>
      <c r="P90">
        <v>239</v>
      </c>
      <c r="Q90">
        <v>4</v>
      </c>
      <c r="R90">
        <v>30</v>
      </c>
      <c r="S90">
        <v>2</v>
      </c>
      <c r="T90">
        <v>0</v>
      </c>
      <c r="U90">
        <v>4229</v>
      </c>
      <c r="V90">
        <v>375</v>
      </c>
      <c r="W90">
        <v>1</v>
      </c>
      <c r="X90">
        <v>72</v>
      </c>
      <c r="Y90">
        <v>0</v>
      </c>
      <c r="Z90">
        <v>0</v>
      </c>
      <c r="AA90">
        <v>143</v>
      </c>
      <c r="AB90">
        <v>0</v>
      </c>
      <c r="AC90">
        <v>0</v>
      </c>
      <c r="AD90">
        <v>0</v>
      </c>
      <c r="AE90">
        <v>0</v>
      </c>
      <c r="AF90">
        <v>0</v>
      </c>
      <c r="AG90" t="e">
        <v>#N/A</v>
      </c>
      <c r="AH90" t="s">
        <v>1702</v>
      </c>
      <c r="AI90" t="e">
        <v>#N/A</v>
      </c>
      <c r="AJ90" s="12" t="s">
        <v>1297</v>
      </c>
      <c r="AK90" t="s">
        <v>127</v>
      </c>
      <c r="AL90" t="s">
        <v>127</v>
      </c>
      <c r="AM90" s="8">
        <v>45178</v>
      </c>
      <c r="AN90" s="12" t="s">
        <v>1297</v>
      </c>
      <c r="AO90" s="12" t="s">
        <v>1297</v>
      </c>
      <c r="AP90" t="s">
        <v>1703</v>
      </c>
      <c r="AQ90" t="s">
        <v>120</v>
      </c>
      <c r="AR90" t="e">
        <v>#N/A</v>
      </c>
      <c r="AS90" t="s">
        <v>1703</v>
      </c>
      <c r="AU90" s="29">
        <f>IFERROR(Table4[[#This Row],[THT]]/Table4[[#This Row],[ACD_CALLS]],"")</f>
        <v>0</v>
      </c>
      <c r="AV90" s="29">
        <f>COUNTIF(Roster!B:B,Table4[[#This Row],[EMPLID]])</f>
        <v>0</v>
      </c>
      <c r="AW90" s="29" t="str">
        <f>IF(Table4[[#This Row],[Is Agent ]]=0,"",SUM(Table4[[#This Row],[I_ACD_TIME]],Table4[[#This Row],[I_ACD_OTHER_TIME]],Table4[[#This Row],[I_ACD_AUX_OUT_TIME]],Table4[[#This Row],[I_ACW_TIME]]))</f>
        <v/>
      </c>
    </row>
    <row r="91" spans="1:49" x14ac:dyDescent="0.25">
      <c r="A91" s="29" t="e">
        <f>CONCATENATE(Table4[[#This Row],[CMSID]],"-",Table4[[#This Row],[CALL_DATE]])</f>
        <v>#N/A</v>
      </c>
      <c r="B91" t="e">
        <v>#N/A</v>
      </c>
      <c r="C91" s="8">
        <v>45173</v>
      </c>
      <c r="D91" t="s">
        <v>123</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t="e">
        <v>#N/A</v>
      </c>
      <c r="AH91" t="s">
        <v>1702</v>
      </c>
      <c r="AI91" t="e">
        <v>#N/A</v>
      </c>
      <c r="AJ91" s="12" t="s">
        <v>1297</v>
      </c>
      <c r="AK91" t="s">
        <v>127</v>
      </c>
      <c r="AL91" t="s">
        <v>127</v>
      </c>
      <c r="AM91" s="8">
        <v>45178</v>
      </c>
      <c r="AN91" s="12" t="s">
        <v>1297</v>
      </c>
      <c r="AO91" s="12" t="s">
        <v>1297</v>
      </c>
      <c r="AP91" t="s">
        <v>1703</v>
      </c>
      <c r="AQ91" t="s">
        <v>120</v>
      </c>
      <c r="AR91" t="e">
        <v>#N/A</v>
      </c>
      <c r="AS91" t="s">
        <v>1703</v>
      </c>
      <c r="AU91" s="29" t="str">
        <f>IFERROR(Table4[[#This Row],[THT]]/Table4[[#This Row],[ACD_CALLS]],"")</f>
        <v/>
      </c>
      <c r="AV91" s="29">
        <f>COUNTIF(Roster!B:B,Table4[[#This Row],[EMPLID]])</f>
        <v>0</v>
      </c>
      <c r="AW91" s="29" t="str">
        <f>IF(Table4[[#This Row],[Is Agent ]]=0,"",SUM(Table4[[#This Row],[I_ACD_TIME]],Table4[[#This Row],[I_ACD_OTHER_TIME]],Table4[[#This Row],[I_ACD_AUX_OUT_TIME]],Table4[[#This Row],[I_ACW_TIME]]))</f>
        <v/>
      </c>
    </row>
    <row r="92" spans="1:49" x14ac:dyDescent="0.25">
      <c r="A92" s="29" t="str">
        <f>CONCATENATE(Table4[[#This Row],[CMSID]],"-",Table4[[#This Row],[CALL_DATE]])</f>
        <v>109641-45173</v>
      </c>
      <c r="B92">
        <v>75476102</v>
      </c>
      <c r="C92" s="8">
        <v>45173</v>
      </c>
      <c r="D92" t="s">
        <v>118</v>
      </c>
      <c r="E92">
        <v>38</v>
      </c>
      <c r="F92">
        <v>0</v>
      </c>
      <c r="G92">
        <v>16377</v>
      </c>
      <c r="H92">
        <v>1102</v>
      </c>
      <c r="I92">
        <v>401</v>
      </c>
      <c r="J92">
        <v>5</v>
      </c>
      <c r="K92">
        <v>0</v>
      </c>
      <c r="L92">
        <v>427</v>
      </c>
      <c r="M92">
        <v>0</v>
      </c>
      <c r="N92">
        <v>0</v>
      </c>
      <c r="O92">
        <v>6</v>
      </c>
      <c r="P92">
        <v>1506</v>
      </c>
      <c r="Q92">
        <v>15</v>
      </c>
      <c r="R92">
        <v>183</v>
      </c>
      <c r="S92">
        <v>5</v>
      </c>
      <c r="T92">
        <v>0</v>
      </c>
      <c r="U92">
        <v>0</v>
      </c>
      <c r="V92">
        <v>0</v>
      </c>
      <c r="W92">
        <v>0</v>
      </c>
      <c r="X92">
        <v>0</v>
      </c>
      <c r="Y92">
        <v>0</v>
      </c>
      <c r="Z92">
        <v>0</v>
      </c>
      <c r="AA92">
        <v>0</v>
      </c>
      <c r="AB92">
        <v>0</v>
      </c>
      <c r="AC92">
        <v>0</v>
      </c>
      <c r="AD92">
        <v>0</v>
      </c>
      <c r="AE92">
        <v>0</v>
      </c>
      <c r="AF92">
        <v>0</v>
      </c>
      <c r="AG92" t="s">
        <v>1372</v>
      </c>
      <c r="AH92" t="s">
        <v>1285</v>
      </c>
      <c r="AI92" t="s">
        <v>1295</v>
      </c>
      <c r="AJ92" s="12" t="s">
        <v>1297</v>
      </c>
      <c r="AK92" t="s">
        <v>128</v>
      </c>
      <c r="AL92" t="s">
        <v>128</v>
      </c>
      <c r="AM92" s="8">
        <v>45178</v>
      </c>
      <c r="AN92" s="12" t="s">
        <v>1297</v>
      </c>
      <c r="AO92" s="12" t="s">
        <v>1297</v>
      </c>
      <c r="AP92" t="s">
        <v>1703</v>
      </c>
      <c r="AQ92" t="s">
        <v>120</v>
      </c>
      <c r="AR92" s="35">
        <v>109641</v>
      </c>
      <c r="AS92" t="s">
        <v>1703</v>
      </c>
      <c r="AU92" s="29">
        <f>IFERROR(Table4[[#This Row],[THT]]/Table4[[#This Row],[ACD_CALLS]],"")</f>
        <v>0</v>
      </c>
      <c r="AV92" s="29">
        <f>COUNTIF(Roster!B:B,Table4[[#This Row],[EMPLID]])</f>
        <v>1</v>
      </c>
      <c r="AW92" s="29">
        <f>IF(Table4[[#This Row],[Is Agent ]]=0,"",SUM(Table4[[#This Row],[I_ACD_TIME]],Table4[[#This Row],[I_ACD_OTHER_TIME]],Table4[[#This Row],[I_ACD_AUX_OUT_TIME]],Table4[[#This Row],[I_ACW_TIME]]))</f>
        <v>17885</v>
      </c>
    </row>
    <row r="93" spans="1:49" x14ac:dyDescent="0.25">
      <c r="A93" s="29" t="str">
        <f>CONCATENATE(Table4[[#This Row],[CMSID]],"-",Table4[[#This Row],[CALL_DATE]])</f>
        <v>109641-45171</v>
      </c>
      <c r="B93">
        <v>75476102</v>
      </c>
      <c r="C93" s="8">
        <v>45171</v>
      </c>
      <c r="D93" t="s">
        <v>118</v>
      </c>
      <c r="E93">
        <v>28</v>
      </c>
      <c r="F93">
        <v>0</v>
      </c>
      <c r="G93">
        <v>15522</v>
      </c>
      <c r="H93">
        <v>769</v>
      </c>
      <c r="I93">
        <v>771</v>
      </c>
      <c r="J93">
        <v>0</v>
      </c>
      <c r="K93">
        <v>0</v>
      </c>
      <c r="L93">
        <v>771</v>
      </c>
      <c r="M93">
        <v>0</v>
      </c>
      <c r="N93">
        <v>0</v>
      </c>
      <c r="O93">
        <v>3</v>
      </c>
      <c r="P93">
        <v>1580</v>
      </c>
      <c r="Q93">
        <v>9</v>
      </c>
      <c r="R93">
        <v>130</v>
      </c>
      <c r="S93">
        <v>3</v>
      </c>
      <c r="T93">
        <v>0</v>
      </c>
      <c r="U93">
        <v>0</v>
      </c>
      <c r="V93">
        <v>0</v>
      </c>
      <c r="W93">
        <v>0</v>
      </c>
      <c r="X93">
        <v>0</v>
      </c>
      <c r="Y93">
        <v>0</v>
      </c>
      <c r="Z93">
        <v>0</v>
      </c>
      <c r="AA93">
        <v>0</v>
      </c>
      <c r="AB93">
        <v>0</v>
      </c>
      <c r="AC93">
        <v>0</v>
      </c>
      <c r="AD93">
        <v>0</v>
      </c>
      <c r="AE93">
        <v>0</v>
      </c>
      <c r="AF93">
        <v>0</v>
      </c>
      <c r="AG93" t="s">
        <v>1372</v>
      </c>
      <c r="AH93" t="s">
        <v>1285</v>
      </c>
      <c r="AI93" t="s">
        <v>1295</v>
      </c>
      <c r="AJ93" s="12" t="s">
        <v>1297</v>
      </c>
      <c r="AK93" t="s">
        <v>128</v>
      </c>
      <c r="AL93" t="s">
        <v>128</v>
      </c>
      <c r="AM93" s="8">
        <v>45171</v>
      </c>
      <c r="AN93" s="12" t="s">
        <v>1297</v>
      </c>
      <c r="AO93" s="12" t="s">
        <v>1297</v>
      </c>
      <c r="AP93" t="s">
        <v>1703</v>
      </c>
      <c r="AQ93" t="s">
        <v>120</v>
      </c>
      <c r="AR93" s="35">
        <v>109641</v>
      </c>
      <c r="AS93" t="s">
        <v>1703</v>
      </c>
      <c r="AU93" s="29">
        <f>IFERROR(Table4[[#This Row],[THT]]/Table4[[#This Row],[ACD_CALLS]],"")</f>
        <v>0</v>
      </c>
      <c r="AV93" s="29">
        <f>COUNTIF(Roster!B:B,Table4[[#This Row],[EMPLID]])</f>
        <v>1</v>
      </c>
      <c r="AW93" s="29">
        <f>IF(Table4[[#This Row],[Is Agent ]]=0,"",SUM(Table4[[#This Row],[I_ACD_TIME]],Table4[[#This Row],[I_ACD_OTHER_TIME]],Table4[[#This Row],[I_ACD_AUX_OUT_TIME]],Table4[[#This Row],[I_ACW_TIME]]))</f>
        <v>17062</v>
      </c>
    </row>
    <row r="94" spans="1:49" x14ac:dyDescent="0.25">
      <c r="A94" s="29" t="str">
        <f>CONCATENATE(Table4[[#This Row],[CMSID]],"-",Table4[[#This Row],[CALL_DATE]])</f>
        <v>109641-45178</v>
      </c>
      <c r="B94">
        <v>75476102</v>
      </c>
      <c r="C94" s="8">
        <v>45178</v>
      </c>
      <c r="D94" t="s">
        <v>123</v>
      </c>
      <c r="E94">
        <v>0</v>
      </c>
      <c r="F94">
        <v>0</v>
      </c>
      <c r="G94">
        <v>0</v>
      </c>
      <c r="H94">
        <v>0</v>
      </c>
      <c r="I94">
        <v>0</v>
      </c>
      <c r="J94">
        <v>0</v>
      </c>
      <c r="K94">
        <v>0</v>
      </c>
      <c r="L94">
        <v>3493</v>
      </c>
      <c r="M94">
        <v>0</v>
      </c>
      <c r="N94">
        <v>0</v>
      </c>
      <c r="O94">
        <v>13</v>
      </c>
      <c r="P94">
        <v>0</v>
      </c>
      <c r="Q94">
        <v>0</v>
      </c>
      <c r="R94">
        <v>0</v>
      </c>
      <c r="S94">
        <v>0</v>
      </c>
      <c r="T94">
        <v>0</v>
      </c>
      <c r="U94">
        <v>35454</v>
      </c>
      <c r="V94">
        <v>16571</v>
      </c>
      <c r="W94">
        <v>1035</v>
      </c>
      <c r="X94">
        <v>266</v>
      </c>
      <c r="Y94">
        <v>0</v>
      </c>
      <c r="Z94">
        <v>3256</v>
      </c>
      <c r="AA94">
        <v>0</v>
      </c>
      <c r="AB94">
        <v>11908</v>
      </c>
      <c r="AC94">
        <v>0</v>
      </c>
      <c r="AD94">
        <v>0</v>
      </c>
      <c r="AE94">
        <v>540</v>
      </c>
      <c r="AF94">
        <v>0</v>
      </c>
      <c r="AG94" t="s">
        <v>1372</v>
      </c>
      <c r="AH94" t="s">
        <v>1285</v>
      </c>
      <c r="AI94" t="s">
        <v>1295</v>
      </c>
      <c r="AJ94" s="12" t="s">
        <v>1297</v>
      </c>
      <c r="AK94" t="s">
        <v>128</v>
      </c>
      <c r="AL94" t="s">
        <v>128</v>
      </c>
      <c r="AM94" s="8">
        <v>45178</v>
      </c>
      <c r="AN94" s="12" t="s">
        <v>1297</v>
      </c>
      <c r="AO94" s="12" t="s">
        <v>1297</v>
      </c>
      <c r="AP94" t="s">
        <v>1703</v>
      </c>
      <c r="AQ94" t="s">
        <v>120</v>
      </c>
      <c r="AR94" s="35">
        <v>109641</v>
      </c>
      <c r="AS94" t="s">
        <v>1703</v>
      </c>
      <c r="AU94" s="29" t="str">
        <f>IFERROR(Table4[[#This Row],[THT]]/Table4[[#This Row],[ACD_CALLS]],"")</f>
        <v/>
      </c>
      <c r="AV94" s="29">
        <f>COUNTIF(Roster!B:B,Table4[[#This Row],[EMPLID]])</f>
        <v>1</v>
      </c>
      <c r="AW94" s="29">
        <f>IF(Table4[[#This Row],[Is Agent ]]=0,"",SUM(Table4[[#This Row],[I_ACD_TIME]],Table4[[#This Row],[I_ACD_OTHER_TIME]],Table4[[#This Row],[I_ACD_AUX_OUT_TIME]],Table4[[#This Row],[I_ACW_TIME]]))</f>
        <v>0</v>
      </c>
    </row>
    <row r="95" spans="1:49" x14ac:dyDescent="0.25">
      <c r="A95" s="29" t="str">
        <f>CONCATENATE(Table4[[#This Row],[CMSID]],"-",Table4[[#This Row],[CALL_DATE]])</f>
        <v>109641-45173</v>
      </c>
      <c r="B95">
        <v>75476102</v>
      </c>
      <c r="C95" s="8">
        <v>45173</v>
      </c>
      <c r="D95" t="s">
        <v>123</v>
      </c>
      <c r="E95">
        <v>1</v>
      </c>
      <c r="F95">
        <v>0</v>
      </c>
      <c r="G95">
        <v>654</v>
      </c>
      <c r="H95">
        <v>0</v>
      </c>
      <c r="I95">
        <v>0</v>
      </c>
      <c r="J95">
        <v>0</v>
      </c>
      <c r="K95">
        <v>0</v>
      </c>
      <c r="L95">
        <v>4164</v>
      </c>
      <c r="M95">
        <v>0</v>
      </c>
      <c r="N95">
        <v>0</v>
      </c>
      <c r="O95">
        <v>11</v>
      </c>
      <c r="P95">
        <v>161</v>
      </c>
      <c r="Q95">
        <v>3</v>
      </c>
      <c r="R95">
        <v>3</v>
      </c>
      <c r="S95">
        <v>1</v>
      </c>
      <c r="T95">
        <v>0</v>
      </c>
      <c r="U95">
        <v>36081</v>
      </c>
      <c r="V95">
        <v>16051</v>
      </c>
      <c r="W95">
        <v>1706</v>
      </c>
      <c r="X95">
        <v>21</v>
      </c>
      <c r="Y95">
        <v>0</v>
      </c>
      <c r="Z95">
        <v>2771</v>
      </c>
      <c r="AA95">
        <v>0</v>
      </c>
      <c r="AB95">
        <v>12494</v>
      </c>
      <c r="AC95">
        <v>0</v>
      </c>
      <c r="AD95">
        <v>0</v>
      </c>
      <c r="AE95">
        <v>303</v>
      </c>
      <c r="AF95">
        <v>0</v>
      </c>
      <c r="AG95" t="s">
        <v>1372</v>
      </c>
      <c r="AH95" t="s">
        <v>1285</v>
      </c>
      <c r="AI95" t="s">
        <v>1295</v>
      </c>
      <c r="AJ95" s="12" t="s">
        <v>1297</v>
      </c>
      <c r="AK95" t="s">
        <v>128</v>
      </c>
      <c r="AL95" t="s">
        <v>128</v>
      </c>
      <c r="AM95" s="8">
        <v>45178</v>
      </c>
      <c r="AN95" s="12" t="s">
        <v>1297</v>
      </c>
      <c r="AO95" s="12" t="s">
        <v>1297</v>
      </c>
      <c r="AP95" t="s">
        <v>1703</v>
      </c>
      <c r="AQ95" t="s">
        <v>120</v>
      </c>
      <c r="AR95" s="35">
        <v>109641</v>
      </c>
      <c r="AS95" t="s">
        <v>1703</v>
      </c>
      <c r="AU95" s="29">
        <f>IFERROR(Table4[[#This Row],[THT]]/Table4[[#This Row],[ACD_CALLS]],"")</f>
        <v>0</v>
      </c>
      <c r="AV95" s="29">
        <f>COUNTIF(Roster!B:B,Table4[[#This Row],[EMPLID]])</f>
        <v>1</v>
      </c>
      <c r="AW95" s="29">
        <f>IF(Table4[[#This Row],[Is Agent ]]=0,"",SUM(Table4[[#This Row],[I_ACD_TIME]],Table4[[#This Row],[I_ACD_OTHER_TIME]],Table4[[#This Row],[I_ACD_AUX_OUT_TIME]],Table4[[#This Row],[I_ACW_TIME]]))</f>
        <v>654</v>
      </c>
    </row>
    <row r="96" spans="1:49" x14ac:dyDescent="0.25">
      <c r="A96" s="29" t="str">
        <f>CONCATENATE(Table4[[#This Row],[CMSID]],"-",Table4[[#This Row],[CALL_DATE]])</f>
        <v>109641-45178</v>
      </c>
      <c r="B96">
        <v>75476102</v>
      </c>
      <c r="C96" s="8">
        <v>45178</v>
      </c>
      <c r="D96" t="s">
        <v>118</v>
      </c>
      <c r="E96">
        <v>28</v>
      </c>
      <c r="F96">
        <v>0</v>
      </c>
      <c r="G96">
        <v>16976</v>
      </c>
      <c r="H96">
        <v>734</v>
      </c>
      <c r="I96">
        <v>536</v>
      </c>
      <c r="J96">
        <v>0</v>
      </c>
      <c r="K96">
        <v>0</v>
      </c>
      <c r="L96">
        <v>588</v>
      </c>
      <c r="M96">
        <v>0</v>
      </c>
      <c r="N96">
        <v>0</v>
      </c>
      <c r="O96">
        <v>10</v>
      </c>
      <c r="P96">
        <v>1270</v>
      </c>
      <c r="Q96">
        <v>9</v>
      </c>
      <c r="R96">
        <v>138</v>
      </c>
      <c r="S96">
        <v>2</v>
      </c>
      <c r="T96">
        <v>0</v>
      </c>
      <c r="U96">
        <v>0</v>
      </c>
      <c r="V96">
        <v>0</v>
      </c>
      <c r="W96">
        <v>0</v>
      </c>
      <c r="X96">
        <v>0</v>
      </c>
      <c r="Y96">
        <v>0</v>
      </c>
      <c r="Z96">
        <v>0</v>
      </c>
      <c r="AA96">
        <v>0</v>
      </c>
      <c r="AB96">
        <v>0</v>
      </c>
      <c r="AC96">
        <v>0</v>
      </c>
      <c r="AD96">
        <v>0</v>
      </c>
      <c r="AE96">
        <v>0</v>
      </c>
      <c r="AF96">
        <v>0</v>
      </c>
      <c r="AG96" t="s">
        <v>1372</v>
      </c>
      <c r="AH96" t="s">
        <v>1285</v>
      </c>
      <c r="AI96" t="s">
        <v>1295</v>
      </c>
      <c r="AJ96" s="12" t="s">
        <v>1297</v>
      </c>
      <c r="AK96" t="s">
        <v>128</v>
      </c>
      <c r="AL96" t="s">
        <v>128</v>
      </c>
      <c r="AM96" s="8">
        <v>45178</v>
      </c>
      <c r="AN96" s="12" t="s">
        <v>1297</v>
      </c>
      <c r="AO96" s="12" t="s">
        <v>1297</v>
      </c>
      <c r="AP96" t="s">
        <v>1703</v>
      </c>
      <c r="AQ96" t="s">
        <v>120</v>
      </c>
      <c r="AR96" s="35">
        <v>109641</v>
      </c>
      <c r="AS96" t="s">
        <v>1703</v>
      </c>
      <c r="AU96" s="29">
        <f>IFERROR(Table4[[#This Row],[THT]]/Table4[[#This Row],[ACD_CALLS]],"")</f>
        <v>0</v>
      </c>
      <c r="AV96" s="29">
        <f>COUNTIF(Roster!B:B,Table4[[#This Row],[EMPLID]])</f>
        <v>1</v>
      </c>
      <c r="AW96" s="29">
        <f>IF(Table4[[#This Row],[Is Agent ]]=0,"",SUM(Table4[[#This Row],[I_ACD_TIME]],Table4[[#This Row],[I_ACD_OTHER_TIME]],Table4[[#This Row],[I_ACD_AUX_OUT_TIME]],Table4[[#This Row],[I_ACW_TIME]]))</f>
        <v>18246</v>
      </c>
    </row>
    <row r="97" spans="1:49" x14ac:dyDescent="0.25">
      <c r="A97" s="29" t="str">
        <f>CONCATENATE(Table4[[#This Row],[CMSID]],"-",Table4[[#This Row],[CALL_DATE]])</f>
        <v>109641-45171</v>
      </c>
      <c r="B97">
        <v>75476102</v>
      </c>
      <c r="C97" s="8">
        <v>45171</v>
      </c>
      <c r="D97" t="s">
        <v>123</v>
      </c>
      <c r="E97">
        <v>1</v>
      </c>
      <c r="F97">
        <v>0</v>
      </c>
      <c r="G97">
        <v>351</v>
      </c>
      <c r="H97">
        <v>0</v>
      </c>
      <c r="I97">
        <v>0</v>
      </c>
      <c r="J97">
        <v>0</v>
      </c>
      <c r="K97">
        <v>0</v>
      </c>
      <c r="L97">
        <v>3652</v>
      </c>
      <c r="M97">
        <v>10</v>
      </c>
      <c r="N97">
        <v>0</v>
      </c>
      <c r="O97">
        <v>24</v>
      </c>
      <c r="P97">
        <v>199</v>
      </c>
      <c r="Q97">
        <v>6</v>
      </c>
      <c r="R97">
        <v>3</v>
      </c>
      <c r="S97">
        <v>1</v>
      </c>
      <c r="T97">
        <v>0</v>
      </c>
      <c r="U97">
        <v>35600</v>
      </c>
      <c r="V97">
        <v>18825</v>
      </c>
      <c r="W97">
        <v>0</v>
      </c>
      <c r="X97">
        <v>33</v>
      </c>
      <c r="Y97">
        <v>0</v>
      </c>
      <c r="Z97">
        <v>3464</v>
      </c>
      <c r="AA97">
        <v>0</v>
      </c>
      <c r="AB97">
        <v>12612</v>
      </c>
      <c r="AC97">
        <v>1782</v>
      </c>
      <c r="AD97">
        <v>0</v>
      </c>
      <c r="AE97">
        <v>149</v>
      </c>
      <c r="AF97">
        <v>0</v>
      </c>
      <c r="AG97" t="s">
        <v>1372</v>
      </c>
      <c r="AH97" t="s">
        <v>1285</v>
      </c>
      <c r="AI97" t="s">
        <v>1295</v>
      </c>
      <c r="AJ97" s="12" t="s">
        <v>1297</v>
      </c>
      <c r="AK97" t="s">
        <v>128</v>
      </c>
      <c r="AL97" t="s">
        <v>128</v>
      </c>
      <c r="AM97" s="8">
        <v>45171</v>
      </c>
      <c r="AN97" s="12" t="s">
        <v>1297</v>
      </c>
      <c r="AO97" s="12" t="s">
        <v>1297</v>
      </c>
      <c r="AP97" t="s">
        <v>1703</v>
      </c>
      <c r="AQ97" t="s">
        <v>120</v>
      </c>
      <c r="AR97" s="35">
        <v>109641</v>
      </c>
      <c r="AS97" t="s">
        <v>1703</v>
      </c>
      <c r="AU97" s="29">
        <f>IFERROR(Table4[[#This Row],[THT]]/Table4[[#This Row],[ACD_CALLS]],"")</f>
        <v>0</v>
      </c>
      <c r="AV97" s="29">
        <f>COUNTIF(Roster!B:B,Table4[[#This Row],[EMPLID]])</f>
        <v>1</v>
      </c>
      <c r="AW97" s="29">
        <f>IF(Table4[[#This Row],[Is Agent ]]=0,"",SUM(Table4[[#This Row],[I_ACD_TIME]],Table4[[#This Row],[I_ACD_OTHER_TIME]],Table4[[#This Row],[I_ACD_AUX_OUT_TIME]],Table4[[#This Row],[I_ACW_TIME]]))</f>
        <v>351</v>
      </c>
    </row>
    <row r="98" spans="1:49" x14ac:dyDescent="0.25">
      <c r="A98" s="29" t="str">
        <f>CONCATENATE(Table4[[#This Row],[CMSID]],"-",Table4[[#This Row],[CALL_DATE]])</f>
        <v>192641-45178</v>
      </c>
      <c r="B98">
        <v>148213102</v>
      </c>
      <c r="C98" s="8">
        <v>45178</v>
      </c>
      <c r="D98" t="s">
        <v>123</v>
      </c>
      <c r="E98">
        <v>2</v>
      </c>
      <c r="F98">
        <v>0</v>
      </c>
      <c r="G98">
        <v>465</v>
      </c>
      <c r="H98">
        <v>68</v>
      </c>
      <c r="I98">
        <v>46</v>
      </c>
      <c r="J98">
        <v>0</v>
      </c>
      <c r="K98">
        <v>0</v>
      </c>
      <c r="L98">
        <v>46</v>
      </c>
      <c r="M98">
        <v>0</v>
      </c>
      <c r="N98">
        <v>0</v>
      </c>
      <c r="O98">
        <v>1</v>
      </c>
      <c r="P98">
        <v>114</v>
      </c>
      <c r="Q98">
        <v>2</v>
      </c>
      <c r="R98">
        <v>6</v>
      </c>
      <c r="S98">
        <v>1</v>
      </c>
      <c r="T98">
        <v>0</v>
      </c>
      <c r="U98">
        <v>0</v>
      </c>
      <c r="V98">
        <v>0</v>
      </c>
      <c r="W98">
        <v>0</v>
      </c>
      <c r="X98">
        <v>0</v>
      </c>
      <c r="Y98">
        <v>0</v>
      </c>
      <c r="Z98">
        <v>0</v>
      </c>
      <c r="AA98">
        <v>0</v>
      </c>
      <c r="AB98">
        <v>0</v>
      </c>
      <c r="AC98">
        <v>0</v>
      </c>
      <c r="AD98">
        <v>0</v>
      </c>
      <c r="AE98">
        <v>0</v>
      </c>
      <c r="AF98">
        <v>0</v>
      </c>
      <c r="AG98" t="s">
        <v>1445</v>
      </c>
      <c r="AH98" t="s">
        <v>1285</v>
      </c>
      <c r="AI98" t="s">
        <v>1295</v>
      </c>
      <c r="AJ98" s="12" t="s">
        <v>1297</v>
      </c>
      <c r="AK98" t="s">
        <v>126</v>
      </c>
      <c r="AL98" t="s">
        <v>126</v>
      </c>
      <c r="AM98" s="8">
        <v>45178</v>
      </c>
      <c r="AN98" s="12" t="s">
        <v>1297</v>
      </c>
      <c r="AO98" s="12" t="s">
        <v>1297</v>
      </c>
      <c r="AP98" t="s">
        <v>1703</v>
      </c>
      <c r="AQ98" t="s">
        <v>120</v>
      </c>
      <c r="AR98" s="35">
        <v>192641</v>
      </c>
      <c r="AS98" t="s">
        <v>1703</v>
      </c>
      <c r="AU98" s="29">
        <f>IFERROR(Table4[[#This Row],[THT]]/Table4[[#This Row],[ACD_CALLS]],"")</f>
        <v>0</v>
      </c>
      <c r="AV98" s="29">
        <f>COUNTIF(Roster!B:B,Table4[[#This Row],[EMPLID]])</f>
        <v>1</v>
      </c>
      <c r="AW98" s="29">
        <f>IF(Table4[[#This Row],[Is Agent ]]=0,"",SUM(Table4[[#This Row],[I_ACD_TIME]],Table4[[#This Row],[I_ACD_OTHER_TIME]],Table4[[#This Row],[I_ACD_AUX_OUT_TIME]],Table4[[#This Row],[I_ACW_TIME]]))</f>
        <v>579</v>
      </c>
    </row>
    <row r="99" spans="1:49" x14ac:dyDescent="0.25">
      <c r="A99" s="29" t="str">
        <f>CONCATENATE(Table4[[#This Row],[CMSID]],"-",Table4[[#This Row],[CALL_DATE]])</f>
        <v>192641-45175</v>
      </c>
      <c r="B99">
        <v>148213102</v>
      </c>
      <c r="C99" s="8">
        <v>45175</v>
      </c>
      <c r="D99" t="s">
        <v>123</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t="s">
        <v>1445</v>
      </c>
      <c r="AH99" t="s">
        <v>1285</v>
      </c>
      <c r="AI99" t="s">
        <v>1295</v>
      </c>
      <c r="AJ99" s="12" t="s">
        <v>1297</v>
      </c>
      <c r="AK99" t="s">
        <v>126</v>
      </c>
      <c r="AL99" t="s">
        <v>126</v>
      </c>
      <c r="AM99" s="8">
        <v>45178</v>
      </c>
      <c r="AN99" s="12" t="s">
        <v>1297</v>
      </c>
      <c r="AO99" s="12" t="s">
        <v>1297</v>
      </c>
      <c r="AP99" t="s">
        <v>1703</v>
      </c>
      <c r="AQ99" t="s">
        <v>120</v>
      </c>
      <c r="AR99" s="35">
        <v>192641</v>
      </c>
      <c r="AS99" t="s">
        <v>1703</v>
      </c>
      <c r="AU99" s="29" t="str">
        <f>IFERROR(Table4[[#This Row],[THT]]/Table4[[#This Row],[ACD_CALLS]],"")</f>
        <v/>
      </c>
      <c r="AV99" s="29">
        <f>COUNTIF(Roster!B:B,Table4[[#This Row],[EMPLID]])</f>
        <v>1</v>
      </c>
      <c r="AW99" s="29">
        <f>IF(Table4[[#This Row],[Is Agent ]]=0,"",SUM(Table4[[#This Row],[I_ACD_TIME]],Table4[[#This Row],[I_ACD_OTHER_TIME]],Table4[[#This Row],[I_ACD_AUX_OUT_TIME]],Table4[[#This Row],[I_ACW_TIME]]))</f>
        <v>0</v>
      </c>
    </row>
    <row r="100" spans="1:49" x14ac:dyDescent="0.25">
      <c r="A100" s="29" t="str">
        <f>CONCATENATE(Table4[[#This Row],[CMSID]],"-",Table4[[#This Row],[CALL_DATE]])</f>
        <v>192641-45174</v>
      </c>
      <c r="B100">
        <v>148213102</v>
      </c>
      <c r="C100" s="8">
        <v>45174</v>
      </c>
      <c r="D100" t="s">
        <v>123</v>
      </c>
      <c r="E100">
        <v>1</v>
      </c>
      <c r="F100">
        <v>0</v>
      </c>
      <c r="G100">
        <v>1042</v>
      </c>
      <c r="H100">
        <v>0</v>
      </c>
      <c r="I100">
        <v>0</v>
      </c>
      <c r="J100">
        <v>0</v>
      </c>
      <c r="K100">
        <v>0</v>
      </c>
      <c r="L100">
        <v>0</v>
      </c>
      <c r="M100">
        <v>0</v>
      </c>
      <c r="N100">
        <v>0</v>
      </c>
      <c r="O100">
        <v>0</v>
      </c>
      <c r="P100">
        <v>0</v>
      </c>
      <c r="Q100">
        <v>0</v>
      </c>
      <c r="R100">
        <v>2</v>
      </c>
      <c r="S100">
        <v>0</v>
      </c>
      <c r="T100">
        <v>0</v>
      </c>
      <c r="U100">
        <v>0</v>
      </c>
      <c r="V100">
        <v>0</v>
      </c>
      <c r="W100">
        <v>0</v>
      </c>
      <c r="X100">
        <v>0</v>
      </c>
      <c r="Y100">
        <v>0</v>
      </c>
      <c r="Z100">
        <v>0</v>
      </c>
      <c r="AA100">
        <v>0</v>
      </c>
      <c r="AB100">
        <v>0</v>
      </c>
      <c r="AC100">
        <v>0</v>
      </c>
      <c r="AD100">
        <v>0</v>
      </c>
      <c r="AE100">
        <v>0</v>
      </c>
      <c r="AF100">
        <v>0</v>
      </c>
      <c r="AG100" t="s">
        <v>1445</v>
      </c>
      <c r="AH100" t="s">
        <v>1285</v>
      </c>
      <c r="AI100" t="s">
        <v>1295</v>
      </c>
      <c r="AJ100" s="12" t="s">
        <v>1297</v>
      </c>
      <c r="AK100" t="s">
        <v>126</v>
      </c>
      <c r="AL100" t="s">
        <v>126</v>
      </c>
      <c r="AM100" s="8">
        <v>45178</v>
      </c>
      <c r="AN100" s="12" t="s">
        <v>1297</v>
      </c>
      <c r="AO100" s="12" t="s">
        <v>1297</v>
      </c>
      <c r="AP100" t="s">
        <v>1703</v>
      </c>
      <c r="AQ100" t="s">
        <v>120</v>
      </c>
      <c r="AR100" s="35">
        <v>192641</v>
      </c>
      <c r="AS100" t="s">
        <v>1703</v>
      </c>
      <c r="AU100" s="29">
        <f>IFERROR(Table4[[#This Row],[THT]]/Table4[[#This Row],[ACD_CALLS]],"")</f>
        <v>0</v>
      </c>
      <c r="AV100" s="29">
        <f>COUNTIF(Roster!B:B,Table4[[#This Row],[EMPLID]])</f>
        <v>1</v>
      </c>
      <c r="AW100" s="29">
        <f>IF(Table4[[#This Row],[Is Agent ]]=0,"",SUM(Table4[[#This Row],[I_ACD_TIME]],Table4[[#This Row],[I_ACD_OTHER_TIME]],Table4[[#This Row],[I_ACD_AUX_OUT_TIME]],Table4[[#This Row],[I_ACW_TIME]]))</f>
        <v>1042</v>
      </c>
    </row>
    <row r="101" spans="1:49" x14ac:dyDescent="0.25">
      <c r="A101" s="29" t="str">
        <f>CONCATENATE(Table4[[#This Row],[CMSID]],"-",Table4[[#This Row],[CALL_DATE]])</f>
        <v>192641-45173</v>
      </c>
      <c r="B101">
        <v>148213102</v>
      </c>
      <c r="C101" s="8">
        <v>45173</v>
      </c>
      <c r="D101" t="s">
        <v>123</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t="s">
        <v>1445</v>
      </c>
      <c r="AH101" t="s">
        <v>1285</v>
      </c>
      <c r="AI101" t="s">
        <v>1295</v>
      </c>
      <c r="AJ101" s="12" t="s">
        <v>1297</v>
      </c>
      <c r="AK101" t="s">
        <v>126</v>
      </c>
      <c r="AL101" t="s">
        <v>126</v>
      </c>
      <c r="AM101" s="8">
        <v>45178</v>
      </c>
      <c r="AN101" s="12" t="s">
        <v>1297</v>
      </c>
      <c r="AO101" s="12" t="s">
        <v>1297</v>
      </c>
      <c r="AP101" t="s">
        <v>1703</v>
      </c>
      <c r="AQ101" t="s">
        <v>120</v>
      </c>
      <c r="AR101" s="35">
        <v>192641</v>
      </c>
      <c r="AS101" t="s">
        <v>1703</v>
      </c>
      <c r="AU101" s="29" t="str">
        <f>IFERROR(Table4[[#This Row],[THT]]/Table4[[#This Row],[ACD_CALLS]],"")</f>
        <v/>
      </c>
      <c r="AV101" s="29">
        <f>COUNTIF(Roster!B:B,Table4[[#This Row],[EMPLID]])</f>
        <v>1</v>
      </c>
      <c r="AW101" s="29">
        <f>IF(Table4[[#This Row],[Is Agent ]]=0,"",SUM(Table4[[#This Row],[I_ACD_TIME]],Table4[[#This Row],[I_ACD_OTHER_TIME]],Table4[[#This Row],[I_ACD_AUX_OUT_TIME]],Table4[[#This Row],[I_ACW_TIME]]))</f>
        <v>0</v>
      </c>
    </row>
    <row r="102" spans="1:49" x14ac:dyDescent="0.25">
      <c r="A102" s="29" t="str">
        <f>CONCATENATE(Table4[[#This Row],[CMSID]],"-",Table4[[#This Row],[CALL_DATE]])</f>
        <v>192641-45174</v>
      </c>
      <c r="B102">
        <v>148213102</v>
      </c>
      <c r="C102" s="8">
        <v>45174</v>
      </c>
      <c r="D102" t="s">
        <v>118</v>
      </c>
      <c r="E102">
        <v>44</v>
      </c>
      <c r="F102">
        <v>0</v>
      </c>
      <c r="G102">
        <v>21302</v>
      </c>
      <c r="H102">
        <v>3536</v>
      </c>
      <c r="I102">
        <v>422</v>
      </c>
      <c r="J102">
        <v>46</v>
      </c>
      <c r="K102">
        <v>0</v>
      </c>
      <c r="L102">
        <v>1252</v>
      </c>
      <c r="M102">
        <v>0</v>
      </c>
      <c r="N102">
        <v>0</v>
      </c>
      <c r="O102">
        <v>16</v>
      </c>
      <c r="P102">
        <v>3988</v>
      </c>
      <c r="Q102">
        <v>26</v>
      </c>
      <c r="R102">
        <v>213</v>
      </c>
      <c r="S102">
        <v>5</v>
      </c>
      <c r="T102">
        <v>0</v>
      </c>
      <c r="U102">
        <v>35908</v>
      </c>
      <c r="V102">
        <v>8220</v>
      </c>
      <c r="W102">
        <v>1547</v>
      </c>
      <c r="X102">
        <v>23</v>
      </c>
      <c r="Y102">
        <v>0</v>
      </c>
      <c r="Z102">
        <v>2266</v>
      </c>
      <c r="AA102">
        <v>0</v>
      </c>
      <c r="AB102">
        <v>5495</v>
      </c>
      <c r="AC102">
        <v>0</v>
      </c>
      <c r="AD102">
        <v>0</v>
      </c>
      <c r="AE102">
        <v>0</v>
      </c>
      <c r="AF102">
        <v>0</v>
      </c>
      <c r="AG102" t="s">
        <v>1445</v>
      </c>
      <c r="AH102" t="s">
        <v>1285</v>
      </c>
      <c r="AI102" t="s">
        <v>1295</v>
      </c>
      <c r="AJ102" s="12" t="s">
        <v>1297</v>
      </c>
      <c r="AK102" t="s">
        <v>126</v>
      </c>
      <c r="AL102" t="s">
        <v>126</v>
      </c>
      <c r="AM102" s="8">
        <v>45178</v>
      </c>
      <c r="AN102" s="12" t="s">
        <v>1297</v>
      </c>
      <c r="AO102" s="12" t="s">
        <v>1297</v>
      </c>
      <c r="AP102" t="s">
        <v>1703</v>
      </c>
      <c r="AQ102" t="s">
        <v>120</v>
      </c>
      <c r="AR102" s="35">
        <v>192641</v>
      </c>
      <c r="AS102" t="s">
        <v>1703</v>
      </c>
      <c r="AU102" s="29">
        <f>IFERROR(Table4[[#This Row],[THT]]/Table4[[#This Row],[ACD_CALLS]],"")</f>
        <v>0</v>
      </c>
      <c r="AV102" s="29">
        <f>COUNTIF(Roster!B:B,Table4[[#This Row],[EMPLID]])</f>
        <v>1</v>
      </c>
      <c r="AW102" s="29">
        <f>IF(Table4[[#This Row],[Is Agent ]]=0,"",SUM(Table4[[#This Row],[I_ACD_TIME]],Table4[[#This Row],[I_ACD_OTHER_TIME]],Table4[[#This Row],[I_ACD_AUX_OUT_TIME]],Table4[[#This Row],[I_ACW_TIME]]))</f>
        <v>25306</v>
      </c>
    </row>
    <row r="103" spans="1:49" x14ac:dyDescent="0.25">
      <c r="A103" s="29" t="str">
        <f>CONCATENATE(Table4[[#This Row],[CMSID]],"-",Table4[[#This Row],[CALL_DATE]])</f>
        <v>192641-45170</v>
      </c>
      <c r="B103">
        <v>148213102</v>
      </c>
      <c r="C103" s="8">
        <v>45170</v>
      </c>
      <c r="D103" t="s">
        <v>118</v>
      </c>
      <c r="E103">
        <v>23</v>
      </c>
      <c r="F103">
        <v>0</v>
      </c>
      <c r="G103">
        <v>18193</v>
      </c>
      <c r="H103">
        <v>3711</v>
      </c>
      <c r="I103">
        <v>595</v>
      </c>
      <c r="J103">
        <v>8</v>
      </c>
      <c r="K103">
        <v>0</v>
      </c>
      <c r="L103">
        <v>851</v>
      </c>
      <c r="M103">
        <v>0</v>
      </c>
      <c r="N103">
        <v>0</v>
      </c>
      <c r="O103">
        <v>8</v>
      </c>
      <c r="P103">
        <v>4386</v>
      </c>
      <c r="Q103">
        <v>14</v>
      </c>
      <c r="R103">
        <v>108</v>
      </c>
      <c r="S103">
        <v>2</v>
      </c>
      <c r="T103">
        <v>0</v>
      </c>
      <c r="U103">
        <v>28781</v>
      </c>
      <c r="V103">
        <v>5909</v>
      </c>
      <c r="W103">
        <v>50</v>
      </c>
      <c r="X103">
        <v>45</v>
      </c>
      <c r="Y103">
        <v>0</v>
      </c>
      <c r="Z103">
        <v>1729</v>
      </c>
      <c r="AA103">
        <v>0</v>
      </c>
      <c r="AB103">
        <v>3522</v>
      </c>
      <c r="AC103">
        <v>0</v>
      </c>
      <c r="AD103">
        <v>0</v>
      </c>
      <c r="AE103">
        <v>0</v>
      </c>
      <c r="AF103">
        <v>0</v>
      </c>
      <c r="AG103" t="s">
        <v>1445</v>
      </c>
      <c r="AH103" t="s">
        <v>1285</v>
      </c>
      <c r="AI103" t="s">
        <v>1295</v>
      </c>
      <c r="AJ103" s="12" t="s">
        <v>1297</v>
      </c>
      <c r="AK103" t="s">
        <v>126</v>
      </c>
      <c r="AL103" t="s">
        <v>126</v>
      </c>
      <c r="AM103" s="8">
        <v>45171</v>
      </c>
      <c r="AN103" s="12" t="s">
        <v>1297</v>
      </c>
      <c r="AO103" s="12" t="s">
        <v>1297</v>
      </c>
      <c r="AP103" t="s">
        <v>1703</v>
      </c>
      <c r="AQ103" t="s">
        <v>120</v>
      </c>
      <c r="AR103" s="35">
        <v>192641</v>
      </c>
      <c r="AS103" t="s">
        <v>1703</v>
      </c>
      <c r="AU103" s="29">
        <f>IFERROR(Table4[[#This Row],[THT]]/Table4[[#This Row],[ACD_CALLS]],"")</f>
        <v>0</v>
      </c>
      <c r="AV103" s="29">
        <f>COUNTIF(Roster!B:B,Table4[[#This Row],[EMPLID]])</f>
        <v>1</v>
      </c>
      <c r="AW103" s="29">
        <f>IF(Table4[[#This Row],[Is Agent ]]=0,"",SUM(Table4[[#This Row],[I_ACD_TIME]],Table4[[#This Row],[I_ACD_OTHER_TIME]],Table4[[#This Row],[I_ACD_AUX_OUT_TIME]],Table4[[#This Row],[I_ACW_TIME]]))</f>
        <v>22507</v>
      </c>
    </row>
    <row r="104" spans="1:49" x14ac:dyDescent="0.25">
      <c r="A104" s="29" t="str">
        <f>CONCATENATE(Table4[[#This Row],[CMSID]],"-",Table4[[#This Row],[CALL_DATE]])</f>
        <v>192641-45170</v>
      </c>
      <c r="B104">
        <v>148213102</v>
      </c>
      <c r="C104" s="8">
        <v>45170</v>
      </c>
      <c r="D104" t="s">
        <v>123</v>
      </c>
      <c r="E104">
        <v>1</v>
      </c>
      <c r="F104">
        <v>0</v>
      </c>
      <c r="G104">
        <v>799</v>
      </c>
      <c r="H104">
        <v>0</v>
      </c>
      <c r="I104">
        <v>0</v>
      </c>
      <c r="J104">
        <v>0</v>
      </c>
      <c r="K104">
        <v>0</v>
      </c>
      <c r="L104">
        <v>0</v>
      </c>
      <c r="M104">
        <v>0</v>
      </c>
      <c r="N104">
        <v>0</v>
      </c>
      <c r="O104">
        <v>0</v>
      </c>
      <c r="P104">
        <v>0</v>
      </c>
      <c r="Q104">
        <v>0</v>
      </c>
      <c r="R104">
        <v>3</v>
      </c>
      <c r="S104">
        <v>0</v>
      </c>
      <c r="T104">
        <v>0</v>
      </c>
      <c r="U104">
        <v>0</v>
      </c>
      <c r="V104">
        <v>0</v>
      </c>
      <c r="W104">
        <v>0</v>
      </c>
      <c r="X104">
        <v>0</v>
      </c>
      <c r="Y104">
        <v>0</v>
      </c>
      <c r="Z104">
        <v>0</v>
      </c>
      <c r="AA104">
        <v>0</v>
      </c>
      <c r="AB104">
        <v>0</v>
      </c>
      <c r="AC104">
        <v>0</v>
      </c>
      <c r="AD104">
        <v>0</v>
      </c>
      <c r="AE104">
        <v>0</v>
      </c>
      <c r="AF104">
        <v>0</v>
      </c>
      <c r="AG104" t="s">
        <v>1445</v>
      </c>
      <c r="AH104" t="s">
        <v>1285</v>
      </c>
      <c r="AI104" t="s">
        <v>1295</v>
      </c>
      <c r="AJ104" s="12" t="s">
        <v>1297</v>
      </c>
      <c r="AK104" t="s">
        <v>126</v>
      </c>
      <c r="AL104" t="s">
        <v>126</v>
      </c>
      <c r="AM104" s="8">
        <v>45171</v>
      </c>
      <c r="AN104" s="12" t="s">
        <v>1297</v>
      </c>
      <c r="AO104" s="12" t="s">
        <v>1297</v>
      </c>
      <c r="AP104" t="s">
        <v>1703</v>
      </c>
      <c r="AQ104" t="s">
        <v>120</v>
      </c>
      <c r="AR104" s="35">
        <v>192641</v>
      </c>
      <c r="AS104" t="s">
        <v>1703</v>
      </c>
      <c r="AU104" s="29">
        <f>IFERROR(Table4[[#This Row],[THT]]/Table4[[#This Row],[ACD_CALLS]],"")</f>
        <v>0</v>
      </c>
      <c r="AV104" s="29">
        <f>COUNTIF(Roster!B:B,Table4[[#This Row],[EMPLID]])</f>
        <v>1</v>
      </c>
      <c r="AW104" s="29">
        <f>IF(Table4[[#This Row],[Is Agent ]]=0,"",SUM(Table4[[#This Row],[I_ACD_TIME]],Table4[[#This Row],[I_ACD_OTHER_TIME]],Table4[[#This Row],[I_ACD_AUX_OUT_TIME]],Table4[[#This Row],[I_ACW_TIME]]))</f>
        <v>799</v>
      </c>
    </row>
    <row r="105" spans="1:49" x14ac:dyDescent="0.25">
      <c r="A105" s="29" t="str">
        <f>CONCATENATE(Table4[[#This Row],[CMSID]],"-",Table4[[#This Row],[CALL_DATE]])</f>
        <v>192641-45178</v>
      </c>
      <c r="B105">
        <v>148213102</v>
      </c>
      <c r="C105" s="8">
        <v>45178</v>
      </c>
      <c r="D105" t="s">
        <v>118</v>
      </c>
      <c r="E105">
        <v>49</v>
      </c>
      <c r="F105">
        <v>1</v>
      </c>
      <c r="G105">
        <v>22431</v>
      </c>
      <c r="H105">
        <v>2816</v>
      </c>
      <c r="I105">
        <v>569</v>
      </c>
      <c r="J105">
        <v>104</v>
      </c>
      <c r="K105">
        <v>0</v>
      </c>
      <c r="L105">
        <v>1643</v>
      </c>
      <c r="M105">
        <v>0</v>
      </c>
      <c r="N105">
        <v>0</v>
      </c>
      <c r="O105">
        <v>24</v>
      </c>
      <c r="P105">
        <v>3733</v>
      </c>
      <c r="Q105">
        <v>20</v>
      </c>
      <c r="R105">
        <v>241</v>
      </c>
      <c r="S105">
        <v>3</v>
      </c>
      <c r="T105">
        <v>1</v>
      </c>
      <c r="U105">
        <v>36257</v>
      </c>
      <c r="V105">
        <v>7601</v>
      </c>
      <c r="W105">
        <v>2516</v>
      </c>
      <c r="X105">
        <v>59</v>
      </c>
      <c r="Y105">
        <v>0</v>
      </c>
      <c r="Z105">
        <v>2384</v>
      </c>
      <c r="AA105">
        <v>0</v>
      </c>
      <c r="AB105">
        <v>4348</v>
      </c>
      <c r="AC105">
        <v>0</v>
      </c>
      <c r="AD105">
        <v>0</v>
      </c>
      <c r="AE105">
        <v>0</v>
      </c>
      <c r="AF105">
        <v>0</v>
      </c>
      <c r="AG105" t="s">
        <v>1445</v>
      </c>
      <c r="AH105" t="s">
        <v>1285</v>
      </c>
      <c r="AI105" t="s">
        <v>1295</v>
      </c>
      <c r="AJ105" s="12" t="s">
        <v>1297</v>
      </c>
      <c r="AK105" t="s">
        <v>126</v>
      </c>
      <c r="AL105" t="s">
        <v>126</v>
      </c>
      <c r="AM105" s="8">
        <v>45178</v>
      </c>
      <c r="AN105" s="12" t="s">
        <v>1297</v>
      </c>
      <c r="AO105" s="12" t="s">
        <v>1297</v>
      </c>
      <c r="AP105" t="s">
        <v>1703</v>
      </c>
      <c r="AQ105" t="s">
        <v>120</v>
      </c>
      <c r="AR105" s="35">
        <v>192641</v>
      </c>
      <c r="AS105" t="s">
        <v>1703</v>
      </c>
      <c r="AU105" s="29">
        <f>IFERROR(Table4[[#This Row],[THT]]/Table4[[#This Row],[ACD_CALLS]],"")</f>
        <v>0</v>
      </c>
      <c r="AV105" s="29">
        <f>COUNTIF(Roster!B:B,Table4[[#This Row],[EMPLID]])</f>
        <v>1</v>
      </c>
      <c r="AW105" s="29">
        <f>IF(Table4[[#This Row],[Is Agent ]]=0,"",SUM(Table4[[#This Row],[I_ACD_TIME]],Table4[[#This Row],[I_ACD_OTHER_TIME]],Table4[[#This Row],[I_ACD_AUX_OUT_TIME]],Table4[[#This Row],[I_ACW_TIME]]))</f>
        <v>25920</v>
      </c>
    </row>
    <row r="106" spans="1:49" x14ac:dyDescent="0.25">
      <c r="A106" s="29" t="str">
        <f>CONCATENATE(Table4[[#This Row],[CMSID]],"-",Table4[[#This Row],[CALL_DATE]])</f>
        <v>192641-45175</v>
      </c>
      <c r="B106">
        <v>148213102</v>
      </c>
      <c r="C106" s="8">
        <v>45175</v>
      </c>
      <c r="D106" t="s">
        <v>118</v>
      </c>
      <c r="E106">
        <v>44</v>
      </c>
      <c r="F106">
        <v>0</v>
      </c>
      <c r="G106">
        <v>22175</v>
      </c>
      <c r="H106">
        <v>3152</v>
      </c>
      <c r="I106">
        <v>579</v>
      </c>
      <c r="J106">
        <v>10</v>
      </c>
      <c r="K106">
        <v>0</v>
      </c>
      <c r="L106">
        <v>1952</v>
      </c>
      <c r="M106">
        <v>0</v>
      </c>
      <c r="N106">
        <v>0</v>
      </c>
      <c r="O106">
        <v>27</v>
      </c>
      <c r="P106">
        <v>3901</v>
      </c>
      <c r="Q106">
        <v>26</v>
      </c>
      <c r="R106">
        <v>214</v>
      </c>
      <c r="S106">
        <v>3</v>
      </c>
      <c r="T106">
        <v>0</v>
      </c>
      <c r="U106">
        <v>36947</v>
      </c>
      <c r="V106">
        <v>8804</v>
      </c>
      <c r="W106">
        <v>2592</v>
      </c>
      <c r="X106">
        <v>446</v>
      </c>
      <c r="Y106">
        <v>0</v>
      </c>
      <c r="Z106">
        <v>2074</v>
      </c>
      <c r="AA106">
        <v>0</v>
      </c>
      <c r="AB106">
        <v>5298</v>
      </c>
      <c r="AC106">
        <v>0</v>
      </c>
      <c r="AD106">
        <v>0</v>
      </c>
      <c r="AE106">
        <v>0</v>
      </c>
      <c r="AF106">
        <v>0</v>
      </c>
      <c r="AG106" t="s">
        <v>1445</v>
      </c>
      <c r="AH106" t="s">
        <v>1285</v>
      </c>
      <c r="AI106" t="s">
        <v>1295</v>
      </c>
      <c r="AJ106" s="12" t="s">
        <v>1297</v>
      </c>
      <c r="AK106" t="s">
        <v>126</v>
      </c>
      <c r="AL106" t="s">
        <v>126</v>
      </c>
      <c r="AM106" s="8">
        <v>45178</v>
      </c>
      <c r="AN106" s="12" t="s">
        <v>1297</v>
      </c>
      <c r="AO106" s="12" t="s">
        <v>1297</v>
      </c>
      <c r="AP106" t="s">
        <v>1703</v>
      </c>
      <c r="AQ106" t="s">
        <v>120</v>
      </c>
      <c r="AR106" s="35">
        <v>192641</v>
      </c>
      <c r="AS106" t="s">
        <v>1703</v>
      </c>
      <c r="AU106" s="29">
        <f>IFERROR(Table4[[#This Row],[THT]]/Table4[[#This Row],[ACD_CALLS]],"")</f>
        <v>0</v>
      </c>
      <c r="AV106" s="29">
        <f>COUNTIF(Roster!B:B,Table4[[#This Row],[EMPLID]])</f>
        <v>1</v>
      </c>
      <c r="AW106" s="29">
        <f>IF(Table4[[#This Row],[Is Agent ]]=0,"",SUM(Table4[[#This Row],[I_ACD_TIME]],Table4[[#This Row],[I_ACD_OTHER_TIME]],Table4[[#This Row],[I_ACD_AUX_OUT_TIME]],Table4[[#This Row],[I_ACW_TIME]]))</f>
        <v>25916</v>
      </c>
    </row>
    <row r="107" spans="1:49" x14ac:dyDescent="0.25">
      <c r="A107" s="29" t="str">
        <f>CONCATENATE(Table4[[#This Row],[CMSID]],"-",Table4[[#This Row],[CALL_DATE]])</f>
        <v>192641-45173</v>
      </c>
      <c r="B107">
        <v>148213102</v>
      </c>
      <c r="C107" s="8">
        <v>45173</v>
      </c>
      <c r="D107" t="s">
        <v>118</v>
      </c>
      <c r="E107">
        <v>34</v>
      </c>
      <c r="F107">
        <v>0</v>
      </c>
      <c r="G107">
        <v>19256</v>
      </c>
      <c r="H107">
        <v>3225</v>
      </c>
      <c r="I107">
        <v>146</v>
      </c>
      <c r="J107">
        <v>57</v>
      </c>
      <c r="K107">
        <v>0</v>
      </c>
      <c r="L107">
        <v>4208</v>
      </c>
      <c r="M107">
        <v>0</v>
      </c>
      <c r="N107">
        <v>0</v>
      </c>
      <c r="O107">
        <v>19</v>
      </c>
      <c r="P107">
        <v>3776</v>
      </c>
      <c r="Q107">
        <v>21</v>
      </c>
      <c r="R107">
        <v>164</v>
      </c>
      <c r="S107">
        <v>2</v>
      </c>
      <c r="T107">
        <v>0</v>
      </c>
      <c r="U107">
        <v>36005</v>
      </c>
      <c r="V107">
        <v>11458</v>
      </c>
      <c r="W107">
        <v>1845</v>
      </c>
      <c r="X107">
        <v>115</v>
      </c>
      <c r="Y107">
        <v>0</v>
      </c>
      <c r="Z107">
        <v>2628</v>
      </c>
      <c r="AA107">
        <v>0</v>
      </c>
      <c r="AB107">
        <v>8550</v>
      </c>
      <c r="AC107">
        <v>0</v>
      </c>
      <c r="AD107">
        <v>0</v>
      </c>
      <c r="AE107">
        <v>0</v>
      </c>
      <c r="AF107">
        <v>0</v>
      </c>
      <c r="AG107" t="s">
        <v>1445</v>
      </c>
      <c r="AH107" t="s">
        <v>1285</v>
      </c>
      <c r="AI107" t="s">
        <v>1295</v>
      </c>
      <c r="AJ107" s="12" t="s">
        <v>1297</v>
      </c>
      <c r="AK107" t="s">
        <v>126</v>
      </c>
      <c r="AL107" t="s">
        <v>126</v>
      </c>
      <c r="AM107" s="8">
        <v>45178</v>
      </c>
      <c r="AN107" s="12" t="s">
        <v>1297</v>
      </c>
      <c r="AO107" s="12" t="s">
        <v>1297</v>
      </c>
      <c r="AP107" t="s">
        <v>1703</v>
      </c>
      <c r="AQ107" t="s">
        <v>120</v>
      </c>
      <c r="AR107" s="35">
        <v>192641</v>
      </c>
      <c r="AS107" t="s">
        <v>1703</v>
      </c>
      <c r="AU107" s="29">
        <f>IFERROR(Table4[[#This Row],[THT]]/Table4[[#This Row],[ACD_CALLS]],"")</f>
        <v>0</v>
      </c>
      <c r="AV107" s="29">
        <f>COUNTIF(Roster!B:B,Table4[[#This Row],[EMPLID]])</f>
        <v>1</v>
      </c>
      <c r="AW107" s="29">
        <f>IF(Table4[[#This Row],[Is Agent ]]=0,"",SUM(Table4[[#This Row],[I_ACD_TIME]],Table4[[#This Row],[I_ACD_OTHER_TIME]],Table4[[#This Row],[I_ACD_AUX_OUT_TIME]],Table4[[#This Row],[I_ACW_TIME]]))</f>
        <v>22684</v>
      </c>
    </row>
    <row r="108" spans="1:49" x14ac:dyDescent="0.25">
      <c r="A108" s="29" t="str">
        <f>CONCATENATE(Table4[[#This Row],[CMSID]],"-",Table4[[#This Row],[CALL_DATE]])</f>
        <v>204642-45170</v>
      </c>
      <c r="B108">
        <v>149214102</v>
      </c>
      <c r="C108" s="8">
        <v>45170</v>
      </c>
      <c r="D108" t="s">
        <v>118</v>
      </c>
      <c r="E108">
        <v>37</v>
      </c>
      <c r="F108">
        <v>0</v>
      </c>
      <c r="G108">
        <v>19080</v>
      </c>
      <c r="H108">
        <v>1930</v>
      </c>
      <c r="I108">
        <v>652</v>
      </c>
      <c r="J108">
        <v>21</v>
      </c>
      <c r="K108">
        <v>0</v>
      </c>
      <c r="L108">
        <v>2946</v>
      </c>
      <c r="M108">
        <v>0</v>
      </c>
      <c r="N108">
        <v>0</v>
      </c>
      <c r="O108">
        <v>26</v>
      </c>
      <c r="P108">
        <v>2924</v>
      </c>
      <c r="Q108">
        <v>15</v>
      </c>
      <c r="R108">
        <v>173</v>
      </c>
      <c r="S108">
        <v>4</v>
      </c>
      <c r="T108">
        <v>0</v>
      </c>
      <c r="U108">
        <v>29719</v>
      </c>
      <c r="V108">
        <v>8072</v>
      </c>
      <c r="W108">
        <v>91</v>
      </c>
      <c r="X108">
        <v>17</v>
      </c>
      <c r="Y108">
        <v>0</v>
      </c>
      <c r="Z108">
        <v>2111</v>
      </c>
      <c r="AA108">
        <v>0</v>
      </c>
      <c r="AB108">
        <v>5173</v>
      </c>
      <c r="AC108">
        <v>0</v>
      </c>
      <c r="AD108">
        <v>0</v>
      </c>
      <c r="AE108">
        <v>107</v>
      </c>
      <c r="AF108">
        <v>0</v>
      </c>
      <c r="AG108" t="s">
        <v>1446</v>
      </c>
      <c r="AH108" t="s">
        <v>1285</v>
      </c>
      <c r="AI108" t="s">
        <v>1295</v>
      </c>
      <c r="AJ108" s="12" t="s">
        <v>1297</v>
      </c>
      <c r="AK108" t="s">
        <v>126</v>
      </c>
      <c r="AL108" t="s">
        <v>126</v>
      </c>
      <c r="AM108" s="8">
        <v>45171</v>
      </c>
      <c r="AN108" s="12" t="s">
        <v>1297</v>
      </c>
      <c r="AO108" s="12" t="s">
        <v>1297</v>
      </c>
      <c r="AP108" t="s">
        <v>1703</v>
      </c>
      <c r="AQ108" t="s">
        <v>120</v>
      </c>
      <c r="AR108" s="35">
        <v>204642</v>
      </c>
      <c r="AS108" t="s">
        <v>1703</v>
      </c>
      <c r="AU108" s="29">
        <f>IFERROR(Table4[[#This Row],[THT]]/Table4[[#This Row],[ACD_CALLS]],"")</f>
        <v>0</v>
      </c>
      <c r="AV108" s="29">
        <f>COUNTIF(Roster!B:B,Table4[[#This Row],[EMPLID]])</f>
        <v>1</v>
      </c>
      <c r="AW108" s="29">
        <f>IF(Table4[[#This Row],[Is Agent ]]=0,"",SUM(Table4[[#This Row],[I_ACD_TIME]],Table4[[#This Row],[I_ACD_OTHER_TIME]],Table4[[#This Row],[I_ACD_AUX_OUT_TIME]],Table4[[#This Row],[I_ACW_TIME]]))</f>
        <v>21683</v>
      </c>
    </row>
    <row r="109" spans="1:49" x14ac:dyDescent="0.25">
      <c r="A109" s="29" t="str">
        <f>CONCATENATE(Table4[[#This Row],[CMSID]],"-",Table4[[#This Row],[CALL_DATE]])</f>
        <v>204642-45178</v>
      </c>
      <c r="B109">
        <v>149214102</v>
      </c>
      <c r="C109" s="8">
        <v>45178</v>
      </c>
      <c r="D109" t="s">
        <v>123</v>
      </c>
      <c r="E109">
        <v>1</v>
      </c>
      <c r="F109">
        <v>0</v>
      </c>
      <c r="G109">
        <v>752</v>
      </c>
      <c r="H109">
        <v>78</v>
      </c>
      <c r="I109">
        <v>0</v>
      </c>
      <c r="J109">
        <v>26</v>
      </c>
      <c r="K109">
        <v>0</v>
      </c>
      <c r="L109">
        <v>0</v>
      </c>
      <c r="M109">
        <v>0</v>
      </c>
      <c r="N109">
        <v>0</v>
      </c>
      <c r="O109">
        <v>0</v>
      </c>
      <c r="P109">
        <v>78</v>
      </c>
      <c r="Q109">
        <v>1</v>
      </c>
      <c r="R109">
        <v>3</v>
      </c>
      <c r="S109">
        <v>0</v>
      </c>
      <c r="T109">
        <v>0</v>
      </c>
      <c r="U109">
        <v>0</v>
      </c>
      <c r="V109">
        <v>0</v>
      </c>
      <c r="W109">
        <v>0</v>
      </c>
      <c r="X109">
        <v>0</v>
      </c>
      <c r="Y109">
        <v>0</v>
      </c>
      <c r="Z109">
        <v>0</v>
      </c>
      <c r="AA109">
        <v>0</v>
      </c>
      <c r="AB109">
        <v>0</v>
      </c>
      <c r="AC109">
        <v>0</v>
      </c>
      <c r="AD109">
        <v>0</v>
      </c>
      <c r="AE109">
        <v>0</v>
      </c>
      <c r="AF109">
        <v>0</v>
      </c>
      <c r="AG109" t="s">
        <v>1446</v>
      </c>
      <c r="AH109" t="s">
        <v>1285</v>
      </c>
      <c r="AI109" t="s">
        <v>1295</v>
      </c>
      <c r="AJ109" s="12" t="s">
        <v>1297</v>
      </c>
      <c r="AK109" t="s">
        <v>126</v>
      </c>
      <c r="AL109" t="s">
        <v>126</v>
      </c>
      <c r="AM109" s="8">
        <v>45178</v>
      </c>
      <c r="AN109" s="12" t="s">
        <v>1297</v>
      </c>
      <c r="AO109" s="12" t="s">
        <v>1297</v>
      </c>
      <c r="AP109" t="s">
        <v>1703</v>
      </c>
      <c r="AQ109" t="s">
        <v>120</v>
      </c>
      <c r="AR109" s="35">
        <v>204642</v>
      </c>
      <c r="AS109" t="s">
        <v>1703</v>
      </c>
      <c r="AU109" s="29">
        <f>IFERROR(Table4[[#This Row],[THT]]/Table4[[#This Row],[ACD_CALLS]],"")</f>
        <v>0</v>
      </c>
      <c r="AV109" s="29">
        <f>COUNTIF(Roster!B:B,Table4[[#This Row],[EMPLID]])</f>
        <v>1</v>
      </c>
      <c r="AW109" s="29">
        <f>IF(Table4[[#This Row],[Is Agent ]]=0,"",SUM(Table4[[#This Row],[I_ACD_TIME]],Table4[[#This Row],[I_ACD_OTHER_TIME]],Table4[[#This Row],[I_ACD_AUX_OUT_TIME]],Table4[[#This Row],[I_ACW_TIME]]))</f>
        <v>856</v>
      </c>
    </row>
    <row r="110" spans="1:49" x14ac:dyDescent="0.25">
      <c r="A110" s="29" t="str">
        <f>CONCATENATE(Table4[[#This Row],[CMSID]],"-",Table4[[#This Row],[CALL_DATE]])</f>
        <v>204642-45173</v>
      </c>
      <c r="B110">
        <v>149214102</v>
      </c>
      <c r="C110" s="8">
        <v>45173</v>
      </c>
      <c r="D110" t="s">
        <v>123</v>
      </c>
      <c r="E110">
        <v>1</v>
      </c>
      <c r="F110">
        <v>0</v>
      </c>
      <c r="G110">
        <v>162</v>
      </c>
      <c r="H110">
        <v>0</v>
      </c>
      <c r="I110">
        <v>0</v>
      </c>
      <c r="J110">
        <v>0</v>
      </c>
      <c r="K110">
        <v>0</v>
      </c>
      <c r="L110">
        <v>0</v>
      </c>
      <c r="M110">
        <v>0</v>
      </c>
      <c r="N110">
        <v>0</v>
      </c>
      <c r="O110">
        <v>0</v>
      </c>
      <c r="P110">
        <v>0</v>
      </c>
      <c r="Q110">
        <v>0</v>
      </c>
      <c r="R110">
        <v>3</v>
      </c>
      <c r="S110">
        <v>0</v>
      </c>
      <c r="T110">
        <v>0</v>
      </c>
      <c r="U110">
        <v>0</v>
      </c>
      <c r="V110">
        <v>0</v>
      </c>
      <c r="W110">
        <v>0</v>
      </c>
      <c r="X110">
        <v>0</v>
      </c>
      <c r="Y110">
        <v>0</v>
      </c>
      <c r="Z110">
        <v>0</v>
      </c>
      <c r="AA110">
        <v>0</v>
      </c>
      <c r="AB110">
        <v>0</v>
      </c>
      <c r="AC110">
        <v>0</v>
      </c>
      <c r="AD110">
        <v>0</v>
      </c>
      <c r="AE110">
        <v>0</v>
      </c>
      <c r="AF110">
        <v>0</v>
      </c>
      <c r="AG110" t="s">
        <v>1446</v>
      </c>
      <c r="AH110" t="s">
        <v>1285</v>
      </c>
      <c r="AI110" t="s">
        <v>1295</v>
      </c>
      <c r="AJ110" s="12" t="s">
        <v>1297</v>
      </c>
      <c r="AK110" t="s">
        <v>126</v>
      </c>
      <c r="AL110" t="s">
        <v>126</v>
      </c>
      <c r="AM110" s="8">
        <v>45178</v>
      </c>
      <c r="AN110" s="12" t="s">
        <v>1297</v>
      </c>
      <c r="AO110" s="12" t="s">
        <v>1297</v>
      </c>
      <c r="AP110" t="s">
        <v>1703</v>
      </c>
      <c r="AQ110" t="s">
        <v>120</v>
      </c>
      <c r="AR110" s="35">
        <v>204642</v>
      </c>
      <c r="AS110" t="s">
        <v>1703</v>
      </c>
      <c r="AU110" s="29">
        <f>IFERROR(Table4[[#This Row],[THT]]/Table4[[#This Row],[ACD_CALLS]],"")</f>
        <v>0</v>
      </c>
      <c r="AV110" s="29">
        <f>COUNTIF(Roster!B:B,Table4[[#This Row],[EMPLID]])</f>
        <v>1</v>
      </c>
      <c r="AW110" s="29">
        <f>IF(Table4[[#This Row],[Is Agent ]]=0,"",SUM(Table4[[#This Row],[I_ACD_TIME]],Table4[[#This Row],[I_ACD_OTHER_TIME]],Table4[[#This Row],[I_ACD_AUX_OUT_TIME]],Table4[[#This Row],[I_ACW_TIME]]))</f>
        <v>162</v>
      </c>
    </row>
    <row r="111" spans="1:49" x14ac:dyDescent="0.25">
      <c r="A111" s="29" t="str">
        <f>CONCATENATE(Table4[[#This Row],[CMSID]],"-",Table4[[#This Row],[CALL_DATE]])</f>
        <v>204642-45173</v>
      </c>
      <c r="B111">
        <v>149214102</v>
      </c>
      <c r="C111" s="8">
        <v>45173</v>
      </c>
      <c r="D111" t="s">
        <v>118</v>
      </c>
      <c r="E111">
        <v>34</v>
      </c>
      <c r="F111">
        <v>0</v>
      </c>
      <c r="G111">
        <v>23907</v>
      </c>
      <c r="H111">
        <v>2670</v>
      </c>
      <c r="I111">
        <v>187</v>
      </c>
      <c r="J111">
        <v>10</v>
      </c>
      <c r="K111">
        <v>0</v>
      </c>
      <c r="L111">
        <v>981</v>
      </c>
      <c r="M111">
        <v>0</v>
      </c>
      <c r="N111">
        <v>0</v>
      </c>
      <c r="O111">
        <v>12</v>
      </c>
      <c r="P111">
        <v>3068</v>
      </c>
      <c r="Q111">
        <v>18</v>
      </c>
      <c r="R111">
        <v>165</v>
      </c>
      <c r="S111">
        <v>2</v>
      </c>
      <c r="T111">
        <v>0</v>
      </c>
      <c r="U111">
        <v>35905</v>
      </c>
      <c r="V111">
        <v>6765</v>
      </c>
      <c r="W111">
        <v>2223</v>
      </c>
      <c r="X111">
        <v>15</v>
      </c>
      <c r="Y111">
        <v>0</v>
      </c>
      <c r="Z111">
        <v>2097</v>
      </c>
      <c r="AA111">
        <v>0</v>
      </c>
      <c r="AB111">
        <v>2755</v>
      </c>
      <c r="AC111">
        <v>0</v>
      </c>
      <c r="AD111">
        <v>0</v>
      </c>
      <c r="AE111">
        <v>1685</v>
      </c>
      <c r="AF111">
        <v>0</v>
      </c>
      <c r="AG111" t="s">
        <v>1446</v>
      </c>
      <c r="AH111" t="s">
        <v>1285</v>
      </c>
      <c r="AI111" t="s">
        <v>1295</v>
      </c>
      <c r="AJ111" s="12" t="s">
        <v>1297</v>
      </c>
      <c r="AK111" t="s">
        <v>126</v>
      </c>
      <c r="AL111" t="s">
        <v>126</v>
      </c>
      <c r="AM111" s="8">
        <v>45178</v>
      </c>
      <c r="AN111" s="12" t="s">
        <v>1297</v>
      </c>
      <c r="AO111" s="12" t="s">
        <v>1297</v>
      </c>
      <c r="AP111" t="s">
        <v>1703</v>
      </c>
      <c r="AQ111" t="s">
        <v>120</v>
      </c>
      <c r="AR111" s="35">
        <v>204642</v>
      </c>
      <c r="AS111" t="s">
        <v>1703</v>
      </c>
      <c r="AU111" s="29">
        <f>IFERROR(Table4[[#This Row],[THT]]/Table4[[#This Row],[ACD_CALLS]],"")</f>
        <v>0</v>
      </c>
      <c r="AV111" s="29">
        <f>COUNTIF(Roster!B:B,Table4[[#This Row],[EMPLID]])</f>
        <v>1</v>
      </c>
      <c r="AW111" s="29">
        <f>IF(Table4[[#This Row],[Is Agent ]]=0,"",SUM(Table4[[#This Row],[I_ACD_TIME]],Table4[[#This Row],[I_ACD_OTHER_TIME]],Table4[[#This Row],[I_ACD_AUX_OUT_TIME]],Table4[[#This Row],[I_ACW_TIME]]))</f>
        <v>26774</v>
      </c>
    </row>
    <row r="112" spans="1:49" x14ac:dyDescent="0.25">
      <c r="A112" s="29" t="str">
        <f>CONCATENATE(Table4[[#This Row],[CMSID]],"-",Table4[[#This Row],[CALL_DATE]])</f>
        <v>204642-45170</v>
      </c>
      <c r="B112">
        <v>149214102</v>
      </c>
      <c r="C112" s="8">
        <v>45170</v>
      </c>
      <c r="D112" t="s">
        <v>123</v>
      </c>
      <c r="E112">
        <v>1</v>
      </c>
      <c r="F112">
        <v>0</v>
      </c>
      <c r="G112">
        <v>349</v>
      </c>
      <c r="H112">
        <v>0</v>
      </c>
      <c r="I112">
        <v>0</v>
      </c>
      <c r="J112">
        <v>0</v>
      </c>
      <c r="K112">
        <v>0</v>
      </c>
      <c r="L112">
        <v>0</v>
      </c>
      <c r="M112">
        <v>0</v>
      </c>
      <c r="N112">
        <v>0</v>
      </c>
      <c r="O112">
        <v>0</v>
      </c>
      <c r="P112">
        <v>0</v>
      </c>
      <c r="Q112">
        <v>0</v>
      </c>
      <c r="R112">
        <v>3</v>
      </c>
      <c r="S112">
        <v>0</v>
      </c>
      <c r="T112">
        <v>0</v>
      </c>
      <c r="U112">
        <v>0</v>
      </c>
      <c r="V112">
        <v>0</v>
      </c>
      <c r="W112">
        <v>0</v>
      </c>
      <c r="X112">
        <v>0</v>
      </c>
      <c r="Y112">
        <v>0</v>
      </c>
      <c r="Z112">
        <v>0</v>
      </c>
      <c r="AA112">
        <v>0</v>
      </c>
      <c r="AB112">
        <v>0</v>
      </c>
      <c r="AC112">
        <v>0</v>
      </c>
      <c r="AD112">
        <v>0</v>
      </c>
      <c r="AE112">
        <v>0</v>
      </c>
      <c r="AF112">
        <v>0</v>
      </c>
      <c r="AG112" t="s">
        <v>1446</v>
      </c>
      <c r="AH112" t="s">
        <v>1285</v>
      </c>
      <c r="AI112" t="s">
        <v>1295</v>
      </c>
      <c r="AJ112" s="12" t="s">
        <v>1297</v>
      </c>
      <c r="AK112" t="s">
        <v>126</v>
      </c>
      <c r="AL112" t="s">
        <v>126</v>
      </c>
      <c r="AM112" s="8">
        <v>45171</v>
      </c>
      <c r="AN112" s="12" t="s">
        <v>1297</v>
      </c>
      <c r="AO112" s="12" t="s">
        <v>1297</v>
      </c>
      <c r="AP112" t="s">
        <v>1703</v>
      </c>
      <c r="AQ112" t="s">
        <v>120</v>
      </c>
      <c r="AR112" s="35">
        <v>204642</v>
      </c>
      <c r="AS112" t="s">
        <v>1703</v>
      </c>
      <c r="AU112" s="29">
        <f>IFERROR(Table4[[#This Row],[THT]]/Table4[[#This Row],[ACD_CALLS]],"")</f>
        <v>0</v>
      </c>
      <c r="AV112" s="29">
        <f>COUNTIF(Roster!B:B,Table4[[#This Row],[EMPLID]])</f>
        <v>1</v>
      </c>
      <c r="AW112" s="29">
        <f>IF(Table4[[#This Row],[Is Agent ]]=0,"",SUM(Table4[[#This Row],[I_ACD_TIME]],Table4[[#This Row],[I_ACD_OTHER_TIME]],Table4[[#This Row],[I_ACD_AUX_OUT_TIME]],Table4[[#This Row],[I_ACW_TIME]]))</f>
        <v>349</v>
      </c>
    </row>
    <row r="113" spans="1:49" x14ac:dyDescent="0.25">
      <c r="A113" s="29" t="str">
        <f>CONCATENATE(Table4[[#This Row],[CMSID]],"-",Table4[[#This Row],[CALL_DATE]])</f>
        <v>204642-45174</v>
      </c>
      <c r="B113">
        <v>149214102</v>
      </c>
      <c r="C113" s="8">
        <v>45174</v>
      </c>
      <c r="D113" t="s">
        <v>123</v>
      </c>
      <c r="E113">
        <v>1</v>
      </c>
      <c r="F113">
        <v>0</v>
      </c>
      <c r="G113">
        <v>1295</v>
      </c>
      <c r="H113">
        <v>0</v>
      </c>
      <c r="I113">
        <v>0</v>
      </c>
      <c r="J113">
        <v>0</v>
      </c>
      <c r="K113">
        <v>0</v>
      </c>
      <c r="L113">
        <v>0</v>
      </c>
      <c r="M113">
        <v>0</v>
      </c>
      <c r="N113">
        <v>0</v>
      </c>
      <c r="O113">
        <v>0</v>
      </c>
      <c r="P113">
        <v>0</v>
      </c>
      <c r="Q113">
        <v>0</v>
      </c>
      <c r="R113">
        <v>3</v>
      </c>
      <c r="S113">
        <v>0</v>
      </c>
      <c r="T113">
        <v>0</v>
      </c>
      <c r="U113">
        <v>0</v>
      </c>
      <c r="V113">
        <v>0</v>
      </c>
      <c r="W113">
        <v>0</v>
      </c>
      <c r="X113">
        <v>0</v>
      </c>
      <c r="Y113">
        <v>0</v>
      </c>
      <c r="Z113">
        <v>0</v>
      </c>
      <c r="AA113">
        <v>0</v>
      </c>
      <c r="AB113">
        <v>0</v>
      </c>
      <c r="AC113">
        <v>0</v>
      </c>
      <c r="AD113">
        <v>0</v>
      </c>
      <c r="AE113">
        <v>0</v>
      </c>
      <c r="AF113">
        <v>0</v>
      </c>
      <c r="AG113" t="s">
        <v>1446</v>
      </c>
      <c r="AH113" t="s">
        <v>1285</v>
      </c>
      <c r="AI113" t="s">
        <v>1295</v>
      </c>
      <c r="AJ113" s="12" t="s">
        <v>1297</v>
      </c>
      <c r="AK113" t="s">
        <v>126</v>
      </c>
      <c r="AL113" t="s">
        <v>126</v>
      </c>
      <c r="AM113" s="8">
        <v>45178</v>
      </c>
      <c r="AN113" s="12" t="s">
        <v>1297</v>
      </c>
      <c r="AO113" s="12" t="s">
        <v>1297</v>
      </c>
      <c r="AP113" t="s">
        <v>1703</v>
      </c>
      <c r="AQ113" t="s">
        <v>120</v>
      </c>
      <c r="AR113" s="35">
        <v>204642</v>
      </c>
      <c r="AS113" t="s">
        <v>1703</v>
      </c>
      <c r="AU113" s="29">
        <f>IFERROR(Table4[[#This Row],[THT]]/Table4[[#This Row],[ACD_CALLS]],"")</f>
        <v>0</v>
      </c>
      <c r="AV113" s="29">
        <f>COUNTIF(Roster!B:B,Table4[[#This Row],[EMPLID]])</f>
        <v>1</v>
      </c>
      <c r="AW113" s="29">
        <f>IF(Table4[[#This Row],[Is Agent ]]=0,"",SUM(Table4[[#This Row],[I_ACD_TIME]],Table4[[#This Row],[I_ACD_OTHER_TIME]],Table4[[#This Row],[I_ACD_AUX_OUT_TIME]],Table4[[#This Row],[I_ACW_TIME]]))</f>
        <v>1295</v>
      </c>
    </row>
    <row r="114" spans="1:49" x14ac:dyDescent="0.25">
      <c r="A114" s="29" t="str">
        <f>CONCATENATE(Table4[[#This Row],[CMSID]],"-",Table4[[#This Row],[CALL_DATE]])</f>
        <v>204642-45178</v>
      </c>
      <c r="B114">
        <v>149214102</v>
      </c>
      <c r="C114" s="8">
        <v>45178</v>
      </c>
      <c r="D114" t="s">
        <v>118</v>
      </c>
      <c r="E114">
        <v>40</v>
      </c>
      <c r="F114">
        <v>0</v>
      </c>
      <c r="G114">
        <v>25364</v>
      </c>
      <c r="H114">
        <v>1801</v>
      </c>
      <c r="I114">
        <v>959</v>
      </c>
      <c r="J114">
        <v>242</v>
      </c>
      <c r="K114">
        <v>0</v>
      </c>
      <c r="L114">
        <v>2486</v>
      </c>
      <c r="M114">
        <v>0</v>
      </c>
      <c r="N114">
        <v>0</v>
      </c>
      <c r="O114">
        <v>20</v>
      </c>
      <c r="P114">
        <v>3194</v>
      </c>
      <c r="Q114">
        <v>17</v>
      </c>
      <c r="R114">
        <v>192</v>
      </c>
      <c r="S114">
        <v>3</v>
      </c>
      <c r="T114">
        <v>0</v>
      </c>
      <c r="U114">
        <v>37160</v>
      </c>
      <c r="V114">
        <v>6972</v>
      </c>
      <c r="W114">
        <v>1405</v>
      </c>
      <c r="X114">
        <v>18</v>
      </c>
      <c r="Y114">
        <v>0</v>
      </c>
      <c r="Z114">
        <v>1863</v>
      </c>
      <c r="AA114">
        <v>0</v>
      </c>
      <c r="AB114">
        <v>3661</v>
      </c>
      <c r="AC114">
        <v>0</v>
      </c>
      <c r="AD114">
        <v>0</v>
      </c>
      <c r="AE114">
        <v>123</v>
      </c>
      <c r="AF114">
        <v>0</v>
      </c>
      <c r="AG114" t="s">
        <v>1446</v>
      </c>
      <c r="AH114" t="s">
        <v>1285</v>
      </c>
      <c r="AI114" t="s">
        <v>1295</v>
      </c>
      <c r="AJ114" s="12" t="s">
        <v>1297</v>
      </c>
      <c r="AK114" t="s">
        <v>126</v>
      </c>
      <c r="AL114" t="s">
        <v>126</v>
      </c>
      <c r="AM114" s="8">
        <v>45178</v>
      </c>
      <c r="AN114" s="12" t="s">
        <v>1297</v>
      </c>
      <c r="AO114" s="12" t="s">
        <v>1297</v>
      </c>
      <c r="AP114" t="s">
        <v>1703</v>
      </c>
      <c r="AQ114" t="s">
        <v>120</v>
      </c>
      <c r="AR114" s="35">
        <v>204642</v>
      </c>
      <c r="AS114" t="s">
        <v>1703</v>
      </c>
      <c r="AU114" s="29">
        <f>IFERROR(Table4[[#This Row],[THT]]/Table4[[#This Row],[ACD_CALLS]],"")</f>
        <v>0</v>
      </c>
      <c r="AV114" s="29">
        <f>COUNTIF(Roster!B:B,Table4[[#This Row],[EMPLID]])</f>
        <v>1</v>
      </c>
      <c r="AW114" s="29">
        <f>IF(Table4[[#This Row],[Is Agent ]]=0,"",SUM(Table4[[#This Row],[I_ACD_TIME]],Table4[[#This Row],[I_ACD_OTHER_TIME]],Table4[[#This Row],[I_ACD_AUX_OUT_TIME]],Table4[[#This Row],[I_ACW_TIME]]))</f>
        <v>28366</v>
      </c>
    </row>
    <row r="115" spans="1:49" x14ac:dyDescent="0.25">
      <c r="A115" s="29" t="str">
        <f>CONCATENATE(Table4[[#This Row],[CMSID]],"-",Table4[[#This Row],[CALL_DATE]])</f>
        <v>204642-45174</v>
      </c>
      <c r="B115">
        <v>149214102</v>
      </c>
      <c r="C115" s="8">
        <v>45174</v>
      </c>
      <c r="D115" t="s">
        <v>118</v>
      </c>
      <c r="E115">
        <v>35</v>
      </c>
      <c r="F115">
        <v>0</v>
      </c>
      <c r="G115">
        <v>23920</v>
      </c>
      <c r="H115">
        <v>2123</v>
      </c>
      <c r="I115">
        <v>330</v>
      </c>
      <c r="J115">
        <v>36</v>
      </c>
      <c r="K115">
        <v>0</v>
      </c>
      <c r="L115">
        <v>2655</v>
      </c>
      <c r="M115">
        <v>0</v>
      </c>
      <c r="N115">
        <v>0</v>
      </c>
      <c r="O115">
        <v>26</v>
      </c>
      <c r="P115">
        <v>2856</v>
      </c>
      <c r="Q115">
        <v>15</v>
      </c>
      <c r="R115">
        <v>167</v>
      </c>
      <c r="S115">
        <v>2</v>
      </c>
      <c r="T115">
        <v>0</v>
      </c>
      <c r="U115">
        <v>36082</v>
      </c>
      <c r="V115">
        <v>7362</v>
      </c>
      <c r="W115">
        <v>1176</v>
      </c>
      <c r="X115">
        <v>15</v>
      </c>
      <c r="Y115">
        <v>0</v>
      </c>
      <c r="Z115">
        <v>1266</v>
      </c>
      <c r="AA115">
        <v>0</v>
      </c>
      <c r="AB115">
        <v>5729</v>
      </c>
      <c r="AC115">
        <v>0</v>
      </c>
      <c r="AD115">
        <v>0</v>
      </c>
      <c r="AE115">
        <v>0</v>
      </c>
      <c r="AF115">
        <v>0</v>
      </c>
      <c r="AG115" t="s">
        <v>1446</v>
      </c>
      <c r="AH115" t="s">
        <v>1285</v>
      </c>
      <c r="AI115" t="s">
        <v>1295</v>
      </c>
      <c r="AJ115" s="12" t="s">
        <v>1297</v>
      </c>
      <c r="AK115" t="s">
        <v>126</v>
      </c>
      <c r="AL115" t="s">
        <v>126</v>
      </c>
      <c r="AM115" s="8">
        <v>45178</v>
      </c>
      <c r="AN115" s="12" t="s">
        <v>1297</v>
      </c>
      <c r="AO115" s="12" t="s">
        <v>1297</v>
      </c>
      <c r="AP115" t="s">
        <v>1703</v>
      </c>
      <c r="AQ115" t="s">
        <v>120</v>
      </c>
      <c r="AR115" s="35">
        <v>204642</v>
      </c>
      <c r="AS115" t="s">
        <v>1703</v>
      </c>
      <c r="AU115" s="29">
        <f>IFERROR(Table4[[#This Row],[THT]]/Table4[[#This Row],[ACD_CALLS]],"")</f>
        <v>0</v>
      </c>
      <c r="AV115" s="29">
        <f>COUNTIF(Roster!B:B,Table4[[#This Row],[EMPLID]])</f>
        <v>1</v>
      </c>
      <c r="AW115" s="29">
        <f>IF(Table4[[#This Row],[Is Agent ]]=0,"",SUM(Table4[[#This Row],[I_ACD_TIME]],Table4[[#This Row],[I_ACD_OTHER_TIME]],Table4[[#This Row],[I_ACD_AUX_OUT_TIME]],Table4[[#This Row],[I_ACW_TIME]]))</f>
        <v>26409</v>
      </c>
    </row>
    <row r="116" spans="1:49" x14ac:dyDescent="0.25">
      <c r="A116" s="29" t="str">
        <f>CONCATENATE(Table4[[#This Row],[CMSID]],"-",Table4[[#This Row],[CALL_DATE]])</f>
        <v>204642-45175</v>
      </c>
      <c r="B116">
        <v>149214102</v>
      </c>
      <c r="C116" s="8">
        <v>45175</v>
      </c>
      <c r="D116" t="s">
        <v>118</v>
      </c>
      <c r="E116">
        <v>43</v>
      </c>
      <c r="F116">
        <v>0</v>
      </c>
      <c r="G116">
        <v>28432</v>
      </c>
      <c r="H116">
        <v>1564</v>
      </c>
      <c r="I116">
        <v>662</v>
      </c>
      <c r="J116">
        <v>230</v>
      </c>
      <c r="K116">
        <v>0</v>
      </c>
      <c r="L116">
        <v>817</v>
      </c>
      <c r="M116">
        <v>0</v>
      </c>
      <c r="N116">
        <v>0</v>
      </c>
      <c r="O116">
        <v>13</v>
      </c>
      <c r="P116">
        <v>2240</v>
      </c>
      <c r="Q116">
        <v>19</v>
      </c>
      <c r="R116">
        <v>207</v>
      </c>
      <c r="S116">
        <v>6</v>
      </c>
      <c r="T116">
        <v>0</v>
      </c>
      <c r="U116">
        <v>37764</v>
      </c>
      <c r="V116">
        <v>3960</v>
      </c>
      <c r="W116">
        <v>3371</v>
      </c>
      <c r="X116">
        <v>28</v>
      </c>
      <c r="Y116">
        <v>0</v>
      </c>
      <c r="Z116">
        <v>1202</v>
      </c>
      <c r="AA116">
        <v>0</v>
      </c>
      <c r="AB116">
        <v>1813</v>
      </c>
      <c r="AC116">
        <v>0</v>
      </c>
      <c r="AD116">
        <v>0</v>
      </c>
      <c r="AE116">
        <v>243</v>
      </c>
      <c r="AF116">
        <v>0</v>
      </c>
      <c r="AG116" t="s">
        <v>1446</v>
      </c>
      <c r="AH116" t="s">
        <v>1285</v>
      </c>
      <c r="AI116" t="s">
        <v>1295</v>
      </c>
      <c r="AJ116" s="12" t="s">
        <v>1297</v>
      </c>
      <c r="AK116" t="s">
        <v>126</v>
      </c>
      <c r="AL116" t="s">
        <v>126</v>
      </c>
      <c r="AM116" s="8">
        <v>45178</v>
      </c>
      <c r="AN116" s="12" t="s">
        <v>1297</v>
      </c>
      <c r="AO116" s="12" t="s">
        <v>1297</v>
      </c>
      <c r="AP116" t="s">
        <v>1703</v>
      </c>
      <c r="AQ116" t="s">
        <v>120</v>
      </c>
      <c r="AR116" s="35">
        <v>204642</v>
      </c>
      <c r="AS116" t="s">
        <v>1703</v>
      </c>
      <c r="AU116" s="29">
        <f>IFERROR(Table4[[#This Row],[THT]]/Table4[[#This Row],[ACD_CALLS]],"")</f>
        <v>0</v>
      </c>
      <c r="AV116" s="29">
        <f>COUNTIF(Roster!B:B,Table4[[#This Row],[EMPLID]])</f>
        <v>1</v>
      </c>
      <c r="AW116" s="29">
        <f>IF(Table4[[#This Row],[Is Agent ]]=0,"",SUM(Table4[[#This Row],[I_ACD_TIME]],Table4[[#This Row],[I_ACD_OTHER_TIME]],Table4[[#This Row],[I_ACD_AUX_OUT_TIME]],Table4[[#This Row],[I_ACW_TIME]]))</f>
        <v>30888</v>
      </c>
    </row>
    <row r="117" spans="1:49" x14ac:dyDescent="0.25">
      <c r="A117" s="29" t="str">
        <f>CONCATENATE(Table4[[#This Row],[CMSID]],"-",Table4[[#This Row],[CALL_DATE]])</f>
        <v>204642-45175</v>
      </c>
      <c r="B117">
        <v>149214102</v>
      </c>
      <c r="C117" s="8">
        <v>45175</v>
      </c>
      <c r="D117" t="s">
        <v>123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t="s">
        <v>1446</v>
      </c>
      <c r="AH117" t="s">
        <v>1285</v>
      </c>
      <c r="AI117" t="s">
        <v>1295</v>
      </c>
      <c r="AJ117" s="12" t="s">
        <v>1297</v>
      </c>
      <c r="AK117" t="s">
        <v>126</v>
      </c>
      <c r="AL117" t="s">
        <v>126</v>
      </c>
      <c r="AM117" s="8">
        <v>45178</v>
      </c>
      <c r="AN117" s="12" t="s">
        <v>1297</v>
      </c>
      <c r="AO117" s="12" t="s">
        <v>1297</v>
      </c>
      <c r="AP117" t="s">
        <v>1703</v>
      </c>
      <c r="AQ117" t="s">
        <v>120</v>
      </c>
      <c r="AR117" s="35">
        <v>204642</v>
      </c>
      <c r="AS117" t="s">
        <v>1703</v>
      </c>
      <c r="AU117" s="29" t="str">
        <f>IFERROR(Table4[[#This Row],[THT]]/Table4[[#This Row],[ACD_CALLS]],"")</f>
        <v/>
      </c>
      <c r="AV117" s="29">
        <f>COUNTIF(Roster!B:B,Table4[[#This Row],[EMPLID]])</f>
        <v>1</v>
      </c>
      <c r="AW117" s="29">
        <f>IF(Table4[[#This Row],[Is Agent ]]=0,"",SUM(Table4[[#This Row],[I_ACD_TIME]],Table4[[#This Row],[I_ACD_OTHER_TIME]],Table4[[#This Row],[I_ACD_AUX_OUT_TIME]],Table4[[#This Row],[I_ACW_TIME]]))</f>
        <v>0</v>
      </c>
    </row>
    <row r="118" spans="1:49" x14ac:dyDescent="0.25">
      <c r="A118" s="29" t="str">
        <f>CONCATENATE(Table4[[#This Row],[CMSID]],"-",Table4[[#This Row],[CALL_DATE]])</f>
        <v>58640-45170</v>
      </c>
      <c r="B118">
        <v>117398102</v>
      </c>
      <c r="C118" s="8">
        <v>45170</v>
      </c>
      <c r="D118" t="s">
        <v>123</v>
      </c>
      <c r="E118">
        <v>2</v>
      </c>
      <c r="F118">
        <v>0</v>
      </c>
      <c r="G118">
        <v>2008</v>
      </c>
      <c r="H118">
        <v>173</v>
      </c>
      <c r="I118">
        <v>0</v>
      </c>
      <c r="J118">
        <v>0</v>
      </c>
      <c r="K118">
        <v>0</v>
      </c>
      <c r="L118">
        <v>0</v>
      </c>
      <c r="M118">
        <v>0</v>
      </c>
      <c r="N118">
        <v>0</v>
      </c>
      <c r="O118">
        <v>0</v>
      </c>
      <c r="P118">
        <v>173</v>
      </c>
      <c r="Q118">
        <v>1</v>
      </c>
      <c r="R118">
        <v>6</v>
      </c>
      <c r="S118">
        <v>0</v>
      </c>
      <c r="T118">
        <v>0</v>
      </c>
      <c r="U118">
        <v>0</v>
      </c>
      <c r="V118">
        <v>0</v>
      </c>
      <c r="W118">
        <v>0</v>
      </c>
      <c r="X118">
        <v>0</v>
      </c>
      <c r="Y118">
        <v>0</v>
      </c>
      <c r="Z118">
        <v>0</v>
      </c>
      <c r="AA118">
        <v>0</v>
      </c>
      <c r="AB118">
        <v>0</v>
      </c>
      <c r="AC118">
        <v>0</v>
      </c>
      <c r="AD118">
        <v>0</v>
      </c>
      <c r="AE118">
        <v>0</v>
      </c>
      <c r="AF118">
        <v>0</v>
      </c>
      <c r="AG118" t="s">
        <v>1414</v>
      </c>
      <c r="AH118" t="s">
        <v>1701</v>
      </c>
      <c r="AI118" t="s">
        <v>1295</v>
      </c>
      <c r="AJ118" s="12" t="s">
        <v>1297</v>
      </c>
      <c r="AK118" t="s">
        <v>124</v>
      </c>
      <c r="AL118" t="s">
        <v>124</v>
      </c>
      <c r="AM118" s="8">
        <v>45171</v>
      </c>
      <c r="AN118" s="12" t="s">
        <v>1297</v>
      </c>
      <c r="AO118" s="12" t="s">
        <v>1297</v>
      </c>
      <c r="AP118" t="s">
        <v>1703</v>
      </c>
      <c r="AQ118" t="s">
        <v>120</v>
      </c>
      <c r="AR118" s="35">
        <v>58640</v>
      </c>
      <c r="AS118" t="s">
        <v>1703</v>
      </c>
      <c r="AU118" s="29">
        <f>IFERROR(Table4[[#This Row],[THT]]/Table4[[#This Row],[ACD_CALLS]],"")</f>
        <v>0</v>
      </c>
      <c r="AV118" s="29">
        <f>COUNTIF(Roster!B:B,Table4[[#This Row],[EMPLID]])</f>
        <v>1</v>
      </c>
      <c r="AW118" s="29">
        <f>IF(Table4[[#This Row],[Is Agent ]]=0,"",SUM(Table4[[#This Row],[I_ACD_TIME]],Table4[[#This Row],[I_ACD_OTHER_TIME]],Table4[[#This Row],[I_ACD_AUX_OUT_TIME]],Table4[[#This Row],[I_ACW_TIME]]))</f>
        <v>2181</v>
      </c>
    </row>
    <row r="119" spans="1:49" x14ac:dyDescent="0.25">
      <c r="A119" s="29" t="str">
        <f>CONCATENATE(Table4[[#This Row],[CMSID]],"-",Table4[[#This Row],[CALL_DATE]])</f>
        <v>58640-45170</v>
      </c>
      <c r="B119">
        <v>117398102</v>
      </c>
      <c r="C119" s="8">
        <v>45170</v>
      </c>
      <c r="D119" t="s">
        <v>118</v>
      </c>
      <c r="E119">
        <v>29</v>
      </c>
      <c r="F119">
        <v>0</v>
      </c>
      <c r="G119">
        <v>16737</v>
      </c>
      <c r="H119">
        <v>3978</v>
      </c>
      <c r="I119">
        <v>144</v>
      </c>
      <c r="J119">
        <v>0</v>
      </c>
      <c r="K119">
        <v>0</v>
      </c>
      <c r="L119">
        <v>2051</v>
      </c>
      <c r="M119">
        <v>0</v>
      </c>
      <c r="N119">
        <v>0</v>
      </c>
      <c r="O119">
        <v>16</v>
      </c>
      <c r="P119">
        <v>4326</v>
      </c>
      <c r="Q119">
        <v>17</v>
      </c>
      <c r="R119">
        <v>138</v>
      </c>
      <c r="S119">
        <v>3</v>
      </c>
      <c r="T119">
        <v>0</v>
      </c>
      <c r="U119">
        <v>30890</v>
      </c>
      <c r="V119">
        <v>7850</v>
      </c>
      <c r="W119">
        <v>0</v>
      </c>
      <c r="X119">
        <v>483</v>
      </c>
      <c r="Y119">
        <v>0</v>
      </c>
      <c r="Z119">
        <v>1802</v>
      </c>
      <c r="AA119">
        <v>1</v>
      </c>
      <c r="AB119">
        <v>5176</v>
      </c>
      <c r="AC119">
        <v>92</v>
      </c>
      <c r="AD119">
        <v>0</v>
      </c>
      <c r="AE119">
        <v>133</v>
      </c>
      <c r="AF119">
        <v>0</v>
      </c>
      <c r="AG119" t="s">
        <v>1414</v>
      </c>
      <c r="AH119" t="s">
        <v>1701</v>
      </c>
      <c r="AI119" t="s">
        <v>1295</v>
      </c>
      <c r="AJ119" s="12" t="s">
        <v>1297</v>
      </c>
      <c r="AK119" t="s">
        <v>124</v>
      </c>
      <c r="AL119" t="s">
        <v>124</v>
      </c>
      <c r="AM119" s="8">
        <v>45171</v>
      </c>
      <c r="AN119" s="12" t="s">
        <v>1297</v>
      </c>
      <c r="AO119" s="12" t="s">
        <v>1297</v>
      </c>
      <c r="AP119" t="s">
        <v>1703</v>
      </c>
      <c r="AQ119" t="s">
        <v>120</v>
      </c>
      <c r="AR119" s="35">
        <v>58640</v>
      </c>
      <c r="AS119" t="s">
        <v>1703</v>
      </c>
      <c r="AU119" s="29">
        <f>IFERROR(Table4[[#This Row],[THT]]/Table4[[#This Row],[ACD_CALLS]],"")</f>
        <v>0</v>
      </c>
      <c r="AV119" s="29">
        <f>COUNTIF(Roster!B:B,Table4[[#This Row],[EMPLID]])</f>
        <v>1</v>
      </c>
      <c r="AW119" s="29">
        <f>IF(Table4[[#This Row],[Is Agent ]]=0,"",SUM(Table4[[#This Row],[I_ACD_TIME]],Table4[[#This Row],[I_ACD_OTHER_TIME]],Table4[[#This Row],[I_ACD_AUX_OUT_TIME]],Table4[[#This Row],[I_ACW_TIME]]))</f>
        <v>20859</v>
      </c>
    </row>
    <row r="120" spans="1:49" x14ac:dyDescent="0.25">
      <c r="A120" s="29" t="str">
        <f>CONCATENATE(Table4[[#This Row],[CMSID]],"-",Table4[[#This Row],[CALL_DATE]])</f>
        <v>256642-45178</v>
      </c>
      <c r="B120">
        <v>136219102</v>
      </c>
      <c r="C120" s="8">
        <v>45178</v>
      </c>
      <c r="D120" t="s">
        <v>123</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t="s">
        <v>1433</v>
      </c>
      <c r="AH120" t="s">
        <v>1284</v>
      </c>
      <c r="AI120" t="s">
        <v>1295</v>
      </c>
      <c r="AJ120" s="12" t="s">
        <v>1297</v>
      </c>
      <c r="AK120" t="s">
        <v>126</v>
      </c>
      <c r="AL120" t="s">
        <v>126</v>
      </c>
      <c r="AM120" s="8">
        <v>45178</v>
      </c>
      <c r="AN120" s="12" t="s">
        <v>1297</v>
      </c>
      <c r="AO120" s="12" t="s">
        <v>1297</v>
      </c>
      <c r="AP120" t="s">
        <v>1703</v>
      </c>
      <c r="AQ120" t="s">
        <v>120</v>
      </c>
      <c r="AR120" s="35">
        <v>256642</v>
      </c>
      <c r="AS120" t="s">
        <v>1703</v>
      </c>
      <c r="AU120" s="29" t="str">
        <f>IFERROR(Table4[[#This Row],[THT]]/Table4[[#This Row],[ACD_CALLS]],"")</f>
        <v/>
      </c>
      <c r="AV120" s="29">
        <f>COUNTIF(Roster!B:B,Table4[[#This Row],[EMPLID]])</f>
        <v>1</v>
      </c>
      <c r="AW120" s="29">
        <f>IF(Table4[[#This Row],[Is Agent ]]=0,"",SUM(Table4[[#This Row],[I_ACD_TIME]],Table4[[#This Row],[I_ACD_OTHER_TIME]],Table4[[#This Row],[I_ACD_AUX_OUT_TIME]],Table4[[#This Row],[I_ACW_TIME]]))</f>
        <v>0</v>
      </c>
    </row>
    <row r="121" spans="1:49" x14ac:dyDescent="0.25">
      <c r="A121" s="29" t="str">
        <f>CONCATENATE(Table4[[#This Row],[CMSID]],"-",Table4[[#This Row],[CALL_DATE]])</f>
        <v>256642-45177</v>
      </c>
      <c r="B121">
        <v>136219102</v>
      </c>
      <c r="C121" s="8">
        <v>45177</v>
      </c>
      <c r="D121" t="s">
        <v>123</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t="s">
        <v>1433</v>
      </c>
      <c r="AH121" t="s">
        <v>1284</v>
      </c>
      <c r="AI121" t="s">
        <v>1295</v>
      </c>
      <c r="AJ121" s="12" t="s">
        <v>1297</v>
      </c>
      <c r="AK121" t="s">
        <v>126</v>
      </c>
      <c r="AL121" t="s">
        <v>126</v>
      </c>
      <c r="AM121" s="8">
        <v>45178</v>
      </c>
      <c r="AN121" s="12" t="s">
        <v>1297</v>
      </c>
      <c r="AO121" s="12" t="s">
        <v>1297</v>
      </c>
      <c r="AP121" t="s">
        <v>1703</v>
      </c>
      <c r="AQ121" t="s">
        <v>120</v>
      </c>
      <c r="AR121" s="35">
        <v>256642</v>
      </c>
      <c r="AS121" t="s">
        <v>1703</v>
      </c>
      <c r="AU121" s="29" t="str">
        <f>IFERROR(Table4[[#This Row],[THT]]/Table4[[#This Row],[ACD_CALLS]],"")</f>
        <v/>
      </c>
      <c r="AV121" s="29">
        <f>COUNTIF(Roster!B:B,Table4[[#This Row],[EMPLID]])</f>
        <v>1</v>
      </c>
      <c r="AW121" s="29">
        <f>IF(Table4[[#This Row],[Is Agent ]]=0,"",SUM(Table4[[#This Row],[I_ACD_TIME]],Table4[[#This Row],[I_ACD_OTHER_TIME]],Table4[[#This Row],[I_ACD_AUX_OUT_TIME]],Table4[[#This Row],[I_ACW_TIME]]))</f>
        <v>0</v>
      </c>
    </row>
    <row r="122" spans="1:49" x14ac:dyDescent="0.25">
      <c r="A122" s="29" t="str">
        <f>CONCATENATE(Table4[[#This Row],[CMSID]],"-",Table4[[#This Row],[CALL_DATE]])</f>
        <v>256642-45170</v>
      </c>
      <c r="B122">
        <v>136219102</v>
      </c>
      <c r="C122" s="8">
        <v>45170</v>
      </c>
      <c r="D122" t="s">
        <v>118</v>
      </c>
      <c r="E122">
        <v>21</v>
      </c>
      <c r="F122">
        <v>0</v>
      </c>
      <c r="G122">
        <v>16034</v>
      </c>
      <c r="H122">
        <v>3068</v>
      </c>
      <c r="I122">
        <v>47</v>
      </c>
      <c r="J122">
        <v>2</v>
      </c>
      <c r="K122">
        <v>0</v>
      </c>
      <c r="L122">
        <v>3386</v>
      </c>
      <c r="M122">
        <v>0</v>
      </c>
      <c r="N122">
        <v>0</v>
      </c>
      <c r="O122">
        <v>14</v>
      </c>
      <c r="P122">
        <v>3814</v>
      </c>
      <c r="Q122">
        <v>11</v>
      </c>
      <c r="R122">
        <v>101</v>
      </c>
      <c r="S122">
        <v>0</v>
      </c>
      <c r="T122">
        <v>0</v>
      </c>
      <c r="U122">
        <v>28487</v>
      </c>
      <c r="V122">
        <v>9190</v>
      </c>
      <c r="W122">
        <v>92</v>
      </c>
      <c r="X122">
        <v>644</v>
      </c>
      <c r="Y122">
        <v>0</v>
      </c>
      <c r="Z122">
        <v>1887</v>
      </c>
      <c r="AA122">
        <v>0</v>
      </c>
      <c r="AB122">
        <v>5320</v>
      </c>
      <c r="AC122">
        <v>402</v>
      </c>
      <c r="AD122">
        <v>0</v>
      </c>
      <c r="AE122">
        <v>257</v>
      </c>
      <c r="AF122">
        <v>0</v>
      </c>
      <c r="AG122" t="s">
        <v>1433</v>
      </c>
      <c r="AH122" t="s">
        <v>1284</v>
      </c>
      <c r="AI122" t="s">
        <v>1295</v>
      </c>
      <c r="AJ122" s="12" t="s">
        <v>1297</v>
      </c>
      <c r="AK122" t="s">
        <v>126</v>
      </c>
      <c r="AL122" t="s">
        <v>126</v>
      </c>
      <c r="AM122" s="8">
        <v>45171</v>
      </c>
      <c r="AN122" s="12" t="s">
        <v>1297</v>
      </c>
      <c r="AO122" s="12" t="s">
        <v>1297</v>
      </c>
      <c r="AP122" t="s">
        <v>1703</v>
      </c>
      <c r="AQ122" t="s">
        <v>120</v>
      </c>
      <c r="AR122" s="35">
        <v>256642</v>
      </c>
      <c r="AS122" t="s">
        <v>1703</v>
      </c>
      <c r="AU122" s="29">
        <f>IFERROR(Table4[[#This Row],[THT]]/Table4[[#This Row],[ACD_CALLS]],"")</f>
        <v>0</v>
      </c>
      <c r="AV122" s="29">
        <f>COUNTIF(Roster!B:B,Table4[[#This Row],[EMPLID]])</f>
        <v>1</v>
      </c>
      <c r="AW122" s="29">
        <f>IF(Table4[[#This Row],[Is Agent ]]=0,"",SUM(Table4[[#This Row],[I_ACD_TIME]],Table4[[#This Row],[I_ACD_OTHER_TIME]],Table4[[#This Row],[I_ACD_AUX_OUT_TIME]],Table4[[#This Row],[I_ACW_TIME]]))</f>
        <v>19151</v>
      </c>
    </row>
    <row r="123" spans="1:49" x14ac:dyDescent="0.25">
      <c r="A123" s="29" t="str">
        <f>CONCATENATE(Table4[[#This Row],[CMSID]],"-",Table4[[#This Row],[CALL_DATE]])</f>
        <v>256642-45178</v>
      </c>
      <c r="B123">
        <v>136219102</v>
      </c>
      <c r="C123" s="8">
        <v>45178</v>
      </c>
      <c r="D123" t="s">
        <v>118</v>
      </c>
      <c r="E123">
        <v>26</v>
      </c>
      <c r="F123">
        <v>0</v>
      </c>
      <c r="G123">
        <v>17242</v>
      </c>
      <c r="H123">
        <v>5417</v>
      </c>
      <c r="I123">
        <v>192</v>
      </c>
      <c r="J123">
        <v>4</v>
      </c>
      <c r="K123">
        <v>0</v>
      </c>
      <c r="L123">
        <v>1162</v>
      </c>
      <c r="M123">
        <v>0</v>
      </c>
      <c r="N123">
        <v>0</v>
      </c>
      <c r="O123">
        <v>9</v>
      </c>
      <c r="P123">
        <v>6681</v>
      </c>
      <c r="Q123">
        <v>21</v>
      </c>
      <c r="R123">
        <v>126</v>
      </c>
      <c r="S123">
        <v>2</v>
      </c>
      <c r="T123">
        <v>0</v>
      </c>
      <c r="U123">
        <v>28802</v>
      </c>
      <c r="V123">
        <v>4572</v>
      </c>
      <c r="W123">
        <v>1441</v>
      </c>
      <c r="X123">
        <v>15</v>
      </c>
      <c r="Y123">
        <v>0</v>
      </c>
      <c r="Z123">
        <v>1835</v>
      </c>
      <c r="AA123">
        <v>0</v>
      </c>
      <c r="AB123">
        <v>2518</v>
      </c>
      <c r="AC123">
        <v>0</v>
      </c>
      <c r="AD123">
        <v>0</v>
      </c>
      <c r="AE123">
        <v>0</v>
      </c>
      <c r="AF123">
        <v>0</v>
      </c>
      <c r="AG123" t="s">
        <v>1433</v>
      </c>
      <c r="AH123" t="s">
        <v>1284</v>
      </c>
      <c r="AI123" t="s">
        <v>1295</v>
      </c>
      <c r="AJ123" s="12" t="s">
        <v>1297</v>
      </c>
      <c r="AK123" t="s">
        <v>126</v>
      </c>
      <c r="AL123" t="s">
        <v>126</v>
      </c>
      <c r="AM123" s="8">
        <v>45178</v>
      </c>
      <c r="AN123" s="12" t="s">
        <v>1297</v>
      </c>
      <c r="AO123" s="12" t="s">
        <v>1297</v>
      </c>
      <c r="AP123" t="s">
        <v>1703</v>
      </c>
      <c r="AQ123" t="s">
        <v>120</v>
      </c>
      <c r="AR123" s="35">
        <v>256642</v>
      </c>
      <c r="AS123" t="s">
        <v>1703</v>
      </c>
      <c r="AU123" s="29">
        <f>IFERROR(Table4[[#This Row],[THT]]/Table4[[#This Row],[ACD_CALLS]],"")</f>
        <v>0</v>
      </c>
      <c r="AV123" s="29">
        <f>COUNTIF(Roster!B:B,Table4[[#This Row],[EMPLID]])</f>
        <v>1</v>
      </c>
      <c r="AW123" s="29">
        <f>IF(Table4[[#This Row],[Is Agent ]]=0,"",SUM(Table4[[#This Row],[I_ACD_TIME]],Table4[[#This Row],[I_ACD_OTHER_TIME]],Table4[[#This Row],[I_ACD_AUX_OUT_TIME]],Table4[[#This Row],[I_ACW_TIME]]))</f>
        <v>22855</v>
      </c>
    </row>
    <row r="124" spans="1:49" x14ac:dyDescent="0.25">
      <c r="A124" s="29" t="str">
        <f>CONCATENATE(Table4[[#This Row],[CMSID]],"-",Table4[[#This Row],[CALL_DATE]])</f>
        <v>256642-45176</v>
      </c>
      <c r="B124">
        <v>136219102</v>
      </c>
      <c r="C124" s="8">
        <v>45176</v>
      </c>
      <c r="D124" t="s">
        <v>123</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t="s">
        <v>1433</v>
      </c>
      <c r="AH124" t="s">
        <v>1284</v>
      </c>
      <c r="AI124" t="s">
        <v>1295</v>
      </c>
      <c r="AJ124" s="12" t="s">
        <v>1297</v>
      </c>
      <c r="AK124" t="s">
        <v>126</v>
      </c>
      <c r="AL124" t="s">
        <v>126</v>
      </c>
      <c r="AM124" s="8">
        <v>45178</v>
      </c>
      <c r="AN124" s="12" t="s">
        <v>1297</v>
      </c>
      <c r="AO124" s="12" t="s">
        <v>1297</v>
      </c>
      <c r="AP124" t="s">
        <v>1703</v>
      </c>
      <c r="AQ124" t="s">
        <v>120</v>
      </c>
      <c r="AR124" s="35">
        <v>256642</v>
      </c>
      <c r="AS124" t="s">
        <v>1703</v>
      </c>
      <c r="AU124" s="29" t="str">
        <f>IFERROR(Table4[[#This Row],[THT]]/Table4[[#This Row],[ACD_CALLS]],"")</f>
        <v/>
      </c>
      <c r="AV124" s="29">
        <f>COUNTIF(Roster!B:B,Table4[[#This Row],[EMPLID]])</f>
        <v>1</v>
      </c>
      <c r="AW124" s="29">
        <f>IF(Table4[[#This Row],[Is Agent ]]=0,"",SUM(Table4[[#This Row],[I_ACD_TIME]],Table4[[#This Row],[I_ACD_OTHER_TIME]],Table4[[#This Row],[I_ACD_AUX_OUT_TIME]],Table4[[#This Row],[I_ACW_TIME]]))</f>
        <v>0</v>
      </c>
    </row>
    <row r="125" spans="1:49" x14ac:dyDescent="0.25">
      <c r="A125" s="29" t="str">
        <f>CONCATENATE(Table4[[#This Row],[CMSID]],"-",Table4[[#This Row],[CALL_DATE]])</f>
        <v>256642-45174</v>
      </c>
      <c r="B125">
        <v>136219102</v>
      </c>
      <c r="C125" s="8">
        <v>45174</v>
      </c>
      <c r="D125" t="s">
        <v>123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t="s">
        <v>1433</v>
      </c>
      <c r="AH125" t="s">
        <v>1284</v>
      </c>
      <c r="AI125" t="s">
        <v>1295</v>
      </c>
      <c r="AJ125" s="12" t="s">
        <v>1297</v>
      </c>
      <c r="AK125" t="s">
        <v>126</v>
      </c>
      <c r="AL125" t="s">
        <v>126</v>
      </c>
      <c r="AM125" s="8">
        <v>45178</v>
      </c>
      <c r="AN125" s="12" t="s">
        <v>1297</v>
      </c>
      <c r="AO125" s="12" t="s">
        <v>1297</v>
      </c>
      <c r="AP125" t="s">
        <v>1703</v>
      </c>
      <c r="AQ125" t="s">
        <v>120</v>
      </c>
      <c r="AR125" s="35">
        <v>256642</v>
      </c>
      <c r="AS125" t="s">
        <v>1703</v>
      </c>
      <c r="AU125" s="29" t="str">
        <f>IFERROR(Table4[[#This Row],[THT]]/Table4[[#This Row],[ACD_CALLS]],"")</f>
        <v/>
      </c>
      <c r="AV125" s="29">
        <f>COUNTIF(Roster!B:B,Table4[[#This Row],[EMPLID]])</f>
        <v>1</v>
      </c>
      <c r="AW125" s="29">
        <f>IF(Table4[[#This Row],[Is Agent ]]=0,"",SUM(Table4[[#This Row],[I_ACD_TIME]],Table4[[#This Row],[I_ACD_OTHER_TIME]],Table4[[#This Row],[I_ACD_AUX_OUT_TIME]],Table4[[#This Row],[I_ACW_TIME]]))</f>
        <v>0</v>
      </c>
    </row>
    <row r="126" spans="1:49" x14ac:dyDescent="0.25">
      <c r="A126" s="29" t="str">
        <f>CONCATENATE(Table4[[#This Row],[CMSID]],"-",Table4[[#This Row],[CALL_DATE]])</f>
        <v>256642-45175</v>
      </c>
      <c r="B126">
        <v>136219102</v>
      </c>
      <c r="C126" s="8">
        <v>45175</v>
      </c>
      <c r="D126" t="s">
        <v>123</v>
      </c>
      <c r="E126">
        <v>1</v>
      </c>
      <c r="F126">
        <v>0</v>
      </c>
      <c r="G126">
        <v>543</v>
      </c>
      <c r="H126">
        <v>124</v>
      </c>
      <c r="I126">
        <v>0</v>
      </c>
      <c r="J126">
        <v>0</v>
      </c>
      <c r="K126">
        <v>0</v>
      </c>
      <c r="L126">
        <v>0</v>
      </c>
      <c r="M126">
        <v>0</v>
      </c>
      <c r="N126">
        <v>0</v>
      </c>
      <c r="O126">
        <v>0</v>
      </c>
      <c r="P126">
        <v>124</v>
      </c>
      <c r="Q126">
        <v>1</v>
      </c>
      <c r="R126">
        <v>3</v>
      </c>
      <c r="S126">
        <v>0</v>
      </c>
      <c r="T126">
        <v>0</v>
      </c>
      <c r="U126">
        <v>0</v>
      </c>
      <c r="V126">
        <v>0</v>
      </c>
      <c r="W126">
        <v>0</v>
      </c>
      <c r="X126">
        <v>0</v>
      </c>
      <c r="Y126">
        <v>0</v>
      </c>
      <c r="Z126">
        <v>0</v>
      </c>
      <c r="AA126">
        <v>0</v>
      </c>
      <c r="AB126">
        <v>0</v>
      </c>
      <c r="AC126">
        <v>0</v>
      </c>
      <c r="AD126">
        <v>0</v>
      </c>
      <c r="AE126">
        <v>0</v>
      </c>
      <c r="AF126">
        <v>0</v>
      </c>
      <c r="AG126" t="s">
        <v>1433</v>
      </c>
      <c r="AH126" t="s">
        <v>1284</v>
      </c>
      <c r="AI126" t="s">
        <v>1295</v>
      </c>
      <c r="AJ126" s="12" t="s">
        <v>1297</v>
      </c>
      <c r="AK126" t="s">
        <v>126</v>
      </c>
      <c r="AL126" t="s">
        <v>126</v>
      </c>
      <c r="AM126" s="8">
        <v>45178</v>
      </c>
      <c r="AN126" s="12" t="s">
        <v>1297</v>
      </c>
      <c r="AO126" s="12" t="s">
        <v>1297</v>
      </c>
      <c r="AP126" t="s">
        <v>1703</v>
      </c>
      <c r="AQ126" t="s">
        <v>120</v>
      </c>
      <c r="AR126" s="35">
        <v>256642</v>
      </c>
      <c r="AS126" t="s">
        <v>1703</v>
      </c>
      <c r="AU126" s="29">
        <f>IFERROR(Table4[[#This Row],[THT]]/Table4[[#This Row],[ACD_CALLS]],"")</f>
        <v>0</v>
      </c>
      <c r="AV126" s="29">
        <f>COUNTIF(Roster!B:B,Table4[[#This Row],[EMPLID]])</f>
        <v>1</v>
      </c>
      <c r="AW126" s="29">
        <f>IF(Table4[[#This Row],[Is Agent ]]=0,"",SUM(Table4[[#This Row],[I_ACD_TIME]],Table4[[#This Row],[I_ACD_OTHER_TIME]],Table4[[#This Row],[I_ACD_AUX_OUT_TIME]],Table4[[#This Row],[I_ACW_TIME]]))</f>
        <v>667</v>
      </c>
    </row>
    <row r="127" spans="1:49" x14ac:dyDescent="0.25">
      <c r="A127" s="29" t="str">
        <f>CONCATENATE(Table4[[#This Row],[CMSID]],"-",Table4[[#This Row],[CALL_DATE]])</f>
        <v>256642-45170</v>
      </c>
      <c r="B127">
        <v>136219102</v>
      </c>
      <c r="C127" s="8">
        <v>45170</v>
      </c>
      <c r="D127" t="s">
        <v>123</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t="s">
        <v>1433</v>
      </c>
      <c r="AH127" t="s">
        <v>1284</v>
      </c>
      <c r="AI127" t="s">
        <v>1295</v>
      </c>
      <c r="AJ127" s="12" t="s">
        <v>1297</v>
      </c>
      <c r="AK127" t="s">
        <v>126</v>
      </c>
      <c r="AL127" t="s">
        <v>126</v>
      </c>
      <c r="AM127" s="8">
        <v>45171</v>
      </c>
      <c r="AN127" s="12" t="s">
        <v>1297</v>
      </c>
      <c r="AO127" s="12" t="s">
        <v>1297</v>
      </c>
      <c r="AP127" t="s">
        <v>1703</v>
      </c>
      <c r="AQ127" t="s">
        <v>120</v>
      </c>
      <c r="AR127" s="35">
        <v>256642</v>
      </c>
      <c r="AS127" t="s">
        <v>1703</v>
      </c>
      <c r="AU127" s="29" t="str">
        <f>IFERROR(Table4[[#This Row],[THT]]/Table4[[#This Row],[ACD_CALLS]],"")</f>
        <v/>
      </c>
      <c r="AV127" s="29">
        <f>COUNTIF(Roster!B:B,Table4[[#This Row],[EMPLID]])</f>
        <v>1</v>
      </c>
      <c r="AW127" s="29">
        <f>IF(Table4[[#This Row],[Is Agent ]]=0,"",SUM(Table4[[#This Row],[I_ACD_TIME]],Table4[[#This Row],[I_ACD_OTHER_TIME]],Table4[[#This Row],[I_ACD_AUX_OUT_TIME]],Table4[[#This Row],[I_ACW_TIME]]))</f>
        <v>0</v>
      </c>
    </row>
    <row r="128" spans="1:49" x14ac:dyDescent="0.25">
      <c r="A128" s="29" t="str">
        <f>CONCATENATE(Table4[[#This Row],[CMSID]],"-",Table4[[#This Row],[CALL_DATE]])</f>
        <v>256642-45174</v>
      </c>
      <c r="B128">
        <v>136219102</v>
      </c>
      <c r="C128" s="8">
        <v>45174</v>
      </c>
      <c r="D128" t="s">
        <v>118</v>
      </c>
      <c r="E128">
        <v>25</v>
      </c>
      <c r="F128">
        <v>0</v>
      </c>
      <c r="G128">
        <v>13353</v>
      </c>
      <c r="H128">
        <v>3943</v>
      </c>
      <c r="I128">
        <v>159</v>
      </c>
      <c r="J128">
        <v>0</v>
      </c>
      <c r="K128">
        <v>0</v>
      </c>
      <c r="L128">
        <v>2248</v>
      </c>
      <c r="M128">
        <v>0</v>
      </c>
      <c r="N128">
        <v>0</v>
      </c>
      <c r="O128">
        <v>8</v>
      </c>
      <c r="P128">
        <v>4718</v>
      </c>
      <c r="Q128">
        <v>19</v>
      </c>
      <c r="R128">
        <v>119</v>
      </c>
      <c r="S128">
        <v>1</v>
      </c>
      <c r="T128">
        <v>0</v>
      </c>
      <c r="U128">
        <v>28471</v>
      </c>
      <c r="V128">
        <v>9762</v>
      </c>
      <c r="W128">
        <v>1294</v>
      </c>
      <c r="X128">
        <v>36</v>
      </c>
      <c r="Y128">
        <v>0</v>
      </c>
      <c r="Z128">
        <v>1936</v>
      </c>
      <c r="AA128">
        <v>0</v>
      </c>
      <c r="AB128">
        <v>5885</v>
      </c>
      <c r="AC128">
        <v>0</v>
      </c>
      <c r="AD128">
        <v>0</v>
      </c>
      <c r="AE128">
        <v>1733</v>
      </c>
      <c r="AF128">
        <v>0</v>
      </c>
      <c r="AG128" t="s">
        <v>1433</v>
      </c>
      <c r="AH128" t="s">
        <v>1284</v>
      </c>
      <c r="AI128" t="s">
        <v>1295</v>
      </c>
      <c r="AJ128" s="12" t="s">
        <v>1297</v>
      </c>
      <c r="AK128" t="s">
        <v>126</v>
      </c>
      <c r="AL128" t="s">
        <v>126</v>
      </c>
      <c r="AM128" s="8">
        <v>45178</v>
      </c>
      <c r="AN128" s="12" t="s">
        <v>1297</v>
      </c>
      <c r="AO128" s="12" t="s">
        <v>1297</v>
      </c>
      <c r="AP128" t="s">
        <v>1703</v>
      </c>
      <c r="AQ128" t="s">
        <v>120</v>
      </c>
      <c r="AR128" s="35">
        <v>256642</v>
      </c>
      <c r="AS128" t="s">
        <v>1703</v>
      </c>
      <c r="AU128" s="29">
        <f>IFERROR(Table4[[#This Row],[THT]]/Table4[[#This Row],[ACD_CALLS]],"")</f>
        <v>0</v>
      </c>
      <c r="AV128" s="29">
        <f>COUNTIF(Roster!B:B,Table4[[#This Row],[EMPLID]])</f>
        <v>1</v>
      </c>
      <c r="AW128" s="29">
        <f>IF(Table4[[#This Row],[Is Agent ]]=0,"",SUM(Table4[[#This Row],[I_ACD_TIME]],Table4[[#This Row],[I_ACD_OTHER_TIME]],Table4[[#This Row],[I_ACD_AUX_OUT_TIME]],Table4[[#This Row],[I_ACW_TIME]]))</f>
        <v>17455</v>
      </c>
    </row>
    <row r="129" spans="1:49" x14ac:dyDescent="0.25">
      <c r="A129" s="29" t="str">
        <f>CONCATENATE(Table4[[#This Row],[CMSID]],"-",Table4[[#This Row],[CALL_DATE]])</f>
        <v>256642-45176</v>
      </c>
      <c r="B129">
        <v>136219102</v>
      </c>
      <c r="C129" s="8">
        <v>45176</v>
      </c>
      <c r="D129" t="s">
        <v>118</v>
      </c>
      <c r="E129">
        <v>23</v>
      </c>
      <c r="F129">
        <v>0</v>
      </c>
      <c r="G129">
        <v>16417</v>
      </c>
      <c r="H129">
        <v>2725</v>
      </c>
      <c r="I129">
        <v>0</v>
      </c>
      <c r="J129">
        <v>4</v>
      </c>
      <c r="K129">
        <v>0</v>
      </c>
      <c r="L129">
        <v>2750</v>
      </c>
      <c r="M129">
        <v>0</v>
      </c>
      <c r="N129">
        <v>0</v>
      </c>
      <c r="O129">
        <v>14</v>
      </c>
      <c r="P129">
        <v>3534</v>
      </c>
      <c r="Q129">
        <v>14</v>
      </c>
      <c r="R129">
        <v>110</v>
      </c>
      <c r="S129">
        <v>0</v>
      </c>
      <c r="T129">
        <v>0</v>
      </c>
      <c r="U129">
        <v>29133</v>
      </c>
      <c r="V129">
        <v>8743</v>
      </c>
      <c r="W129">
        <v>1134</v>
      </c>
      <c r="X129">
        <v>43</v>
      </c>
      <c r="Y129">
        <v>0</v>
      </c>
      <c r="Z129">
        <v>2180</v>
      </c>
      <c r="AA129">
        <v>0</v>
      </c>
      <c r="AB129">
        <v>6510</v>
      </c>
      <c r="AC129">
        <v>0</v>
      </c>
      <c r="AD129">
        <v>0</v>
      </c>
      <c r="AE129">
        <v>0</v>
      </c>
      <c r="AF129">
        <v>0</v>
      </c>
      <c r="AG129" t="s">
        <v>1433</v>
      </c>
      <c r="AH129" t="s">
        <v>1284</v>
      </c>
      <c r="AI129" t="s">
        <v>1295</v>
      </c>
      <c r="AJ129" s="12" t="s">
        <v>1297</v>
      </c>
      <c r="AK129" t="s">
        <v>126</v>
      </c>
      <c r="AL129" t="s">
        <v>126</v>
      </c>
      <c r="AM129" s="8">
        <v>45178</v>
      </c>
      <c r="AN129" s="12" t="s">
        <v>1297</v>
      </c>
      <c r="AO129" s="12" t="s">
        <v>1297</v>
      </c>
      <c r="AP129" t="s">
        <v>1703</v>
      </c>
      <c r="AQ129" t="s">
        <v>120</v>
      </c>
      <c r="AR129" s="35">
        <v>256642</v>
      </c>
      <c r="AS129" t="s">
        <v>1703</v>
      </c>
      <c r="AU129" s="29">
        <f>IFERROR(Table4[[#This Row],[THT]]/Table4[[#This Row],[ACD_CALLS]],"")</f>
        <v>0</v>
      </c>
      <c r="AV129" s="29">
        <f>COUNTIF(Roster!B:B,Table4[[#This Row],[EMPLID]])</f>
        <v>1</v>
      </c>
      <c r="AW129" s="29">
        <f>IF(Table4[[#This Row],[Is Agent ]]=0,"",SUM(Table4[[#This Row],[I_ACD_TIME]],Table4[[#This Row],[I_ACD_OTHER_TIME]],Table4[[#This Row],[I_ACD_AUX_OUT_TIME]],Table4[[#This Row],[I_ACW_TIME]]))</f>
        <v>19146</v>
      </c>
    </row>
    <row r="130" spans="1:49" x14ac:dyDescent="0.25">
      <c r="A130" s="29" t="str">
        <f>CONCATENATE(Table4[[#This Row],[CMSID]],"-",Table4[[#This Row],[CALL_DATE]])</f>
        <v>256642-45175</v>
      </c>
      <c r="B130">
        <v>136219102</v>
      </c>
      <c r="C130" s="8">
        <v>45175</v>
      </c>
      <c r="D130" t="s">
        <v>118</v>
      </c>
      <c r="E130">
        <v>24</v>
      </c>
      <c r="F130">
        <v>0</v>
      </c>
      <c r="G130">
        <v>15932</v>
      </c>
      <c r="H130">
        <v>4361</v>
      </c>
      <c r="I130">
        <v>786</v>
      </c>
      <c r="J130">
        <v>0</v>
      </c>
      <c r="K130">
        <v>0</v>
      </c>
      <c r="L130">
        <v>1529</v>
      </c>
      <c r="M130">
        <v>0</v>
      </c>
      <c r="N130">
        <v>0</v>
      </c>
      <c r="O130">
        <v>15</v>
      </c>
      <c r="P130">
        <v>5283</v>
      </c>
      <c r="Q130">
        <v>19</v>
      </c>
      <c r="R130">
        <v>115</v>
      </c>
      <c r="S130">
        <v>1</v>
      </c>
      <c r="T130">
        <v>0</v>
      </c>
      <c r="U130">
        <v>28792</v>
      </c>
      <c r="V130">
        <v>6306</v>
      </c>
      <c r="W130">
        <v>1408</v>
      </c>
      <c r="X130">
        <v>8</v>
      </c>
      <c r="Y130">
        <v>0</v>
      </c>
      <c r="Z130">
        <v>1928</v>
      </c>
      <c r="AA130">
        <v>0</v>
      </c>
      <c r="AB130">
        <v>3572</v>
      </c>
      <c r="AC130">
        <v>0</v>
      </c>
      <c r="AD130">
        <v>0</v>
      </c>
      <c r="AE130">
        <v>0</v>
      </c>
      <c r="AF130">
        <v>0</v>
      </c>
      <c r="AG130" t="s">
        <v>1433</v>
      </c>
      <c r="AH130" t="s">
        <v>1284</v>
      </c>
      <c r="AI130" t="s">
        <v>1295</v>
      </c>
      <c r="AJ130" s="12" t="s">
        <v>1297</v>
      </c>
      <c r="AK130" t="s">
        <v>126</v>
      </c>
      <c r="AL130" t="s">
        <v>126</v>
      </c>
      <c r="AM130" s="8">
        <v>45178</v>
      </c>
      <c r="AN130" s="12" t="s">
        <v>1297</v>
      </c>
      <c r="AO130" s="12" t="s">
        <v>1297</v>
      </c>
      <c r="AP130" t="s">
        <v>1703</v>
      </c>
      <c r="AQ130" t="s">
        <v>120</v>
      </c>
      <c r="AR130" s="35">
        <v>256642</v>
      </c>
      <c r="AS130" t="s">
        <v>1703</v>
      </c>
      <c r="AU130" s="29">
        <f>IFERROR(Table4[[#This Row],[THT]]/Table4[[#This Row],[ACD_CALLS]],"")</f>
        <v>0</v>
      </c>
      <c r="AV130" s="29">
        <f>COUNTIF(Roster!B:B,Table4[[#This Row],[EMPLID]])</f>
        <v>1</v>
      </c>
      <c r="AW130" s="29">
        <f>IF(Table4[[#This Row],[Is Agent ]]=0,"",SUM(Table4[[#This Row],[I_ACD_TIME]],Table4[[#This Row],[I_ACD_OTHER_TIME]],Table4[[#This Row],[I_ACD_AUX_OUT_TIME]],Table4[[#This Row],[I_ACW_TIME]]))</f>
        <v>21079</v>
      </c>
    </row>
    <row r="131" spans="1:49" x14ac:dyDescent="0.25">
      <c r="A131" s="29" t="str">
        <f>CONCATENATE(Table4[[#This Row],[CMSID]],"-",Table4[[#This Row],[CALL_DATE]])</f>
        <v>256642-45177</v>
      </c>
      <c r="B131">
        <v>136219102</v>
      </c>
      <c r="C131" s="8">
        <v>45177</v>
      </c>
      <c r="D131" t="s">
        <v>118</v>
      </c>
      <c r="E131">
        <v>34</v>
      </c>
      <c r="F131">
        <v>0</v>
      </c>
      <c r="G131">
        <v>16776</v>
      </c>
      <c r="H131">
        <v>3597</v>
      </c>
      <c r="I131">
        <v>407</v>
      </c>
      <c r="J131">
        <v>13</v>
      </c>
      <c r="K131">
        <v>0</v>
      </c>
      <c r="L131">
        <v>1985</v>
      </c>
      <c r="M131">
        <v>0</v>
      </c>
      <c r="N131">
        <v>0</v>
      </c>
      <c r="O131">
        <v>21</v>
      </c>
      <c r="P131">
        <v>4127</v>
      </c>
      <c r="Q131">
        <v>23</v>
      </c>
      <c r="R131">
        <v>161</v>
      </c>
      <c r="S131">
        <v>3</v>
      </c>
      <c r="T131">
        <v>0</v>
      </c>
      <c r="U131">
        <v>29194</v>
      </c>
      <c r="V131">
        <v>7534</v>
      </c>
      <c r="W131">
        <v>1113</v>
      </c>
      <c r="X131">
        <v>24</v>
      </c>
      <c r="Y131">
        <v>0</v>
      </c>
      <c r="Z131">
        <v>1817</v>
      </c>
      <c r="AA131">
        <v>0</v>
      </c>
      <c r="AB131">
        <v>4225</v>
      </c>
      <c r="AC131">
        <v>1048</v>
      </c>
      <c r="AD131">
        <v>0</v>
      </c>
      <c r="AE131">
        <v>0</v>
      </c>
      <c r="AF131">
        <v>0</v>
      </c>
      <c r="AG131" t="s">
        <v>1433</v>
      </c>
      <c r="AH131" t="s">
        <v>1284</v>
      </c>
      <c r="AI131" t="s">
        <v>1295</v>
      </c>
      <c r="AJ131" s="12" t="s">
        <v>1297</v>
      </c>
      <c r="AK131" t="s">
        <v>126</v>
      </c>
      <c r="AL131" t="s">
        <v>126</v>
      </c>
      <c r="AM131" s="8">
        <v>45178</v>
      </c>
      <c r="AN131" s="12" t="s">
        <v>1297</v>
      </c>
      <c r="AO131" s="12" t="s">
        <v>1297</v>
      </c>
      <c r="AP131" t="s">
        <v>1703</v>
      </c>
      <c r="AQ131" t="s">
        <v>120</v>
      </c>
      <c r="AR131" s="35">
        <v>256642</v>
      </c>
      <c r="AS131" t="s">
        <v>1703</v>
      </c>
      <c r="AU131" s="29">
        <f>IFERROR(Table4[[#This Row],[THT]]/Table4[[#This Row],[ACD_CALLS]],"")</f>
        <v>0</v>
      </c>
      <c r="AV131" s="29">
        <f>COUNTIF(Roster!B:B,Table4[[#This Row],[EMPLID]])</f>
        <v>1</v>
      </c>
      <c r="AW131" s="29">
        <f>IF(Table4[[#This Row],[Is Agent ]]=0,"",SUM(Table4[[#This Row],[I_ACD_TIME]],Table4[[#This Row],[I_ACD_OTHER_TIME]],Table4[[#This Row],[I_ACD_AUX_OUT_TIME]],Table4[[#This Row],[I_ACW_TIME]]))</f>
        <v>20793</v>
      </c>
    </row>
    <row r="132" spans="1:49" x14ac:dyDescent="0.25">
      <c r="A132" s="29" t="str">
        <f>CONCATENATE(Table4[[#This Row],[CMSID]],"-",Table4[[#This Row],[CALL_DATE]])</f>
        <v>233642-45176</v>
      </c>
      <c r="B132">
        <v>146244102</v>
      </c>
      <c r="C132" s="8">
        <v>45176</v>
      </c>
      <c r="D132" t="s">
        <v>118</v>
      </c>
      <c r="E132">
        <v>38</v>
      </c>
      <c r="F132">
        <v>0</v>
      </c>
      <c r="G132">
        <v>21072</v>
      </c>
      <c r="H132">
        <v>2841</v>
      </c>
      <c r="I132">
        <v>227</v>
      </c>
      <c r="J132">
        <v>18</v>
      </c>
      <c r="K132">
        <v>0</v>
      </c>
      <c r="L132">
        <v>1513</v>
      </c>
      <c r="M132">
        <v>0</v>
      </c>
      <c r="N132">
        <v>0</v>
      </c>
      <c r="O132">
        <v>9</v>
      </c>
      <c r="P132">
        <v>3166</v>
      </c>
      <c r="Q132">
        <v>23</v>
      </c>
      <c r="R132">
        <v>184</v>
      </c>
      <c r="S132">
        <v>2</v>
      </c>
      <c r="T132">
        <v>0</v>
      </c>
      <c r="U132">
        <v>36230</v>
      </c>
      <c r="V132">
        <v>9719</v>
      </c>
      <c r="W132">
        <v>1903</v>
      </c>
      <c r="X132">
        <v>216</v>
      </c>
      <c r="Y132">
        <v>0</v>
      </c>
      <c r="Z132">
        <v>2593</v>
      </c>
      <c r="AA132">
        <v>0</v>
      </c>
      <c r="AB132">
        <v>6209</v>
      </c>
      <c r="AC132">
        <v>0</v>
      </c>
      <c r="AD132">
        <v>0</v>
      </c>
      <c r="AE132">
        <v>447</v>
      </c>
      <c r="AF132">
        <v>0</v>
      </c>
      <c r="AG132" t="s">
        <v>1443</v>
      </c>
      <c r="AH132" t="s">
        <v>1287</v>
      </c>
      <c r="AI132" t="s">
        <v>1295</v>
      </c>
      <c r="AJ132" s="12" t="s">
        <v>1297</v>
      </c>
      <c r="AK132" t="s">
        <v>126</v>
      </c>
      <c r="AL132" t="s">
        <v>126</v>
      </c>
      <c r="AM132" s="8">
        <v>45178</v>
      </c>
      <c r="AN132" s="12" t="s">
        <v>1297</v>
      </c>
      <c r="AO132" s="12" t="s">
        <v>1297</v>
      </c>
      <c r="AP132" t="s">
        <v>1703</v>
      </c>
      <c r="AQ132" t="s">
        <v>120</v>
      </c>
      <c r="AR132" s="35">
        <v>233642</v>
      </c>
      <c r="AS132" t="s">
        <v>1703</v>
      </c>
      <c r="AU132" s="29">
        <f>IFERROR(Table4[[#This Row],[THT]]/Table4[[#This Row],[ACD_CALLS]],"")</f>
        <v>0</v>
      </c>
      <c r="AV132" s="29">
        <f>COUNTIF(Roster!B:B,Table4[[#This Row],[EMPLID]])</f>
        <v>1</v>
      </c>
      <c r="AW132" s="29">
        <f>IF(Table4[[#This Row],[Is Agent ]]=0,"",SUM(Table4[[#This Row],[I_ACD_TIME]],Table4[[#This Row],[I_ACD_OTHER_TIME]],Table4[[#This Row],[I_ACD_AUX_OUT_TIME]],Table4[[#This Row],[I_ACW_TIME]]))</f>
        <v>24158</v>
      </c>
    </row>
    <row r="133" spans="1:49" x14ac:dyDescent="0.25">
      <c r="A133" s="29" t="str">
        <f>CONCATENATE(Table4[[#This Row],[CMSID]],"-",Table4[[#This Row],[CALL_DATE]])</f>
        <v>233642-45173</v>
      </c>
      <c r="B133">
        <v>146244102</v>
      </c>
      <c r="C133" s="8">
        <v>45173</v>
      </c>
      <c r="D133" t="s">
        <v>123</v>
      </c>
      <c r="E133">
        <v>1</v>
      </c>
      <c r="F133">
        <v>0</v>
      </c>
      <c r="G133">
        <v>644</v>
      </c>
      <c r="H133">
        <v>0</v>
      </c>
      <c r="I133">
        <v>0</v>
      </c>
      <c r="J133">
        <v>0</v>
      </c>
      <c r="K133">
        <v>0</v>
      </c>
      <c r="L133">
        <v>0</v>
      </c>
      <c r="M133">
        <v>0</v>
      </c>
      <c r="N133">
        <v>0</v>
      </c>
      <c r="O133">
        <v>0</v>
      </c>
      <c r="P133">
        <v>0</v>
      </c>
      <c r="Q133">
        <v>0</v>
      </c>
      <c r="R133">
        <v>3</v>
      </c>
      <c r="S133">
        <v>0</v>
      </c>
      <c r="T133">
        <v>0</v>
      </c>
      <c r="U133">
        <v>0</v>
      </c>
      <c r="V133">
        <v>0</v>
      </c>
      <c r="W133">
        <v>0</v>
      </c>
      <c r="X133">
        <v>0</v>
      </c>
      <c r="Y133">
        <v>0</v>
      </c>
      <c r="Z133">
        <v>0</v>
      </c>
      <c r="AA133">
        <v>0</v>
      </c>
      <c r="AB133">
        <v>0</v>
      </c>
      <c r="AC133">
        <v>0</v>
      </c>
      <c r="AD133">
        <v>0</v>
      </c>
      <c r="AE133">
        <v>0</v>
      </c>
      <c r="AF133">
        <v>0</v>
      </c>
      <c r="AG133" t="s">
        <v>1443</v>
      </c>
      <c r="AH133" t="s">
        <v>1287</v>
      </c>
      <c r="AI133" t="s">
        <v>1295</v>
      </c>
      <c r="AJ133" s="12" t="s">
        <v>1297</v>
      </c>
      <c r="AK133" t="s">
        <v>126</v>
      </c>
      <c r="AL133" t="s">
        <v>126</v>
      </c>
      <c r="AM133" s="8">
        <v>45178</v>
      </c>
      <c r="AN133" s="12" t="s">
        <v>1297</v>
      </c>
      <c r="AO133" s="12" t="s">
        <v>1297</v>
      </c>
      <c r="AP133" t="s">
        <v>1703</v>
      </c>
      <c r="AQ133" t="s">
        <v>120</v>
      </c>
      <c r="AR133" s="35">
        <v>233642</v>
      </c>
      <c r="AS133" t="s">
        <v>1703</v>
      </c>
      <c r="AU133" s="29">
        <f>IFERROR(Table4[[#This Row],[THT]]/Table4[[#This Row],[ACD_CALLS]],"")</f>
        <v>0</v>
      </c>
      <c r="AV133" s="29">
        <f>COUNTIF(Roster!B:B,Table4[[#This Row],[EMPLID]])</f>
        <v>1</v>
      </c>
      <c r="AW133" s="29">
        <f>IF(Table4[[#This Row],[Is Agent ]]=0,"",SUM(Table4[[#This Row],[I_ACD_TIME]],Table4[[#This Row],[I_ACD_OTHER_TIME]],Table4[[#This Row],[I_ACD_AUX_OUT_TIME]],Table4[[#This Row],[I_ACW_TIME]]))</f>
        <v>644</v>
      </c>
    </row>
    <row r="134" spans="1:49" x14ac:dyDescent="0.25">
      <c r="A134" s="29" t="str">
        <f>CONCATENATE(Table4[[#This Row],[CMSID]],"-",Table4[[#This Row],[CALL_DATE]])</f>
        <v>233642-45173</v>
      </c>
      <c r="B134">
        <v>146244102</v>
      </c>
      <c r="C134" s="8">
        <v>45173</v>
      </c>
      <c r="D134" t="s">
        <v>118</v>
      </c>
      <c r="E134">
        <v>27</v>
      </c>
      <c r="F134">
        <v>0</v>
      </c>
      <c r="G134">
        <v>19119</v>
      </c>
      <c r="H134">
        <v>5067</v>
      </c>
      <c r="I134">
        <v>386</v>
      </c>
      <c r="J134">
        <v>7</v>
      </c>
      <c r="K134">
        <v>0</v>
      </c>
      <c r="L134">
        <v>1276</v>
      </c>
      <c r="M134">
        <v>0</v>
      </c>
      <c r="N134">
        <v>0</v>
      </c>
      <c r="O134">
        <v>6</v>
      </c>
      <c r="P134">
        <v>6504</v>
      </c>
      <c r="Q134">
        <v>21</v>
      </c>
      <c r="R134">
        <v>132</v>
      </c>
      <c r="S134">
        <v>2</v>
      </c>
      <c r="T134">
        <v>0</v>
      </c>
      <c r="U134">
        <v>35861</v>
      </c>
      <c r="V134">
        <v>9484</v>
      </c>
      <c r="W134">
        <v>1405</v>
      </c>
      <c r="X134">
        <v>48</v>
      </c>
      <c r="Y134">
        <v>0</v>
      </c>
      <c r="Z134">
        <v>2497</v>
      </c>
      <c r="AA134">
        <v>0</v>
      </c>
      <c r="AB134">
        <v>5118</v>
      </c>
      <c r="AC134">
        <v>1422</v>
      </c>
      <c r="AD134">
        <v>0</v>
      </c>
      <c r="AE134">
        <v>0</v>
      </c>
      <c r="AF134">
        <v>0</v>
      </c>
      <c r="AG134" t="s">
        <v>1443</v>
      </c>
      <c r="AH134" t="s">
        <v>1287</v>
      </c>
      <c r="AI134" t="s">
        <v>1295</v>
      </c>
      <c r="AJ134" s="12" t="s">
        <v>1297</v>
      </c>
      <c r="AK134" t="s">
        <v>126</v>
      </c>
      <c r="AL134" t="s">
        <v>126</v>
      </c>
      <c r="AM134" s="8">
        <v>45178</v>
      </c>
      <c r="AN134" s="12" t="s">
        <v>1297</v>
      </c>
      <c r="AO134" s="12" t="s">
        <v>1297</v>
      </c>
      <c r="AP134" t="s">
        <v>1703</v>
      </c>
      <c r="AQ134" t="s">
        <v>120</v>
      </c>
      <c r="AR134" s="35">
        <v>233642</v>
      </c>
      <c r="AS134" t="s">
        <v>1703</v>
      </c>
      <c r="AU134" s="29">
        <f>IFERROR(Table4[[#This Row],[THT]]/Table4[[#This Row],[ACD_CALLS]],"")</f>
        <v>0</v>
      </c>
      <c r="AV134" s="29">
        <f>COUNTIF(Roster!B:B,Table4[[#This Row],[EMPLID]])</f>
        <v>1</v>
      </c>
      <c r="AW134" s="29">
        <f>IF(Table4[[#This Row],[Is Agent ]]=0,"",SUM(Table4[[#This Row],[I_ACD_TIME]],Table4[[#This Row],[I_ACD_OTHER_TIME]],Table4[[#This Row],[I_ACD_AUX_OUT_TIME]],Table4[[#This Row],[I_ACW_TIME]]))</f>
        <v>24579</v>
      </c>
    </row>
    <row r="135" spans="1:49" x14ac:dyDescent="0.25">
      <c r="A135" s="29" t="str">
        <f>CONCATENATE(Table4[[#This Row],[CMSID]],"-",Table4[[#This Row],[CALL_DATE]])</f>
        <v>233642-45178</v>
      </c>
      <c r="B135">
        <v>146244102</v>
      </c>
      <c r="C135" s="8">
        <v>45178</v>
      </c>
      <c r="D135" t="s">
        <v>123</v>
      </c>
      <c r="E135">
        <v>1</v>
      </c>
      <c r="F135">
        <v>0</v>
      </c>
      <c r="G135">
        <v>193</v>
      </c>
      <c r="H135">
        <v>0</v>
      </c>
      <c r="I135">
        <v>0</v>
      </c>
      <c r="J135">
        <v>0</v>
      </c>
      <c r="K135">
        <v>0</v>
      </c>
      <c r="L135">
        <v>0</v>
      </c>
      <c r="M135">
        <v>0</v>
      </c>
      <c r="N135">
        <v>0</v>
      </c>
      <c r="O135">
        <v>0</v>
      </c>
      <c r="P135">
        <v>0</v>
      </c>
      <c r="Q135">
        <v>0</v>
      </c>
      <c r="R135">
        <v>3</v>
      </c>
      <c r="S135">
        <v>0</v>
      </c>
      <c r="T135">
        <v>0</v>
      </c>
      <c r="U135">
        <v>0</v>
      </c>
      <c r="V135">
        <v>0</v>
      </c>
      <c r="W135">
        <v>0</v>
      </c>
      <c r="X135">
        <v>0</v>
      </c>
      <c r="Y135">
        <v>0</v>
      </c>
      <c r="Z135">
        <v>0</v>
      </c>
      <c r="AA135">
        <v>0</v>
      </c>
      <c r="AB135">
        <v>0</v>
      </c>
      <c r="AC135">
        <v>0</v>
      </c>
      <c r="AD135">
        <v>0</v>
      </c>
      <c r="AE135">
        <v>0</v>
      </c>
      <c r="AF135">
        <v>0</v>
      </c>
      <c r="AG135" t="s">
        <v>1443</v>
      </c>
      <c r="AH135" t="s">
        <v>1287</v>
      </c>
      <c r="AI135" t="s">
        <v>1295</v>
      </c>
      <c r="AJ135" s="12" t="s">
        <v>1297</v>
      </c>
      <c r="AK135" t="s">
        <v>126</v>
      </c>
      <c r="AL135" t="s">
        <v>126</v>
      </c>
      <c r="AM135" s="8">
        <v>45178</v>
      </c>
      <c r="AN135" s="12" t="s">
        <v>1297</v>
      </c>
      <c r="AO135" s="12" t="s">
        <v>1297</v>
      </c>
      <c r="AP135" t="s">
        <v>1703</v>
      </c>
      <c r="AQ135" t="s">
        <v>120</v>
      </c>
      <c r="AR135" s="35">
        <v>233642</v>
      </c>
      <c r="AS135" t="s">
        <v>1703</v>
      </c>
      <c r="AU135" s="29">
        <f>IFERROR(Table4[[#This Row],[THT]]/Table4[[#This Row],[ACD_CALLS]],"")</f>
        <v>0</v>
      </c>
      <c r="AV135" s="29">
        <f>COUNTIF(Roster!B:B,Table4[[#This Row],[EMPLID]])</f>
        <v>1</v>
      </c>
      <c r="AW135" s="29">
        <f>IF(Table4[[#This Row],[Is Agent ]]=0,"",SUM(Table4[[#This Row],[I_ACD_TIME]],Table4[[#This Row],[I_ACD_OTHER_TIME]],Table4[[#This Row],[I_ACD_AUX_OUT_TIME]],Table4[[#This Row],[I_ACW_TIME]]))</f>
        <v>193</v>
      </c>
    </row>
    <row r="136" spans="1:49" x14ac:dyDescent="0.25">
      <c r="A136" s="29" t="str">
        <f>CONCATENATE(Table4[[#This Row],[CMSID]],"-",Table4[[#This Row],[CALL_DATE]])</f>
        <v>233642-45177</v>
      </c>
      <c r="B136">
        <v>146244102</v>
      </c>
      <c r="C136" s="8">
        <v>45177</v>
      </c>
      <c r="D136" t="s">
        <v>118</v>
      </c>
      <c r="E136">
        <v>32</v>
      </c>
      <c r="F136">
        <v>0</v>
      </c>
      <c r="G136">
        <v>21131</v>
      </c>
      <c r="H136">
        <v>2281</v>
      </c>
      <c r="I136">
        <v>125</v>
      </c>
      <c r="J136">
        <v>30</v>
      </c>
      <c r="K136">
        <v>0</v>
      </c>
      <c r="L136">
        <v>2417</v>
      </c>
      <c r="M136">
        <v>0</v>
      </c>
      <c r="N136">
        <v>0</v>
      </c>
      <c r="O136">
        <v>18</v>
      </c>
      <c r="P136">
        <v>2646</v>
      </c>
      <c r="Q136">
        <v>16</v>
      </c>
      <c r="R136">
        <v>151</v>
      </c>
      <c r="S136">
        <v>0</v>
      </c>
      <c r="T136">
        <v>0</v>
      </c>
      <c r="U136">
        <v>36489</v>
      </c>
      <c r="V136">
        <v>11654</v>
      </c>
      <c r="W136">
        <v>496</v>
      </c>
      <c r="X136">
        <v>90</v>
      </c>
      <c r="Y136">
        <v>0</v>
      </c>
      <c r="Z136">
        <v>2564</v>
      </c>
      <c r="AA136">
        <v>0</v>
      </c>
      <c r="AB136">
        <v>7500</v>
      </c>
      <c r="AC136">
        <v>1356</v>
      </c>
      <c r="AD136">
        <v>0</v>
      </c>
      <c r="AE136">
        <v>0</v>
      </c>
      <c r="AF136">
        <v>0</v>
      </c>
      <c r="AG136" t="s">
        <v>1443</v>
      </c>
      <c r="AH136" t="s">
        <v>1287</v>
      </c>
      <c r="AI136" t="s">
        <v>1295</v>
      </c>
      <c r="AJ136" s="12" t="s">
        <v>1297</v>
      </c>
      <c r="AK136" t="s">
        <v>126</v>
      </c>
      <c r="AL136" t="s">
        <v>126</v>
      </c>
      <c r="AM136" s="8">
        <v>45178</v>
      </c>
      <c r="AN136" s="12" t="s">
        <v>1297</v>
      </c>
      <c r="AO136" s="12" t="s">
        <v>1297</v>
      </c>
      <c r="AP136" t="s">
        <v>1703</v>
      </c>
      <c r="AQ136" t="s">
        <v>120</v>
      </c>
      <c r="AR136" s="35">
        <v>233642</v>
      </c>
      <c r="AS136" t="s">
        <v>1703</v>
      </c>
      <c r="AU136" s="29">
        <f>IFERROR(Table4[[#This Row],[THT]]/Table4[[#This Row],[ACD_CALLS]],"")</f>
        <v>0</v>
      </c>
      <c r="AV136" s="29">
        <f>COUNTIF(Roster!B:B,Table4[[#This Row],[EMPLID]])</f>
        <v>1</v>
      </c>
      <c r="AW136" s="29">
        <f>IF(Table4[[#This Row],[Is Agent ]]=0,"",SUM(Table4[[#This Row],[I_ACD_TIME]],Table4[[#This Row],[I_ACD_OTHER_TIME]],Table4[[#This Row],[I_ACD_AUX_OUT_TIME]],Table4[[#This Row],[I_ACW_TIME]]))</f>
        <v>23567</v>
      </c>
    </row>
    <row r="137" spans="1:49" x14ac:dyDescent="0.25">
      <c r="A137" s="29" t="str">
        <f>CONCATENATE(Table4[[#This Row],[CMSID]],"-",Table4[[#This Row],[CALL_DATE]])</f>
        <v>233642-45170</v>
      </c>
      <c r="B137">
        <v>146244102</v>
      </c>
      <c r="C137" s="8">
        <v>45170</v>
      </c>
      <c r="D137" t="s">
        <v>123</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t="s">
        <v>1443</v>
      </c>
      <c r="AH137" t="s">
        <v>1287</v>
      </c>
      <c r="AI137" t="s">
        <v>1295</v>
      </c>
      <c r="AJ137" s="12" t="s">
        <v>1297</v>
      </c>
      <c r="AK137" t="s">
        <v>126</v>
      </c>
      <c r="AL137" t="s">
        <v>126</v>
      </c>
      <c r="AM137" s="8">
        <v>45171</v>
      </c>
      <c r="AN137" s="12" t="s">
        <v>1297</v>
      </c>
      <c r="AO137" s="12" t="s">
        <v>1297</v>
      </c>
      <c r="AP137" t="s">
        <v>1703</v>
      </c>
      <c r="AQ137" t="s">
        <v>120</v>
      </c>
      <c r="AR137" s="35">
        <v>233642</v>
      </c>
      <c r="AS137" t="s">
        <v>1703</v>
      </c>
      <c r="AU137" s="29" t="str">
        <f>IFERROR(Table4[[#This Row],[THT]]/Table4[[#This Row],[ACD_CALLS]],"")</f>
        <v/>
      </c>
      <c r="AV137" s="29">
        <f>COUNTIF(Roster!B:B,Table4[[#This Row],[EMPLID]])</f>
        <v>1</v>
      </c>
      <c r="AW137" s="29">
        <f>IF(Table4[[#This Row],[Is Agent ]]=0,"",SUM(Table4[[#This Row],[I_ACD_TIME]],Table4[[#This Row],[I_ACD_OTHER_TIME]],Table4[[#This Row],[I_ACD_AUX_OUT_TIME]],Table4[[#This Row],[I_ACW_TIME]]))</f>
        <v>0</v>
      </c>
    </row>
    <row r="138" spans="1:49" x14ac:dyDescent="0.25">
      <c r="A138" s="29" t="str">
        <f>CONCATENATE(Table4[[#This Row],[CMSID]],"-",Table4[[#This Row],[CALL_DATE]])</f>
        <v>233642-45178</v>
      </c>
      <c r="B138">
        <v>146244102</v>
      </c>
      <c r="C138" s="8">
        <v>45178</v>
      </c>
      <c r="D138" t="s">
        <v>118</v>
      </c>
      <c r="E138">
        <v>41</v>
      </c>
      <c r="F138">
        <v>0</v>
      </c>
      <c r="G138">
        <v>20655</v>
      </c>
      <c r="H138">
        <v>3049</v>
      </c>
      <c r="I138">
        <v>91</v>
      </c>
      <c r="J138">
        <v>0</v>
      </c>
      <c r="K138">
        <v>0</v>
      </c>
      <c r="L138">
        <v>403</v>
      </c>
      <c r="M138">
        <v>0</v>
      </c>
      <c r="N138">
        <v>0</v>
      </c>
      <c r="O138">
        <v>10</v>
      </c>
      <c r="P138">
        <v>3140</v>
      </c>
      <c r="Q138">
        <v>19</v>
      </c>
      <c r="R138">
        <v>197</v>
      </c>
      <c r="S138">
        <v>1</v>
      </c>
      <c r="T138">
        <v>0</v>
      </c>
      <c r="U138">
        <v>35921</v>
      </c>
      <c r="V138">
        <v>9241</v>
      </c>
      <c r="W138">
        <v>2583</v>
      </c>
      <c r="X138">
        <v>67</v>
      </c>
      <c r="Y138">
        <v>1886</v>
      </c>
      <c r="Z138">
        <v>2723</v>
      </c>
      <c r="AA138">
        <v>0</v>
      </c>
      <c r="AB138">
        <v>4254</v>
      </c>
      <c r="AC138">
        <v>207</v>
      </c>
      <c r="AD138">
        <v>0</v>
      </c>
      <c r="AE138">
        <v>0</v>
      </c>
      <c r="AF138">
        <v>0</v>
      </c>
      <c r="AG138" t="s">
        <v>1443</v>
      </c>
      <c r="AH138" t="s">
        <v>1287</v>
      </c>
      <c r="AI138" t="s">
        <v>1295</v>
      </c>
      <c r="AJ138" s="12" t="s">
        <v>1297</v>
      </c>
      <c r="AK138" t="s">
        <v>126</v>
      </c>
      <c r="AL138" t="s">
        <v>126</v>
      </c>
      <c r="AM138" s="8">
        <v>45178</v>
      </c>
      <c r="AN138" s="12" t="s">
        <v>1297</v>
      </c>
      <c r="AO138" s="12" t="s">
        <v>1297</v>
      </c>
      <c r="AP138" t="s">
        <v>1703</v>
      </c>
      <c r="AQ138" t="s">
        <v>120</v>
      </c>
      <c r="AR138" s="35">
        <v>233642</v>
      </c>
      <c r="AS138" t="s">
        <v>1703</v>
      </c>
      <c r="AU138" s="29">
        <f>IFERROR(Table4[[#This Row],[THT]]/Table4[[#This Row],[ACD_CALLS]],"")</f>
        <v>0</v>
      </c>
      <c r="AV138" s="29">
        <f>COUNTIF(Roster!B:B,Table4[[#This Row],[EMPLID]])</f>
        <v>1</v>
      </c>
      <c r="AW138" s="29">
        <f>IF(Table4[[#This Row],[Is Agent ]]=0,"",SUM(Table4[[#This Row],[I_ACD_TIME]],Table4[[#This Row],[I_ACD_OTHER_TIME]],Table4[[#This Row],[I_ACD_AUX_OUT_TIME]],Table4[[#This Row],[I_ACW_TIME]]))</f>
        <v>23795</v>
      </c>
    </row>
    <row r="139" spans="1:49" x14ac:dyDescent="0.25">
      <c r="A139" s="29" t="str">
        <f>CONCATENATE(Table4[[#This Row],[CMSID]],"-",Table4[[#This Row],[CALL_DATE]])</f>
        <v>233642-45177</v>
      </c>
      <c r="B139">
        <v>146244102</v>
      </c>
      <c r="C139" s="8">
        <v>45177</v>
      </c>
      <c r="D139" t="s">
        <v>123</v>
      </c>
      <c r="E139">
        <v>1</v>
      </c>
      <c r="F139">
        <v>0</v>
      </c>
      <c r="G139">
        <v>707</v>
      </c>
      <c r="H139">
        <v>36</v>
      </c>
      <c r="I139">
        <v>0</v>
      </c>
      <c r="J139">
        <v>0</v>
      </c>
      <c r="K139">
        <v>0</v>
      </c>
      <c r="L139">
        <v>0</v>
      </c>
      <c r="M139">
        <v>0</v>
      </c>
      <c r="N139">
        <v>0</v>
      </c>
      <c r="O139">
        <v>0</v>
      </c>
      <c r="P139">
        <v>36</v>
      </c>
      <c r="Q139">
        <v>1</v>
      </c>
      <c r="R139">
        <v>3</v>
      </c>
      <c r="S139">
        <v>0</v>
      </c>
      <c r="T139">
        <v>0</v>
      </c>
      <c r="U139">
        <v>0</v>
      </c>
      <c r="V139">
        <v>0</v>
      </c>
      <c r="W139">
        <v>0</v>
      </c>
      <c r="X139">
        <v>0</v>
      </c>
      <c r="Y139">
        <v>0</v>
      </c>
      <c r="Z139">
        <v>0</v>
      </c>
      <c r="AA139">
        <v>0</v>
      </c>
      <c r="AB139">
        <v>0</v>
      </c>
      <c r="AC139">
        <v>0</v>
      </c>
      <c r="AD139">
        <v>0</v>
      </c>
      <c r="AE139">
        <v>0</v>
      </c>
      <c r="AF139">
        <v>0</v>
      </c>
      <c r="AG139" t="s">
        <v>1443</v>
      </c>
      <c r="AH139" t="s">
        <v>1287</v>
      </c>
      <c r="AI139" t="s">
        <v>1295</v>
      </c>
      <c r="AJ139" s="12" t="s">
        <v>1297</v>
      </c>
      <c r="AK139" t="s">
        <v>126</v>
      </c>
      <c r="AL139" t="s">
        <v>126</v>
      </c>
      <c r="AM139" s="8">
        <v>45178</v>
      </c>
      <c r="AN139" s="12" t="s">
        <v>1297</v>
      </c>
      <c r="AO139" s="12" t="s">
        <v>1297</v>
      </c>
      <c r="AP139" t="s">
        <v>1703</v>
      </c>
      <c r="AQ139" t="s">
        <v>120</v>
      </c>
      <c r="AR139" s="35">
        <v>233642</v>
      </c>
      <c r="AS139" t="s">
        <v>1703</v>
      </c>
      <c r="AU139" s="29">
        <f>IFERROR(Table4[[#This Row],[THT]]/Table4[[#This Row],[ACD_CALLS]],"")</f>
        <v>0</v>
      </c>
      <c r="AV139" s="29">
        <f>COUNTIF(Roster!B:B,Table4[[#This Row],[EMPLID]])</f>
        <v>1</v>
      </c>
      <c r="AW139" s="29">
        <f>IF(Table4[[#This Row],[Is Agent ]]=0,"",SUM(Table4[[#This Row],[I_ACD_TIME]],Table4[[#This Row],[I_ACD_OTHER_TIME]],Table4[[#This Row],[I_ACD_AUX_OUT_TIME]],Table4[[#This Row],[I_ACW_TIME]]))</f>
        <v>743</v>
      </c>
    </row>
    <row r="140" spans="1:49" x14ac:dyDescent="0.25">
      <c r="A140" s="29" t="str">
        <f>CONCATENATE(Table4[[#This Row],[CMSID]],"-",Table4[[#This Row],[CALL_DATE]])</f>
        <v>233642-45176</v>
      </c>
      <c r="B140">
        <v>146244102</v>
      </c>
      <c r="C140" s="8">
        <v>45176</v>
      </c>
      <c r="D140" t="s">
        <v>123</v>
      </c>
      <c r="E140">
        <v>1</v>
      </c>
      <c r="F140">
        <v>0</v>
      </c>
      <c r="G140">
        <v>490</v>
      </c>
      <c r="H140">
        <v>0</v>
      </c>
      <c r="I140">
        <v>0</v>
      </c>
      <c r="J140">
        <v>0</v>
      </c>
      <c r="K140">
        <v>0</v>
      </c>
      <c r="L140">
        <v>0</v>
      </c>
      <c r="M140">
        <v>0</v>
      </c>
      <c r="N140">
        <v>0</v>
      </c>
      <c r="O140">
        <v>0</v>
      </c>
      <c r="P140">
        <v>0</v>
      </c>
      <c r="Q140">
        <v>0</v>
      </c>
      <c r="R140">
        <v>3</v>
      </c>
      <c r="S140">
        <v>0</v>
      </c>
      <c r="T140">
        <v>0</v>
      </c>
      <c r="U140">
        <v>0</v>
      </c>
      <c r="V140">
        <v>0</v>
      </c>
      <c r="W140">
        <v>0</v>
      </c>
      <c r="X140">
        <v>0</v>
      </c>
      <c r="Y140">
        <v>0</v>
      </c>
      <c r="Z140">
        <v>0</v>
      </c>
      <c r="AA140">
        <v>0</v>
      </c>
      <c r="AB140">
        <v>0</v>
      </c>
      <c r="AC140">
        <v>0</v>
      </c>
      <c r="AD140">
        <v>0</v>
      </c>
      <c r="AE140">
        <v>0</v>
      </c>
      <c r="AF140">
        <v>0</v>
      </c>
      <c r="AG140" t="s">
        <v>1443</v>
      </c>
      <c r="AH140" t="s">
        <v>1287</v>
      </c>
      <c r="AI140" t="s">
        <v>1295</v>
      </c>
      <c r="AJ140" s="12" t="s">
        <v>1297</v>
      </c>
      <c r="AK140" t="s">
        <v>126</v>
      </c>
      <c r="AL140" t="s">
        <v>126</v>
      </c>
      <c r="AM140" s="8">
        <v>45178</v>
      </c>
      <c r="AN140" s="12" t="s">
        <v>1297</v>
      </c>
      <c r="AO140" s="12" t="s">
        <v>1297</v>
      </c>
      <c r="AP140" t="s">
        <v>1703</v>
      </c>
      <c r="AQ140" t="s">
        <v>120</v>
      </c>
      <c r="AR140" s="35">
        <v>233642</v>
      </c>
      <c r="AS140" t="s">
        <v>1703</v>
      </c>
      <c r="AU140" s="29">
        <f>IFERROR(Table4[[#This Row],[THT]]/Table4[[#This Row],[ACD_CALLS]],"")</f>
        <v>0</v>
      </c>
      <c r="AV140" s="29">
        <f>COUNTIF(Roster!B:B,Table4[[#This Row],[EMPLID]])</f>
        <v>1</v>
      </c>
      <c r="AW140" s="29">
        <f>IF(Table4[[#This Row],[Is Agent ]]=0,"",SUM(Table4[[#This Row],[I_ACD_TIME]],Table4[[#This Row],[I_ACD_OTHER_TIME]],Table4[[#This Row],[I_ACD_AUX_OUT_TIME]],Table4[[#This Row],[I_ACW_TIME]]))</f>
        <v>490</v>
      </c>
    </row>
    <row r="141" spans="1:49" x14ac:dyDescent="0.25">
      <c r="A141" s="29" t="str">
        <f>CONCATENATE(Table4[[#This Row],[CMSID]],"-",Table4[[#This Row],[CALL_DATE]])</f>
        <v>233642-45170</v>
      </c>
      <c r="B141">
        <v>146244102</v>
      </c>
      <c r="C141" s="8">
        <v>45170</v>
      </c>
      <c r="D141" t="s">
        <v>118</v>
      </c>
      <c r="E141">
        <v>20</v>
      </c>
      <c r="F141">
        <v>0</v>
      </c>
      <c r="G141">
        <v>15662</v>
      </c>
      <c r="H141">
        <v>4581</v>
      </c>
      <c r="I141">
        <v>1081</v>
      </c>
      <c r="J141">
        <v>4</v>
      </c>
      <c r="K141">
        <v>0</v>
      </c>
      <c r="L141">
        <v>1830</v>
      </c>
      <c r="M141">
        <v>0</v>
      </c>
      <c r="N141">
        <v>0</v>
      </c>
      <c r="O141">
        <v>20</v>
      </c>
      <c r="P141">
        <v>6099</v>
      </c>
      <c r="Q141">
        <v>20</v>
      </c>
      <c r="R141">
        <v>94</v>
      </c>
      <c r="S141">
        <v>2</v>
      </c>
      <c r="T141">
        <v>0</v>
      </c>
      <c r="U141">
        <v>28935</v>
      </c>
      <c r="V141">
        <v>8594</v>
      </c>
      <c r="W141">
        <v>0</v>
      </c>
      <c r="X141">
        <v>56</v>
      </c>
      <c r="Y141">
        <v>0</v>
      </c>
      <c r="Z141">
        <v>2008</v>
      </c>
      <c r="AA141">
        <v>0</v>
      </c>
      <c r="AB141">
        <v>5042</v>
      </c>
      <c r="AC141">
        <v>0</v>
      </c>
      <c r="AD141">
        <v>0</v>
      </c>
      <c r="AE141">
        <v>396</v>
      </c>
      <c r="AF141">
        <v>0</v>
      </c>
      <c r="AG141" t="s">
        <v>1443</v>
      </c>
      <c r="AH141" t="s">
        <v>1287</v>
      </c>
      <c r="AI141" t="s">
        <v>1295</v>
      </c>
      <c r="AJ141" s="12" t="s">
        <v>1297</v>
      </c>
      <c r="AK141" t="s">
        <v>126</v>
      </c>
      <c r="AL141" t="s">
        <v>126</v>
      </c>
      <c r="AM141" s="8">
        <v>45171</v>
      </c>
      <c r="AN141" s="12" t="s">
        <v>1297</v>
      </c>
      <c r="AO141" s="12" t="s">
        <v>1297</v>
      </c>
      <c r="AP141" t="s">
        <v>1703</v>
      </c>
      <c r="AQ141" t="s">
        <v>120</v>
      </c>
      <c r="AR141" s="35">
        <v>233642</v>
      </c>
      <c r="AS141" t="s">
        <v>1703</v>
      </c>
      <c r="AU141" s="29">
        <f>IFERROR(Table4[[#This Row],[THT]]/Table4[[#This Row],[ACD_CALLS]],"")</f>
        <v>0</v>
      </c>
      <c r="AV141" s="29">
        <f>COUNTIF(Roster!B:B,Table4[[#This Row],[EMPLID]])</f>
        <v>1</v>
      </c>
      <c r="AW141" s="29">
        <f>IF(Table4[[#This Row],[Is Agent ]]=0,"",SUM(Table4[[#This Row],[I_ACD_TIME]],Table4[[#This Row],[I_ACD_OTHER_TIME]],Table4[[#This Row],[I_ACD_AUX_OUT_TIME]],Table4[[#This Row],[I_ACW_TIME]]))</f>
        <v>21328</v>
      </c>
    </row>
    <row r="142" spans="1:49" x14ac:dyDescent="0.25">
      <c r="A142" s="29" t="str">
        <f>CONCATENATE(Table4[[#This Row],[CMSID]],"-",Table4[[#This Row],[CALL_DATE]])</f>
        <v>257642-45174</v>
      </c>
      <c r="B142">
        <v>11494101</v>
      </c>
      <c r="C142" s="8">
        <v>45174</v>
      </c>
      <c r="D142" t="s">
        <v>118</v>
      </c>
      <c r="E142">
        <v>34</v>
      </c>
      <c r="F142">
        <v>0</v>
      </c>
      <c r="G142">
        <v>21089</v>
      </c>
      <c r="H142">
        <v>1348</v>
      </c>
      <c r="I142">
        <v>497</v>
      </c>
      <c r="J142">
        <v>505</v>
      </c>
      <c r="K142">
        <v>0</v>
      </c>
      <c r="L142">
        <v>579</v>
      </c>
      <c r="M142">
        <v>0</v>
      </c>
      <c r="N142">
        <v>0</v>
      </c>
      <c r="O142">
        <v>6</v>
      </c>
      <c r="P142">
        <v>1885</v>
      </c>
      <c r="Q142">
        <v>11</v>
      </c>
      <c r="R142">
        <v>163</v>
      </c>
      <c r="S142">
        <v>2</v>
      </c>
      <c r="T142">
        <v>0</v>
      </c>
      <c r="U142">
        <v>0</v>
      </c>
      <c r="V142">
        <v>0</v>
      </c>
      <c r="W142">
        <v>0</v>
      </c>
      <c r="X142">
        <v>0</v>
      </c>
      <c r="Y142">
        <v>0</v>
      </c>
      <c r="Z142">
        <v>0</v>
      </c>
      <c r="AA142">
        <v>0</v>
      </c>
      <c r="AB142">
        <v>0</v>
      </c>
      <c r="AC142">
        <v>0</v>
      </c>
      <c r="AD142">
        <v>0</v>
      </c>
      <c r="AE142">
        <v>0</v>
      </c>
      <c r="AF142">
        <v>0</v>
      </c>
      <c r="AG142" t="s">
        <v>1308</v>
      </c>
      <c r="AH142" t="s">
        <v>1289</v>
      </c>
      <c r="AI142" t="s">
        <v>1295</v>
      </c>
      <c r="AJ142" s="12" t="s">
        <v>1297</v>
      </c>
      <c r="AK142" t="s">
        <v>125</v>
      </c>
      <c r="AL142" t="s">
        <v>125</v>
      </c>
      <c r="AM142" s="8">
        <v>45178</v>
      </c>
      <c r="AN142" s="12" t="s">
        <v>1297</v>
      </c>
      <c r="AO142" s="12" t="s">
        <v>1297</v>
      </c>
      <c r="AP142" t="s">
        <v>1703</v>
      </c>
      <c r="AQ142" t="s">
        <v>120</v>
      </c>
      <c r="AR142" s="35">
        <v>257642</v>
      </c>
      <c r="AS142" t="s">
        <v>1703</v>
      </c>
      <c r="AU142" s="29">
        <f>IFERROR(Table4[[#This Row],[THT]]/Table4[[#This Row],[ACD_CALLS]],"")</f>
        <v>0</v>
      </c>
      <c r="AV142" s="29">
        <f>COUNTIF(Roster!B:B,Table4[[#This Row],[EMPLID]])</f>
        <v>1</v>
      </c>
      <c r="AW142" s="29">
        <f>IF(Table4[[#This Row],[Is Agent ]]=0,"",SUM(Table4[[#This Row],[I_ACD_TIME]],Table4[[#This Row],[I_ACD_OTHER_TIME]],Table4[[#This Row],[I_ACD_AUX_OUT_TIME]],Table4[[#This Row],[I_ACW_TIME]]))</f>
        <v>23439</v>
      </c>
    </row>
    <row r="143" spans="1:49" x14ac:dyDescent="0.25">
      <c r="A143" s="29" t="str">
        <f>CONCATENATE(Table4[[#This Row],[CMSID]],"-",Table4[[#This Row],[CALL_DATE]])</f>
        <v>257642-45173</v>
      </c>
      <c r="B143">
        <v>11494101</v>
      </c>
      <c r="C143" s="8">
        <v>45173</v>
      </c>
      <c r="D143" t="s">
        <v>123</v>
      </c>
      <c r="E143">
        <v>1</v>
      </c>
      <c r="F143">
        <v>0</v>
      </c>
      <c r="G143">
        <v>136</v>
      </c>
      <c r="H143">
        <v>0</v>
      </c>
      <c r="I143">
        <v>0</v>
      </c>
      <c r="J143">
        <v>0</v>
      </c>
      <c r="K143">
        <v>0</v>
      </c>
      <c r="L143">
        <v>2994</v>
      </c>
      <c r="M143">
        <v>0</v>
      </c>
      <c r="N143">
        <v>0</v>
      </c>
      <c r="O143">
        <v>17</v>
      </c>
      <c r="P143">
        <v>699</v>
      </c>
      <c r="Q143">
        <v>6</v>
      </c>
      <c r="R143">
        <v>3</v>
      </c>
      <c r="S143">
        <v>2</v>
      </c>
      <c r="T143">
        <v>0</v>
      </c>
      <c r="U143">
        <v>35937</v>
      </c>
      <c r="V143">
        <v>12412</v>
      </c>
      <c r="W143">
        <v>1636</v>
      </c>
      <c r="X143">
        <v>64</v>
      </c>
      <c r="Y143">
        <v>0</v>
      </c>
      <c r="Z143">
        <v>2748</v>
      </c>
      <c r="AA143">
        <v>0</v>
      </c>
      <c r="AB143">
        <v>7551</v>
      </c>
      <c r="AC143">
        <v>413</v>
      </c>
      <c r="AD143">
        <v>0</v>
      </c>
      <c r="AE143">
        <v>85</v>
      </c>
      <c r="AF143">
        <v>0</v>
      </c>
      <c r="AG143" t="s">
        <v>1308</v>
      </c>
      <c r="AH143" t="s">
        <v>1289</v>
      </c>
      <c r="AI143" t="s">
        <v>1295</v>
      </c>
      <c r="AJ143" s="12" t="s">
        <v>1297</v>
      </c>
      <c r="AK143" t="s">
        <v>125</v>
      </c>
      <c r="AL143" t="s">
        <v>125</v>
      </c>
      <c r="AM143" s="8">
        <v>45178</v>
      </c>
      <c r="AN143" s="12" t="s">
        <v>1297</v>
      </c>
      <c r="AO143" s="12" t="s">
        <v>1297</v>
      </c>
      <c r="AP143" t="s">
        <v>1703</v>
      </c>
      <c r="AQ143" t="s">
        <v>120</v>
      </c>
      <c r="AR143" s="35">
        <v>257642</v>
      </c>
      <c r="AS143" t="s">
        <v>1703</v>
      </c>
      <c r="AU143" s="29">
        <f>IFERROR(Table4[[#This Row],[THT]]/Table4[[#This Row],[ACD_CALLS]],"")</f>
        <v>0</v>
      </c>
      <c r="AV143" s="29">
        <f>COUNTIF(Roster!B:B,Table4[[#This Row],[EMPLID]])</f>
        <v>1</v>
      </c>
      <c r="AW143" s="29">
        <f>IF(Table4[[#This Row],[Is Agent ]]=0,"",SUM(Table4[[#This Row],[I_ACD_TIME]],Table4[[#This Row],[I_ACD_OTHER_TIME]],Table4[[#This Row],[I_ACD_AUX_OUT_TIME]],Table4[[#This Row],[I_ACW_TIME]]))</f>
        <v>136</v>
      </c>
    </row>
    <row r="144" spans="1:49" x14ac:dyDescent="0.25">
      <c r="A144" s="29" t="str">
        <f>CONCATENATE(Table4[[#This Row],[CMSID]],"-",Table4[[#This Row],[CALL_DATE]])</f>
        <v>257642-45171</v>
      </c>
      <c r="B144">
        <v>11494101</v>
      </c>
      <c r="C144" s="8">
        <v>45171</v>
      </c>
      <c r="D144" t="s">
        <v>118</v>
      </c>
      <c r="E144">
        <v>31</v>
      </c>
      <c r="F144">
        <v>0</v>
      </c>
      <c r="G144">
        <v>24168</v>
      </c>
      <c r="H144">
        <v>3767</v>
      </c>
      <c r="I144">
        <v>611</v>
      </c>
      <c r="J144">
        <v>39</v>
      </c>
      <c r="K144">
        <v>0</v>
      </c>
      <c r="L144">
        <v>611</v>
      </c>
      <c r="M144">
        <v>0</v>
      </c>
      <c r="N144">
        <v>0</v>
      </c>
      <c r="O144">
        <v>6</v>
      </c>
      <c r="P144">
        <v>4403</v>
      </c>
      <c r="Q144">
        <v>19</v>
      </c>
      <c r="R144">
        <v>145</v>
      </c>
      <c r="S144">
        <v>3</v>
      </c>
      <c r="T144">
        <v>0</v>
      </c>
      <c r="U144">
        <v>0</v>
      </c>
      <c r="V144">
        <v>0</v>
      </c>
      <c r="W144">
        <v>0</v>
      </c>
      <c r="X144">
        <v>0</v>
      </c>
      <c r="Y144">
        <v>0</v>
      </c>
      <c r="Z144">
        <v>0</v>
      </c>
      <c r="AA144">
        <v>0</v>
      </c>
      <c r="AB144">
        <v>0</v>
      </c>
      <c r="AC144">
        <v>0</v>
      </c>
      <c r="AD144">
        <v>0</v>
      </c>
      <c r="AE144">
        <v>0</v>
      </c>
      <c r="AF144">
        <v>0</v>
      </c>
      <c r="AG144" t="s">
        <v>1308</v>
      </c>
      <c r="AH144" t="s">
        <v>1289</v>
      </c>
      <c r="AI144" t="s">
        <v>1295</v>
      </c>
      <c r="AJ144" s="12" t="s">
        <v>1297</v>
      </c>
      <c r="AK144" t="s">
        <v>125</v>
      </c>
      <c r="AL144" t="s">
        <v>125</v>
      </c>
      <c r="AM144" s="8">
        <v>45171</v>
      </c>
      <c r="AN144" s="12" t="s">
        <v>1297</v>
      </c>
      <c r="AO144" s="12" t="s">
        <v>1297</v>
      </c>
      <c r="AP144" t="s">
        <v>1703</v>
      </c>
      <c r="AQ144" t="s">
        <v>120</v>
      </c>
      <c r="AR144" s="35">
        <v>257642</v>
      </c>
      <c r="AS144" t="s">
        <v>1703</v>
      </c>
      <c r="AU144" s="29">
        <f>IFERROR(Table4[[#This Row],[THT]]/Table4[[#This Row],[ACD_CALLS]],"")</f>
        <v>0</v>
      </c>
      <c r="AV144" s="29">
        <f>COUNTIF(Roster!B:B,Table4[[#This Row],[EMPLID]])</f>
        <v>1</v>
      </c>
      <c r="AW144" s="29">
        <f>IF(Table4[[#This Row],[Is Agent ]]=0,"",SUM(Table4[[#This Row],[I_ACD_TIME]],Table4[[#This Row],[I_ACD_OTHER_TIME]],Table4[[#This Row],[I_ACD_AUX_OUT_TIME]],Table4[[#This Row],[I_ACW_TIME]]))</f>
        <v>28585</v>
      </c>
    </row>
    <row r="145" spans="1:49" x14ac:dyDescent="0.25">
      <c r="A145" s="29" t="str">
        <f>CONCATENATE(Table4[[#This Row],[CMSID]],"-",Table4[[#This Row],[CALL_DATE]])</f>
        <v>257642-45171</v>
      </c>
      <c r="B145">
        <v>11494101</v>
      </c>
      <c r="C145" s="8">
        <v>45171</v>
      </c>
      <c r="D145" t="s">
        <v>123</v>
      </c>
      <c r="E145">
        <v>0</v>
      </c>
      <c r="F145">
        <v>0</v>
      </c>
      <c r="G145">
        <v>0</v>
      </c>
      <c r="H145">
        <v>0</v>
      </c>
      <c r="I145">
        <v>0</v>
      </c>
      <c r="J145">
        <v>0</v>
      </c>
      <c r="K145">
        <v>0</v>
      </c>
      <c r="L145">
        <v>365</v>
      </c>
      <c r="M145">
        <v>0</v>
      </c>
      <c r="N145">
        <v>0</v>
      </c>
      <c r="O145">
        <v>6</v>
      </c>
      <c r="P145">
        <v>0</v>
      </c>
      <c r="Q145">
        <v>0</v>
      </c>
      <c r="R145">
        <v>0</v>
      </c>
      <c r="S145">
        <v>0</v>
      </c>
      <c r="T145">
        <v>0</v>
      </c>
      <c r="U145">
        <v>37494</v>
      </c>
      <c r="V145">
        <v>9375</v>
      </c>
      <c r="W145">
        <v>0</v>
      </c>
      <c r="X145">
        <v>258</v>
      </c>
      <c r="Y145">
        <v>0</v>
      </c>
      <c r="Z145">
        <v>2778</v>
      </c>
      <c r="AA145">
        <v>0</v>
      </c>
      <c r="AB145">
        <v>5699</v>
      </c>
      <c r="AC145">
        <v>0</v>
      </c>
      <c r="AD145">
        <v>0</v>
      </c>
      <c r="AE145">
        <v>11</v>
      </c>
      <c r="AF145">
        <v>0</v>
      </c>
      <c r="AG145" t="s">
        <v>1308</v>
      </c>
      <c r="AH145" t="s">
        <v>1289</v>
      </c>
      <c r="AI145" t="s">
        <v>1295</v>
      </c>
      <c r="AJ145" s="12" t="s">
        <v>1297</v>
      </c>
      <c r="AK145" t="s">
        <v>125</v>
      </c>
      <c r="AL145" t="s">
        <v>125</v>
      </c>
      <c r="AM145" s="8">
        <v>45171</v>
      </c>
      <c r="AN145" s="12" t="s">
        <v>1297</v>
      </c>
      <c r="AO145" s="12" t="s">
        <v>1297</v>
      </c>
      <c r="AP145" t="s">
        <v>1703</v>
      </c>
      <c r="AQ145" t="s">
        <v>120</v>
      </c>
      <c r="AR145" s="35">
        <v>257642</v>
      </c>
      <c r="AS145" t="s">
        <v>1703</v>
      </c>
      <c r="AU145" s="29" t="str">
        <f>IFERROR(Table4[[#This Row],[THT]]/Table4[[#This Row],[ACD_CALLS]],"")</f>
        <v/>
      </c>
      <c r="AV145" s="29">
        <f>COUNTIF(Roster!B:B,Table4[[#This Row],[EMPLID]])</f>
        <v>1</v>
      </c>
      <c r="AW145" s="29">
        <f>IF(Table4[[#This Row],[Is Agent ]]=0,"",SUM(Table4[[#This Row],[I_ACD_TIME]],Table4[[#This Row],[I_ACD_OTHER_TIME]],Table4[[#This Row],[I_ACD_AUX_OUT_TIME]],Table4[[#This Row],[I_ACW_TIME]]))</f>
        <v>0</v>
      </c>
    </row>
    <row r="146" spans="1:49" x14ac:dyDescent="0.25">
      <c r="A146" s="29" t="str">
        <f>CONCATENATE(Table4[[#This Row],[CMSID]],"-",Table4[[#This Row],[CALL_DATE]])</f>
        <v>257642-45174</v>
      </c>
      <c r="B146">
        <v>11494101</v>
      </c>
      <c r="C146" s="8">
        <v>45174</v>
      </c>
      <c r="D146" t="s">
        <v>123</v>
      </c>
      <c r="E146">
        <v>2</v>
      </c>
      <c r="F146">
        <v>0</v>
      </c>
      <c r="G146">
        <v>2408</v>
      </c>
      <c r="H146">
        <v>0</v>
      </c>
      <c r="I146">
        <v>0</v>
      </c>
      <c r="J146">
        <v>0</v>
      </c>
      <c r="K146">
        <v>0</v>
      </c>
      <c r="L146">
        <v>3324</v>
      </c>
      <c r="M146">
        <v>0</v>
      </c>
      <c r="N146">
        <v>0</v>
      </c>
      <c r="O146">
        <v>11</v>
      </c>
      <c r="P146">
        <v>416</v>
      </c>
      <c r="Q146">
        <v>4</v>
      </c>
      <c r="R146">
        <v>6</v>
      </c>
      <c r="S146">
        <v>1</v>
      </c>
      <c r="T146">
        <v>0</v>
      </c>
      <c r="U146">
        <v>36353</v>
      </c>
      <c r="V146">
        <v>9110</v>
      </c>
      <c r="W146">
        <v>1723</v>
      </c>
      <c r="X146">
        <v>204</v>
      </c>
      <c r="Y146">
        <v>0</v>
      </c>
      <c r="Z146">
        <v>2542</v>
      </c>
      <c r="AA146">
        <v>0</v>
      </c>
      <c r="AB146">
        <v>5764</v>
      </c>
      <c r="AC146">
        <v>0</v>
      </c>
      <c r="AD146">
        <v>0</v>
      </c>
      <c r="AE146">
        <v>3</v>
      </c>
      <c r="AF146">
        <v>0</v>
      </c>
      <c r="AG146" t="s">
        <v>1308</v>
      </c>
      <c r="AH146" t="s">
        <v>1289</v>
      </c>
      <c r="AI146" t="s">
        <v>1295</v>
      </c>
      <c r="AJ146" s="12" t="s">
        <v>1297</v>
      </c>
      <c r="AK146" t="s">
        <v>125</v>
      </c>
      <c r="AL146" t="s">
        <v>125</v>
      </c>
      <c r="AM146" s="8">
        <v>45178</v>
      </c>
      <c r="AN146" s="12" t="s">
        <v>1297</v>
      </c>
      <c r="AO146" s="12" t="s">
        <v>1297</v>
      </c>
      <c r="AP146" t="s">
        <v>1703</v>
      </c>
      <c r="AQ146" t="s">
        <v>120</v>
      </c>
      <c r="AR146" s="35">
        <v>257642</v>
      </c>
      <c r="AS146" t="s">
        <v>1703</v>
      </c>
      <c r="AU146" s="29">
        <f>IFERROR(Table4[[#This Row],[THT]]/Table4[[#This Row],[ACD_CALLS]],"")</f>
        <v>0</v>
      </c>
      <c r="AV146" s="29">
        <f>COUNTIF(Roster!B:B,Table4[[#This Row],[EMPLID]])</f>
        <v>1</v>
      </c>
      <c r="AW146" s="29">
        <f>IF(Table4[[#This Row],[Is Agent ]]=0,"",SUM(Table4[[#This Row],[I_ACD_TIME]],Table4[[#This Row],[I_ACD_OTHER_TIME]],Table4[[#This Row],[I_ACD_AUX_OUT_TIME]],Table4[[#This Row],[I_ACW_TIME]]))</f>
        <v>2408</v>
      </c>
    </row>
    <row r="147" spans="1:49" x14ac:dyDescent="0.25">
      <c r="A147" s="29" t="str">
        <f>CONCATENATE(Table4[[#This Row],[CMSID]],"-",Table4[[#This Row],[CALL_DATE]])</f>
        <v>257642-45173</v>
      </c>
      <c r="B147">
        <v>11494101</v>
      </c>
      <c r="C147" s="8">
        <v>45173</v>
      </c>
      <c r="D147" t="s">
        <v>118</v>
      </c>
      <c r="E147">
        <v>34</v>
      </c>
      <c r="F147">
        <v>0</v>
      </c>
      <c r="G147">
        <v>18535</v>
      </c>
      <c r="H147">
        <v>2866</v>
      </c>
      <c r="I147">
        <v>1489</v>
      </c>
      <c r="J147">
        <v>185</v>
      </c>
      <c r="K147">
        <v>0</v>
      </c>
      <c r="L147">
        <v>1499</v>
      </c>
      <c r="M147">
        <v>0</v>
      </c>
      <c r="N147">
        <v>0</v>
      </c>
      <c r="O147">
        <v>9</v>
      </c>
      <c r="P147">
        <v>4506</v>
      </c>
      <c r="Q147">
        <v>23</v>
      </c>
      <c r="R147">
        <v>158</v>
      </c>
      <c r="S147">
        <v>4</v>
      </c>
      <c r="T147">
        <v>0</v>
      </c>
      <c r="U147">
        <v>0</v>
      </c>
      <c r="V147">
        <v>0</v>
      </c>
      <c r="W147">
        <v>0</v>
      </c>
      <c r="X147">
        <v>0</v>
      </c>
      <c r="Y147">
        <v>0</v>
      </c>
      <c r="Z147">
        <v>0</v>
      </c>
      <c r="AA147">
        <v>0</v>
      </c>
      <c r="AB147">
        <v>0</v>
      </c>
      <c r="AC147">
        <v>0</v>
      </c>
      <c r="AD147">
        <v>0</v>
      </c>
      <c r="AE147">
        <v>0</v>
      </c>
      <c r="AF147">
        <v>0</v>
      </c>
      <c r="AG147" t="s">
        <v>1308</v>
      </c>
      <c r="AH147" t="s">
        <v>1289</v>
      </c>
      <c r="AI147" t="s">
        <v>1295</v>
      </c>
      <c r="AJ147" s="12" t="s">
        <v>1297</v>
      </c>
      <c r="AK147" t="s">
        <v>125</v>
      </c>
      <c r="AL147" t="s">
        <v>125</v>
      </c>
      <c r="AM147" s="8">
        <v>45178</v>
      </c>
      <c r="AN147" s="12" t="s">
        <v>1297</v>
      </c>
      <c r="AO147" s="12" t="s">
        <v>1297</v>
      </c>
      <c r="AP147" t="s">
        <v>1703</v>
      </c>
      <c r="AQ147" t="s">
        <v>120</v>
      </c>
      <c r="AR147" s="35">
        <v>257642</v>
      </c>
      <c r="AS147" t="s">
        <v>1703</v>
      </c>
      <c r="AU147" s="29">
        <f>IFERROR(Table4[[#This Row],[THT]]/Table4[[#This Row],[ACD_CALLS]],"")</f>
        <v>0</v>
      </c>
      <c r="AV147" s="29">
        <f>COUNTIF(Roster!B:B,Table4[[#This Row],[EMPLID]])</f>
        <v>1</v>
      </c>
      <c r="AW147" s="29">
        <f>IF(Table4[[#This Row],[Is Agent ]]=0,"",SUM(Table4[[#This Row],[I_ACD_TIME]],Table4[[#This Row],[I_ACD_OTHER_TIME]],Table4[[#This Row],[I_ACD_AUX_OUT_TIME]],Table4[[#This Row],[I_ACW_TIME]]))</f>
        <v>23075</v>
      </c>
    </row>
    <row r="148" spans="1:49" x14ac:dyDescent="0.25">
      <c r="A148" s="29" t="str">
        <f>CONCATENATE(Table4[[#This Row],[CMSID]],"-",Table4[[#This Row],[CALL_DATE]])</f>
        <v>257642-45175</v>
      </c>
      <c r="B148">
        <v>11494101</v>
      </c>
      <c r="C148" s="8">
        <v>45175</v>
      </c>
      <c r="D148" t="s">
        <v>123</v>
      </c>
      <c r="E148">
        <v>1</v>
      </c>
      <c r="F148">
        <v>0</v>
      </c>
      <c r="G148">
        <v>332</v>
      </c>
      <c r="H148">
        <v>0</v>
      </c>
      <c r="I148">
        <v>0</v>
      </c>
      <c r="J148">
        <v>30</v>
      </c>
      <c r="K148">
        <v>0</v>
      </c>
      <c r="L148">
        <v>3133</v>
      </c>
      <c r="M148">
        <v>0</v>
      </c>
      <c r="N148">
        <v>0</v>
      </c>
      <c r="O148">
        <v>11</v>
      </c>
      <c r="P148">
        <v>1344</v>
      </c>
      <c r="Q148">
        <v>2</v>
      </c>
      <c r="R148">
        <v>3</v>
      </c>
      <c r="S148">
        <v>0</v>
      </c>
      <c r="T148">
        <v>0</v>
      </c>
      <c r="U148">
        <v>36388</v>
      </c>
      <c r="V148">
        <v>11694</v>
      </c>
      <c r="W148">
        <v>2766</v>
      </c>
      <c r="X148">
        <v>79</v>
      </c>
      <c r="Y148">
        <v>0</v>
      </c>
      <c r="Z148">
        <v>1276</v>
      </c>
      <c r="AA148">
        <v>0</v>
      </c>
      <c r="AB148">
        <v>8107</v>
      </c>
      <c r="AC148">
        <v>542</v>
      </c>
      <c r="AD148">
        <v>0</v>
      </c>
      <c r="AE148">
        <v>2</v>
      </c>
      <c r="AF148">
        <v>0</v>
      </c>
      <c r="AG148" t="s">
        <v>1308</v>
      </c>
      <c r="AH148" t="s">
        <v>1289</v>
      </c>
      <c r="AI148" t="s">
        <v>1295</v>
      </c>
      <c r="AJ148" s="12" t="s">
        <v>1297</v>
      </c>
      <c r="AK148" t="s">
        <v>125</v>
      </c>
      <c r="AL148" t="s">
        <v>125</v>
      </c>
      <c r="AM148" s="8">
        <v>45178</v>
      </c>
      <c r="AN148" s="12" t="s">
        <v>1297</v>
      </c>
      <c r="AO148" s="12" t="s">
        <v>1297</v>
      </c>
      <c r="AP148" t="s">
        <v>1703</v>
      </c>
      <c r="AQ148" t="s">
        <v>120</v>
      </c>
      <c r="AR148" s="35">
        <v>257642</v>
      </c>
      <c r="AS148" t="s">
        <v>1703</v>
      </c>
      <c r="AU148" s="29">
        <f>IFERROR(Table4[[#This Row],[THT]]/Table4[[#This Row],[ACD_CALLS]],"")</f>
        <v>0</v>
      </c>
      <c r="AV148" s="29">
        <f>COUNTIF(Roster!B:B,Table4[[#This Row],[EMPLID]])</f>
        <v>1</v>
      </c>
      <c r="AW148" s="29">
        <f>IF(Table4[[#This Row],[Is Agent ]]=0,"",SUM(Table4[[#This Row],[I_ACD_TIME]],Table4[[#This Row],[I_ACD_OTHER_TIME]],Table4[[#This Row],[I_ACD_AUX_OUT_TIME]],Table4[[#This Row],[I_ACW_TIME]]))</f>
        <v>362</v>
      </c>
    </row>
    <row r="149" spans="1:49" x14ac:dyDescent="0.25">
      <c r="A149" s="29" t="str">
        <f>CONCATENATE(Table4[[#This Row],[CMSID]],"-",Table4[[#This Row],[CALL_DATE]])</f>
        <v>257642-45175</v>
      </c>
      <c r="B149">
        <v>11494101</v>
      </c>
      <c r="C149" s="8">
        <v>45175</v>
      </c>
      <c r="D149" t="s">
        <v>118</v>
      </c>
      <c r="E149">
        <v>28</v>
      </c>
      <c r="F149">
        <v>0</v>
      </c>
      <c r="G149">
        <v>19408</v>
      </c>
      <c r="H149">
        <v>1892</v>
      </c>
      <c r="I149">
        <v>1528</v>
      </c>
      <c r="J149">
        <v>128</v>
      </c>
      <c r="K149">
        <v>0</v>
      </c>
      <c r="L149">
        <v>1664</v>
      </c>
      <c r="M149">
        <v>0</v>
      </c>
      <c r="N149">
        <v>0</v>
      </c>
      <c r="O149">
        <v>11</v>
      </c>
      <c r="P149">
        <v>3610</v>
      </c>
      <c r="Q149">
        <v>18</v>
      </c>
      <c r="R149">
        <v>135</v>
      </c>
      <c r="S149">
        <v>4</v>
      </c>
      <c r="T149">
        <v>0</v>
      </c>
      <c r="U149">
        <v>0</v>
      </c>
      <c r="V149">
        <v>0</v>
      </c>
      <c r="W149">
        <v>0</v>
      </c>
      <c r="X149">
        <v>0</v>
      </c>
      <c r="Y149">
        <v>0</v>
      </c>
      <c r="Z149">
        <v>0</v>
      </c>
      <c r="AA149">
        <v>0</v>
      </c>
      <c r="AB149">
        <v>0</v>
      </c>
      <c r="AC149">
        <v>0</v>
      </c>
      <c r="AD149">
        <v>0</v>
      </c>
      <c r="AE149">
        <v>0</v>
      </c>
      <c r="AF149">
        <v>0</v>
      </c>
      <c r="AG149" t="s">
        <v>1308</v>
      </c>
      <c r="AH149" t="s">
        <v>1289</v>
      </c>
      <c r="AI149" t="s">
        <v>1295</v>
      </c>
      <c r="AJ149" s="12" t="s">
        <v>1297</v>
      </c>
      <c r="AK149" t="s">
        <v>125</v>
      </c>
      <c r="AL149" t="s">
        <v>125</v>
      </c>
      <c r="AM149" s="8">
        <v>45178</v>
      </c>
      <c r="AN149" s="12" t="s">
        <v>1297</v>
      </c>
      <c r="AO149" s="12" t="s">
        <v>1297</v>
      </c>
      <c r="AP149" t="s">
        <v>1703</v>
      </c>
      <c r="AQ149" t="s">
        <v>120</v>
      </c>
      <c r="AR149" s="35">
        <v>257642</v>
      </c>
      <c r="AS149" t="s">
        <v>1703</v>
      </c>
      <c r="AU149" s="29">
        <f>IFERROR(Table4[[#This Row],[THT]]/Table4[[#This Row],[ACD_CALLS]],"")</f>
        <v>0</v>
      </c>
      <c r="AV149" s="29">
        <f>COUNTIF(Roster!B:B,Table4[[#This Row],[EMPLID]])</f>
        <v>1</v>
      </c>
      <c r="AW149" s="29">
        <f>IF(Table4[[#This Row],[Is Agent ]]=0,"",SUM(Table4[[#This Row],[I_ACD_TIME]],Table4[[#This Row],[I_ACD_OTHER_TIME]],Table4[[#This Row],[I_ACD_AUX_OUT_TIME]],Table4[[#This Row],[I_ACW_TIME]]))</f>
        <v>22956</v>
      </c>
    </row>
    <row r="150" spans="1:49" x14ac:dyDescent="0.25">
      <c r="A150" s="29" t="str">
        <f>CONCATENATE(Table4[[#This Row],[CMSID]],"-",Table4[[#This Row],[CALL_DATE]])</f>
        <v>257642-45178</v>
      </c>
      <c r="B150">
        <v>11494101</v>
      </c>
      <c r="C150" s="8">
        <v>45178</v>
      </c>
      <c r="D150" t="s">
        <v>118</v>
      </c>
      <c r="E150">
        <v>30</v>
      </c>
      <c r="F150">
        <v>0</v>
      </c>
      <c r="G150">
        <v>20712</v>
      </c>
      <c r="H150">
        <v>1183</v>
      </c>
      <c r="I150">
        <v>1071</v>
      </c>
      <c r="J150">
        <v>210</v>
      </c>
      <c r="K150">
        <v>0</v>
      </c>
      <c r="L150">
        <v>1123</v>
      </c>
      <c r="M150">
        <v>0</v>
      </c>
      <c r="N150">
        <v>0</v>
      </c>
      <c r="O150">
        <v>13</v>
      </c>
      <c r="P150">
        <v>2458</v>
      </c>
      <c r="Q150">
        <v>22</v>
      </c>
      <c r="R150">
        <v>146</v>
      </c>
      <c r="S150">
        <v>5</v>
      </c>
      <c r="T150">
        <v>0</v>
      </c>
      <c r="U150">
        <v>0</v>
      </c>
      <c r="V150">
        <v>0</v>
      </c>
      <c r="W150">
        <v>0</v>
      </c>
      <c r="X150">
        <v>0</v>
      </c>
      <c r="Y150">
        <v>0</v>
      </c>
      <c r="Z150">
        <v>0</v>
      </c>
      <c r="AA150">
        <v>0</v>
      </c>
      <c r="AB150">
        <v>0</v>
      </c>
      <c r="AC150">
        <v>0</v>
      </c>
      <c r="AD150">
        <v>0</v>
      </c>
      <c r="AE150">
        <v>0</v>
      </c>
      <c r="AF150">
        <v>0</v>
      </c>
      <c r="AG150" t="s">
        <v>1308</v>
      </c>
      <c r="AH150" t="s">
        <v>1289</v>
      </c>
      <c r="AI150" t="s">
        <v>1295</v>
      </c>
      <c r="AJ150" s="12" t="s">
        <v>1297</v>
      </c>
      <c r="AK150" t="s">
        <v>125</v>
      </c>
      <c r="AL150" t="s">
        <v>125</v>
      </c>
      <c r="AM150" s="8">
        <v>45178</v>
      </c>
      <c r="AN150" s="12" t="s">
        <v>1297</v>
      </c>
      <c r="AO150" s="12" t="s">
        <v>1297</v>
      </c>
      <c r="AP150" t="s">
        <v>1703</v>
      </c>
      <c r="AQ150" t="s">
        <v>120</v>
      </c>
      <c r="AR150" s="35">
        <v>257642</v>
      </c>
      <c r="AS150" t="s">
        <v>1703</v>
      </c>
      <c r="AU150" s="29">
        <f>IFERROR(Table4[[#This Row],[THT]]/Table4[[#This Row],[ACD_CALLS]],"")</f>
        <v>0</v>
      </c>
      <c r="AV150" s="29">
        <f>COUNTIF(Roster!B:B,Table4[[#This Row],[EMPLID]])</f>
        <v>1</v>
      </c>
      <c r="AW150" s="29">
        <f>IF(Table4[[#This Row],[Is Agent ]]=0,"",SUM(Table4[[#This Row],[I_ACD_TIME]],Table4[[#This Row],[I_ACD_OTHER_TIME]],Table4[[#This Row],[I_ACD_AUX_OUT_TIME]],Table4[[#This Row],[I_ACW_TIME]]))</f>
        <v>23176</v>
      </c>
    </row>
    <row r="151" spans="1:49" x14ac:dyDescent="0.25">
      <c r="A151" s="29" t="str">
        <f>CONCATENATE(Table4[[#This Row],[CMSID]],"-",Table4[[#This Row],[CALL_DATE]])</f>
        <v>257642-45178</v>
      </c>
      <c r="B151">
        <v>11494101</v>
      </c>
      <c r="C151" s="8">
        <v>45178</v>
      </c>
      <c r="D151" t="s">
        <v>123</v>
      </c>
      <c r="E151">
        <v>0</v>
      </c>
      <c r="F151">
        <v>0</v>
      </c>
      <c r="G151">
        <v>0</v>
      </c>
      <c r="H151">
        <v>0</v>
      </c>
      <c r="I151">
        <v>0</v>
      </c>
      <c r="J151">
        <v>0</v>
      </c>
      <c r="K151">
        <v>0</v>
      </c>
      <c r="L151">
        <v>6539</v>
      </c>
      <c r="M151">
        <v>0</v>
      </c>
      <c r="N151">
        <v>0</v>
      </c>
      <c r="O151">
        <v>13</v>
      </c>
      <c r="P151">
        <v>439</v>
      </c>
      <c r="Q151">
        <v>4</v>
      </c>
      <c r="R151">
        <v>0</v>
      </c>
      <c r="S151">
        <v>2</v>
      </c>
      <c r="T151">
        <v>0</v>
      </c>
      <c r="U151">
        <v>37338</v>
      </c>
      <c r="V151">
        <v>13291</v>
      </c>
      <c r="W151">
        <v>1791</v>
      </c>
      <c r="X151">
        <v>155</v>
      </c>
      <c r="Y151">
        <v>0</v>
      </c>
      <c r="Z151">
        <v>2595</v>
      </c>
      <c r="AA151">
        <v>0</v>
      </c>
      <c r="AB151">
        <v>9361</v>
      </c>
      <c r="AC151">
        <v>0</v>
      </c>
      <c r="AD151">
        <v>0</v>
      </c>
      <c r="AE151">
        <v>8</v>
      </c>
      <c r="AF151">
        <v>0</v>
      </c>
      <c r="AG151" t="s">
        <v>1308</v>
      </c>
      <c r="AH151" t="s">
        <v>1289</v>
      </c>
      <c r="AI151" t="s">
        <v>1295</v>
      </c>
      <c r="AJ151" s="12" t="s">
        <v>1297</v>
      </c>
      <c r="AK151" t="s">
        <v>125</v>
      </c>
      <c r="AL151" t="s">
        <v>125</v>
      </c>
      <c r="AM151" s="8">
        <v>45178</v>
      </c>
      <c r="AN151" s="12" t="s">
        <v>1297</v>
      </c>
      <c r="AO151" s="12" t="s">
        <v>1297</v>
      </c>
      <c r="AP151" t="s">
        <v>1703</v>
      </c>
      <c r="AQ151" t="s">
        <v>120</v>
      </c>
      <c r="AR151" s="35">
        <v>257642</v>
      </c>
      <c r="AS151" t="s">
        <v>1703</v>
      </c>
      <c r="AU151" s="29" t="str">
        <f>IFERROR(Table4[[#This Row],[THT]]/Table4[[#This Row],[ACD_CALLS]],"")</f>
        <v/>
      </c>
      <c r="AV151" s="29">
        <f>COUNTIF(Roster!B:B,Table4[[#This Row],[EMPLID]])</f>
        <v>1</v>
      </c>
      <c r="AW151" s="29">
        <f>IF(Table4[[#This Row],[Is Agent ]]=0,"",SUM(Table4[[#This Row],[I_ACD_TIME]],Table4[[#This Row],[I_ACD_OTHER_TIME]],Table4[[#This Row],[I_ACD_AUX_OUT_TIME]],Table4[[#This Row],[I_ACW_TIME]]))</f>
        <v>0</v>
      </c>
    </row>
    <row r="152" spans="1:49" x14ac:dyDescent="0.25">
      <c r="A152" s="29" t="str">
        <f>CONCATENATE(Table4[[#This Row],[CMSID]],"-",Table4[[#This Row],[CALL_DATE]])</f>
        <v>382643-45178</v>
      </c>
      <c r="B152">
        <v>25945101</v>
      </c>
      <c r="C152" s="8">
        <v>45178</v>
      </c>
      <c r="D152" t="s">
        <v>123</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t="s">
        <v>1322</v>
      </c>
      <c r="AH152" t="s">
        <v>1287</v>
      </c>
      <c r="AI152" t="s">
        <v>1295</v>
      </c>
      <c r="AJ152" s="12" t="s">
        <v>1297</v>
      </c>
      <c r="AK152" t="s">
        <v>125</v>
      </c>
      <c r="AL152" t="s">
        <v>125</v>
      </c>
      <c r="AM152" s="8">
        <v>45178</v>
      </c>
      <c r="AN152" s="12" t="s">
        <v>1297</v>
      </c>
      <c r="AO152" s="12" t="s">
        <v>1297</v>
      </c>
      <c r="AP152" t="s">
        <v>1703</v>
      </c>
      <c r="AQ152" t="s">
        <v>120</v>
      </c>
      <c r="AR152" s="35">
        <v>382643</v>
      </c>
      <c r="AS152" t="s">
        <v>1703</v>
      </c>
      <c r="AU152" s="29" t="str">
        <f>IFERROR(Table4[[#This Row],[THT]]/Table4[[#This Row],[ACD_CALLS]],"")</f>
        <v/>
      </c>
      <c r="AV152" s="29">
        <f>COUNTIF(Roster!B:B,Table4[[#This Row],[EMPLID]])</f>
        <v>1</v>
      </c>
      <c r="AW152" s="29">
        <f>IF(Table4[[#This Row],[Is Agent ]]=0,"",SUM(Table4[[#This Row],[I_ACD_TIME]],Table4[[#This Row],[I_ACD_OTHER_TIME]],Table4[[#This Row],[I_ACD_AUX_OUT_TIME]],Table4[[#This Row],[I_ACW_TIME]]))</f>
        <v>0</v>
      </c>
    </row>
    <row r="153" spans="1:49" x14ac:dyDescent="0.25">
      <c r="A153" s="29" t="str">
        <f>CONCATENATE(Table4[[#This Row],[CMSID]],"-",Table4[[#This Row],[CALL_DATE]])</f>
        <v>382643-45171</v>
      </c>
      <c r="B153">
        <v>25945101</v>
      </c>
      <c r="C153" s="8">
        <v>45171</v>
      </c>
      <c r="D153" t="s">
        <v>123</v>
      </c>
      <c r="E153">
        <v>1</v>
      </c>
      <c r="F153">
        <v>0</v>
      </c>
      <c r="G153">
        <v>47</v>
      </c>
      <c r="H153">
        <v>0</v>
      </c>
      <c r="I153">
        <v>0</v>
      </c>
      <c r="J153">
        <v>0</v>
      </c>
      <c r="K153">
        <v>0</v>
      </c>
      <c r="L153">
        <v>0</v>
      </c>
      <c r="M153">
        <v>0</v>
      </c>
      <c r="N153">
        <v>0</v>
      </c>
      <c r="O153">
        <v>0</v>
      </c>
      <c r="P153">
        <v>0</v>
      </c>
      <c r="Q153">
        <v>0</v>
      </c>
      <c r="R153">
        <v>3</v>
      </c>
      <c r="S153">
        <v>0</v>
      </c>
      <c r="T153">
        <v>0</v>
      </c>
      <c r="U153">
        <v>0</v>
      </c>
      <c r="V153">
        <v>0</v>
      </c>
      <c r="W153">
        <v>0</v>
      </c>
      <c r="X153">
        <v>0</v>
      </c>
      <c r="Y153">
        <v>0</v>
      </c>
      <c r="Z153">
        <v>0</v>
      </c>
      <c r="AA153">
        <v>0</v>
      </c>
      <c r="AB153">
        <v>0</v>
      </c>
      <c r="AC153">
        <v>0</v>
      </c>
      <c r="AD153">
        <v>0</v>
      </c>
      <c r="AE153">
        <v>0</v>
      </c>
      <c r="AF153">
        <v>0</v>
      </c>
      <c r="AG153" t="s">
        <v>1322</v>
      </c>
      <c r="AH153" t="s">
        <v>1287</v>
      </c>
      <c r="AI153" t="s">
        <v>1295</v>
      </c>
      <c r="AJ153" s="12" t="s">
        <v>1297</v>
      </c>
      <c r="AK153" t="s">
        <v>125</v>
      </c>
      <c r="AL153" t="s">
        <v>125</v>
      </c>
      <c r="AM153" s="8">
        <v>45171</v>
      </c>
      <c r="AN153" s="12" t="s">
        <v>1297</v>
      </c>
      <c r="AO153" s="12" t="s">
        <v>1297</v>
      </c>
      <c r="AP153" t="s">
        <v>1703</v>
      </c>
      <c r="AQ153" t="s">
        <v>120</v>
      </c>
      <c r="AR153" s="35">
        <v>382643</v>
      </c>
      <c r="AS153" t="s">
        <v>1703</v>
      </c>
      <c r="AU153" s="29">
        <f>IFERROR(Table4[[#This Row],[THT]]/Table4[[#This Row],[ACD_CALLS]],"")</f>
        <v>0</v>
      </c>
      <c r="AV153" s="29">
        <f>COUNTIF(Roster!B:B,Table4[[#This Row],[EMPLID]])</f>
        <v>1</v>
      </c>
      <c r="AW153" s="29">
        <f>IF(Table4[[#This Row],[Is Agent ]]=0,"",SUM(Table4[[#This Row],[I_ACD_TIME]],Table4[[#This Row],[I_ACD_OTHER_TIME]],Table4[[#This Row],[I_ACD_AUX_OUT_TIME]],Table4[[#This Row],[I_ACW_TIME]]))</f>
        <v>47</v>
      </c>
    </row>
    <row r="154" spans="1:49" x14ac:dyDescent="0.25">
      <c r="A154" s="29" t="str">
        <f>CONCATENATE(Table4[[#This Row],[CMSID]],"-",Table4[[#This Row],[CALL_DATE]])</f>
        <v>382643-45177</v>
      </c>
      <c r="B154">
        <v>25945101</v>
      </c>
      <c r="C154" s="8">
        <v>45177</v>
      </c>
      <c r="D154" t="s">
        <v>123</v>
      </c>
      <c r="E154">
        <v>1</v>
      </c>
      <c r="F154">
        <v>0</v>
      </c>
      <c r="G154">
        <v>287</v>
      </c>
      <c r="H154">
        <v>1</v>
      </c>
      <c r="I154">
        <v>50</v>
      </c>
      <c r="J154">
        <v>0</v>
      </c>
      <c r="K154">
        <v>0</v>
      </c>
      <c r="L154">
        <v>82</v>
      </c>
      <c r="M154">
        <v>0</v>
      </c>
      <c r="N154">
        <v>0</v>
      </c>
      <c r="O154">
        <v>1</v>
      </c>
      <c r="P154">
        <v>97</v>
      </c>
      <c r="Q154">
        <v>2</v>
      </c>
      <c r="R154">
        <v>3</v>
      </c>
      <c r="S154">
        <v>1</v>
      </c>
      <c r="T154">
        <v>0</v>
      </c>
      <c r="U154">
        <v>0</v>
      </c>
      <c r="V154">
        <v>0</v>
      </c>
      <c r="W154">
        <v>0</v>
      </c>
      <c r="X154">
        <v>0</v>
      </c>
      <c r="Y154">
        <v>0</v>
      </c>
      <c r="Z154">
        <v>0</v>
      </c>
      <c r="AA154">
        <v>0</v>
      </c>
      <c r="AB154">
        <v>0</v>
      </c>
      <c r="AC154">
        <v>0</v>
      </c>
      <c r="AD154">
        <v>0</v>
      </c>
      <c r="AE154">
        <v>0</v>
      </c>
      <c r="AF154">
        <v>0</v>
      </c>
      <c r="AG154" t="s">
        <v>1322</v>
      </c>
      <c r="AH154" t="s">
        <v>1287</v>
      </c>
      <c r="AI154" t="s">
        <v>1295</v>
      </c>
      <c r="AJ154" s="12" t="s">
        <v>1297</v>
      </c>
      <c r="AK154" t="s">
        <v>125</v>
      </c>
      <c r="AL154" t="s">
        <v>125</v>
      </c>
      <c r="AM154" s="8">
        <v>45178</v>
      </c>
      <c r="AN154" s="12" t="s">
        <v>1297</v>
      </c>
      <c r="AO154" s="12" t="s">
        <v>1297</v>
      </c>
      <c r="AP154" t="s">
        <v>1703</v>
      </c>
      <c r="AQ154" t="s">
        <v>120</v>
      </c>
      <c r="AR154" s="35">
        <v>382643</v>
      </c>
      <c r="AS154" t="s">
        <v>1703</v>
      </c>
      <c r="AU154" s="29">
        <f>IFERROR(Table4[[#This Row],[THT]]/Table4[[#This Row],[ACD_CALLS]],"")</f>
        <v>0</v>
      </c>
      <c r="AV154" s="29">
        <f>COUNTIF(Roster!B:B,Table4[[#This Row],[EMPLID]])</f>
        <v>1</v>
      </c>
      <c r="AW154" s="29">
        <f>IF(Table4[[#This Row],[Is Agent ]]=0,"",SUM(Table4[[#This Row],[I_ACD_TIME]],Table4[[#This Row],[I_ACD_OTHER_TIME]],Table4[[#This Row],[I_ACD_AUX_OUT_TIME]],Table4[[#This Row],[I_ACW_TIME]]))</f>
        <v>338</v>
      </c>
    </row>
    <row r="155" spans="1:49" x14ac:dyDescent="0.25">
      <c r="A155" s="29" t="str">
        <f>CONCATENATE(Table4[[#This Row],[CMSID]],"-",Table4[[#This Row],[CALL_DATE]])</f>
        <v>382643-45170</v>
      </c>
      <c r="B155">
        <v>25945101</v>
      </c>
      <c r="C155" s="8">
        <v>45170</v>
      </c>
      <c r="D155" t="s">
        <v>123</v>
      </c>
      <c r="E155">
        <v>2</v>
      </c>
      <c r="F155">
        <v>0</v>
      </c>
      <c r="G155">
        <v>792</v>
      </c>
      <c r="H155">
        <v>99</v>
      </c>
      <c r="I155">
        <v>56</v>
      </c>
      <c r="J155">
        <v>0</v>
      </c>
      <c r="K155">
        <v>0</v>
      </c>
      <c r="L155">
        <v>56</v>
      </c>
      <c r="M155">
        <v>0</v>
      </c>
      <c r="N155">
        <v>0</v>
      </c>
      <c r="O155">
        <v>1</v>
      </c>
      <c r="P155">
        <v>157</v>
      </c>
      <c r="Q155">
        <v>2</v>
      </c>
      <c r="R155">
        <v>5</v>
      </c>
      <c r="S155">
        <v>1</v>
      </c>
      <c r="T155">
        <v>0</v>
      </c>
      <c r="U155">
        <v>0</v>
      </c>
      <c r="V155">
        <v>0</v>
      </c>
      <c r="W155">
        <v>0</v>
      </c>
      <c r="X155">
        <v>0</v>
      </c>
      <c r="Y155">
        <v>0</v>
      </c>
      <c r="Z155">
        <v>0</v>
      </c>
      <c r="AA155">
        <v>0</v>
      </c>
      <c r="AB155">
        <v>0</v>
      </c>
      <c r="AC155">
        <v>0</v>
      </c>
      <c r="AD155">
        <v>0</v>
      </c>
      <c r="AE155">
        <v>0</v>
      </c>
      <c r="AF155">
        <v>0</v>
      </c>
      <c r="AG155" t="s">
        <v>1322</v>
      </c>
      <c r="AH155" t="s">
        <v>1287</v>
      </c>
      <c r="AI155" t="s">
        <v>1295</v>
      </c>
      <c r="AJ155" s="12" t="s">
        <v>1297</v>
      </c>
      <c r="AK155" t="s">
        <v>125</v>
      </c>
      <c r="AL155" t="s">
        <v>125</v>
      </c>
      <c r="AM155" s="8">
        <v>45171</v>
      </c>
      <c r="AN155" s="12" t="s">
        <v>1297</v>
      </c>
      <c r="AO155" s="12" t="s">
        <v>1297</v>
      </c>
      <c r="AP155" t="s">
        <v>1703</v>
      </c>
      <c r="AQ155" t="s">
        <v>120</v>
      </c>
      <c r="AR155" s="35">
        <v>382643</v>
      </c>
      <c r="AS155" t="s">
        <v>1703</v>
      </c>
      <c r="AU155" s="29">
        <f>IFERROR(Table4[[#This Row],[THT]]/Table4[[#This Row],[ACD_CALLS]],"")</f>
        <v>0</v>
      </c>
      <c r="AV155" s="29">
        <f>COUNTIF(Roster!B:B,Table4[[#This Row],[EMPLID]])</f>
        <v>1</v>
      </c>
      <c r="AW155" s="29">
        <f>IF(Table4[[#This Row],[Is Agent ]]=0,"",SUM(Table4[[#This Row],[I_ACD_TIME]],Table4[[#This Row],[I_ACD_OTHER_TIME]],Table4[[#This Row],[I_ACD_AUX_OUT_TIME]],Table4[[#This Row],[I_ACW_TIME]]))</f>
        <v>947</v>
      </c>
    </row>
    <row r="156" spans="1:49" x14ac:dyDescent="0.25">
      <c r="A156" s="29" t="str">
        <f>CONCATENATE(Table4[[#This Row],[CMSID]],"-",Table4[[#This Row],[CALL_DATE]])</f>
        <v>382643-45171</v>
      </c>
      <c r="B156">
        <v>25945101</v>
      </c>
      <c r="C156" s="8">
        <v>45171</v>
      </c>
      <c r="D156" t="s">
        <v>118</v>
      </c>
      <c r="E156">
        <v>38</v>
      </c>
      <c r="F156">
        <v>0</v>
      </c>
      <c r="G156">
        <v>24234</v>
      </c>
      <c r="H156">
        <v>970</v>
      </c>
      <c r="I156">
        <v>357</v>
      </c>
      <c r="J156">
        <v>0</v>
      </c>
      <c r="K156">
        <v>0</v>
      </c>
      <c r="L156">
        <v>1878</v>
      </c>
      <c r="M156">
        <v>9</v>
      </c>
      <c r="N156">
        <v>0</v>
      </c>
      <c r="O156">
        <v>12</v>
      </c>
      <c r="P156">
        <v>1564</v>
      </c>
      <c r="Q156">
        <v>14</v>
      </c>
      <c r="R156">
        <v>176</v>
      </c>
      <c r="S156">
        <v>2</v>
      </c>
      <c r="T156">
        <v>1</v>
      </c>
      <c r="U156">
        <v>35640</v>
      </c>
      <c r="V156">
        <v>9980</v>
      </c>
      <c r="W156">
        <v>0</v>
      </c>
      <c r="X156">
        <v>66</v>
      </c>
      <c r="Y156">
        <v>0</v>
      </c>
      <c r="Z156">
        <v>2394</v>
      </c>
      <c r="AA156">
        <v>0</v>
      </c>
      <c r="AB156">
        <v>4290</v>
      </c>
      <c r="AC156">
        <v>156</v>
      </c>
      <c r="AD156">
        <v>0</v>
      </c>
      <c r="AE156">
        <v>1809</v>
      </c>
      <c r="AF156">
        <v>0</v>
      </c>
      <c r="AG156" t="s">
        <v>1322</v>
      </c>
      <c r="AH156" t="s">
        <v>1287</v>
      </c>
      <c r="AI156" t="s">
        <v>1295</v>
      </c>
      <c r="AJ156" s="12" t="s">
        <v>1297</v>
      </c>
      <c r="AK156" t="s">
        <v>125</v>
      </c>
      <c r="AL156" t="s">
        <v>125</v>
      </c>
      <c r="AM156" s="8">
        <v>45171</v>
      </c>
      <c r="AN156" s="12" t="s">
        <v>1297</v>
      </c>
      <c r="AO156" s="12" t="s">
        <v>1297</v>
      </c>
      <c r="AP156" t="s">
        <v>1703</v>
      </c>
      <c r="AQ156" t="s">
        <v>120</v>
      </c>
      <c r="AR156" s="35">
        <v>382643</v>
      </c>
      <c r="AS156" t="s">
        <v>1703</v>
      </c>
      <c r="AU156" s="29">
        <f>IFERROR(Table4[[#This Row],[THT]]/Table4[[#This Row],[ACD_CALLS]],"")</f>
        <v>0</v>
      </c>
      <c r="AV156" s="29">
        <f>COUNTIF(Roster!B:B,Table4[[#This Row],[EMPLID]])</f>
        <v>1</v>
      </c>
      <c r="AW156" s="29">
        <f>IF(Table4[[#This Row],[Is Agent ]]=0,"",SUM(Table4[[#This Row],[I_ACD_TIME]],Table4[[#This Row],[I_ACD_OTHER_TIME]],Table4[[#This Row],[I_ACD_AUX_OUT_TIME]],Table4[[#This Row],[I_ACW_TIME]]))</f>
        <v>25561</v>
      </c>
    </row>
    <row r="157" spans="1:49" x14ac:dyDescent="0.25">
      <c r="A157" s="29" t="str">
        <f>CONCATENATE(Table4[[#This Row],[CMSID]],"-",Table4[[#This Row],[CALL_DATE]])</f>
        <v>382643-45177</v>
      </c>
      <c r="B157">
        <v>25945101</v>
      </c>
      <c r="C157" s="8">
        <v>45177</v>
      </c>
      <c r="D157" t="s">
        <v>118</v>
      </c>
      <c r="E157">
        <v>30</v>
      </c>
      <c r="F157">
        <v>0</v>
      </c>
      <c r="G157">
        <v>20796</v>
      </c>
      <c r="H157">
        <v>1888</v>
      </c>
      <c r="I157">
        <v>286</v>
      </c>
      <c r="J157">
        <v>0</v>
      </c>
      <c r="K157">
        <v>0</v>
      </c>
      <c r="L157">
        <v>3534</v>
      </c>
      <c r="M157">
        <v>0</v>
      </c>
      <c r="N157">
        <v>0</v>
      </c>
      <c r="O157">
        <v>20</v>
      </c>
      <c r="P157">
        <v>2355</v>
      </c>
      <c r="Q157">
        <v>18</v>
      </c>
      <c r="R157">
        <v>145</v>
      </c>
      <c r="S157">
        <v>3</v>
      </c>
      <c r="T157">
        <v>0</v>
      </c>
      <c r="U157">
        <v>36267</v>
      </c>
      <c r="V157">
        <v>12093</v>
      </c>
      <c r="W157">
        <v>974</v>
      </c>
      <c r="X157">
        <v>79</v>
      </c>
      <c r="Y157">
        <v>0</v>
      </c>
      <c r="Z157">
        <v>2474</v>
      </c>
      <c r="AA157">
        <v>0</v>
      </c>
      <c r="AB157">
        <v>6220</v>
      </c>
      <c r="AC157">
        <v>1551</v>
      </c>
      <c r="AD157">
        <v>3</v>
      </c>
      <c r="AE157">
        <v>1002</v>
      </c>
      <c r="AF157">
        <v>0</v>
      </c>
      <c r="AG157" t="s">
        <v>1322</v>
      </c>
      <c r="AH157" t="s">
        <v>1287</v>
      </c>
      <c r="AI157" t="s">
        <v>1295</v>
      </c>
      <c r="AJ157" s="12" t="s">
        <v>1297</v>
      </c>
      <c r="AK157" t="s">
        <v>125</v>
      </c>
      <c r="AL157" t="s">
        <v>125</v>
      </c>
      <c r="AM157" s="8">
        <v>45178</v>
      </c>
      <c r="AN157" s="12" t="s">
        <v>1297</v>
      </c>
      <c r="AO157" s="12" t="s">
        <v>1297</v>
      </c>
      <c r="AP157" t="s">
        <v>1703</v>
      </c>
      <c r="AQ157" t="s">
        <v>120</v>
      </c>
      <c r="AR157" s="35">
        <v>382643</v>
      </c>
      <c r="AS157" t="s">
        <v>1703</v>
      </c>
      <c r="AU157" s="29">
        <f>IFERROR(Table4[[#This Row],[THT]]/Table4[[#This Row],[ACD_CALLS]],"")</f>
        <v>0</v>
      </c>
      <c r="AV157" s="29">
        <f>COUNTIF(Roster!B:B,Table4[[#This Row],[EMPLID]])</f>
        <v>1</v>
      </c>
      <c r="AW157" s="29">
        <f>IF(Table4[[#This Row],[Is Agent ]]=0,"",SUM(Table4[[#This Row],[I_ACD_TIME]],Table4[[#This Row],[I_ACD_OTHER_TIME]],Table4[[#This Row],[I_ACD_AUX_OUT_TIME]],Table4[[#This Row],[I_ACW_TIME]]))</f>
        <v>22970</v>
      </c>
    </row>
    <row r="158" spans="1:49" x14ac:dyDescent="0.25">
      <c r="A158" s="29" t="str">
        <f>CONCATENATE(Table4[[#This Row],[CMSID]],"-",Table4[[#This Row],[CALL_DATE]])</f>
        <v>382643-45170</v>
      </c>
      <c r="B158">
        <v>25945101</v>
      </c>
      <c r="C158" s="8">
        <v>45170</v>
      </c>
      <c r="D158" t="s">
        <v>118</v>
      </c>
      <c r="E158">
        <v>31</v>
      </c>
      <c r="F158">
        <v>0</v>
      </c>
      <c r="G158">
        <v>23964</v>
      </c>
      <c r="H158">
        <v>1925</v>
      </c>
      <c r="I158">
        <v>428</v>
      </c>
      <c r="J158">
        <v>0</v>
      </c>
      <c r="K158">
        <v>0</v>
      </c>
      <c r="L158">
        <v>2963</v>
      </c>
      <c r="M158">
        <v>0</v>
      </c>
      <c r="N158">
        <v>0</v>
      </c>
      <c r="O158">
        <v>9</v>
      </c>
      <c r="P158">
        <v>2400</v>
      </c>
      <c r="Q158">
        <v>12</v>
      </c>
      <c r="R158">
        <v>141</v>
      </c>
      <c r="S158">
        <v>0</v>
      </c>
      <c r="T158">
        <v>2</v>
      </c>
      <c r="U158">
        <v>36128</v>
      </c>
      <c r="V158">
        <v>9092</v>
      </c>
      <c r="W158">
        <v>110</v>
      </c>
      <c r="X158">
        <v>62</v>
      </c>
      <c r="Y158">
        <v>0</v>
      </c>
      <c r="Z158">
        <v>2188</v>
      </c>
      <c r="AA158">
        <v>0</v>
      </c>
      <c r="AB158">
        <v>5189</v>
      </c>
      <c r="AC158">
        <v>110</v>
      </c>
      <c r="AD158">
        <v>0</v>
      </c>
      <c r="AE158">
        <v>1045</v>
      </c>
      <c r="AF158">
        <v>0</v>
      </c>
      <c r="AG158" t="s">
        <v>1322</v>
      </c>
      <c r="AH158" t="s">
        <v>1287</v>
      </c>
      <c r="AI158" t="s">
        <v>1295</v>
      </c>
      <c r="AJ158" s="12" t="s">
        <v>1297</v>
      </c>
      <c r="AK158" t="s">
        <v>125</v>
      </c>
      <c r="AL158" t="s">
        <v>125</v>
      </c>
      <c r="AM158" s="8">
        <v>45171</v>
      </c>
      <c r="AN158" s="12" t="s">
        <v>1297</v>
      </c>
      <c r="AO158" s="12" t="s">
        <v>1297</v>
      </c>
      <c r="AP158" t="s">
        <v>1703</v>
      </c>
      <c r="AQ158" t="s">
        <v>120</v>
      </c>
      <c r="AR158" s="35">
        <v>382643</v>
      </c>
      <c r="AS158" t="s">
        <v>1703</v>
      </c>
      <c r="AU158" s="29">
        <f>IFERROR(Table4[[#This Row],[THT]]/Table4[[#This Row],[ACD_CALLS]],"")</f>
        <v>0</v>
      </c>
      <c r="AV158" s="29">
        <f>COUNTIF(Roster!B:B,Table4[[#This Row],[EMPLID]])</f>
        <v>1</v>
      </c>
      <c r="AW158" s="29">
        <f>IF(Table4[[#This Row],[Is Agent ]]=0,"",SUM(Table4[[#This Row],[I_ACD_TIME]],Table4[[#This Row],[I_ACD_OTHER_TIME]],Table4[[#This Row],[I_ACD_AUX_OUT_TIME]],Table4[[#This Row],[I_ACW_TIME]]))</f>
        <v>26317</v>
      </c>
    </row>
    <row r="159" spans="1:49" x14ac:dyDescent="0.25">
      <c r="A159" s="29" t="str">
        <f>CONCATENATE(Table4[[#This Row],[CMSID]],"-",Table4[[#This Row],[CALL_DATE]])</f>
        <v>382643-45178</v>
      </c>
      <c r="B159">
        <v>25945101</v>
      </c>
      <c r="C159" s="8">
        <v>45178</v>
      </c>
      <c r="D159" t="s">
        <v>118</v>
      </c>
      <c r="E159">
        <v>32</v>
      </c>
      <c r="F159">
        <v>0</v>
      </c>
      <c r="G159">
        <v>19178</v>
      </c>
      <c r="H159">
        <v>1448</v>
      </c>
      <c r="I159">
        <v>251</v>
      </c>
      <c r="J159">
        <v>4</v>
      </c>
      <c r="K159">
        <v>0</v>
      </c>
      <c r="L159">
        <v>3469</v>
      </c>
      <c r="M159">
        <v>32</v>
      </c>
      <c r="N159">
        <v>0</v>
      </c>
      <c r="O159">
        <v>18</v>
      </c>
      <c r="P159">
        <v>2116</v>
      </c>
      <c r="Q159">
        <v>13</v>
      </c>
      <c r="R159">
        <v>153</v>
      </c>
      <c r="S159">
        <v>3</v>
      </c>
      <c r="T159">
        <v>0</v>
      </c>
      <c r="U159">
        <v>35320</v>
      </c>
      <c r="V159">
        <v>12535</v>
      </c>
      <c r="W159">
        <v>1667</v>
      </c>
      <c r="X159">
        <v>99</v>
      </c>
      <c r="Y159">
        <v>2174</v>
      </c>
      <c r="Z159">
        <v>2546</v>
      </c>
      <c r="AA159">
        <v>0</v>
      </c>
      <c r="AB159">
        <v>4279</v>
      </c>
      <c r="AC159">
        <v>257</v>
      </c>
      <c r="AD159">
        <v>2</v>
      </c>
      <c r="AE159">
        <v>1049</v>
      </c>
      <c r="AF159">
        <v>0</v>
      </c>
      <c r="AG159" t="s">
        <v>1322</v>
      </c>
      <c r="AH159" t="s">
        <v>1287</v>
      </c>
      <c r="AI159" t="s">
        <v>1295</v>
      </c>
      <c r="AJ159" s="12" t="s">
        <v>1297</v>
      </c>
      <c r="AK159" t="s">
        <v>125</v>
      </c>
      <c r="AL159" t="s">
        <v>125</v>
      </c>
      <c r="AM159" s="8">
        <v>45178</v>
      </c>
      <c r="AN159" s="12" t="s">
        <v>1297</v>
      </c>
      <c r="AO159" s="12" t="s">
        <v>1297</v>
      </c>
      <c r="AP159" t="s">
        <v>1703</v>
      </c>
      <c r="AQ159" t="s">
        <v>120</v>
      </c>
      <c r="AR159" s="35">
        <v>382643</v>
      </c>
      <c r="AS159" t="s">
        <v>1703</v>
      </c>
      <c r="AU159" s="29">
        <f>IFERROR(Table4[[#This Row],[THT]]/Table4[[#This Row],[ACD_CALLS]],"")</f>
        <v>0</v>
      </c>
      <c r="AV159" s="29">
        <f>COUNTIF(Roster!B:B,Table4[[#This Row],[EMPLID]])</f>
        <v>1</v>
      </c>
      <c r="AW159" s="29">
        <f>IF(Table4[[#This Row],[Is Agent ]]=0,"",SUM(Table4[[#This Row],[I_ACD_TIME]],Table4[[#This Row],[I_ACD_OTHER_TIME]],Table4[[#This Row],[I_ACD_AUX_OUT_TIME]],Table4[[#This Row],[I_ACW_TIME]]))</f>
        <v>20881</v>
      </c>
    </row>
    <row r="160" spans="1:49" x14ac:dyDescent="0.25">
      <c r="A160" s="29" t="str">
        <f>CONCATENATE(Table4[[#This Row],[CMSID]],"-",Table4[[#This Row],[CALL_DATE]])</f>
        <v>114641-45178</v>
      </c>
      <c r="B160">
        <v>71828102</v>
      </c>
      <c r="C160" s="8">
        <v>45178</v>
      </c>
      <c r="D160" t="s">
        <v>118</v>
      </c>
      <c r="E160">
        <v>35</v>
      </c>
      <c r="F160">
        <v>0</v>
      </c>
      <c r="G160">
        <v>17845</v>
      </c>
      <c r="H160">
        <v>2904</v>
      </c>
      <c r="I160">
        <v>818</v>
      </c>
      <c r="J160">
        <v>553</v>
      </c>
      <c r="K160">
        <v>0</v>
      </c>
      <c r="L160">
        <v>818</v>
      </c>
      <c r="M160">
        <v>0</v>
      </c>
      <c r="N160">
        <v>0</v>
      </c>
      <c r="O160">
        <v>12</v>
      </c>
      <c r="P160">
        <v>4010</v>
      </c>
      <c r="Q160">
        <v>21</v>
      </c>
      <c r="R160">
        <v>172</v>
      </c>
      <c r="S160">
        <v>1</v>
      </c>
      <c r="T160">
        <v>5</v>
      </c>
      <c r="U160">
        <v>0</v>
      </c>
      <c r="V160">
        <v>0</v>
      </c>
      <c r="W160">
        <v>0</v>
      </c>
      <c r="X160">
        <v>0</v>
      </c>
      <c r="Y160">
        <v>0</v>
      </c>
      <c r="Z160">
        <v>0</v>
      </c>
      <c r="AA160">
        <v>0</v>
      </c>
      <c r="AB160">
        <v>0</v>
      </c>
      <c r="AC160">
        <v>0</v>
      </c>
      <c r="AD160">
        <v>0</v>
      </c>
      <c r="AE160">
        <v>0</v>
      </c>
      <c r="AF160">
        <v>0</v>
      </c>
      <c r="AG160" t="s">
        <v>1368</v>
      </c>
      <c r="AH160" t="s">
        <v>1289</v>
      </c>
      <c r="AI160" t="s">
        <v>1295</v>
      </c>
      <c r="AJ160" s="12" t="s">
        <v>1297</v>
      </c>
      <c r="AK160" t="s">
        <v>128</v>
      </c>
      <c r="AL160" t="s">
        <v>128</v>
      </c>
      <c r="AM160" s="8">
        <v>45178</v>
      </c>
      <c r="AN160" s="12" t="s">
        <v>1297</v>
      </c>
      <c r="AO160" s="12" t="s">
        <v>1297</v>
      </c>
      <c r="AP160" t="s">
        <v>1703</v>
      </c>
      <c r="AQ160" t="s">
        <v>120</v>
      </c>
      <c r="AR160" s="35">
        <v>114641</v>
      </c>
      <c r="AS160" t="s">
        <v>1703</v>
      </c>
      <c r="AU160" s="29">
        <f>IFERROR(Table4[[#This Row],[THT]]/Table4[[#This Row],[ACD_CALLS]],"")</f>
        <v>0</v>
      </c>
      <c r="AV160" s="29">
        <f>COUNTIF(Roster!B:B,Table4[[#This Row],[EMPLID]])</f>
        <v>1</v>
      </c>
      <c r="AW160" s="29">
        <f>IF(Table4[[#This Row],[Is Agent ]]=0,"",SUM(Table4[[#This Row],[I_ACD_TIME]],Table4[[#This Row],[I_ACD_OTHER_TIME]],Table4[[#This Row],[I_ACD_AUX_OUT_TIME]],Table4[[#This Row],[I_ACW_TIME]]))</f>
        <v>22120</v>
      </c>
    </row>
    <row r="161" spans="1:49" x14ac:dyDescent="0.25">
      <c r="A161" s="29" t="str">
        <f>CONCATENATE(Table4[[#This Row],[CMSID]],"-",Table4[[#This Row],[CALL_DATE]])</f>
        <v>114641-45174</v>
      </c>
      <c r="B161">
        <v>71828102</v>
      </c>
      <c r="C161" s="8">
        <v>45174</v>
      </c>
      <c r="D161" t="s">
        <v>118</v>
      </c>
      <c r="E161">
        <v>39</v>
      </c>
      <c r="F161">
        <v>0</v>
      </c>
      <c r="G161">
        <v>20907</v>
      </c>
      <c r="H161">
        <v>2980</v>
      </c>
      <c r="I161">
        <v>670</v>
      </c>
      <c r="J161">
        <v>697</v>
      </c>
      <c r="K161">
        <v>0</v>
      </c>
      <c r="L161">
        <v>670</v>
      </c>
      <c r="M161">
        <v>0</v>
      </c>
      <c r="N161">
        <v>0</v>
      </c>
      <c r="O161">
        <v>8</v>
      </c>
      <c r="P161">
        <v>3964</v>
      </c>
      <c r="Q161">
        <v>21</v>
      </c>
      <c r="R161">
        <v>190</v>
      </c>
      <c r="S161">
        <v>0</v>
      </c>
      <c r="T161">
        <v>5</v>
      </c>
      <c r="U161">
        <v>0</v>
      </c>
      <c r="V161">
        <v>0</v>
      </c>
      <c r="W161">
        <v>0</v>
      </c>
      <c r="X161">
        <v>0</v>
      </c>
      <c r="Y161">
        <v>0</v>
      </c>
      <c r="Z161">
        <v>0</v>
      </c>
      <c r="AA161">
        <v>0</v>
      </c>
      <c r="AB161">
        <v>0</v>
      </c>
      <c r="AC161">
        <v>0</v>
      </c>
      <c r="AD161">
        <v>0</v>
      </c>
      <c r="AE161">
        <v>0</v>
      </c>
      <c r="AF161">
        <v>0</v>
      </c>
      <c r="AG161" t="s">
        <v>1368</v>
      </c>
      <c r="AH161" t="s">
        <v>1289</v>
      </c>
      <c r="AI161" t="s">
        <v>1295</v>
      </c>
      <c r="AJ161" s="12" t="s">
        <v>1297</v>
      </c>
      <c r="AK161" t="s">
        <v>128</v>
      </c>
      <c r="AL161" t="s">
        <v>128</v>
      </c>
      <c r="AM161" s="8">
        <v>45178</v>
      </c>
      <c r="AN161" s="12" t="s">
        <v>1297</v>
      </c>
      <c r="AO161" s="12" t="s">
        <v>1297</v>
      </c>
      <c r="AP161" t="s">
        <v>1703</v>
      </c>
      <c r="AQ161" t="s">
        <v>120</v>
      </c>
      <c r="AR161" s="35">
        <v>114641</v>
      </c>
      <c r="AS161" t="s">
        <v>1703</v>
      </c>
      <c r="AU161" s="29">
        <f>IFERROR(Table4[[#This Row],[THT]]/Table4[[#This Row],[ACD_CALLS]],"")</f>
        <v>0</v>
      </c>
      <c r="AV161" s="29">
        <f>COUNTIF(Roster!B:B,Table4[[#This Row],[EMPLID]])</f>
        <v>1</v>
      </c>
      <c r="AW161" s="29">
        <f>IF(Table4[[#This Row],[Is Agent ]]=0,"",SUM(Table4[[#This Row],[I_ACD_TIME]],Table4[[#This Row],[I_ACD_OTHER_TIME]],Table4[[#This Row],[I_ACD_AUX_OUT_TIME]],Table4[[#This Row],[I_ACW_TIME]]))</f>
        <v>25254</v>
      </c>
    </row>
    <row r="162" spans="1:49" x14ac:dyDescent="0.25">
      <c r="A162" s="29" t="str">
        <f>CONCATENATE(Table4[[#This Row],[CMSID]],"-",Table4[[#This Row],[CALL_DATE]])</f>
        <v>114641-45174</v>
      </c>
      <c r="B162">
        <v>71828102</v>
      </c>
      <c r="C162" s="8">
        <v>45174</v>
      </c>
      <c r="D162" t="s">
        <v>123</v>
      </c>
      <c r="E162">
        <v>0</v>
      </c>
      <c r="F162">
        <v>0</v>
      </c>
      <c r="G162">
        <v>0</v>
      </c>
      <c r="H162">
        <v>0</v>
      </c>
      <c r="I162">
        <v>0</v>
      </c>
      <c r="J162">
        <v>0</v>
      </c>
      <c r="K162">
        <v>0</v>
      </c>
      <c r="L162">
        <v>2642</v>
      </c>
      <c r="M162">
        <v>0</v>
      </c>
      <c r="N162">
        <v>0</v>
      </c>
      <c r="O162">
        <v>15</v>
      </c>
      <c r="P162">
        <v>0</v>
      </c>
      <c r="Q162">
        <v>0</v>
      </c>
      <c r="R162">
        <v>0</v>
      </c>
      <c r="S162">
        <v>0</v>
      </c>
      <c r="T162">
        <v>0</v>
      </c>
      <c r="U162">
        <v>35264</v>
      </c>
      <c r="V162">
        <v>8988</v>
      </c>
      <c r="W162">
        <v>1502</v>
      </c>
      <c r="X162">
        <v>535</v>
      </c>
      <c r="Y162">
        <v>0</v>
      </c>
      <c r="Z162">
        <v>2507</v>
      </c>
      <c r="AA162">
        <v>0</v>
      </c>
      <c r="AB162">
        <v>5256</v>
      </c>
      <c r="AC162">
        <v>0</v>
      </c>
      <c r="AD162">
        <v>0</v>
      </c>
      <c r="AE162">
        <v>0</v>
      </c>
      <c r="AF162">
        <v>0</v>
      </c>
      <c r="AG162" t="s">
        <v>1368</v>
      </c>
      <c r="AH162" t="s">
        <v>1289</v>
      </c>
      <c r="AI162" t="s">
        <v>1295</v>
      </c>
      <c r="AJ162" s="12" t="s">
        <v>1297</v>
      </c>
      <c r="AK162" t="s">
        <v>128</v>
      </c>
      <c r="AL162" t="s">
        <v>128</v>
      </c>
      <c r="AM162" s="8">
        <v>45178</v>
      </c>
      <c r="AN162" s="12" t="s">
        <v>1297</v>
      </c>
      <c r="AO162" s="12" t="s">
        <v>1297</v>
      </c>
      <c r="AP162" t="s">
        <v>1703</v>
      </c>
      <c r="AQ162" t="s">
        <v>120</v>
      </c>
      <c r="AR162" s="35">
        <v>114641</v>
      </c>
      <c r="AS162" t="s">
        <v>1703</v>
      </c>
      <c r="AU162" s="29" t="str">
        <f>IFERROR(Table4[[#This Row],[THT]]/Table4[[#This Row],[ACD_CALLS]],"")</f>
        <v/>
      </c>
      <c r="AV162" s="29">
        <f>COUNTIF(Roster!B:B,Table4[[#This Row],[EMPLID]])</f>
        <v>1</v>
      </c>
      <c r="AW162" s="29">
        <f>IF(Table4[[#This Row],[Is Agent ]]=0,"",SUM(Table4[[#This Row],[I_ACD_TIME]],Table4[[#This Row],[I_ACD_OTHER_TIME]],Table4[[#This Row],[I_ACD_AUX_OUT_TIME]],Table4[[#This Row],[I_ACW_TIME]]))</f>
        <v>0</v>
      </c>
    </row>
    <row r="163" spans="1:49" x14ac:dyDescent="0.25">
      <c r="A163" s="29" t="str">
        <f>CONCATENATE(Table4[[#This Row],[CMSID]],"-",Table4[[#This Row],[CALL_DATE]])</f>
        <v>114641-45175</v>
      </c>
      <c r="B163">
        <v>71828102</v>
      </c>
      <c r="C163" s="8">
        <v>45175</v>
      </c>
      <c r="D163" t="s">
        <v>118</v>
      </c>
      <c r="E163">
        <v>38</v>
      </c>
      <c r="F163">
        <v>0</v>
      </c>
      <c r="G163">
        <v>20999</v>
      </c>
      <c r="H163">
        <v>1626</v>
      </c>
      <c r="I163">
        <v>626</v>
      </c>
      <c r="J163">
        <v>577</v>
      </c>
      <c r="K163">
        <v>0</v>
      </c>
      <c r="L163">
        <v>650</v>
      </c>
      <c r="M163">
        <v>0</v>
      </c>
      <c r="N163">
        <v>0</v>
      </c>
      <c r="O163">
        <v>8</v>
      </c>
      <c r="P163">
        <v>2480</v>
      </c>
      <c r="Q163">
        <v>18</v>
      </c>
      <c r="R163">
        <v>179</v>
      </c>
      <c r="S163">
        <v>2</v>
      </c>
      <c r="T163">
        <v>2</v>
      </c>
      <c r="U163">
        <v>0</v>
      </c>
      <c r="V163">
        <v>0</v>
      </c>
      <c r="W163">
        <v>0</v>
      </c>
      <c r="X163">
        <v>0</v>
      </c>
      <c r="Y163">
        <v>0</v>
      </c>
      <c r="Z163">
        <v>0</v>
      </c>
      <c r="AA163">
        <v>0</v>
      </c>
      <c r="AB163">
        <v>0</v>
      </c>
      <c r="AC163">
        <v>0</v>
      </c>
      <c r="AD163">
        <v>0</v>
      </c>
      <c r="AE163">
        <v>0</v>
      </c>
      <c r="AF163">
        <v>0</v>
      </c>
      <c r="AG163" t="s">
        <v>1368</v>
      </c>
      <c r="AH163" t="s">
        <v>1289</v>
      </c>
      <c r="AI163" t="s">
        <v>1295</v>
      </c>
      <c r="AJ163" s="12" t="s">
        <v>1297</v>
      </c>
      <c r="AK163" t="s">
        <v>128</v>
      </c>
      <c r="AL163" t="s">
        <v>128</v>
      </c>
      <c r="AM163" s="8">
        <v>45178</v>
      </c>
      <c r="AN163" s="12" t="s">
        <v>1297</v>
      </c>
      <c r="AO163" s="12" t="s">
        <v>1297</v>
      </c>
      <c r="AP163" t="s">
        <v>1703</v>
      </c>
      <c r="AQ163" t="s">
        <v>120</v>
      </c>
      <c r="AR163" s="35">
        <v>114641</v>
      </c>
      <c r="AS163" t="s">
        <v>1703</v>
      </c>
      <c r="AU163" s="29">
        <f>IFERROR(Table4[[#This Row],[THT]]/Table4[[#This Row],[ACD_CALLS]],"")</f>
        <v>0</v>
      </c>
      <c r="AV163" s="29">
        <f>COUNTIF(Roster!B:B,Table4[[#This Row],[EMPLID]])</f>
        <v>1</v>
      </c>
      <c r="AW163" s="29">
        <f>IF(Table4[[#This Row],[Is Agent ]]=0,"",SUM(Table4[[#This Row],[I_ACD_TIME]],Table4[[#This Row],[I_ACD_OTHER_TIME]],Table4[[#This Row],[I_ACD_AUX_OUT_TIME]],Table4[[#This Row],[I_ACW_TIME]]))</f>
        <v>23828</v>
      </c>
    </row>
    <row r="164" spans="1:49" x14ac:dyDescent="0.25">
      <c r="A164" s="29" t="str">
        <f>CONCATENATE(Table4[[#This Row],[CMSID]],"-",Table4[[#This Row],[CALL_DATE]])</f>
        <v>114641-45175</v>
      </c>
      <c r="B164">
        <v>71828102</v>
      </c>
      <c r="C164" s="8">
        <v>45175</v>
      </c>
      <c r="D164" t="s">
        <v>123</v>
      </c>
      <c r="E164">
        <v>0</v>
      </c>
      <c r="F164">
        <v>0</v>
      </c>
      <c r="G164">
        <v>0</v>
      </c>
      <c r="H164">
        <v>0</v>
      </c>
      <c r="I164">
        <v>0</v>
      </c>
      <c r="J164">
        <v>0</v>
      </c>
      <c r="K164">
        <v>0</v>
      </c>
      <c r="L164">
        <v>3727</v>
      </c>
      <c r="M164">
        <v>0</v>
      </c>
      <c r="N164">
        <v>0</v>
      </c>
      <c r="O164">
        <v>22</v>
      </c>
      <c r="P164">
        <v>422</v>
      </c>
      <c r="Q164">
        <v>4</v>
      </c>
      <c r="R164">
        <v>0</v>
      </c>
      <c r="S164">
        <v>0</v>
      </c>
      <c r="T164">
        <v>1</v>
      </c>
      <c r="U164">
        <v>35950</v>
      </c>
      <c r="V164">
        <v>10458</v>
      </c>
      <c r="W164">
        <v>2111</v>
      </c>
      <c r="X164">
        <v>260</v>
      </c>
      <c r="Y164">
        <v>0</v>
      </c>
      <c r="Z164">
        <v>2305</v>
      </c>
      <c r="AA164">
        <v>0</v>
      </c>
      <c r="AB164">
        <v>7223</v>
      </c>
      <c r="AC164">
        <v>0</v>
      </c>
      <c r="AD164">
        <v>0</v>
      </c>
      <c r="AE164">
        <v>0</v>
      </c>
      <c r="AF164">
        <v>0</v>
      </c>
      <c r="AG164" t="s">
        <v>1368</v>
      </c>
      <c r="AH164" t="s">
        <v>1289</v>
      </c>
      <c r="AI164" t="s">
        <v>1295</v>
      </c>
      <c r="AJ164" s="12" t="s">
        <v>1297</v>
      </c>
      <c r="AK164" t="s">
        <v>128</v>
      </c>
      <c r="AL164" t="s">
        <v>128</v>
      </c>
      <c r="AM164" s="8">
        <v>45178</v>
      </c>
      <c r="AN164" s="12" t="s">
        <v>1297</v>
      </c>
      <c r="AO164" s="12" t="s">
        <v>1297</v>
      </c>
      <c r="AP164" t="s">
        <v>1703</v>
      </c>
      <c r="AQ164" t="s">
        <v>120</v>
      </c>
      <c r="AR164" s="35">
        <v>114641</v>
      </c>
      <c r="AS164" t="s">
        <v>1703</v>
      </c>
      <c r="AU164" s="29" t="str">
        <f>IFERROR(Table4[[#This Row],[THT]]/Table4[[#This Row],[ACD_CALLS]],"")</f>
        <v/>
      </c>
      <c r="AV164" s="29">
        <f>COUNTIF(Roster!B:B,Table4[[#This Row],[EMPLID]])</f>
        <v>1</v>
      </c>
      <c r="AW164" s="29">
        <f>IF(Table4[[#This Row],[Is Agent ]]=0,"",SUM(Table4[[#This Row],[I_ACD_TIME]],Table4[[#This Row],[I_ACD_OTHER_TIME]],Table4[[#This Row],[I_ACD_AUX_OUT_TIME]],Table4[[#This Row],[I_ACW_TIME]]))</f>
        <v>0</v>
      </c>
    </row>
    <row r="165" spans="1:49" x14ac:dyDescent="0.25">
      <c r="A165" s="29" t="str">
        <f>CONCATENATE(Table4[[#This Row],[CMSID]],"-",Table4[[#This Row],[CALL_DATE]])</f>
        <v>114641-45178</v>
      </c>
      <c r="B165">
        <v>71828102</v>
      </c>
      <c r="C165" s="8">
        <v>45178</v>
      </c>
      <c r="D165" t="s">
        <v>123</v>
      </c>
      <c r="E165">
        <v>0</v>
      </c>
      <c r="F165">
        <v>0</v>
      </c>
      <c r="G165">
        <v>0</v>
      </c>
      <c r="H165">
        <v>0</v>
      </c>
      <c r="I165">
        <v>0</v>
      </c>
      <c r="J165">
        <v>0</v>
      </c>
      <c r="K165">
        <v>0</v>
      </c>
      <c r="L165">
        <v>3749</v>
      </c>
      <c r="M165">
        <v>0</v>
      </c>
      <c r="N165">
        <v>0</v>
      </c>
      <c r="O165">
        <v>12</v>
      </c>
      <c r="P165">
        <v>676</v>
      </c>
      <c r="Q165">
        <v>3</v>
      </c>
      <c r="R165">
        <v>0</v>
      </c>
      <c r="S165">
        <v>0</v>
      </c>
      <c r="T165">
        <v>1</v>
      </c>
      <c r="U165">
        <v>33912</v>
      </c>
      <c r="V165">
        <v>10034</v>
      </c>
      <c r="W165">
        <v>2404</v>
      </c>
      <c r="X165">
        <v>329</v>
      </c>
      <c r="Y165">
        <v>0</v>
      </c>
      <c r="Z165">
        <v>2604</v>
      </c>
      <c r="AA165">
        <v>0</v>
      </c>
      <c r="AB165">
        <v>6258</v>
      </c>
      <c r="AC165">
        <v>0</v>
      </c>
      <c r="AD165">
        <v>0</v>
      </c>
      <c r="AE165">
        <v>0</v>
      </c>
      <c r="AF165">
        <v>0</v>
      </c>
      <c r="AG165" t="s">
        <v>1368</v>
      </c>
      <c r="AH165" t="s">
        <v>1289</v>
      </c>
      <c r="AI165" t="s">
        <v>1295</v>
      </c>
      <c r="AJ165" s="12" t="s">
        <v>1297</v>
      </c>
      <c r="AK165" t="s">
        <v>128</v>
      </c>
      <c r="AL165" t="s">
        <v>128</v>
      </c>
      <c r="AM165" s="8">
        <v>45178</v>
      </c>
      <c r="AN165" s="12" t="s">
        <v>1297</v>
      </c>
      <c r="AO165" s="12" t="s">
        <v>1297</v>
      </c>
      <c r="AP165" t="s">
        <v>1703</v>
      </c>
      <c r="AQ165" t="s">
        <v>120</v>
      </c>
      <c r="AR165" s="35">
        <v>114641</v>
      </c>
      <c r="AS165" t="s">
        <v>1703</v>
      </c>
      <c r="AU165" s="29" t="str">
        <f>IFERROR(Table4[[#This Row],[THT]]/Table4[[#This Row],[ACD_CALLS]],"")</f>
        <v/>
      </c>
      <c r="AV165" s="29">
        <f>COUNTIF(Roster!B:B,Table4[[#This Row],[EMPLID]])</f>
        <v>1</v>
      </c>
      <c r="AW165" s="29">
        <f>IF(Table4[[#This Row],[Is Agent ]]=0,"",SUM(Table4[[#This Row],[I_ACD_TIME]],Table4[[#This Row],[I_ACD_OTHER_TIME]],Table4[[#This Row],[I_ACD_AUX_OUT_TIME]],Table4[[#This Row],[I_ACW_TIME]]))</f>
        <v>0</v>
      </c>
    </row>
    <row r="166" spans="1:49" x14ac:dyDescent="0.25">
      <c r="A166" s="29" t="str">
        <f>CONCATENATE(Table4[[#This Row],[CMSID]],"-",Table4[[#This Row],[CALL_DATE]])</f>
        <v>114641-45171</v>
      </c>
      <c r="B166">
        <v>71828102</v>
      </c>
      <c r="C166" s="8">
        <v>45171</v>
      </c>
      <c r="D166" t="s">
        <v>118</v>
      </c>
      <c r="E166">
        <v>46</v>
      </c>
      <c r="F166">
        <v>0</v>
      </c>
      <c r="G166">
        <v>22276</v>
      </c>
      <c r="H166">
        <v>2267</v>
      </c>
      <c r="I166">
        <v>1330</v>
      </c>
      <c r="J166">
        <v>761</v>
      </c>
      <c r="K166">
        <v>0</v>
      </c>
      <c r="L166">
        <v>1331</v>
      </c>
      <c r="M166">
        <v>0</v>
      </c>
      <c r="N166">
        <v>0</v>
      </c>
      <c r="O166">
        <v>20</v>
      </c>
      <c r="P166">
        <v>4012</v>
      </c>
      <c r="Q166">
        <v>30</v>
      </c>
      <c r="R166">
        <v>218</v>
      </c>
      <c r="S166">
        <v>1</v>
      </c>
      <c r="T166">
        <v>8</v>
      </c>
      <c r="U166">
        <v>0</v>
      </c>
      <c r="V166">
        <v>0</v>
      </c>
      <c r="W166">
        <v>0</v>
      </c>
      <c r="X166">
        <v>0</v>
      </c>
      <c r="Y166">
        <v>0</v>
      </c>
      <c r="Z166">
        <v>0</v>
      </c>
      <c r="AA166">
        <v>0</v>
      </c>
      <c r="AB166">
        <v>0</v>
      </c>
      <c r="AC166">
        <v>0</v>
      </c>
      <c r="AD166">
        <v>0</v>
      </c>
      <c r="AE166">
        <v>0</v>
      </c>
      <c r="AF166">
        <v>0</v>
      </c>
      <c r="AG166" t="s">
        <v>1368</v>
      </c>
      <c r="AH166" t="s">
        <v>1289</v>
      </c>
      <c r="AI166" t="s">
        <v>1295</v>
      </c>
      <c r="AJ166" s="12" t="s">
        <v>1297</v>
      </c>
      <c r="AK166" t="s">
        <v>128</v>
      </c>
      <c r="AL166" t="s">
        <v>128</v>
      </c>
      <c r="AM166" s="8">
        <v>45171</v>
      </c>
      <c r="AN166" s="12" t="s">
        <v>1297</v>
      </c>
      <c r="AO166" s="12" t="s">
        <v>1297</v>
      </c>
      <c r="AP166" t="s">
        <v>1703</v>
      </c>
      <c r="AQ166" t="s">
        <v>120</v>
      </c>
      <c r="AR166" s="35">
        <v>114641</v>
      </c>
      <c r="AS166" t="s">
        <v>1703</v>
      </c>
      <c r="AU166" s="29">
        <f>IFERROR(Table4[[#This Row],[THT]]/Table4[[#This Row],[ACD_CALLS]],"")</f>
        <v>0</v>
      </c>
      <c r="AV166" s="29">
        <f>COUNTIF(Roster!B:B,Table4[[#This Row],[EMPLID]])</f>
        <v>1</v>
      </c>
      <c r="AW166" s="29">
        <f>IF(Table4[[#This Row],[Is Agent ]]=0,"",SUM(Table4[[#This Row],[I_ACD_TIME]],Table4[[#This Row],[I_ACD_OTHER_TIME]],Table4[[#This Row],[I_ACD_AUX_OUT_TIME]],Table4[[#This Row],[I_ACW_TIME]]))</f>
        <v>26634</v>
      </c>
    </row>
    <row r="167" spans="1:49" x14ac:dyDescent="0.25">
      <c r="A167" s="29" t="str">
        <f>CONCATENATE(Table4[[#This Row],[CMSID]],"-",Table4[[#This Row],[CALL_DATE]])</f>
        <v>114641-45173</v>
      </c>
      <c r="B167">
        <v>71828102</v>
      </c>
      <c r="C167" s="8">
        <v>45173</v>
      </c>
      <c r="D167" t="s">
        <v>123</v>
      </c>
      <c r="E167">
        <v>0</v>
      </c>
      <c r="F167">
        <v>0</v>
      </c>
      <c r="G167">
        <v>0</v>
      </c>
      <c r="H167">
        <v>0</v>
      </c>
      <c r="I167">
        <v>0</v>
      </c>
      <c r="J167">
        <v>0</v>
      </c>
      <c r="K167">
        <v>0</v>
      </c>
      <c r="L167">
        <v>2771</v>
      </c>
      <c r="M167">
        <v>0</v>
      </c>
      <c r="N167">
        <v>0</v>
      </c>
      <c r="O167">
        <v>14</v>
      </c>
      <c r="P167">
        <v>357</v>
      </c>
      <c r="Q167">
        <v>2</v>
      </c>
      <c r="R167">
        <v>0</v>
      </c>
      <c r="S167">
        <v>0</v>
      </c>
      <c r="T167">
        <v>0</v>
      </c>
      <c r="U167">
        <v>35812</v>
      </c>
      <c r="V167">
        <v>9420</v>
      </c>
      <c r="W167">
        <v>1687</v>
      </c>
      <c r="X167">
        <v>263</v>
      </c>
      <c r="Y167">
        <v>0</v>
      </c>
      <c r="Z167">
        <v>2432</v>
      </c>
      <c r="AA167">
        <v>0</v>
      </c>
      <c r="AB167">
        <v>5528</v>
      </c>
      <c r="AC167">
        <v>0</v>
      </c>
      <c r="AD167">
        <v>0</v>
      </c>
      <c r="AE167">
        <v>116</v>
      </c>
      <c r="AF167">
        <v>0</v>
      </c>
      <c r="AG167" t="s">
        <v>1368</v>
      </c>
      <c r="AH167" t="s">
        <v>1289</v>
      </c>
      <c r="AI167" t="s">
        <v>1295</v>
      </c>
      <c r="AJ167" s="12" t="s">
        <v>1297</v>
      </c>
      <c r="AK167" t="s">
        <v>128</v>
      </c>
      <c r="AL167" t="s">
        <v>128</v>
      </c>
      <c r="AM167" s="8">
        <v>45178</v>
      </c>
      <c r="AN167" s="12" t="s">
        <v>1297</v>
      </c>
      <c r="AO167" s="12" t="s">
        <v>1297</v>
      </c>
      <c r="AP167" t="s">
        <v>1703</v>
      </c>
      <c r="AQ167" t="s">
        <v>120</v>
      </c>
      <c r="AR167" s="35">
        <v>114641</v>
      </c>
      <c r="AS167" t="s">
        <v>1703</v>
      </c>
      <c r="AU167" s="29" t="str">
        <f>IFERROR(Table4[[#This Row],[THT]]/Table4[[#This Row],[ACD_CALLS]],"")</f>
        <v/>
      </c>
      <c r="AV167" s="29">
        <f>COUNTIF(Roster!B:B,Table4[[#This Row],[EMPLID]])</f>
        <v>1</v>
      </c>
      <c r="AW167" s="29">
        <f>IF(Table4[[#This Row],[Is Agent ]]=0,"",SUM(Table4[[#This Row],[I_ACD_TIME]],Table4[[#This Row],[I_ACD_OTHER_TIME]],Table4[[#This Row],[I_ACD_AUX_OUT_TIME]],Table4[[#This Row],[I_ACW_TIME]]))</f>
        <v>0</v>
      </c>
    </row>
    <row r="168" spans="1:49" x14ac:dyDescent="0.25">
      <c r="A168" s="29" t="str">
        <f>CONCATENATE(Table4[[#This Row],[CMSID]],"-",Table4[[#This Row],[CALL_DATE]])</f>
        <v>114641-45173</v>
      </c>
      <c r="B168">
        <v>71828102</v>
      </c>
      <c r="C168" s="8">
        <v>45173</v>
      </c>
      <c r="D168" t="s">
        <v>118</v>
      </c>
      <c r="E168">
        <v>46</v>
      </c>
      <c r="F168">
        <v>0</v>
      </c>
      <c r="G168">
        <v>21242</v>
      </c>
      <c r="H168">
        <v>2358</v>
      </c>
      <c r="I168">
        <v>1051</v>
      </c>
      <c r="J168">
        <v>883</v>
      </c>
      <c r="K168">
        <v>0</v>
      </c>
      <c r="L168">
        <v>1056</v>
      </c>
      <c r="M168">
        <v>0</v>
      </c>
      <c r="N168">
        <v>0</v>
      </c>
      <c r="O168">
        <v>14</v>
      </c>
      <c r="P168">
        <v>3527</v>
      </c>
      <c r="Q168">
        <v>26</v>
      </c>
      <c r="R168">
        <v>222</v>
      </c>
      <c r="S168">
        <v>0</v>
      </c>
      <c r="T168">
        <v>5</v>
      </c>
      <c r="U168">
        <v>0</v>
      </c>
      <c r="V168">
        <v>0</v>
      </c>
      <c r="W168">
        <v>0</v>
      </c>
      <c r="X168">
        <v>0</v>
      </c>
      <c r="Y168">
        <v>0</v>
      </c>
      <c r="Z168">
        <v>0</v>
      </c>
      <c r="AA168">
        <v>0</v>
      </c>
      <c r="AB168">
        <v>0</v>
      </c>
      <c r="AC168">
        <v>0</v>
      </c>
      <c r="AD168">
        <v>0</v>
      </c>
      <c r="AE168">
        <v>0</v>
      </c>
      <c r="AF168">
        <v>0</v>
      </c>
      <c r="AG168" t="s">
        <v>1368</v>
      </c>
      <c r="AH168" t="s">
        <v>1289</v>
      </c>
      <c r="AI168" t="s">
        <v>1295</v>
      </c>
      <c r="AJ168" s="12" t="s">
        <v>1297</v>
      </c>
      <c r="AK168" t="s">
        <v>128</v>
      </c>
      <c r="AL168" t="s">
        <v>128</v>
      </c>
      <c r="AM168" s="8">
        <v>45178</v>
      </c>
      <c r="AN168" s="12" t="s">
        <v>1297</v>
      </c>
      <c r="AO168" s="12" t="s">
        <v>1297</v>
      </c>
      <c r="AP168" t="s">
        <v>1703</v>
      </c>
      <c r="AQ168" t="s">
        <v>120</v>
      </c>
      <c r="AR168" s="35">
        <v>114641</v>
      </c>
      <c r="AS168" t="s">
        <v>1703</v>
      </c>
      <c r="AU168" s="29">
        <f>IFERROR(Table4[[#This Row],[THT]]/Table4[[#This Row],[ACD_CALLS]],"")</f>
        <v>0</v>
      </c>
      <c r="AV168" s="29">
        <f>COUNTIF(Roster!B:B,Table4[[#This Row],[EMPLID]])</f>
        <v>1</v>
      </c>
      <c r="AW168" s="29">
        <f>IF(Table4[[#This Row],[Is Agent ]]=0,"",SUM(Table4[[#This Row],[I_ACD_TIME]],Table4[[#This Row],[I_ACD_OTHER_TIME]],Table4[[#This Row],[I_ACD_AUX_OUT_TIME]],Table4[[#This Row],[I_ACW_TIME]]))</f>
        <v>25534</v>
      </c>
    </row>
    <row r="169" spans="1:49" x14ac:dyDescent="0.25">
      <c r="A169" s="29" t="str">
        <f>CONCATENATE(Table4[[#This Row],[CMSID]],"-",Table4[[#This Row],[CALL_DATE]])</f>
        <v>114641-45171</v>
      </c>
      <c r="B169">
        <v>71828102</v>
      </c>
      <c r="C169" s="8">
        <v>45171</v>
      </c>
      <c r="D169" t="s">
        <v>123</v>
      </c>
      <c r="E169">
        <v>2</v>
      </c>
      <c r="F169">
        <v>0</v>
      </c>
      <c r="G169">
        <v>536</v>
      </c>
      <c r="H169">
        <v>0</v>
      </c>
      <c r="I169">
        <v>0</v>
      </c>
      <c r="J169">
        <v>30</v>
      </c>
      <c r="K169">
        <v>0</v>
      </c>
      <c r="L169">
        <v>3081</v>
      </c>
      <c r="M169">
        <v>0</v>
      </c>
      <c r="N169">
        <v>0</v>
      </c>
      <c r="O169">
        <v>13</v>
      </c>
      <c r="P169">
        <v>349</v>
      </c>
      <c r="Q169">
        <v>3</v>
      </c>
      <c r="R169">
        <v>6</v>
      </c>
      <c r="S169">
        <v>0</v>
      </c>
      <c r="T169">
        <v>1</v>
      </c>
      <c r="U169">
        <v>37400</v>
      </c>
      <c r="V169">
        <v>11303</v>
      </c>
      <c r="W169">
        <v>0</v>
      </c>
      <c r="X169">
        <v>273</v>
      </c>
      <c r="Y169">
        <v>358</v>
      </c>
      <c r="Z169">
        <v>2414</v>
      </c>
      <c r="AA169">
        <v>0</v>
      </c>
      <c r="AB169">
        <v>6780</v>
      </c>
      <c r="AC169">
        <v>0</v>
      </c>
      <c r="AD169">
        <v>0</v>
      </c>
      <c r="AE169">
        <v>112</v>
      </c>
      <c r="AF169">
        <v>0</v>
      </c>
      <c r="AG169" t="s">
        <v>1368</v>
      </c>
      <c r="AH169" t="s">
        <v>1289</v>
      </c>
      <c r="AI169" t="s">
        <v>1295</v>
      </c>
      <c r="AJ169" s="12" t="s">
        <v>1297</v>
      </c>
      <c r="AK169" t="s">
        <v>128</v>
      </c>
      <c r="AL169" t="s">
        <v>128</v>
      </c>
      <c r="AM169" s="8">
        <v>45171</v>
      </c>
      <c r="AN169" s="12" t="s">
        <v>1297</v>
      </c>
      <c r="AO169" s="12" t="s">
        <v>1297</v>
      </c>
      <c r="AP169" t="s">
        <v>1703</v>
      </c>
      <c r="AQ169" t="s">
        <v>120</v>
      </c>
      <c r="AR169" s="35">
        <v>114641</v>
      </c>
      <c r="AS169" t="s">
        <v>1703</v>
      </c>
      <c r="AU169" s="29">
        <f>IFERROR(Table4[[#This Row],[THT]]/Table4[[#This Row],[ACD_CALLS]],"")</f>
        <v>0</v>
      </c>
      <c r="AV169" s="29">
        <f>COUNTIF(Roster!B:B,Table4[[#This Row],[EMPLID]])</f>
        <v>1</v>
      </c>
      <c r="AW169" s="29">
        <f>IF(Table4[[#This Row],[Is Agent ]]=0,"",SUM(Table4[[#This Row],[I_ACD_TIME]],Table4[[#This Row],[I_ACD_OTHER_TIME]],Table4[[#This Row],[I_ACD_AUX_OUT_TIME]],Table4[[#This Row],[I_ACW_TIME]]))</f>
        <v>566</v>
      </c>
    </row>
    <row r="170" spans="1:49" x14ac:dyDescent="0.25">
      <c r="A170" s="29" t="str">
        <f>CONCATENATE(Table4[[#This Row],[CMSID]],"-",Table4[[#This Row],[CALL_DATE]])</f>
        <v>40640-45177</v>
      </c>
      <c r="B170">
        <v>92204102</v>
      </c>
      <c r="C170" s="8">
        <v>45177</v>
      </c>
      <c r="D170" t="s">
        <v>118</v>
      </c>
      <c r="E170">
        <v>45</v>
      </c>
      <c r="F170">
        <v>0</v>
      </c>
      <c r="G170">
        <v>18872</v>
      </c>
      <c r="H170">
        <v>680</v>
      </c>
      <c r="I170">
        <v>578</v>
      </c>
      <c r="J170">
        <v>1324</v>
      </c>
      <c r="K170">
        <v>797</v>
      </c>
      <c r="L170">
        <v>2362</v>
      </c>
      <c r="M170">
        <v>0</v>
      </c>
      <c r="N170">
        <v>5</v>
      </c>
      <c r="O170">
        <v>11</v>
      </c>
      <c r="P170">
        <v>1891</v>
      </c>
      <c r="Q170">
        <v>25</v>
      </c>
      <c r="R170">
        <v>217</v>
      </c>
      <c r="S170">
        <v>4</v>
      </c>
      <c r="T170">
        <v>0</v>
      </c>
      <c r="U170">
        <v>0</v>
      </c>
      <c r="V170">
        <v>0</v>
      </c>
      <c r="W170">
        <v>0</v>
      </c>
      <c r="X170">
        <v>0</v>
      </c>
      <c r="Y170">
        <v>0</v>
      </c>
      <c r="Z170">
        <v>0</v>
      </c>
      <c r="AA170">
        <v>0</v>
      </c>
      <c r="AB170">
        <v>0</v>
      </c>
      <c r="AC170">
        <v>0</v>
      </c>
      <c r="AD170">
        <v>0</v>
      </c>
      <c r="AE170">
        <v>0</v>
      </c>
      <c r="AF170">
        <v>0</v>
      </c>
      <c r="AG170" t="s">
        <v>1389</v>
      </c>
      <c r="AH170" t="s">
        <v>1288</v>
      </c>
      <c r="AI170" t="s">
        <v>1295</v>
      </c>
      <c r="AJ170" s="12" t="s">
        <v>1297</v>
      </c>
      <c r="AK170" t="s">
        <v>119</v>
      </c>
      <c r="AL170" t="s">
        <v>119</v>
      </c>
      <c r="AM170" s="8">
        <v>45178</v>
      </c>
      <c r="AN170" s="12" t="s">
        <v>1297</v>
      </c>
      <c r="AO170" s="12" t="s">
        <v>1297</v>
      </c>
      <c r="AP170" t="s">
        <v>1703</v>
      </c>
      <c r="AQ170" t="s">
        <v>120</v>
      </c>
      <c r="AR170" s="35">
        <v>40640</v>
      </c>
      <c r="AS170" t="s">
        <v>1703</v>
      </c>
      <c r="AU170" s="29">
        <f>IFERROR(Table4[[#This Row],[THT]]/Table4[[#This Row],[ACD_CALLS]],"")</f>
        <v>0</v>
      </c>
      <c r="AV170" s="29">
        <f>COUNTIF(Roster!B:B,Table4[[#This Row],[EMPLID]])</f>
        <v>1</v>
      </c>
      <c r="AW170" s="29">
        <f>IF(Table4[[#This Row],[Is Agent ]]=0,"",SUM(Table4[[#This Row],[I_ACD_TIME]],Table4[[#This Row],[I_ACD_OTHER_TIME]],Table4[[#This Row],[I_ACD_AUX_OUT_TIME]],Table4[[#This Row],[I_ACW_TIME]]))</f>
        <v>21454</v>
      </c>
    </row>
    <row r="171" spans="1:49" x14ac:dyDescent="0.25">
      <c r="A171" s="29" t="str">
        <f>CONCATENATE(Table4[[#This Row],[CMSID]],"-",Table4[[#This Row],[CALL_DATE]])</f>
        <v>40640-45174</v>
      </c>
      <c r="B171">
        <v>92204102</v>
      </c>
      <c r="C171" s="8">
        <v>45174</v>
      </c>
      <c r="D171" t="s">
        <v>123</v>
      </c>
      <c r="E171">
        <v>1</v>
      </c>
      <c r="F171">
        <v>0</v>
      </c>
      <c r="G171">
        <v>225</v>
      </c>
      <c r="H171">
        <v>0</v>
      </c>
      <c r="I171">
        <v>0</v>
      </c>
      <c r="J171">
        <v>30</v>
      </c>
      <c r="K171">
        <v>0</v>
      </c>
      <c r="L171">
        <v>1777</v>
      </c>
      <c r="M171">
        <v>0</v>
      </c>
      <c r="N171">
        <v>0</v>
      </c>
      <c r="O171">
        <v>27</v>
      </c>
      <c r="P171">
        <v>225</v>
      </c>
      <c r="Q171">
        <v>4</v>
      </c>
      <c r="R171">
        <v>3</v>
      </c>
      <c r="S171">
        <v>0</v>
      </c>
      <c r="T171">
        <v>0</v>
      </c>
      <c r="U171">
        <v>35705</v>
      </c>
      <c r="V171">
        <v>7159</v>
      </c>
      <c r="W171">
        <v>623</v>
      </c>
      <c r="X171">
        <v>62</v>
      </c>
      <c r="Y171">
        <v>0</v>
      </c>
      <c r="Z171">
        <v>2380</v>
      </c>
      <c r="AA171">
        <v>0</v>
      </c>
      <c r="AB171">
        <v>3422</v>
      </c>
      <c r="AC171">
        <v>0</v>
      </c>
      <c r="AD171">
        <v>0</v>
      </c>
      <c r="AE171">
        <v>0</v>
      </c>
      <c r="AF171">
        <v>0</v>
      </c>
      <c r="AG171" t="s">
        <v>1389</v>
      </c>
      <c r="AH171" t="s">
        <v>1288</v>
      </c>
      <c r="AI171" t="s">
        <v>1295</v>
      </c>
      <c r="AJ171" s="12" t="s">
        <v>1297</v>
      </c>
      <c r="AK171" t="s">
        <v>119</v>
      </c>
      <c r="AL171" t="s">
        <v>119</v>
      </c>
      <c r="AM171" s="8">
        <v>45178</v>
      </c>
      <c r="AN171" s="12" t="s">
        <v>1297</v>
      </c>
      <c r="AO171" s="12" t="s">
        <v>1297</v>
      </c>
      <c r="AP171" t="s">
        <v>1703</v>
      </c>
      <c r="AQ171" t="s">
        <v>120</v>
      </c>
      <c r="AR171" s="35">
        <v>40640</v>
      </c>
      <c r="AS171" t="s">
        <v>1703</v>
      </c>
      <c r="AU171" s="29">
        <f>IFERROR(Table4[[#This Row],[THT]]/Table4[[#This Row],[ACD_CALLS]],"")</f>
        <v>0</v>
      </c>
      <c r="AV171" s="29">
        <f>COUNTIF(Roster!B:B,Table4[[#This Row],[EMPLID]])</f>
        <v>1</v>
      </c>
      <c r="AW171" s="29">
        <f>IF(Table4[[#This Row],[Is Agent ]]=0,"",SUM(Table4[[#This Row],[I_ACD_TIME]],Table4[[#This Row],[I_ACD_OTHER_TIME]],Table4[[#This Row],[I_ACD_AUX_OUT_TIME]],Table4[[#This Row],[I_ACW_TIME]]))</f>
        <v>255</v>
      </c>
    </row>
    <row r="172" spans="1:49" x14ac:dyDescent="0.25">
      <c r="A172" s="29" t="str">
        <f>CONCATENATE(Table4[[#This Row],[CMSID]],"-",Table4[[#This Row],[CALL_DATE]])</f>
        <v>40640-45170</v>
      </c>
      <c r="B172">
        <v>92204102</v>
      </c>
      <c r="C172" s="8">
        <v>45170</v>
      </c>
      <c r="D172" t="s">
        <v>118</v>
      </c>
      <c r="E172">
        <v>45</v>
      </c>
      <c r="F172">
        <v>0</v>
      </c>
      <c r="G172">
        <v>26719</v>
      </c>
      <c r="H172">
        <v>2428</v>
      </c>
      <c r="I172">
        <v>213</v>
      </c>
      <c r="J172">
        <v>683</v>
      </c>
      <c r="K172">
        <v>0</v>
      </c>
      <c r="L172">
        <v>213</v>
      </c>
      <c r="M172">
        <v>0</v>
      </c>
      <c r="N172">
        <v>0</v>
      </c>
      <c r="O172">
        <v>2</v>
      </c>
      <c r="P172">
        <v>2641</v>
      </c>
      <c r="Q172">
        <v>11</v>
      </c>
      <c r="R172">
        <v>204</v>
      </c>
      <c r="S172">
        <v>1</v>
      </c>
      <c r="T172">
        <v>0</v>
      </c>
      <c r="U172">
        <v>0</v>
      </c>
      <c r="V172">
        <v>0</v>
      </c>
      <c r="W172">
        <v>0</v>
      </c>
      <c r="X172">
        <v>0</v>
      </c>
      <c r="Y172">
        <v>0</v>
      </c>
      <c r="Z172">
        <v>0</v>
      </c>
      <c r="AA172">
        <v>0</v>
      </c>
      <c r="AB172">
        <v>0</v>
      </c>
      <c r="AC172">
        <v>0</v>
      </c>
      <c r="AD172">
        <v>0</v>
      </c>
      <c r="AE172">
        <v>0</v>
      </c>
      <c r="AF172">
        <v>0</v>
      </c>
      <c r="AG172" t="s">
        <v>1389</v>
      </c>
      <c r="AH172" t="s">
        <v>1288</v>
      </c>
      <c r="AI172" t="s">
        <v>1295</v>
      </c>
      <c r="AJ172" s="12" t="s">
        <v>1297</v>
      </c>
      <c r="AK172" t="s">
        <v>119</v>
      </c>
      <c r="AL172" t="s">
        <v>119</v>
      </c>
      <c r="AM172" s="8">
        <v>45171</v>
      </c>
      <c r="AN172" s="12" t="s">
        <v>1297</v>
      </c>
      <c r="AO172" s="12" t="s">
        <v>1297</v>
      </c>
      <c r="AP172" t="s">
        <v>1703</v>
      </c>
      <c r="AQ172" t="s">
        <v>120</v>
      </c>
      <c r="AR172" s="35">
        <v>40640</v>
      </c>
      <c r="AS172" t="s">
        <v>1703</v>
      </c>
      <c r="AU172" s="29">
        <f>IFERROR(Table4[[#This Row],[THT]]/Table4[[#This Row],[ACD_CALLS]],"")</f>
        <v>0</v>
      </c>
      <c r="AV172" s="29">
        <f>COUNTIF(Roster!B:B,Table4[[#This Row],[EMPLID]])</f>
        <v>1</v>
      </c>
      <c r="AW172" s="29">
        <f>IF(Table4[[#This Row],[Is Agent ]]=0,"",SUM(Table4[[#This Row],[I_ACD_TIME]],Table4[[#This Row],[I_ACD_OTHER_TIME]],Table4[[#This Row],[I_ACD_AUX_OUT_TIME]],Table4[[#This Row],[I_ACW_TIME]]))</f>
        <v>30043</v>
      </c>
    </row>
    <row r="173" spans="1:49" x14ac:dyDescent="0.25">
      <c r="A173" s="29" t="str">
        <f>CONCATENATE(Table4[[#This Row],[CMSID]],"-",Table4[[#This Row],[CALL_DATE]])</f>
        <v>40640-45171</v>
      </c>
      <c r="B173">
        <v>92204102</v>
      </c>
      <c r="C173" s="8">
        <v>45171</v>
      </c>
      <c r="D173" t="s">
        <v>118</v>
      </c>
      <c r="E173">
        <v>43</v>
      </c>
      <c r="F173">
        <v>0</v>
      </c>
      <c r="G173">
        <v>23145</v>
      </c>
      <c r="H173">
        <v>1876</v>
      </c>
      <c r="I173">
        <v>1291</v>
      </c>
      <c r="J173">
        <v>758</v>
      </c>
      <c r="K173">
        <v>333</v>
      </c>
      <c r="L173">
        <v>4156</v>
      </c>
      <c r="M173">
        <v>0</v>
      </c>
      <c r="N173">
        <v>1</v>
      </c>
      <c r="O173">
        <v>11</v>
      </c>
      <c r="P173">
        <v>3503</v>
      </c>
      <c r="Q173">
        <v>24</v>
      </c>
      <c r="R173">
        <v>206</v>
      </c>
      <c r="S173">
        <v>4</v>
      </c>
      <c r="T173">
        <v>0</v>
      </c>
      <c r="U173">
        <v>0</v>
      </c>
      <c r="V173">
        <v>0</v>
      </c>
      <c r="W173">
        <v>0</v>
      </c>
      <c r="X173">
        <v>0</v>
      </c>
      <c r="Y173">
        <v>0</v>
      </c>
      <c r="Z173">
        <v>0</v>
      </c>
      <c r="AA173">
        <v>0</v>
      </c>
      <c r="AB173">
        <v>0</v>
      </c>
      <c r="AC173">
        <v>0</v>
      </c>
      <c r="AD173">
        <v>0</v>
      </c>
      <c r="AE173">
        <v>0</v>
      </c>
      <c r="AF173">
        <v>0</v>
      </c>
      <c r="AG173" t="s">
        <v>1389</v>
      </c>
      <c r="AH173" t="s">
        <v>1288</v>
      </c>
      <c r="AI173" t="s">
        <v>1295</v>
      </c>
      <c r="AJ173" s="12" t="s">
        <v>1297</v>
      </c>
      <c r="AK173" t="s">
        <v>119</v>
      </c>
      <c r="AL173" t="s">
        <v>119</v>
      </c>
      <c r="AM173" s="8">
        <v>45171</v>
      </c>
      <c r="AN173" s="12" t="s">
        <v>1297</v>
      </c>
      <c r="AO173" s="12" t="s">
        <v>1297</v>
      </c>
      <c r="AP173" t="s">
        <v>1703</v>
      </c>
      <c r="AQ173" t="s">
        <v>120</v>
      </c>
      <c r="AR173" s="35">
        <v>40640</v>
      </c>
      <c r="AS173" t="s">
        <v>1703</v>
      </c>
      <c r="AU173" s="29">
        <f>IFERROR(Table4[[#This Row],[THT]]/Table4[[#This Row],[ACD_CALLS]],"")</f>
        <v>0</v>
      </c>
      <c r="AV173" s="29">
        <f>COUNTIF(Roster!B:B,Table4[[#This Row],[EMPLID]])</f>
        <v>1</v>
      </c>
      <c r="AW173" s="29">
        <f>IF(Table4[[#This Row],[Is Agent ]]=0,"",SUM(Table4[[#This Row],[I_ACD_TIME]],Table4[[#This Row],[I_ACD_OTHER_TIME]],Table4[[#This Row],[I_ACD_AUX_OUT_TIME]],Table4[[#This Row],[I_ACW_TIME]]))</f>
        <v>27070</v>
      </c>
    </row>
    <row r="174" spans="1:49" x14ac:dyDescent="0.25">
      <c r="A174" s="29" t="str">
        <f>CONCATENATE(Table4[[#This Row],[CMSID]],"-",Table4[[#This Row],[CALL_DATE]])</f>
        <v>40640-45170</v>
      </c>
      <c r="B174">
        <v>92204102</v>
      </c>
      <c r="C174" s="8">
        <v>45170</v>
      </c>
      <c r="D174" t="s">
        <v>123</v>
      </c>
      <c r="E174">
        <v>0</v>
      </c>
      <c r="F174">
        <v>0</v>
      </c>
      <c r="G174">
        <v>0</v>
      </c>
      <c r="H174">
        <v>0</v>
      </c>
      <c r="I174">
        <v>0</v>
      </c>
      <c r="J174">
        <v>0</v>
      </c>
      <c r="K174">
        <v>0</v>
      </c>
      <c r="L174">
        <v>1228</v>
      </c>
      <c r="M174">
        <v>0</v>
      </c>
      <c r="N174">
        <v>0</v>
      </c>
      <c r="O174">
        <v>14</v>
      </c>
      <c r="P174">
        <v>0</v>
      </c>
      <c r="Q174">
        <v>0</v>
      </c>
      <c r="R174">
        <v>0</v>
      </c>
      <c r="S174">
        <v>0</v>
      </c>
      <c r="T174">
        <v>0</v>
      </c>
      <c r="U174">
        <v>36011</v>
      </c>
      <c r="V174">
        <v>5870</v>
      </c>
      <c r="W174">
        <v>107</v>
      </c>
      <c r="X174">
        <v>69</v>
      </c>
      <c r="Y174">
        <v>0</v>
      </c>
      <c r="Z174">
        <v>2511</v>
      </c>
      <c r="AA174">
        <v>0</v>
      </c>
      <c r="AB174">
        <v>2901</v>
      </c>
      <c r="AC174">
        <v>0</v>
      </c>
      <c r="AD174">
        <v>0</v>
      </c>
      <c r="AE174">
        <v>150</v>
      </c>
      <c r="AF174">
        <v>0</v>
      </c>
      <c r="AG174" t="s">
        <v>1389</v>
      </c>
      <c r="AH174" t="s">
        <v>1288</v>
      </c>
      <c r="AI174" t="s">
        <v>1295</v>
      </c>
      <c r="AJ174" s="12" t="s">
        <v>1297</v>
      </c>
      <c r="AK174" t="s">
        <v>119</v>
      </c>
      <c r="AL174" t="s">
        <v>119</v>
      </c>
      <c r="AM174" s="8">
        <v>45171</v>
      </c>
      <c r="AN174" s="12" t="s">
        <v>1297</v>
      </c>
      <c r="AO174" s="12" t="s">
        <v>1297</v>
      </c>
      <c r="AP174" t="s">
        <v>1703</v>
      </c>
      <c r="AQ174" t="s">
        <v>120</v>
      </c>
      <c r="AR174" s="35">
        <v>40640</v>
      </c>
      <c r="AS174" t="s">
        <v>1703</v>
      </c>
      <c r="AU174" s="29" t="str">
        <f>IFERROR(Table4[[#This Row],[THT]]/Table4[[#This Row],[ACD_CALLS]],"")</f>
        <v/>
      </c>
      <c r="AV174" s="29">
        <f>COUNTIF(Roster!B:B,Table4[[#This Row],[EMPLID]])</f>
        <v>1</v>
      </c>
      <c r="AW174" s="29">
        <f>IF(Table4[[#This Row],[Is Agent ]]=0,"",SUM(Table4[[#This Row],[I_ACD_TIME]],Table4[[#This Row],[I_ACD_OTHER_TIME]],Table4[[#This Row],[I_ACD_AUX_OUT_TIME]],Table4[[#This Row],[I_ACW_TIME]]))</f>
        <v>0</v>
      </c>
    </row>
    <row r="175" spans="1:49" x14ac:dyDescent="0.25">
      <c r="A175" s="29" t="str">
        <f>CONCATENATE(Table4[[#This Row],[CMSID]],"-",Table4[[#This Row],[CALL_DATE]])</f>
        <v>40640-45177</v>
      </c>
      <c r="B175">
        <v>92204102</v>
      </c>
      <c r="C175" s="8">
        <v>45177</v>
      </c>
      <c r="D175" t="s">
        <v>123</v>
      </c>
      <c r="E175">
        <v>1</v>
      </c>
      <c r="F175">
        <v>0</v>
      </c>
      <c r="G175">
        <v>213</v>
      </c>
      <c r="H175">
        <v>2</v>
      </c>
      <c r="I175">
        <v>97</v>
      </c>
      <c r="J175">
        <v>0</v>
      </c>
      <c r="K175">
        <v>0</v>
      </c>
      <c r="L175">
        <v>6240</v>
      </c>
      <c r="M175">
        <v>0</v>
      </c>
      <c r="N175">
        <v>0</v>
      </c>
      <c r="O175">
        <v>29</v>
      </c>
      <c r="P175">
        <v>1148</v>
      </c>
      <c r="Q175">
        <v>8</v>
      </c>
      <c r="R175">
        <v>3</v>
      </c>
      <c r="S175">
        <v>2</v>
      </c>
      <c r="T175">
        <v>0</v>
      </c>
      <c r="U175">
        <v>36622</v>
      </c>
      <c r="V175">
        <v>14039</v>
      </c>
      <c r="W175">
        <v>971</v>
      </c>
      <c r="X175">
        <v>13</v>
      </c>
      <c r="Y175">
        <v>711</v>
      </c>
      <c r="Z175">
        <v>2446</v>
      </c>
      <c r="AA175">
        <v>0</v>
      </c>
      <c r="AB175">
        <v>7365</v>
      </c>
      <c r="AC175">
        <v>337</v>
      </c>
      <c r="AD175">
        <v>0</v>
      </c>
      <c r="AE175">
        <v>0</v>
      </c>
      <c r="AF175">
        <v>0</v>
      </c>
      <c r="AG175" t="s">
        <v>1389</v>
      </c>
      <c r="AH175" t="s">
        <v>1288</v>
      </c>
      <c r="AI175" t="s">
        <v>1295</v>
      </c>
      <c r="AJ175" s="12" t="s">
        <v>1297</v>
      </c>
      <c r="AK175" t="s">
        <v>119</v>
      </c>
      <c r="AL175" t="s">
        <v>119</v>
      </c>
      <c r="AM175" s="8">
        <v>45178</v>
      </c>
      <c r="AN175" s="12" t="s">
        <v>1297</v>
      </c>
      <c r="AO175" s="12" t="s">
        <v>1297</v>
      </c>
      <c r="AP175" t="s">
        <v>1703</v>
      </c>
      <c r="AQ175" t="s">
        <v>120</v>
      </c>
      <c r="AR175" s="35">
        <v>40640</v>
      </c>
      <c r="AS175" t="s">
        <v>1703</v>
      </c>
      <c r="AU175" s="29">
        <f>IFERROR(Table4[[#This Row],[THT]]/Table4[[#This Row],[ACD_CALLS]],"")</f>
        <v>0</v>
      </c>
      <c r="AV175" s="29">
        <f>COUNTIF(Roster!B:B,Table4[[#This Row],[EMPLID]])</f>
        <v>1</v>
      </c>
      <c r="AW175" s="29">
        <f>IF(Table4[[#This Row],[Is Agent ]]=0,"",SUM(Table4[[#This Row],[I_ACD_TIME]],Table4[[#This Row],[I_ACD_OTHER_TIME]],Table4[[#This Row],[I_ACD_AUX_OUT_TIME]],Table4[[#This Row],[I_ACW_TIME]]))</f>
        <v>312</v>
      </c>
    </row>
    <row r="176" spans="1:49" x14ac:dyDescent="0.25">
      <c r="A176" s="29" t="str">
        <f>CONCATENATE(Table4[[#This Row],[CMSID]],"-",Table4[[#This Row],[CALL_DATE]])</f>
        <v>40640-45178</v>
      </c>
      <c r="B176">
        <v>92204102</v>
      </c>
      <c r="C176" s="8">
        <v>45178</v>
      </c>
      <c r="D176" t="s">
        <v>118</v>
      </c>
      <c r="E176">
        <v>41</v>
      </c>
      <c r="F176">
        <v>0</v>
      </c>
      <c r="G176">
        <v>23088</v>
      </c>
      <c r="H176">
        <v>2044</v>
      </c>
      <c r="I176">
        <v>323</v>
      </c>
      <c r="J176">
        <v>435</v>
      </c>
      <c r="K176">
        <v>0</v>
      </c>
      <c r="L176">
        <v>323</v>
      </c>
      <c r="M176">
        <v>0</v>
      </c>
      <c r="N176">
        <v>0</v>
      </c>
      <c r="O176">
        <v>4</v>
      </c>
      <c r="P176">
        <v>2367</v>
      </c>
      <c r="Q176">
        <v>13</v>
      </c>
      <c r="R176">
        <v>200</v>
      </c>
      <c r="S176">
        <v>1</v>
      </c>
      <c r="T176">
        <v>0</v>
      </c>
      <c r="U176">
        <v>0</v>
      </c>
      <c r="V176">
        <v>0</v>
      </c>
      <c r="W176">
        <v>0</v>
      </c>
      <c r="X176">
        <v>0</v>
      </c>
      <c r="Y176">
        <v>0</v>
      </c>
      <c r="Z176">
        <v>0</v>
      </c>
      <c r="AA176">
        <v>0</v>
      </c>
      <c r="AB176">
        <v>0</v>
      </c>
      <c r="AC176">
        <v>0</v>
      </c>
      <c r="AD176">
        <v>0</v>
      </c>
      <c r="AE176">
        <v>0</v>
      </c>
      <c r="AF176">
        <v>0</v>
      </c>
      <c r="AG176" t="s">
        <v>1389</v>
      </c>
      <c r="AH176" t="s">
        <v>1288</v>
      </c>
      <c r="AI176" t="s">
        <v>1295</v>
      </c>
      <c r="AJ176" s="12" t="s">
        <v>1297</v>
      </c>
      <c r="AK176" t="s">
        <v>119</v>
      </c>
      <c r="AL176" t="s">
        <v>119</v>
      </c>
      <c r="AM176" s="8">
        <v>45178</v>
      </c>
      <c r="AN176" s="12" t="s">
        <v>1297</v>
      </c>
      <c r="AO176" s="12" t="s">
        <v>1297</v>
      </c>
      <c r="AP176" t="s">
        <v>1703</v>
      </c>
      <c r="AQ176" t="s">
        <v>120</v>
      </c>
      <c r="AR176" s="35">
        <v>40640</v>
      </c>
      <c r="AS176" t="s">
        <v>1703</v>
      </c>
      <c r="AU176" s="29">
        <f>IFERROR(Table4[[#This Row],[THT]]/Table4[[#This Row],[ACD_CALLS]],"")</f>
        <v>0</v>
      </c>
      <c r="AV176" s="29">
        <f>COUNTIF(Roster!B:B,Table4[[#This Row],[EMPLID]])</f>
        <v>1</v>
      </c>
      <c r="AW176" s="29">
        <f>IF(Table4[[#This Row],[Is Agent ]]=0,"",SUM(Table4[[#This Row],[I_ACD_TIME]],Table4[[#This Row],[I_ACD_OTHER_TIME]],Table4[[#This Row],[I_ACD_AUX_OUT_TIME]],Table4[[#This Row],[I_ACW_TIME]]))</f>
        <v>25890</v>
      </c>
    </row>
    <row r="177" spans="1:49" x14ac:dyDescent="0.25">
      <c r="A177" s="29" t="str">
        <f>CONCATENATE(Table4[[#This Row],[CMSID]],"-",Table4[[#This Row],[CALL_DATE]])</f>
        <v>40640-45178</v>
      </c>
      <c r="B177">
        <v>92204102</v>
      </c>
      <c r="C177" s="8">
        <v>45178</v>
      </c>
      <c r="D177" t="s">
        <v>123</v>
      </c>
      <c r="E177">
        <v>1</v>
      </c>
      <c r="F177">
        <v>0</v>
      </c>
      <c r="G177">
        <v>1228</v>
      </c>
      <c r="H177">
        <v>850</v>
      </c>
      <c r="I177">
        <v>0</v>
      </c>
      <c r="J177">
        <v>0</v>
      </c>
      <c r="K177">
        <v>0</v>
      </c>
      <c r="L177">
        <v>972</v>
      </c>
      <c r="M177">
        <v>0</v>
      </c>
      <c r="N177">
        <v>0</v>
      </c>
      <c r="O177">
        <v>19</v>
      </c>
      <c r="P177">
        <v>871</v>
      </c>
      <c r="Q177">
        <v>2</v>
      </c>
      <c r="R177">
        <v>3</v>
      </c>
      <c r="S177">
        <v>0</v>
      </c>
      <c r="T177">
        <v>0</v>
      </c>
      <c r="U177">
        <v>37231</v>
      </c>
      <c r="V177">
        <v>6564</v>
      </c>
      <c r="W177">
        <v>2819</v>
      </c>
      <c r="X177">
        <v>53</v>
      </c>
      <c r="Y177">
        <v>0</v>
      </c>
      <c r="Z177">
        <v>2449</v>
      </c>
      <c r="AA177">
        <v>0</v>
      </c>
      <c r="AB177">
        <v>3408</v>
      </c>
      <c r="AC177">
        <v>312</v>
      </c>
      <c r="AD177">
        <v>0</v>
      </c>
      <c r="AE177">
        <v>0</v>
      </c>
      <c r="AF177">
        <v>0</v>
      </c>
      <c r="AG177" t="s">
        <v>1389</v>
      </c>
      <c r="AH177" t="s">
        <v>1288</v>
      </c>
      <c r="AI177" t="s">
        <v>1295</v>
      </c>
      <c r="AJ177" s="12" t="s">
        <v>1297</v>
      </c>
      <c r="AK177" t="s">
        <v>119</v>
      </c>
      <c r="AL177" t="s">
        <v>119</v>
      </c>
      <c r="AM177" s="8">
        <v>45178</v>
      </c>
      <c r="AN177" s="12" t="s">
        <v>1297</v>
      </c>
      <c r="AO177" s="12" t="s">
        <v>1297</v>
      </c>
      <c r="AP177" t="s">
        <v>1703</v>
      </c>
      <c r="AQ177" t="s">
        <v>120</v>
      </c>
      <c r="AR177" s="35">
        <v>40640</v>
      </c>
      <c r="AS177" t="s">
        <v>1703</v>
      </c>
      <c r="AU177" s="29">
        <f>IFERROR(Table4[[#This Row],[THT]]/Table4[[#This Row],[ACD_CALLS]],"")</f>
        <v>0</v>
      </c>
      <c r="AV177" s="29">
        <f>COUNTIF(Roster!B:B,Table4[[#This Row],[EMPLID]])</f>
        <v>1</v>
      </c>
      <c r="AW177" s="29">
        <f>IF(Table4[[#This Row],[Is Agent ]]=0,"",SUM(Table4[[#This Row],[I_ACD_TIME]],Table4[[#This Row],[I_ACD_OTHER_TIME]],Table4[[#This Row],[I_ACD_AUX_OUT_TIME]],Table4[[#This Row],[I_ACW_TIME]]))</f>
        <v>2078</v>
      </c>
    </row>
    <row r="178" spans="1:49" x14ac:dyDescent="0.25">
      <c r="A178" s="29" t="str">
        <f>CONCATENATE(Table4[[#This Row],[CMSID]],"-",Table4[[#This Row],[CALL_DATE]])</f>
        <v>40640-45171</v>
      </c>
      <c r="B178">
        <v>92204102</v>
      </c>
      <c r="C178" s="8">
        <v>45171</v>
      </c>
      <c r="D178" t="s">
        <v>123</v>
      </c>
      <c r="E178">
        <v>0</v>
      </c>
      <c r="F178">
        <v>0</v>
      </c>
      <c r="G178">
        <v>0</v>
      </c>
      <c r="H178">
        <v>0</v>
      </c>
      <c r="I178">
        <v>0</v>
      </c>
      <c r="J178">
        <v>0</v>
      </c>
      <c r="K178">
        <v>0</v>
      </c>
      <c r="L178">
        <v>611</v>
      </c>
      <c r="M178">
        <v>0</v>
      </c>
      <c r="N178">
        <v>0</v>
      </c>
      <c r="O178">
        <v>15</v>
      </c>
      <c r="P178">
        <v>0</v>
      </c>
      <c r="Q178">
        <v>0</v>
      </c>
      <c r="R178">
        <v>0</v>
      </c>
      <c r="S178">
        <v>0</v>
      </c>
      <c r="T178">
        <v>0</v>
      </c>
      <c r="U178">
        <v>36189</v>
      </c>
      <c r="V178">
        <v>9827</v>
      </c>
      <c r="W178">
        <v>152</v>
      </c>
      <c r="X178">
        <v>30</v>
      </c>
      <c r="Y178">
        <v>0</v>
      </c>
      <c r="Z178">
        <v>2906</v>
      </c>
      <c r="AA178">
        <v>0</v>
      </c>
      <c r="AB178">
        <v>2199</v>
      </c>
      <c r="AC178">
        <v>486</v>
      </c>
      <c r="AD178">
        <v>0</v>
      </c>
      <c r="AE178">
        <v>0</v>
      </c>
      <c r="AF178">
        <v>0</v>
      </c>
      <c r="AG178" t="s">
        <v>1389</v>
      </c>
      <c r="AH178" t="s">
        <v>1288</v>
      </c>
      <c r="AI178" t="s">
        <v>1295</v>
      </c>
      <c r="AJ178" s="12" t="s">
        <v>1297</v>
      </c>
      <c r="AK178" t="s">
        <v>119</v>
      </c>
      <c r="AL178" t="s">
        <v>119</v>
      </c>
      <c r="AM178" s="8">
        <v>45171</v>
      </c>
      <c r="AN178" s="12" t="s">
        <v>1297</v>
      </c>
      <c r="AO178" s="12" t="s">
        <v>1297</v>
      </c>
      <c r="AP178" t="s">
        <v>1703</v>
      </c>
      <c r="AQ178" t="s">
        <v>120</v>
      </c>
      <c r="AR178" s="35">
        <v>40640</v>
      </c>
      <c r="AS178" t="s">
        <v>1703</v>
      </c>
      <c r="AU178" s="29" t="str">
        <f>IFERROR(Table4[[#This Row],[THT]]/Table4[[#This Row],[ACD_CALLS]],"")</f>
        <v/>
      </c>
      <c r="AV178" s="29">
        <f>COUNTIF(Roster!B:B,Table4[[#This Row],[EMPLID]])</f>
        <v>1</v>
      </c>
      <c r="AW178" s="29">
        <f>IF(Table4[[#This Row],[Is Agent ]]=0,"",SUM(Table4[[#This Row],[I_ACD_TIME]],Table4[[#This Row],[I_ACD_OTHER_TIME]],Table4[[#This Row],[I_ACD_AUX_OUT_TIME]],Table4[[#This Row],[I_ACW_TIME]]))</f>
        <v>0</v>
      </c>
    </row>
    <row r="179" spans="1:49" x14ac:dyDescent="0.25">
      <c r="A179" s="29" t="str">
        <f>CONCATENATE(Table4[[#This Row],[CMSID]],"-",Table4[[#This Row],[CALL_DATE]])</f>
        <v>40640-45176</v>
      </c>
      <c r="B179">
        <v>92204102</v>
      </c>
      <c r="C179" s="8">
        <v>45176</v>
      </c>
      <c r="D179" t="s">
        <v>118</v>
      </c>
      <c r="E179">
        <v>42</v>
      </c>
      <c r="F179">
        <v>0</v>
      </c>
      <c r="G179">
        <v>21415</v>
      </c>
      <c r="H179">
        <v>2277</v>
      </c>
      <c r="I179">
        <v>311</v>
      </c>
      <c r="J179">
        <v>393</v>
      </c>
      <c r="K179">
        <v>66</v>
      </c>
      <c r="L179">
        <v>2543</v>
      </c>
      <c r="M179">
        <v>0</v>
      </c>
      <c r="N179">
        <v>1</v>
      </c>
      <c r="O179">
        <v>7</v>
      </c>
      <c r="P179">
        <v>2617</v>
      </c>
      <c r="Q179">
        <v>19</v>
      </c>
      <c r="R179">
        <v>206</v>
      </c>
      <c r="S179">
        <v>2</v>
      </c>
      <c r="T179">
        <v>0</v>
      </c>
      <c r="U179">
        <v>0</v>
      </c>
      <c r="V179">
        <v>0</v>
      </c>
      <c r="W179">
        <v>0</v>
      </c>
      <c r="X179">
        <v>0</v>
      </c>
      <c r="Y179">
        <v>0</v>
      </c>
      <c r="Z179">
        <v>0</v>
      </c>
      <c r="AA179">
        <v>0</v>
      </c>
      <c r="AB179">
        <v>0</v>
      </c>
      <c r="AC179">
        <v>0</v>
      </c>
      <c r="AD179">
        <v>0</v>
      </c>
      <c r="AE179">
        <v>0</v>
      </c>
      <c r="AF179">
        <v>0</v>
      </c>
      <c r="AG179" t="s">
        <v>1389</v>
      </c>
      <c r="AH179" t="s">
        <v>1288</v>
      </c>
      <c r="AI179" t="s">
        <v>1295</v>
      </c>
      <c r="AJ179" s="12" t="s">
        <v>1297</v>
      </c>
      <c r="AK179" t="s">
        <v>119</v>
      </c>
      <c r="AL179" t="s">
        <v>119</v>
      </c>
      <c r="AM179" s="8">
        <v>45178</v>
      </c>
      <c r="AN179" s="12" t="s">
        <v>1297</v>
      </c>
      <c r="AO179" s="12" t="s">
        <v>1297</v>
      </c>
      <c r="AP179" t="s">
        <v>1703</v>
      </c>
      <c r="AQ179" t="s">
        <v>120</v>
      </c>
      <c r="AR179" s="35">
        <v>40640</v>
      </c>
      <c r="AS179" t="s">
        <v>1703</v>
      </c>
      <c r="AU179" s="29">
        <f>IFERROR(Table4[[#This Row],[THT]]/Table4[[#This Row],[ACD_CALLS]],"")</f>
        <v>0</v>
      </c>
      <c r="AV179" s="29">
        <f>COUNTIF(Roster!B:B,Table4[[#This Row],[EMPLID]])</f>
        <v>1</v>
      </c>
      <c r="AW179" s="29">
        <f>IF(Table4[[#This Row],[Is Agent ]]=0,"",SUM(Table4[[#This Row],[I_ACD_TIME]],Table4[[#This Row],[I_ACD_OTHER_TIME]],Table4[[#This Row],[I_ACD_AUX_OUT_TIME]],Table4[[#This Row],[I_ACW_TIME]]))</f>
        <v>24396</v>
      </c>
    </row>
    <row r="180" spans="1:49" x14ac:dyDescent="0.25">
      <c r="A180" s="29" t="str">
        <f>CONCATENATE(Table4[[#This Row],[CMSID]],"-",Table4[[#This Row],[CALL_DATE]])</f>
        <v>40640-45174</v>
      </c>
      <c r="B180">
        <v>92204102</v>
      </c>
      <c r="C180" s="8">
        <v>45174</v>
      </c>
      <c r="D180" t="s">
        <v>118</v>
      </c>
      <c r="E180">
        <v>35</v>
      </c>
      <c r="F180">
        <v>0</v>
      </c>
      <c r="G180">
        <v>24620</v>
      </c>
      <c r="H180">
        <v>2438</v>
      </c>
      <c r="I180">
        <v>1185</v>
      </c>
      <c r="J180">
        <v>436</v>
      </c>
      <c r="K180">
        <v>0</v>
      </c>
      <c r="L180">
        <v>1277</v>
      </c>
      <c r="M180">
        <v>0</v>
      </c>
      <c r="N180">
        <v>0</v>
      </c>
      <c r="O180">
        <v>13</v>
      </c>
      <c r="P180">
        <v>3717</v>
      </c>
      <c r="Q180">
        <v>17</v>
      </c>
      <c r="R180">
        <v>171</v>
      </c>
      <c r="S180">
        <v>5</v>
      </c>
      <c r="T180">
        <v>0</v>
      </c>
      <c r="U180">
        <v>0</v>
      </c>
      <c r="V180">
        <v>0</v>
      </c>
      <c r="W180">
        <v>0</v>
      </c>
      <c r="X180">
        <v>0</v>
      </c>
      <c r="Y180">
        <v>0</v>
      </c>
      <c r="Z180">
        <v>0</v>
      </c>
      <c r="AA180">
        <v>0</v>
      </c>
      <c r="AB180">
        <v>0</v>
      </c>
      <c r="AC180">
        <v>0</v>
      </c>
      <c r="AD180">
        <v>0</v>
      </c>
      <c r="AE180">
        <v>0</v>
      </c>
      <c r="AF180">
        <v>0</v>
      </c>
      <c r="AG180" t="s">
        <v>1389</v>
      </c>
      <c r="AH180" t="s">
        <v>1288</v>
      </c>
      <c r="AI180" t="s">
        <v>1295</v>
      </c>
      <c r="AJ180" s="12" t="s">
        <v>1297</v>
      </c>
      <c r="AK180" t="s">
        <v>119</v>
      </c>
      <c r="AL180" t="s">
        <v>119</v>
      </c>
      <c r="AM180" s="8">
        <v>45178</v>
      </c>
      <c r="AN180" s="12" t="s">
        <v>1297</v>
      </c>
      <c r="AO180" s="12" t="s">
        <v>1297</v>
      </c>
      <c r="AP180" t="s">
        <v>1703</v>
      </c>
      <c r="AQ180" t="s">
        <v>120</v>
      </c>
      <c r="AR180" s="35">
        <v>40640</v>
      </c>
      <c r="AS180" t="s">
        <v>1703</v>
      </c>
      <c r="AU180" s="29">
        <f>IFERROR(Table4[[#This Row],[THT]]/Table4[[#This Row],[ACD_CALLS]],"")</f>
        <v>0</v>
      </c>
      <c r="AV180" s="29">
        <f>COUNTIF(Roster!B:B,Table4[[#This Row],[EMPLID]])</f>
        <v>1</v>
      </c>
      <c r="AW180" s="29">
        <f>IF(Table4[[#This Row],[Is Agent ]]=0,"",SUM(Table4[[#This Row],[I_ACD_TIME]],Table4[[#This Row],[I_ACD_OTHER_TIME]],Table4[[#This Row],[I_ACD_AUX_OUT_TIME]],Table4[[#This Row],[I_ACW_TIME]]))</f>
        <v>28679</v>
      </c>
    </row>
    <row r="181" spans="1:49" x14ac:dyDescent="0.25">
      <c r="A181" s="29" t="str">
        <f>CONCATENATE(Table4[[#This Row],[CMSID]],"-",Table4[[#This Row],[CALL_DATE]])</f>
        <v>40640-45176</v>
      </c>
      <c r="B181">
        <v>92204102</v>
      </c>
      <c r="C181" s="8">
        <v>45176</v>
      </c>
      <c r="D181" t="s">
        <v>123</v>
      </c>
      <c r="E181">
        <v>0</v>
      </c>
      <c r="F181">
        <v>0</v>
      </c>
      <c r="G181">
        <v>0</v>
      </c>
      <c r="H181">
        <v>0</v>
      </c>
      <c r="I181">
        <v>0</v>
      </c>
      <c r="J181">
        <v>0</v>
      </c>
      <c r="K181">
        <v>0</v>
      </c>
      <c r="L181">
        <v>2829</v>
      </c>
      <c r="M181">
        <v>0</v>
      </c>
      <c r="N181">
        <v>0</v>
      </c>
      <c r="O181">
        <v>24</v>
      </c>
      <c r="P181">
        <v>0</v>
      </c>
      <c r="Q181">
        <v>0</v>
      </c>
      <c r="R181">
        <v>0</v>
      </c>
      <c r="S181">
        <v>0</v>
      </c>
      <c r="T181">
        <v>0</v>
      </c>
      <c r="U181">
        <v>36106</v>
      </c>
      <c r="V181">
        <v>9591</v>
      </c>
      <c r="W181">
        <v>2224</v>
      </c>
      <c r="X181">
        <v>17</v>
      </c>
      <c r="Y181">
        <v>0</v>
      </c>
      <c r="Z181">
        <v>2506</v>
      </c>
      <c r="AA181">
        <v>0</v>
      </c>
      <c r="AB181">
        <v>4511</v>
      </c>
      <c r="AC181">
        <v>0</v>
      </c>
      <c r="AD181">
        <v>0</v>
      </c>
      <c r="AE181">
        <v>0</v>
      </c>
      <c r="AF181">
        <v>0</v>
      </c>
      <c r="AG181" t="s">
        <v>1389</v>
      </c>
      <c r="AH181" t="s">
        <v>1288</v>
      </c>
      <c r="AI181" t="s">
        <v>1295</v>
      </c>
      <c r="AJ181" s="12" t="s">
        <v>1297</v>
      </c>
      <c r="AK181" t="s">
        <v>119</v>
      </c>
      <c r="AL181" t="s">
        <v>119</v>
      </c>
      <c r="AM181" s="8">
        <v>45178</v>
      </c>
      <c r="AN181" s="12" t="s">
        <v>1297</v>
      </c>
      <c r="AO181" s="12" t="s">
        <v>1297</v>
      </c>
      <c r="AP181" t="s">
        <v>1703</v>
      </c>
      <c r="AQ181" t="s">
        <v>120</v>
      </c>
      <c r="AR181" s="35">
        <v>40640</v>
      </c>
      <c r="AS181" t="s">
        <v>1703</v>
      </c>
      <c r="AU181" s="29" t="str">
        <f>IFERROR(Table4[[#This Row],[THT]]/Table4[[#This Row],[ACD_CALLS]],"")</f>
        <v/>
      </c>
      <c r="AV181" s="29">
        <f>COUNTIF(Roster!B:B,Table4[[#This Row],[EMPLID]])</f>
        <v>1</v>
      </c>
      <c r="AW181" s="29">
        <f>IF(Table4[[#This Row],[Is Agent ]]=0,"",SUM(Table4[[#This Row],[I_ACD_TIME]],Table4[[#This Row],[I_ACD_OTHER_TIME]],Table4[[#This Row],[I_ACD_AUX_OUT_TIME]],Table4[[#This Row],[I_ACW_TIME]]))</f>
        <v>0</v>
      </c>
    </row>
    <row r="182" spans="1:49" x14ac:dyDescent="0.25">
      <c r="A182" s="29" t="e">
        <f>CONCATENATE(Table4[[#This Row],[CMSID]],"-",Table4[[#This Row],[CALL_DATE]])</f>
        <v>#N/A</v>
      </c>
      <c r="B182" t="e">
        <v>#N/A</v>
      </c>
      <c r="C182" s="8">
        <v>45170</v>
      </c>
      <c r="D182" t="s">
        <v>123</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t="e">
        <v>#N/A</v>
      </c>
      <c r="AH182" t="s">
        <v>1283</v>
      </c>
      <c r="AI182" t="e">
        <v>#N/A</v>
      </c>
      <c r="AJ182" s="12" t="s">
        <v>1297</v>
      </c>
      <c r="AK182" t="s">
        <v>127</v>
      </c>
      <c r="AL182" t="s">
        <v>127</v>
      </c>
      <c r="AM182" s="8">
        <v>45171</v>
      </c>
      <c r="AN182" s="12" t="s">
        <v>1297</v>
      </c>
      <c r="AO182" s="12" t="s">
        <v>1297</v>
      </c>
      <c r="AP182" t="s">
        <v>1703</v>
      </c>
      <c r="AQ182" t="s">
        <v>120</v>
      </c>
      <c r="AR182" t="e">
        <v>#N/A</v>
      </c>
      <c r="AS182" t="s">
        <v>1703</v>
      </c>
      <c r="AU182" s="29" t="str">
        <f>IFERROR(Table4[[#This Row],[THT]]/Table4[[#This Row],[ACD_CALLS]],"")</f>
        <v/>
      </c>
      <c r="AV182" s="29">
        <f>COUNTIF(Roster!B:B,Table4[[#This Row],[EMPLID]])</f>
        <v>0</v>
      </c>
      <c r="AW182" s="29" t="str">
        <f>IF(Table4[[#This Row],[Is Agent ]]=0,"",SUM(Table4[[#This Row],[I_ACD_TIME]],Table4[[#This Row],[I_ACD_OTHER_TIME]],Table4[[#This Row],[I_ACD_AUX_OUT_TIME]],Table4[[#This Row],[I_ACW_TIME]]))</f>
        <v/>
      </c>
    </row>
    <row r="183" spans="1:49" x14ac:dyDescent="0.25">
      <c r="A183" s="29" t="e">
        <f>CONCATENATE(Table4[[#This Row],[CMSID]],"-",Table4[[#This Row],[CALL_DATE]])</f>
        <v>#N/A</v>
      </c>
      <c r="B183" t="e">
        <v>#N/A</v>
      </c>
      <c r="C183" s="8">
        <v>45178</v>
      </c>
      <c r="D183" t="s">
        <v>118</v>
      </c>
      <c r="E183">
        <v>0</v>
      </c>
      <c r="F183">
        <v>0</v>
      </c>
      <c r="G183">
        <v>0</v>
      </c>
      <c r="H183">
        <v>0</v>
      </c>
      <c r="I183">
        <v>0</v>
      </c>
      <c r="J183">
        <v>0</v>
      </c>
      <c r="K183">
        <v>0</v>
      </c>
      <c r="L183">
        <v>113</v>
      </c>
      <c r="M183">
        <v>1884</v>
      </c>
      <c r="N183">
        <v>0</v>
      </c>
      <c r="O183">
        <v>3</v>
      </c>
      <c r="P183">
        <v>0</v>
      </c>
      <c r="Q183">
        <v>0</v>
      </c>
      <c r="R183">
        <v>0</v>
      </c>
      <c r="S183">
        <v>0</v>
      </c>
      <c r="T183">
        <v>0</v>
      </c>
      <c r="U183">
        <v>13329</v>
      </c>
      <c r="V183">
        <v>13329</v>
      </c>
      <c r="W183">
        <v>0</v>
      </c>
      <c r="X183">
        <v>11986</v>
      </c>
      <c r="Y183">
        <v>0</v>
      </c>
      <c r="Z183">
        <v>0</v>
      </c>
      <c r="AA183">
        <v>0</v>
      </c>
      <c r="AB183">
        <v>1331</v>
      </c>
      <c r="AC183">
        <v>0</v>
      </c>
      <c r="AD183">
        <v>0</v>
      </c>
      <c r="AE183">
        <v>0</v>
      </c>
      <c r="AF183">
        <v>0</v>
      </c>
      <c r="AG183" t="e">
        <v>#N/A</v>
      </c>
      <c r="AH183" t="s">
        <v>1283</v>
      </c>
      <c r="AI183" t="e">
        <v>#N/A</v>
      </c>
      <c r="AJ183" s="12" t="s">
        <v>1297</v>
      </c>
      <c r="AK183" t="s">
        <v>127</v>
      </c>
      <c r="AL183" t="s">
        <v>127</v>
      </c>
      <c r="AM183" s="8">
        <v>45178</v>
      </c>
      <c r="AN183" s="12" t="s">
        <v>1297</v>
      </c>
      <c r="AO183" s="12" t="s">
        <v>1297</v>
      </c>
      <c r="AP183" t="s">
        <v>1703</v>
      </c>
      <c r="AQ183" t="s">
        <v>120</v>
      </c>
      <c r="AR183" t="e">
        <v>#N/A</v>
      </c>
      <c r="AS183" t="s">
        <v>1703</v>
      </c>
      <c r="AU183" s="29" t="str">
        <f>IFERROR(Table4[[#This Row],[THT]]/Table4[[#This Row],[ACD_CALLS]],"")</f>
        <v/>
      </c>
      <c r="AV183" s="29">
        <f>COUNTIF(Roster!B:B,Table4[[#This Row],[EMPLID]])</f>
        <v>0</v>
      </c>
      <c r="AW183" s="29" t="str">
        <f>IF(Table4[[#This Row],[Is Agent ]]=0,"",SUM(Table4[[#This Row],[I_ACD_TIME]],Table4[[#This Row],[I_ACD_OTHER_TIME]],Table4[[#This Row],[I_ACD_AUX_OUT_TIME]],Table4[[#This Row],[I_ACW_TIME]]))</f>
        <v/>
      </c>
    </row>
    <row r="184" spans="1:49" x14ac:dyDescent="0.25">
      <c r="A184" s="29" t="e">
        <f>CONCATENATE(Table4[[#This Row],[CMSID]],"-",Table4[[#This Row],[CALL_DATE]])</f>
        <v>#N/A</v>
      </c>
      <c r="B184" t="e">
        <v>#N/A</v>
      </c>
      <c r="C184" s="8">
        <v>45171</v>
      </c>
      <c r="D184" t="s">
        <v>118</v>
      </c>
      <c r="E184">
        <v>1</v>
      </c>
      <c r="F184">
        <v>0</v>
      </c>
      <c r="G184">
        <v>254</v>
      </c>
      <c r="H184">
        <v>0</v>
      </c>
      <c r="I184">
        <v>0</v>
      </c>
      <c r="J184">
        <v>0</v>
      </c>
      <c r="K184">
        <v>0</v>
      </c>
      <c r="L184">
        <v>279</v>
      </c>
      <c r="M184">
        <v>33</v>
      </c>
      <c r="N184">
        <v>0</v>
      </c>
      <c r="O184">
        <v>5</v>
      </c>
      <c r="P184">
        <v>0</v>
      </c>
      <c r="Q184">
        <v>0</v>
      </c>
      <c r="R184">
        <v>4</v>
      </c>
      <c r="S184">
        <v>0</v>
      </c>
      <c r="T184">
        <v>0</v>
      </c>
      <c r="U184">
        <v>20385</v>
      </c>
      <c r="V184">
        <v>20127</v>
      </c>
      <c r="W184">
        <v>0</v>
      </c>
      <c r="X184">
        <v>16401</v>
      </c>
      <c r="Y184">
        <v>0</v>
      </c>
      <c r="Z184">
        <v>0</v>
      </c>
      <c r="AA184">
        <v>0</v>
      </c>
      <c r="AB184">
        <v>3693</v>
      </c>
      <c r="AC184">
        <v>1</v>
      </c>
      <c r="AD184">
        <v>0</v>
      </c>
      <c r="AE184">
        <v>0</v>
      </c>
      <c r="AF184">
        <v>0</v>
      </c>
      <c r="AG184" t="e">
        <v>#N/A</v>
      </c>
      <c r="AH184" t="s">
        <v>1283</v>
      </c>
      <c r="AI184" t="e">
        <v>#N/A</v>
      </c>
      <c r="AJ184" s="12" t="s">
        <v>1297</v>
      </c>
      <c r="AK184" t="s">
        <v>127</v>
      </c>
      <c r="AL184" t="s">
        <v>127</v>
      </c>
      <c r="AM184" s="8">
        <v>45171</v>
      </c>
      <c r="AN184" s="12" t="s">
        <v>1297</v>
      </c>
      <c r="AO184" s="12" t="s">
        <v>1297</v>
      </c>
      <c r="AP184" t="s">
        <v>1703</v>
      </c>
      <c r="AQ184" t="s">
        <v>120</v>
      </c>
      <c r="AR184" t="e">
        <v>#N/A</v>
      </c>
      <c r="AS184" t="s">
        <v>1703</v>
      </c>
      <c r="AU184" s="29">
        <f>IFERROR(Table4[[#This Row],[THT]]/Table4[[#This Row],[ACD_CALLS]],"")</f>
        <v>0</v>
      </c>
      <c r="AV184" s="29">
        <f>COUNTIF(Roster!B:B,Table4[[#This Row],[EMPLID]])</f>
        <v>0</v>
      </c>
      <c r="AW184" s="29" t="str">
        <f>IF(Table4[[#This Row],[Is Agent ]]=0,"",SUM(Table4[[#This Row],[I_ACD_TIME]],Table4[[#This Row],[I_ACD_OTHER_TIME]],Table4[[#This Row],[I_ACD_AUX_OUT_TIME]],Table4[[#This Row],[I_ACW_TIME]]))</f>
        <v/>
      </c>
    </row>
    <row r="185" spans="1:49" x14ac:dyDescent="0.25">
      <c r="A185" s="29" t="e">
        <f>CONCATENATE(Table4[[#This Row],[CMSID]],"-",Table4[[#This Row],[CALL_DATE]])</f>
        <v>#N/A</v>
      </c>
      <c r="B185" t="e">
        <v>#N/A</v>
      </c>
      <c r="C185" s="8">
        <v>45178</v>
      </c>
      <c r="D185" t="s">
        <v>123</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t="e">
        <v>#N/A</v>
      </c>
      <c r="AH185" t="s">
        <v>1283</v>
      </c>
      <c r="AI185" t="e">
        <v>#N/A</v>
      </c>
      <c r="AJ185" s="12" t="s">
        <v>1297</v>
      </c>
      <c r="AK185" t="s">
        <v>127</v>
      </c>
      <c r="AL185" t="s">
        <v>127</v>
      </c>
      <c r="AM185" s="8">
        <v>45178</v>
      </c>
      <c r="AN185" s="12" t="s">
        <v>1297</v>
      </c>
      <c r="AO185" s="12" t="s">
        <v>1297</v>
      </c>
      <c r="AP185" t="s">
        <v>1703</v>
      </c>
      <c r="AQ185" t="s">
        <v>120</v>
      </c>
      <c r="AR185" t="e">
        <v>#N/A</v>
      </c>
      <c r="AS185" t="s">
        <v>1703</v>
      </c>
      <c r="AU185" s="29" t="str">
        <f>IFERROR(Table4[[#This Row],[THT]]/Table4[[#This Row],[ACD_CALLS]],"")</f>
        <v/>
      </c>
      <c r="AV185" s="29">
        <f>COUNTIF(Roster!B:B,Table4[[#This Row],[EMPLID]])</f>
        <v>0</v>
      </c>
      <c r="AW185" s="29" t="str">
        <f>IF(Table4[[#This Row],[Is Agent ]]=0,"",SUM(Table4[[#This Row],[I_ACD_TIME]],Table4[[#This Row],[I_ACD_OTHER_TIME]],Table4[[#This Row],[I_ACD_AUX_OUT_TIME]],Table4[[#This Row],[I_ACW_TIME]]))</f>
        <v/>
      </c>
    </row>
    <row r="186" spans="1:49" x14ac:dyDescent="0.25">
      <c r="A186" s="29" t="e">
        <f>CONCATENATE(Table4[[#This Row],[CMSID]],"-",Table4[[#This Row],[CALL_DATE]])</f>
        <v>#N/A</v>
      </c>
      <c r="B186" t="e">
        <v>#N/A</v>
      </c>
      <c r="C186" s="8">
        <v>45177</v>
      </c>
      <c r="D186" t="s">
        <v>123</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t="e">
        <v>#N/A</v>
      </c>
      <c r="AH186" t="s">
        <v>1283</v>
      </c>
      <c r="AI186" t="e">
        <v>#N/A</v>
      </c>
      <c r="AJ186" s="12" t="s">
        <v>1297</v>
      </c>
      <c r="AK186" t="s">
        <v>127</v>
      </c>
      <c r="AL186" t="s">
        <v>127</v>
      </c>
      <c r="AM186" s="8">
        <v>45178</v>
      </c>
      <c r="AN186" s="12" t="s">
        <v>1297</v>
      </c>
      <c r="AO186" s="12" t="s">
        <v>1297</v>
      </c>
      <c r="AP186" t="s">
        <v>1703</v>
      </c>
      <c r="AQ186" t="s">
        <v>120</v>
      </c>
      <c r="AR186" t="e">
        <v>#N/A</v>
      </c>
      <c r="AS186" t="s">
        <v>1703</v>
      </c>
      <c r="AU186" s="29" t="str">
        <f>IFERROR(Table4[[#This Row],[THT]]/Table4[[#This Row],[ACD_CALLS]],"")</f>
        <v/>
      </c>
      <c r="AV186" s="29">
        <f>COUNTIF(Roster!B:B,Table4[[#This Row],[EMPLID]])</f>
        <v>0</v>
      </c>
      <c r="AW186" s="29" t="str">
        <f>IF(Table4[[#This Row],[Is Agent ]]=0,"",SUM(Table4[[#This Row],[I_ACD_TIME]],Table4[[#This Row],[I_ACD_OTHER_TIME]],Table4[[#This Row],[I_ACD_AUX_OUT_TIME]],Table4[[#This Row],[I_ACW_TIME]]))</f>
        <v/>
      </c>
    </row>
    <row r="187" spans="1:49" x14ac:dyDescent="0.25">
      <c r="A187" s="29" t="e">
        <f>CONCATENATE(Table4[[#This Row],[CMSID]],"-",Table4[[#This Row],[CALL_DATE]])</f>
        <v>#N/A</v>
      </c>
      <c r="B187" t="e">
        <v>#N/A</v>
      </c>
      <c r="C187" s="8">
        <v>45176</v>
      </c>
      <c r="D187" t="s">
        <v>118</v>
      </c>
      <c r="E187">
        <v>0</v>
      </c>
      <c r="F187">
        <v>0</v>
      </c>
      <c r="G187">
        <v>0</v>
      </c>
      <c r="H187">
        <v>0</v>
      </c>
      <c r="I187">
        <v>0</v>
      </c>
      <c r="J187">
        <v>0</v>
      </c>
      <c r="K187">
        <v>0</v>
      </c>
      <c r="L187">
        <v>711</v>
      </c>
      <c r="M187">
        <v>1534</v>
      </c>
      <c r="N187">
        <v>0</v>
      </c>
      <c r="O187">
        <v>2</v>
      </c>
      <c r="P187">
        <v>442</v>
      </c>
      <c r="Q187">
        <v>2</v>
      </c>
      <c r="R187">
        <v>0</v>
      </c>
      <c r="S187">
        <v>1</v>
      </c>
      <c r="T187">
        <v>0</v>
      </c>
      <c r="U187">
        <v>2402</v>
      </c>
      <c r="V187">
        <v>2402</v>
      </c>
      <c r="W187">
        <v>0</v>
      </c>
      <c r="X187">
        <v>2004</v>
      </c>
      <c r="Y187">
        <v>0</v>
      </c>
      <c r="Z187">
        <v>0</v>
      </c>
      <c r="AA187">
        <v>0</v>
      </c>
      <c r="AB187">
        <v>378</v>
      </c>
      <c r="AC187">
        <v>0</v>
      </c>
      <c r="AD187">
        <v>0</v>
      </c>
      <c r="AE187">
        <v>0</v>
      </c>
      <c r="AF187">
        <v>0</v>
      </c>
      <c r="AG187" t="e">
        <v>#N/A</v>
      </c>
      <c r="AH187" t="s">
        <v>1283</v>
      </c>
      <c r="AI187" t="e">
        <v>#N/A</v>
      </c>
      <c r="AJ187" s="12" t="s">
        <v>1297</v>
      </c>
      <c r="AK187" t="s">
        <v>127</v>
      </c>
      <c r="AL187" t="s">
        <v>127</v>
      </c>
      <c r="AM187" s="8">
        <v>45178</v>
      </c>
      <c r="AN187" s="12" t="s">
        <v>1297</v>
      </c>
      <c r="AO187" s="12" t="s">
        <v>1297</v>
      </c>
      <c r="AP187" t="s">
        <v>1703</v>
      </c>
      <c r="AQ187" t="s">
        <v>120</v>
      </c>
      <c r="AR187" t="e">
        <v>#N/A</v>
      </c>
      <c r="AS187" t="s">
        <v>1703</v>
      </c>
      <c r="AU187" s="29" t="str">
        <f>IFERROR(Table4[[#This Row],[THT]]/Table4[[#This Row],[ACD_CALLS]],"")</f>
        <v/>
      </c>
      <c r="AV187" s="29">
        <f>COUNTIF(Roster!B:B,Table4[[#This Row],[EMPLID]])</f>
        <v>0</v>
      </c>
      <c r="AW187" s="29" t="str">
        <f>IF(Table4[[#This Row],[Is Agent ]]=0,"",SUM(Table4[[#This Row],[I_ACD_TIME]],Table4[[#This Row],[I_ACD_OTHER_TIME]],Table4[[#This Row],[I_ACD_AUX_OUT_TIME]],Table4[[#This Row],[I_ACW_TIME]]))</f>
        <v/>
      </c>
    </row>
    <row r="188" spans="1:49" x14ac:dyDescent="0.25">
      <c r="A188" s="29" t="e">
        <f>CONCATENATE(Table4[[#This Row],[CMSID]],"-",Table4[[#This Row],[CALL_DATE]])</f>
        <v>#N/A</v>
      </c>
      <c r="B188" t="e">
        <v>#N/A</v>
      </c>
      <c r="C188" s="8">
        <v>45173</v>
      </c>
      <c r="D188" t="s">
        <v>118</v>
      </c>
      <c r="E188">
        <v>0</v>
      </c>
      <c r="F188">
        <v>0</v>
      </c>
      <c r="G188">
        <v>0</v>
      </c>
      <c r="H188">
        <v>0</v>
      </c>
      <c r="I188">
        <v>0</v>
      </c>
      <c r="J188">
        <v>0</v>
      </c>
      <c r="K188">
        <v>0</v>
      </c>
      <c r="L188">
        <v>46</v>
      </c>
      <c r="M188">
        <v>537</v>
      </c>
      <c r="N188">
        <v>0</v>
      </c>
      <c r="O188">
        <v>2</v>
      </c>
      <c r="P188">
        <v>0</v>
      </c>
      <c r="Q188">
        <v>0</v>
      </c>
      <c r="R188">
        <v>0</v>
      </c>
      <c r="S188">
        <v>0</v>
      </c>
      <c r="T188">
        <v>0</v>
      </c>
      <c r="U188">
        <v>3009</v>
      </c>
      <c r="V188">
        <v>3009</v>
      </c>
      <c r="W188">
        <v>0</v>
      </c>
      <c r="X188">
        <v>6</v>
      </c>
      <c r="Y188">
        <v>0</v>
      </c>
      <c r="Z188">
        <v>0</v>
      </c>
      <c r="AA188">
        <v>224</v>
      </c>
      <c r="AB188">
        <v>2773</v>
      </c>
      <c r="AC188">
        <v>0</v>
      </c>
      <c r="AD188">
        <v>0</v>
      </c>
      <c r="AE188">
        <v>0</v>
      </c>
      <c r="AF188">
        <v>0</v>
      </c>
      <c r="AG188" t="e">
        <v>#N/A</v>
      </c>
      <c r="AH188" t="s">
        <v>1283</v>
      </c>
      <c r="AI188" t="e">
        <v>#N/A</v>
      </c>
      <c r="AJ188" s="12" t="s">
        <v>1297</v>
      </c>
      <c r="AK188" t="s">
        <v>127</v>
      </c>
      <c r="AL188" t="s">
        <v>127</v>
      </c>
      <c r="AM188" s="8">
        <v>45178</v>
      </c>
      <c r="AN188" s="12" t="s">
        <v>1297</v>
      </c>
      <c r="AO188" s="12" t="s">
        <v>1297</v>
      </c>
      <c r="AP188" t="s">
        <v>1703</v>
      </c>
      <c r="AQ188" t="s">
        <v>120</v>
      </c>
      <c r="AR188" t="e">
        <v>#N/A</v>
      </c>
      <c r="AS188" t="s">
        <v>1703</v>
      </c>
      <c r="AU188" s="29" t="str">
        <f>IFERROR(Table4[[#This Row],[THT]]/Table4[[#This Row],[ACD_CALLS]],"")</f>
        <v/>
      </c>
      <c r="AV188" s="29">
        <f>COUNTIF(Roster!B:B,Table4[[#This Row],[EMPLID]])</f>
        <v>0</v>
      </c>
      <c r="AW188" s="29" t="str">
        <f>IF(Table4[[#This Row],[Is Agent ]]=0,"",SUM(Table4[[#This Row],[I_ACD_TIME]],Table4[[#This Row],[I_ACD_OTHER_TIME]],Table4[[#This Row],[I_ACD_AUX_OUT_TIME]],Table4[[#This Row],[I_ACW_TIME]]))</f>
        <v/>
      </c>
    </row>
    <row r="189" spans="1:49" x14ac:dyDescent="0.25">
      <c r="A189" s="29" t="e">
        <f>CONCATENATE(Table4[[#This Row],[CMSID]],"-",Table4[[#This Row],[CALL_DATE]])</f>
        <v>#N/A</v>
      </c>
      <c r="B189" t="e">
        <v>#N/A</v>
      </c>
      <c r="C189" s="8">
        <v>45177</v>
      </c>
      <c r="D189" t="s">
        <v>118</v>
      </c>
      <c r="E189">
        <v>0</v>
      </c>
      <c r="F189">
        <v>0</v>
      </c>
      <c r="G189">
        <v>0</v>
      </c>
      <c r="H189">
        <v>0</v>
      </c>
      <c r="I189">
        <v>0</v>
      </c>
      <c r="J189">
        <v>0</v>
      </c>
      <c r="K189">
        <v>0</v>
      </c>
      <c r="L189">
        <v>37</v>
      </c>
      <c r="M189">
        <v>0</v>
      </c>
      <c r="N189">
        <v>0</v>
      </c>
      <c r="O189">
        <v>1</v>
      </c>
      <c r="P189">
        <v>0</v>
      </c>
      <c r="Q189">
        <v>0</v>
      </c>
      <c r="R189">
        <v>0</v>
      </c>
      <c r="S189">
        <v>0</v>
      </c>
      <c r="T189">
        <v>0</v>
      </c>
      <c r="U189">
        <v>16950</v>
      </c>
      <c r="V189">
        <v>16950</v>
      </c>
      <c r="W189">
        <v>0</v>
      </c>
      <c r="X189">
        <v>55</v>
      </c>
      <c r="Y189">
        <v>0</v>
      </c>
      <c r="Z189">
        <v>0</v>
      </c>
      <c r="AA189">
        <v>0</v>
      </c>
      <c r="AB189">
        <v>16890</v>
      </c>
      <c r="AC189">
        <v>0</v>
      </c>
      <c r="AD189">
        <v>0</v>
      </c>
      <c r="AE189">
        <v>0</v>
      </c>
      <c r="AF189">
        <v>0</v>
      </c>
      <c r="AG189" t="e">
        <v>#N/A</v>
      </c>
      <c r="AH189" t="s">
        <v>1283</v>
      </c>
      <c r="AI189" t="e">
        <v>#N/A</v>
      </c>
      <c r="AJ189" s="12" t="s">
        <v>1297</v>
      </c>
      <c r="AK189" t="s">
        <v>127</v>
      </c>
      <c r="AL189" t="s">
        <v>127</v>
      </c>
      <c r="AM189" s="8">
        <v>45178</v>
      </c>
      <c r="AN189" s="12" t="s">
        <v>1297</v>
      </c>
      <c r="AO189" s="12" t="s">
        <v>1297</v>
      </c>
      <c r="AP189" t="s">
        <v>1703</v>
      </c>
      <c r="AQ189" t="s">
        <v>120</v>
      </c>
      <c r="AR189" t="e">
        <v>#N/A</v>
      </c>
      <c r="AS189" t="s">
        <v>1703</v>
      </c>
      <c r="AU189" s="29" t="str">
        <f>IFERROR(Table4[[#This Row],[THT]]/Table4[[#This Row],[ACD_CALLS]],"")</f>
        <v/>
      </c>
      <c r="AV189" s="29">
        <f>COUNTIF(Roster!B:B,Table4[[#This Row],[EMPLID]])</f>
        <v>0</v>
      </c>
      <c r="AW189" s="29" t="str">
        <f>IF(Table4[[#This Row],[Is Agent ]]=0,"",SUM(Table4[[#This Row],[I_ACD_TIME]],Table4[[#This Row],[I_ACD_OTHER_TIME]],Table4[[#This Row],[I_ACD_AUX_OUT_TIME]],Table4[[#This Row],[I_ACW_TIME]]))</f>
        <v/>
      </c>
    </row>
    <row r="190" spans="1:49" x14ac:dyDescent="0.25">
      <c r="A190" s="29" t="e">
        <f>CONCATENATE(Table4[[#This Row],[CMSID]],"-",Table4[[#This Row],[CALL_DATE]])</f>
        <v>#N/A</v>
      </c>
      <c r="B190" t="e">
        <v>#N/A</v>
      </c>
      <c r="C190" s="8">
        <v>45170</v>
      </c>
      <c r="D190" t="s">
        <v>118</v>
      </c>
      <c r="E190">
        <v>0</v>
      </c>
      <c r="F190">
        <v>0</v>
      </c>
      <c r="G190">
        <v>0</v>
      </c>
      <c r="H190">
        <v>0</v>
      </c>
      <c r="I190">
        <v>0</v>
      </c>
      <c r="J190">
        <v>0</v>
      </c>
      <c r="K190">
        <v>0</v>
      </c>
      <c r="L190">
        <v>175</v>
      </c>
      <c r="M190">
        <v>0</v>
      </c>
      <c r="N190">
        <v>0</v>
      </c>
      <c r="O190">
        <v>1</v>
      </c>
      <c r="P190">
        <v>0</v>
      </c>
      <c r="Q190">
        <v>0</v>
      </c>
      <c r="R190">
        <v>0</v>
      </c>
      <c r="S190">
        <v>0</v>
      </c>
      <c r="T190">
        <v>0</v>
      </c>
      <c r="U190">
        <v>286</v>
      </c>
      <c r="V190">
        <v>286</v>
      </c>
      <c r="W190">
        <v>0</v>
      </c>
      <c r="X190">
        <v>33</v>
      </c>
      <c r="Y190">
        <v>0</v>
      </c>
      <c r="Z190">
        <v>0</v>
      </c>
      <c r="AA190">
        <v>0</v>
      </c>
      <c r="AB190">
        <v>248</v>
      </c>
      <c r="AC190">
        <v>0</v>
      </c>
      <c r="AD190">
        <v>0</v>
      </c>
      <c r="AE190">
        <v>0</v>
      </c>
      <c r="AF190">
        <v>0</v>
      </c>
      <c r="AG190" t="e">
        <v>#N/A</v>
      </c>
      <c r="AH190" t="s">
        <v>1283</v>
      </c>
      <c r="AI190" t="e">
        <v>#N/A</v>
      </c>
      <c r="AJ190" s="12" t="s">
        <v>1297</v>
      </c>
      <c r="AK190" t="s">
        <v>127</v>
      </c>
      <c r="AL190" t="s">
        <v>127</v>
      </c>
      <c r="AM190" s="8">
        <v>45171</v>
      </c>
      <c r="AN190" s="12" t="s">
        <v>1297</v>
      </c>
      <c r="AO190" s="12" t="s">
        <v>1297</v>
      </c>
      <c r="AP190" t="s">
        <v>1703</v>
      </c>
      <c r="AQ190" t="s">
        <v>120</v>
      </c>
      <c r="AR190" t="e">
        <v>#N/A</v>
      </c>
      <c r="AS190" t="s">
        <v>1703</v>
      </c>
      <c r="AU190" s="29" t="str">
        <f>IFERROR(Table4[[#This Row],[THT]]/Table4[[#This Row],[ACD_CALLS]],"")</f>
        <v/>
      </c>
      <c r="AV190" s="29">
        <f>COUNTIF(Roster!B:B,Table4[[#This Row],[EMPLID]])</f>
        <v>0</v>
      </c>
      <c r="AW190" s="29" t="str">
        <f>IF(Table4[[#This Row],[Is Agent ]]=0,"",SUM(Table4[[#This Row],[I_ACD_TIME]],Table4[[#This Row],[I_ACD_OTHER_TIME]],Table4[[#This Row],[I_ACD_AUX_OUT_TIME]],Table4[[#This Row],[I_ACW_TIME]]))</f>
        <v/>
      </c>
    </row>
    <row r="191" spans="1:49" x14ac:dyDescent="0.25">
      <c r="A191" s="29" t="e">
        <f>CONCATENATE(Table4[[#This Row],[CMSID]],"-",Table4[[#This Row],[CALL_DATE]])</f>
        <v>#N/A</v>
      </c>
      <c r="B191" t="e">
        <v>#N/A</v>
      </c>
      <c r="C191" s="8">
        <v>45171</v>
      </c>
      <c r="D191" t="s">
        <v>123</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t="e">
        <v>#N/A</v>
      </c>
      <c r="AH191" t="s">
        <v>1283</v>
      </c>
      <c r="AI191" t="e">
        <v>#N/A</v>
      </c>
      <c r="AJ191" s="12" t="s">
        <v>1297</v>
      </c>
      <c r="AK191" t="s">
        <v>127</v>
      </c>
      <c r="AL191" t="s">
        <v>127</v>
      </c>
      <c r="AM191" s="8">
        <v>45171</v>
      </c>
      <c r="AN191" s="12" t="s">
        <v>1297</v>
      </c>
      <c r="AO191" s="12" t="s">
        <v>1297</v>
      </c>
      <c r="AP191" t="s">
        <v>1703</v>
      </c>
      <c r="AQ191" t="s">
        <v>120</v>
      </c>
      <c r="AR191" t="e">
        <v>#N/A</v>
      </c>
      <c r="AS191" t="s">
        <v>1703</v>
      </c>
      <c r="AU191" s="29" t="str">
        <f>IFERROR(Table4[[#This Row],[THT]]/Table4[[#This Row],[ACD_CALLS]],"")</f>
        <v/>
      </c>
      <c r="AV191" s="29">
        <f>COUNTIF(Roster!B:B,Table4[[#This Row],[EMPLID]])</f>
        <v>0</v>
      </c>
      <c r="AW191" s="29" t="str">
        <f>IF(Table4[[#This Row],[Is Agent ]]=0,"",SUM(Table4[[#This Row],[I_ACD_TIME]],Table4[[#This Row],[I_ACD_OTHER_TIME]],Table4[[#This Row],[I_ACD_AUX_OUT_TIME]],Table4[[#This Row],[I_ACW_TIME]]))</f>
        <v/>
      </c>
    </row>
    <row r="192" spans="1:49" x14ac:dyDescent="0.25">
      <c r="A192" s="29" t="e">
        <f>CONCATENATE(Table4[[#This Row],[CMSID]],"-",Table4[[#This Row],[CALL_DATE]])</f>
        <v>#N/A</v>
      </c>
      <c r="B192" t="e">
        <v>#N/A</v>
      </c>
      <c r="C192" s="8">
        <v>45173</v>
      </c>
      <c r="D192" t="s">
        <v>123</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t="e">
        <v>#N/A</v>
      </c>
      <c r="AH192" t="s">
        <v>1283</v>
      </c>
      <c r="AI192" t="e">
        <v>#N/A</v>
      </c>
      <c r="AJ192" s="12" t="s">
        <v>1297</v>
      </c>
      <c r="AK192" t="s">
        <v>127</v>
      </c>
      <c r="AL192" t="s">
        <v>127</v>
      </c>
      <c r="AM192" s="8">
        <v>45178</v>
      </c>
      <c r="AN192" s="12" t="s">
        <v>1297</v>
      </c>
      <c r="AO192" s="12" t="s">
        <v>1297</v>
      </c>
      <c r="AP192" t="s">
        <v>1703</v>
      </c>
      <c r="AQ192" t="s">
        <v>120</v>
      </c>
      <c r="AR192" t="e">
        <v>#N/A</v>
      </c>
      <c r="AS192" t="s">
        <v>1703</v>
      </c>
      <c r="AU192" s="29" t="str">
        <f>IFERROR(Table4[[#This Row],[THT]]/Table4[[#This Row],[ACD_CALLS]],"")</f>
        <v/>
      </c>
      <c r="AV192" s="29">
        <f>COUNTIF(Roster!B:B,Table4[[#This Row],[EMPLID]])</f>
        <v>0</v>
      </c>
      <c r="AW192" s="29" t="str">
        <f>IF(Table4[[#This Row],[Is Agent ]]=0,"",SUM(Table4[[#This Row],[I_ACD_TIME]],Table4[[#This Row],[I_ACD_OTHER_TIME]],Table4[[#This Row],[I_ACD_AUX_OUT_TIME]],Table4[[#This Row],[I_ACW_TIME]]))</f>
        <v/>
      </c>
    </row>
    <row r="193" spans="1:49" x14ac:dyDescent="0.25">
      <c r="A193" s="29" t="e">
        <f>CONCATENATE(Table4[[#This Row],[CMSID]],"-",Table4[[#This Row],[CALL_DATE]])</f>
        <v>#N/A</v>
      </c>
      <c r="B193" t="e">
        <v>#N/A</v>
      </c>
      <c r="C193" s="8">
        <v>45176</v>
      </c>
      <c r="D193" t="s">
        <v>123</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t="e">
        <v>#N/A</v>
      </c>
      <c r="AH193" t="s">
        <v>1283</v>
      </c>
      <c r="AI193" t="e">
        <v>#N/A</v>
      </c>
      <c r="AJ193" s="12" t="s">
        <v>1297</v>
      </c>
      <c r="AK193" t="s">
        <v>127</v>
      </c>
      <c r="AL193" t="s">
        <v>127</v>
      </c>
      <c r="AM193" s="8">
        <v>45178</v>
      </c>
      <c r="AN193" s="12" t="s">
        <v>1297</v>
      </c>
      <c r="AO193" s="12" t="s">
        <v>1297</v>
      </c>
      <c r="AP193" t="s">
        <v>1703</v>
      </c>
      <c r="AQ193" t="s">
        <v>120</v>
      </c>
      <c r="AR193" t="e">
        <v>#N/A</v>
      </c>
      <c r="AS193" t="s">
        <v>1703</v>
      </c>
      <c r="AU193" s="29" t="str">
        <f>IFERROR(Table4[[#This Row],[THT]]/Table4[[#This Row],[ACD_CALLS]],"")</f>
        <v/>
      </c>
      <c r="AV193" s="29">
        <f>COUNTIF(Roster!B:B,Table4[[#This Row],[EMPLID]])</f>
        <v>0</v>
      </c>
      <c r="AW193" s="29" t="str">
        <f>IF(Table4[[#This Row],[Is Agent ]]=0,"",SUM(Table4[[#This Row],[I_ACD_TIME]],Table4[[#This Row],[I_ACD_OTHER_TIME]],Table4[[#This Row],[I_ACD_AUX_OUT_TIME]],Table4[[#This Row],[I_ACW_TIME]]))</f>
        <v/>
      </c>
    </row>
    <row r="194" spans="1:49" x14ac:dyDescent="0.25">
      <c r="A194" s="29" t="str">
        <f>CONCATENATE(Table4[[#This Row],[CMSID]],"-",Table4[[#This Row],[CALL_DATE]])</f>
        <v>219642-45178</v>
      </c>
      <c r="B194">
        <v>135237102</v>
      </c>
      <c r="C194" s="8">
        <v>45178</v>
      </c>
      <c r="D194" t="s">
        <v>118</v>
      </c>
      <c r="E194">
        <v>42</v>
      </c>
      <c r="F194">
        <v>0</v>
      </c>
      <c r="G194">
        <v>20857</v>
      </c>
      <c r="H194">
        <v>1355</v>
      </c>
      <c r="I194">
        <v>167</v>
      </c>
      <c r="J194">
        <v>867</v>
      </c>
      <c r="K194">
        <v>54</v>
      </c>
      <c r="L194">
        <v>1800</v>
      </c>
      <c r="M194">
        <v>0</v>
      </c>
      <c r="N194">
        <v>1</v>
      </c>
      <c r="O194">
        <v>23</v>
      </c>
      <c r="P194">
        <v>1686</v>
      </c>
      <c r="Q194">
        <v>14</v>
      </c>
      <c r="R194">
        <v>207</v>
      </c>
      <c r="S194">
        <v>1</v>
      </c>
      <c r="T194">
        <v>0</v>
      </c>
      <c r="U194">
        <v>36601</v>
      </c>
      <c r="V194">
        <v>11275</v>
      </c>
      <c r="W194">
        <v>1673</v>
      </c>
      <c r="X194">
        <v>56</v>
      </c>
      <c r="Y194">
        <v>2250</v>
      </c>
      <c r="Z194">
        <v>2576</v>
      </c>
      <c r="AA194">
        <v>0</v>
      </c>
      <c r="AB194">
        <v>3760</v>
      </c>
      <c r="AC194">
        <v>2406</v>
      </c>
      <c r="AD194">
        <v>0</v>
      </c>
      <c r="AE194">
        <v>0</v>
      </c>
      <c r="AF194">
        <v>0</v>
      </c>
      <c r="AG194" t="s">
        <v>1432</v>
      </c>
      <c r="AH194" t="s">
        <v>1287</v>
      </c>
      <c r="AI194" t="s">
        <v>1295</v>
      </c>
      <c r="AJ194" s="12" t="s">
        <v>1297</v>
      </c>
      <c r="AK194" t="s">
        <v>126</v>
      </c>
      <c r="AL194" t="s">
        <v>126</v>
      </c>
      <c r="AM194" s="8">
        <v>45178</v>
      </c>
      <c r="AN194" s="12" t="s">
        <v>1297</v>
      </c>
      <c r="AO194" s="12" t="s">
        <v>1297</v>
      </c>
      <c r="AP194" t="s">
        <v>1703</v>
      </c>
      <c r="AQ194" t="s">
        <v>120</v>
      </c>
      <c r="AR194" s="35">
        <v>219642</v>
      </c>
      <c r="AS194" t="s">
        <v>1703</v>
      </c>
      <c r="AU194" s="29">
        <f>IFERROR(Table4[[#This Row],[THT]]/Table4[[#This Row],[ACD_CALLS]],"")</f>
        <v>0</v>
      </c>
      <c r="AV194" s="29">
        <f>COUNTIF(Roster!B:B,Table4[[#This Row],[EMPLID]])</f>
        <v>1</v>
      </c>
      <c r="AW194" s="29">
        <f>IF(Table4[[#This Row],[Is Agent ]]=0,"",SUM(Table4[[#This Row],[I_ACD_TIME]],Table4[[#This Row],[I_ACD_OTHER_TIME]],Table4[[#This Row],[I_ACD_AUX_OUT_TIME]],Table4[[#This Row],[I_ACW_TIME]]))</f>
        <v>23246</v>
      </c>
    </row>
    <row r="195" spans="1:49" x14ac:dyDescent="0.25">
      <c r="A195" s="29" t="str">
        <f>CONCATENATE(Table4[[#This Row],[CMSID]],"-",Table4[[#This Row],[CALL_DATE]])</f>
        <v>219642-45176</v>
      </c>
      <c r="B195">
        <v>135237102</v>
      </c>
      <c r="C195" s="8">
        <v>45176</v>
      </c>
      <c r="D195" t="s">
        <v>123</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t="s">
        <v>1432</v>
      </c>
      <c r="AH195" t="s">
        <v>1287</v>
      </c>
      <c r="AI195" t="s">
        <v>1295</v>
      </c>
      <c r="AJ195" s="12" t="s">
        <v>1297</v>
      </c>
      <c r="AK195" t="s">
        <v>126</v>
      </c>
      <c r="AL195" t="s">
        <v>126</v>
      </c>
      <c r="AM195" s="8">
        <v>45178</v>
      </c>
      <c r="AN195" s="12" t="s">
        <v>1297</v>
      </c>
      <c r="AO195" s="12" t="s">
        <v>1297</v>
      </c>
      <c r="AP195" t="s">
        <v>1703</v>
      </c>
      <c r="AQ195" t="s">
        <v>120</v>
      </c>
      <c r="AR195" s="35">
        <v>219642</v>
      </c>
      <c r="AS195" t="s">
        <v>1703</v>
      </c>
      <c r="AU195" s="29" t="str">
        <f>IFERROR(Table4[[#This Row],[THT]]/Table4[[#This Row],[ACD_CALLS]],"")</f>
        <v/>
      </c>
      <c r="AV195" s="29">
        <f>COUNTIF(Roster!B:B,Table4[[#This Row],[EMPLID]])</f>
        <v>1</v>
      </c>
      <c r="AW195" s="29">
        <f>IF(Table4[[#This Row],[Is Agent ]]=0,"",SUM(Table4[[#This Row],[I_ACD_TIME]],Table4[[#This Row],[I_ACD_OTHER_TIME]],Table4[[#This Row],[I_ACD_AUX_OUT_TIME]],Table4[[#This Row],[I_ACW_TIME]]))</f>
        <v>0</v>
      </c>
    </row>
    <row r="196" spans="1:49" x14ac:dyDescent="0.25">
      <c r="A196" s="29" t="str">
        <f>CONCATENATE(Table4[[#This Row],[CMSID]],"-",Table4[[#This Row],[CALL_DATE]])</f>
        <v>219642-45170</v>
      </c>
      <c r="B196">
        <v>135237102</v>
      </c>
      <c r="C196" s="8">
        <v>45170</v>
      </c>
      <c r="D196" t="s">
        <v>123</v>
      </c>
      <c r="E196">
        <v>4</v>
      </c>
      <c r="F196">
        <v>0</v>
      </c>
      <c r="G196">
        <v>1856</v>
      </c>
      <c r="H196">
        <v>92</v>
      </c>
      <c r="I196">
        <v>19</v>
      </c>
      <c r="J196">
        <v>66</v>
      </c>
      <c r="K196">
        <v>0</v>
      </c>
      <c r="L196">
        <v>19</v>
      </c>
      <c r="M196">
        <v>0</v>
      </c>
      <c r="N196">
        <v>0</v>
      </c>
      <c r="O196">
        <v>1</v>
      </c>
      <c r="P196">
        <v>112</v>
      </c>
      <c r="Q196">
        <v>3</v>
      </c>
      <c r="R196">
        <v>12</v>
      </c>
      <c r="S196">
        <v>1</v>
      </c>
      <c r="T196">
        <v>0</v>
      </c>
      <c r="U196">
        <v>0</v>
      </c>
      <c r="V196">
        <v>0</v>
      </c>
      <c r="W196">
        <v>0</v>
      </c>
      <c r="X196">
        <v>0</v>
      </c>
      <c r="Y196">
        <v>0</v>
      </c>
      <c r="Z196">
        <v>0</v>
      </c>
      <c r="AA196">
        <v>0</v>
      </c>
      <c r="AB196">
        <v>0</v>
      </c>
      <c r="AC196">
        <v>0</v>
      </c>
      <c r="AD196">
        <v>0</v>
      </c>
      <c r="AE196">
        <v>0</v>
      </c>
      <c r="AF196">
        <v>0</v>
      </c>
      <c r="AG196" t="s">
        <v>1432</v>
      </c>
      <c r="AH196" t="s">
        <v>1287</v>
      </c>
      <c r="AI196" t="s">
        <v>1295</v>
      </c>
      <c r="AJ196" s="12" t="s">
        <v>1297</v>
      </c>
      <c r="AK196" t="s">
        <v>126</v>
      </c>
      <c r="AL196" t="s">
        <v>126</v>
      </c>
      <c r="AM196" s="8">
        <v>45171</v>
      </c>
      <c r="AN196" s="12" t="s">
        <v>1297</v>
      </c>
      <c r="AO196" s="12" t="s">
        <v>1297</v>
      </c>
      <c r="AP196" t="s">
        <v>1703</v>
      </c>
      <c r="AQ196" t="s">
        <v>120</v>
      </c>
      <c r="AR196" s="35">
        <v>219642</v>
      </c>
      <c r="AS196" t="s">
        <v>1703</v>
      </c>
      <c r="AU196" s="29">
        <f>IFERROR(Table4[[#This Row],[THT]]/Table4[[#This Row],[ACD_CALLS]],"")</f>
        <v>0</v>
      </c>
      <c r="AV196" s="29">
        <f>COUNTIF(Roster!B:B,Table4[[#This Row],[EMPLID]])</f>
        <v>1</v>
      </c>
      <c r="AW196" s="29">
        <f>IF(Table4[[#This Row],[Is Agent ]]=0,"",SUM(Table4[[#This Row],[I_ACD_TIME]],Table4[[#This Row],[I_ACD_OTHER_TIME]],Table4[[#This Row],[I_ACD_AUX_OUT_TIME]],Table4[[#This Row],[I_ACW_TIME]]))</f>
        <v>2033</v>
      </c>
    </row>
    <row r="197" spans="1:49" x14ac:dyDescent="0.25">
      <c r="A197" s="29" t="str">
        <f>CONCATENATE(Table4[[#This Row],[CMSID]],"-",Table4[[#This Row],[CALL_DATE]])</f>
        <v>219642-45173</v>
      </c>
      <c r="B197">
        <v>135237102</v>
      </c>
      <c r="C197" s="8">
        <v>45173</v>
      </c>
      <c r="D197" t="s">
        <v>123</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t="s">
        <v>1432</v>
      </c>
      <c r="AH197" t="s">
        <v>1287</v>
      </c>
      <c r="AI197" t="s">
        <v>1295</v>
      </c>
      <c r="AJ197" s="12" t="s">
        <v>1297</v>
      </c>
      <c r="AK197" t="s">
        <v>126</v>
      </c>
      <c r="AL197" t="s">
        <v>126</v>
      </c>
      <c r="AM197" s="8">
        <v>45178</v>
      </c>
      <c r="AN197" s="12" t="s">
        <v>1297</v>
      </c>
      <c r="AO197" s="12" t="s">
        <v>1297</v>
      </c>
      <c r="AP197" t="s">
        <v>1703</v>
      </c>
      <c r="AQ197" t="s">
        <v>120</v>
      </c>
      <c r="AR197" s="35">
        <v>219642</v>
      </c>
      <c r="AS197" t="s">
        <v>1703</v>
      </c>
      <c r="AU197" s="29" t="str">
        <f>IFERROR(Table4[[#This Row],[THT]]/Table4[[#This Row],[ACD_CALLS]],"")</f>
        <v/>
      </c>
      <c r="AV197" s="29">
        <f>COUNTIF(Roster!B:B,Table4[[#This Row],[EMPLID]])</f>
        <v>1</v>
      </c>
      <c r="AW197" s="29">
        <f>IF(Table4[[#This Row],[Is Agent ]]=0,"",SUM(Table4[[#This Row],[I_ACD_TIME]],Table4[[#This Row],[I_ACD_OTHER_TIME]],Table4[[#This Row],[I_ACD_AUX_OUT_TIME]],Table4[[#This Row],[I_ACW_TIME]]))</f>
        <v>0</v>
      </c>
    </row>
    <row r="198" spans="1:49" x14ac:dyDescent="0.25">
      <c r="A198" s="29" t="str">
        <f>CONCATENATE(Table4[[#This Row],[CMSID]],"-",Table4[[#This Row],[CALL_DATE]])</f>
        <v>219642-45178</v>
      </c>
      <c r="B198">
        <v>135237102</v>
      </c>
      <c r="C198" s="8">
        <v>45178</v>
      </c>
      <c r="D198" t="s">
        <v>123</v>
      </c>
      <c r="E198">
        <v>1</v>
      </c>
      <c r="F198">
        <v>0</v>
      </c>
      <c r="G198">
        <v>312</v>
      </c>
      <c r="H198">
        <v>52</v>
      </c>
      <c r="I198">
        <v>15</v>
      </c>
      <c r="J198">
        <v>0</v>
      </c>
      <c r="K198">
        <v>0</v>
      </c>
      <c r="L198">
        <v>15</v>
      </c>
      <c r="M198">
        <v>0</v>
      </c>
      <c r="N198">
        <v>0</v>
      </c>
      <c r="O198">
        <v>1</v>
      </c>
      <c r="P198">
        <v>67</v>
      </c>
      <c r="Q198">
        <v>2</v>
      </c>
      <c r="R198">
        <v>3</v>
      </c>
      <c r="S198">
        <v>1</v>
      </c>
      <c r="T198">
        <v>0</v>
      </c>
      <c r="U198">
        <v>0</v>
      </c>
      <c r="V198">
        <v>0</v>
      </c>
      <c r="W198">
        <v>0</v>
      </c>
      <c r="X198">
        <v>0</v>
      </c>
      <c r="Y198">
        <v>0</v>
      </c>
      <c r="Z198">
        <v>0</v>
      </c>
      <c r="AA198">
        <v>0</v>
      </c>
      <c r="AB198">
        <v>0</v>
      </c>
      <c r="AC198">
        <v>0</v>
      </c>
      <c r="AD198">
        <v>0</v>
      </c>
      <c r="AE198">
        <v>0</v>
      </c>
      <c r="AF198">
        <v>0</v>
      </c>
      <c r="AG198" t="s">
        <v>1432</v>
      </c>
      <c r="AH198" t="s">
        <v>1287</v>
      </c>
      <c r="AI198" t="s">
        <v>1295</v>
      </c>
      <c r="AJ198" s="12" t="s">
        <v>1297</v>
      </c>
      <c r="AK198" t="s">
        <v>126</v>
      </c>
      <c r="AL198" t="s">
        <v>126</v>
      </c>
      <c r="AM198" s="8">
        <v>45178</v>
      </c>
      <c r="AN198" s="12" t="s">
        <v>1297</v>
      </c>
      <c r="AO198" s="12" t="s">
        <v>1297</v>
      </c>
      <c r="AP198" t="s">
        <v>1703</v>
      </c>
      <c r="AQ198" t="s">
        <v>120</v>
      </c>
      <c r="AR198" s="35">
        <v>219642</v>
      </c>
      <c r="AS198" t="s">
        <v>1703</v>
      </c>
      <c r="AU198" s="29">
        <f>IFERROR(Table4[[#This Row],[THT]]/Table4[[#This Row],[ACD_CALLS]],"")</f>
        <v>0</v>
      </c>
      <c r="AV198" s="29">
        <f>COUNTIF(Roster!B:B,Table4[[#This Row],[EMPLID]])</f>
        <v>1</v>
      </c>
      <c r="AW198" s="29">
        <f>IF(Table4[[#This Row],[Is Agent ]]=0,"",SUM(Table4[[#This Row],[I_ACD_TIME]],Table4[[#This Row],[I_ACD_OTHER_TIME]],Table4[[#This Row],[I_ACD_AUX_OUT_TIME]],Table4[[#This Row],[I_ACW_TIME]]))</f>
        <v>379</v>
      </c>
    </row>
    <row r="199" spans="1:49" x14ac:dyDescent="0.25">
      <c r="A199" s="29" t="str">
        <f>CONCATENATE(Table4[[#This Row],[CMSID]],"-",Table4[[#This Row],[CALL_DATE]])</f>
        <v>219642-45170</v>
      </c>
      <c r="B199">
        <v>135237102</v>
      </c>
      <c r="C199" s="8">
        <v>45170</v>
      </c>
      <c r="D199" t="s">
        <v>118</v>
      </c>
      <c r="E199">
        <v>37</v>
      </c>
      <c r="F199">
        <v>0</v>
      </c>
      <c r="G199">
        <v>17246</v>
      </c>
      <c r="H199">
        <v>2510</v>
      </c>
      <c r="I199">
        <v>274</v>
      </c>
      <c r="J199">
        <v>445</v>
      </c>
      <c r="K199">
        <v>0</v>
      </c>
      <c r="L199">
        <v>2246</v>
      </c>
      <c r="M199">
        <v>0</v>
      </c>
      <c r="N199">
        <v>0</v>
      </c>
      <c r="O199">
        <v>7</v>
      </c>
      <c r="P199">
        <v>3284</v>
      </c>
      <c r="Q199">
        <v>20</v>
      </c>
      <c r="R199">
        <v>170</v>
      </c>
      <c r="S199">
        <v>2</v>
      </c>
      <c r="T199">
        <v>0</v>
      </c>
      <c r="U199">
        <v>28930</v>
      </c>
      <c r="V199">
        <v>6483</v>
      </c>
      <c r="W199">
        <v>50</v>
      </c>
      <c r="X199">
        <v>132</v>
      </c>
      <c r="Y199">
        <v>0</v>
      </c>
      <c r="Z199">
        <v>909</v>
      </c>
      <c r="AA199">
        <v>0</v>
      </c>
      <c r="AB199">
        <v>5137</v>
      </c>
      <c r="AC199">
        <v>0</v>
      </c>
      <c r="AD199">
        <v>0</v>
      </c>
      <c r="AE199">
        <v>0</v>
      </c>
      <c r="AF199">
        <v>0</v>
      </c>
      <c r="AG199" t="s">
        <v>1432</v>
      </c>
      <c r="AH199" t="s">
        <v>1287</v>
      </c>
      <c r="AI199" t="s">
        <v>1295</v>
      </c>
      <c r="AJ199" s="12" t="s">
        <v>1297</v>
      </c>
      <c r="AK199" t="s">
        <v>126</v>
      </c>
      <c r="AL199" t="s">
        <v>126</v>
      </c>
      <c r="AM199" s="8">
        <v>45171</v>
      </c>
      <c r="AN199" s="12" t="s">
        <v>1297</v>
      </c>
      <c r="AO199" s="12" t="s">
        <v>1297</v>
      </c>
      <c r="AP199" t="s">
        <v>1703</v>
      </c>
      <c r="AQ199" t="s">
        <v>120</v>
      </c>
      <c r="AR199" s="35">
        <v>219642</v>
      </c>
      <c r="AS199" t="s">
        <v>1703</v>
      </c>
      <c r="AU199" s="29">
        <f>IFERROR(Table4[[#This Row],[THT]]/Table4[[#This Row],[ACD_CALLS]],"")</f>
        <v>0</v>
      </c>
      <c r="AV199" s="29">
        <f>COUNTIF(Roster!B:B,Table4[[#This Row],[EMPLID]])</f>
        <v>1</v>
      </c>
      <c r="AW199" s="29">
        <f>IF(Table4[[#This Row],[Is Agent ]]=0,"",SUM(Table4[[#This Row],[I_ACD_TIME]],Table4[[#This Row],[I_ACD_OTHER_TIME]],Table4[[#This Row],[I_ACD_AUX_OUT_TIME]],Table4[[#This Row],[I_ACW_TIME]]))</f>
        <v>20475</v>
      </c>
    </row>
    <row r="200" spans="1:49" x14ac:dyDescent="0.25">
      <c r="A200" s="29" t="str">
        <f>CONCATENATE(Table4[[#This Row],[CMSID]],"-",Table4[[#This Row],[CALL_DATE]])</f>
        <v>219642-45177</v>
      </c>
      <c r="B200">
        <v>135237102</v>
      </c>
      <c r="C200" s="8">
        <v>45177</v>
      </c>
      <c r="D200" t="s">
        <v>118</v>
      </c>
      <c r="E200">
        <v>48</v>
      </c>
      <c r="F200">
        <v>0</v>
      </c>
      <c r="G200">
        <v>24223</v>
      </c>
      <c r="H200">
        <v>3298</v>
      </c>
      <c r="I200">
        <v>314</v>
      </c>
      <c r="J200">
        <v>1084</v>
      </c>
      <c r="K200">
        <v>344</v>
      </c>
      <c r="L200">
        <v>2878</v>
      </c>
      <c r="M200">
        <v>0</v>
      </c>
      <c r="N200">
        <v>3</v>
      </c>
      <c r="O200">
        <v>21</v>
      </c>
      <c r="P200">
        <v>4020</v>
      </c>
      <c r="Q200">
        <v>23</v>
      </c>
      <c r="R200">
        <v>228</v>
      </c>
      <c r="S200">
        <v>4</v>
      </c>
      <c r="T200">
        <v>0</v>
      </c>
      <c r="U200">
        <v>36412</v>
      </c>
      <c r="V200">
        <v>6949</v>
      </c>
      <c r="W200">
        <v>508</v>
      </c>
      <c r="X200">
        <v>70</v>
      </c>
      <c r="Y200">
        <v>0</v>
      </c>
      <c r="Z200">
        <v>778</v>
      </c>
      <c r="AA200">
        <v>0</v>
      </c>
      <c r="AB200">
        <v>5454</v>
      </c>
      <c r="AC200">
        <v>212</v>
      </c>
      <c r="AD200">
        <v>0</v>
      </c>
      <c r="AE200">
        <v>109</v>
      </c>
      <c r="AF200">
        <v>0</v>
      </c>
      <c r="AG200" t="s">
        <v>1432</v>
      </c>
      <c r="AH200" t="s">
        <v>1287</v>
      </c>
      <c r="AI200" t="s">
        <v>1295</v>
      </c>
      <c r="AJ200" s="12" t="s">
        <v>1297</v>
      </c>
      <c r="AK200" t="s">
        <v>126</v>
      </c>
      <c r="AL200" t="s">
        <v>126</v>
      </c>
      <c r="AM200" s="8">
        <v>45178</v>
      </c>
      <c r="AN200" s="12" t="s">
        <v>1297</v>
      </c>
      <c r="AO200" s="12" t="s">
        <v>1297</v>
      </c>
      <c r="AP200" t="s">
        <v>1703</v>
      </c>
      <c r="AQ200" t="s">
        <v>120</v>
      </c>
      <c r="AR200" s="35">
        <v>219642</v>
      </c>
      <c r="AS200" t="s">
        <v>1703</v>
      </c>
      <c r="AU200" s="29">
        <f>IFERROR(Table4[[#This Row],[THT]]/Table4[[#This Row],[ACD_CALLS]],"")</f>
        <v>0</v>
      </c>
      <c r="AV200" s="29">
        <f>COUNTIF(Roster!B:B,Table4[[#This Row],[EMPLID]])</f>
        <v>1</v>
      </c>
      <c r="AW200" s="29">
        <f>IF(Table4[[#This Row],[Is Agent ]]=0,"",SUM(Table4[[#This Row],[I_ACD_TIME]],Table4[[#This Row],[I_ACD_OTHER_TIME]],Table4[[#This Row],[I_ACD_AUX_OUT_TIME]],Table4[[#This Row],[I_ACW_TIME]]))</f>
        <v>28919</v>
      </c>
    </row>
    <row r="201" spans="1:49" x14ac:dyDescent="0.25">
      <c r="A201" s="29" t="str">
        <f>CONCATENATE(Table4[[#This Row],[CMSID]],"-",Table4[[#This Row],[CALL_DATE]])</f>
        <v>219642-45173</v>
      </c>
      <c r="B201">
        <v>135237102</v>
      </c>
      <c r="C201" s="8">
        <v>45173</v>
      </c>
      <c r="D201" t="s">
        <v>118</v>
      </c>
      <c r="E201">
        <v>31</v>
      </c>
      <c r="F201">
        <v>0</v>
      </c>
      <c r="G201">
        <v>19762</v>
      </c>
      <c r="H201">
        <v>3662</v>
      </c>
      <c r="I201">
        <v>339</v>
      </c>
      <c r="J201">
        <v>2992</v>
      </c>
      <c r="K201">
        <v>2277</v>
      </c>
      <c r="L201">
        <v>2690</v>
      </c>
      <c r="M201">
        <v>0</v>
      </c>
      <c r="N201">
        <v>2</v>
      </c>
      <c r="O201">
        <v>23</v>
      </c>
      <c r="P201">
        <v>4712</v>
      </c>
      <c r="Q201">
        <v>27</v>
      </c>
      <c r="R201">
        <v>148</v>
      </c>
      <c r="S201">
        <v>4</v>
      </c>
      <c r="T201">
        <v>0</v>
      </c>
      <c r="U201">
        <v>37097</v>
      </c>
      <c r="V201">
        <v>8678</v>
      </c>
      <c r="W201">
        <v>1854</v>
      </c>
      <c r="X201">
        <v>34</v>
      </c>
      <c r="Y201">
        <v>0</v>
      </c>
      <c r="Z201">
        <v>1436</v>
      </c>
      <c r="AA201">
        <v>0</v>
      </c>
      <c r="AB201">
        <v>5922</v>
      </c>
      <c r="AC201">
        <v>802</v>
      </c>
      <c r="AD201">
        <v>0</v>
      </c>
      <c r="AE201">
        <v>123</v>
      </c>
      <c r="AF201">
        <v>0</v>
      </c>
      <c r="AG201" t="s">
        <v>1432</v>
      </c>
      <c r="AH201" t="s">
        <v>1287</v>
      </c>
      <c r="AI201" t="s">
        <v>1295</v>
      </c>
      <c r="AJ201" s="12" t="s">
        <v>1297</v>
      </c>
      <c r="AK201" t="s">
        <v>126</v>
      </c>
      <c r="AL201" t="s">
        <v>126</v>
      </c>
      <c r="AM201" s="8">
        <v>45178</v>
      </c>
      <c r="AN201" s="12" t="s">
        <v>1297</v>
      </c>
      <c r="AO201" s="12" t="s">
        <v>1297</v>
      </c>
      <c r="AP201" t="s">
        <v>1703</v>
      </c>
      <c r="AQ201" t="s">
        <v>120</v>
      </c>
      <c r="AR201" s="35">
        <v>219642</v>
      </c>
      <c r="AS201" t="s">
        <v>1703</v>
      </c>
      <c r="AU201" s="29">
        <f>IFERROR(Table4[[#This Row],[THT]]/Table4[[#This Row],[ACD_CALLS]],"")</f>
        <v>0</v>
      </c>
      <c r="AV201" s="29">
        <f>COUNTIF(Roster!B:B,Table4[[#This Row],[EMPLID]])</f>
        <v>1</v>
      </c>
      <c r="AW201" s="29">
        <f>IF(Table4[[#This Row],[Is Agent ]]=0,"",SUM(Table4[[#This Row],[I_ACD_TIME]],Table4[[#This Row],[I_ACD_OTHER_TIME]],Table4[[#This Row],[I_ACD_AUX_OUT_TIME]],Table4[[#This Row],[I_ACW_TIME]]))</f>
        <v>26755</v>
      </c>
    </row>
    <row r="202" spans="1:49" x14ac:dyDescent="0.25">
      <c r="A202" s="29" t="str">
        <f>CONCATENATE(Table4[[#This Row],[CMSID]],"-",Table4[[#This Row],[CALL_DATE]])</f>
        <v>219642-45176</v>
      </c>
      <c r="B202">
        <v>135237102</v>
      </c>
      <c r="C202" s="8">
        <v>45176</v>
      </c>
      <c r="D202" t="s">
        <v>118</v>
      </c>
      <c r="E202">
        <v>44</v>
      </c>
      <c r="F202">
        <v>0</v>
      </c>
      <c r="G202">
        <v>23934</v>
      </c>
      <c r="H202">
        <v>2988</v>
      </c>
      <c r="I202">
        <v>436</v>
      </c>
      <c r="J202">
        <v>597</v>
      </c>
      <c r="K202">
        <v>11</v>
      </c>
      <c r="L202">
        <v>1883</v>
      </c>
      <c r="M202">
        <v>0</v>
      </c>
      <c r="N202">
        <v>1</v>
      </c>
      <c r="O202">
        <v>20</v>
      </c>
      <c r="P202">
        <v>3628</v>
      </c>
      <c r="Q202">
        <v>20</v>
      </c>
      <c r="R202">
        <v>205</v>
      </c>
      <c r="S202">
        <v>3</v>
      </c>
      <c r="T202">
        <v>0</v>
      </c>
      <c r="U202">
        <v>36293</v>
      </c>
      <c r="V202">
        <v>6896</v>
      </c>
      <c r="W202">
        <v>1673</v>
      </c>
      <c r="X202">
        <v>32</v>
      </c>
      <c r="Y202">
        <v>0</v>
      </c>
      <c r="Z202">
        <v>2346</v>
      </c>
      <c r="AA202">
        <v>0</v>
      </c>
      <c r="AB202">
        <v>4069</v>
      </c>
      <c r="AC202">
        <v>0</v>
      </c>
      <c r="AD202">
        <v>0</v>
      </c>
      <c r="AE202">
        <v>0</v>
      </c>
      <c r="AF202">
        <v>0</v>
      </c>
      <c r="AG202" t="s">
        <v>1432</v>
      </c>
      <c r="AH202" t="s">
        <v>1287</v>
      </c>
      <c r="AI202" t="s">
        <v>1295</v>
      </c>
      <c r="AJ202" s="12" t="s">
        <v>1297</v>
      </c>
      <c r="AK202" t="s">
        <v>126</v>
      </c>
      <c r="AL202" t="s">
        <v>126</v>
      </c>
      <c r="AM202" s="8">
        <v>45178</v>
      </c>
      <c r="AN202" s="12" t="s">
        <v>1297</v>
      </c>
      <c r="AO202" s="12" t="s">
        <v>1297</v>
      </c>
      <c r="AP202" t="s">
        <v>1703</v>
      </c>
      <c r="AQ202" t="s">
        <v>120</v>
      </c>
      <c r="AR202" s="35">
        <v>219642</v>
      </c>
      <c r="AS202" t="s">
        <v>1703</v>
      </c>
      <c r="AU202" s="29">
        <f>IFERROR(Table4[[#This Row],[THT]]/Table4[[#This Row],[ACD_CALLS]],"")</f>
        <v>0</v>
      </c>
      <c r="AV202" s="29">
        <f>COUNTIF(Roster!B:B,Table4[[#This Row],[EMPLID]])</f>
        <v>1</v>
      </c>
      <c r="AW202" s="29">
        <f>IF(Table4[[#This Row],[Is Agent ]]=0,"",SUM(Table4[[#This Row],[I_ACD_TIME]],Table4[[#This Row],[I_ACD_OTHER_TIME]],Table4[[#This Row],[I_ACD_AUX_OUT_TIME]],Table4[[#This Row],[I_ACW_TIME]]))</f>
        <v>27955</v>
      </c>
    </row>
    <row r="203" spans="1:49" x14ac:dyDescent="0.25">
      <c r="A203" s="29" t="str">
        <f>CONCATENATE(Table4[[#This Row],[CMSID]],"-",Table4[[#This Row],[CALL_DATE]])</f>
        <v>219642-45177</v>
      </c>
      <c r="B203">
        <v>135237102</v>
      </c>
      <c r="C203" s="8">
        <v>45177</v>
      </c>
      <c r="D203" t="s">
        <v>123</v>
      </c>
      <c r="E203">
        <v>1</v>
      </c>
      <c r="F203">
        <v>0</v>
      </c>
      <c r="G203">
        <v>104</v>
      </c>
      <c r="H203">
        <v>0</v>
      </c>
      <c r="I203">
        <v>0</v>
      </c>
      <c r="J203">
        <v>15</v>
      </c>
      <c r="K203">
        <v>0</v>
      </c>
      <c r="L203">
        <v>0</v>
      </c>
      <c r="M203">
        <v>0</v>
      </c>
      <c r="N203">
        <v>0</v>
      </c>
      <c r="O203">
        <v>0</v>
      </c>
      <c r="P203">
        <v>0</v>
      </c>
      <c r="Q203">
        <v>0</v>
      </c>
      <c r="R203">
        <v>3</v>
      </c>
      <c r="S203">
        <v>0</v>
      </c>
      <c r="T203">
        <v>0</v>
      </c>
      <c r="U203">
        <v>0</v>
      </c>
      <c r="V203">
        <v>0</v>
      </c>
      <c r="W203">
        <v>0</v>
      </c>
      <c r="X203">
        <v>0</v>
      </c>
      <c r="Y203">
        <v>0</v>
      </c>
      <c r="Z203">
        <v>0</v>
      </c>
      <c r="AA203">
        <v>0</v>
      </c>
      <c r="AB203">
        <v>0</v>
      </c>
      <c r="AC203">
        <v>0</v>
      </c>
      <c r="AD203">
        <v>0</v>
      </c>
      <c r="AE203">
        <v>0</v>
      </c>
      <c r="AF203">
        <v>0</v>
      </c>
      <c r="AG203" t="s">
        <v>1432</v>
      </c>
      <c r="AH203" t="s">
        <v>1287</v>
      </c>
      <c r="AI203" t="s">
        <v>1295</v>
      </c>
      <c r="AJ203" s="12" t="s">
        <v>1297</v>
      </c>
      <c r="AK203" t="s">
        <v>126</v>
      </c>
      <c r="AL203" t="s">
        <v>126</v>
      </c>
      <c r="AM203" s="8">
        <v>45178</v>
      </c>
      <c r="AN203" s="12" t="s">
        <v>1297</v>
      </c>
      <c r="AO203" s="12" t="s">
        <v>1297</v>
      </c>
      <c r="AP203" t="s">
        <v>1703</v>
      </c>
      <c r="AQ203" t="s">
        <v>120</v>
      </c>
      <c r="AR203" s="35">
        <v>219642</v>
      </c>
      <c r="AS203" t="s">
        <v>1703</v>
      </c>
      <c r="AU203" s="29">
        <f>IFERROR(Table4[[#This Row],[THT]]/Table4[[#This Row],[ACD_CALLS]],"")</f>
        <v>0</v>
      </c>
      <c r="AV203" s="29">
        <f>COUNTIF(Roster!B:B,Table4[[#This Row],[EMPLID]])</f>
        <v>1</v>
      </c>
      <c r="AW203" s="29">
        <f>IF(Table4[[#This Row],[Is Agent ]]=0,"",SUM(Table4[[#This Row],[I_ACD_TIME]],Table4[[#This Row],[I_ACD_OTHER_TIME]],Table4[[#This Row],[I_ACD_AUX_OUT_TIME]],Table4[[#This Row],[I_ACW_TIME]]))</f>
        <v>119</v>
      </c>
    </row>
    <row r="204" spans="1:49" x14ac:dyDescent="0.25">
      <c r="A204" s="29" t="str">
        <f>CONCATENATE(Table4[[#This Row],[CMSID]],"-",Table4[[#This Row],[CALL_DATE]])</f>
        <v>95640-45177</v>
      </c>
      <c r="B204">
        <v>82522102</v>
      </c>
      <c r="C204" s="8">
        <v>45177</v>
      </c>
      <c r="D204" t="s">
        <v>123</v>
      </c>
      <c r="E204">
        <v>0</v>
      </c>
      <c r="F204">
        <v>0</v>
      </c>
      <c r="G204">
        <v>0</v>
      </c>
      <c r="H204">
        <v>0</v>
      </c>
      <c r="I204">
        <v>0</v>
      </c>
      <c r="J204">
        <v>0</v>
      </c>
      <c r="K204">
        <v>0</v>
      </c>
      <c r="L204">
        <v>455</v>
      </c>
      <c r="M204">
        <v>0</v>
      </c>
      <c r="N204">
        <v>0</v>
      </c>
      <c r="O204">
        <v>3</v>
      </c>
      <c r="P204">
        <v>0</v>
      </c>
      <c r="Q204">
        <v>0</v>
      </c>
      <c r="R204">
        <v>0</v>
      </c>
      <c r="S204">
        <v>0</v>
      </c>
      <c r="T204">
        <v>0</v>
      </c>
      <c r="U204">
        <v>36800</v>
      </c>
      <c r="V204">
        <v>9473</v>
      </c>
      <c r="W204">
        <v>725</v>
      </c>
      <c r="X204">
        <v>35</v>
      </c>
      <c r="Y204">
        <v>1773</v>
      </c>
      <c r="Z204">
        <v>3015</v>
      </c>
      <c r="AA204">
        <v>0</v>
      </c>
      <c r="AB204">
        <v>3282</v>
      </c>
      <c r="AC204">
        <v>30</v>
      </c>
      <c r="AD204">
        <v>0</v>
      </c>
      <c r="AE204">
        <v>153</v>
      </c>
      <c r="AF204">
        <v>0</v>
      </c>
      <c r="AG204" t="s">
        <v>1379</v>
      </c>
      <c r="AH204" t="s">
        <v>1291</v>
      </c>
      <c r="AI204" t="s">
        <v>1295</v>
      </c>
      <c r="AJ204" s="12" t="s">
        <v>1297</v>
      </c>
      <c r="AK204" t="s">
        <v>128</v>
      </c>
      <c r="AL204" t="s">
        <v>128</v>
      </c>
      <c r="AM204" s="8">
        <v>45178</v>
      </c>
      <c r="AN204" s="12" t="s">
        <v>1297</v>
      </c>
      <c r="AO204" s="12" t="s">
        <v>1297</v>
      </c>
      <c r="AP204" t="s">
        <v>1703</v>
      </c>
      <c r="AQ204" t="s">
        <v>120</v>
      </c>
      <c r="AR204" s="35">
        <v>95640</v>
      </c>
      <c r="AS204" t="s">
        <v>1703</v>
      </c>
      <c r="AU204" s="29" t="str">
        <f>IFERROR(Table4[[#This Row],[THT]]/Table4[[#This Row],[ACD_CALLS]],"")</f>
        <v/>
      </c>
      <c r="AV204" s="29">
        <f>COUNTIF(Roster!B:B,Table4[[#This Row],[EMPLID]])</f>
        <v>1</v>
      </c>
      <c r="AW204" s="29">
        <f>IF(Table4[[#This Row],[Is Agent ]]=0,"",SUM(Table4[[#This Row],[I_ACD_TIME]],Table4[[#This Row],[I_ACD_OTHER_TIME]],Table4[[#This Row],[I_ACD_AUX_OUT_TIME]],Table4[[#This Row],[I_ACW_TIME]]))</f>
        <v>0</v>
      </c>
    </row>
    <row r="205" spans="1:49" x14ac:dyDescent="0.25">
      <c r="A205" s="29" t="str">
        <f>CONCATENATE(Table4[[#This Row],[CMSID]],"-",Table4[[#This Row],[CALL_DATE]])</f>
        <v>95640-45171</v>
      </c>
      <c r="B205">
        <v>82522102</v>
      </c>
      <c r="C205" s="8">
        <v>45171</v>
      </c>
      <c r="D205" t="s">
        <v>118</v>
      </c>
      <c r="E205">
        <v>49</v>
      </c>
      <c r="F205">
        <v>0</v>
      </c>
      <c r="G205">
        <v>23766</v>
      </c>
      <c r="H205">
        <v>1128</v>
      </c>
      <c r="I205">
        <v>607</v>
      </c>
      <c r="J205">
        <v>4</v>
      </c>
      <c r="K205">
        <v>0</v>
      </c>
      <c r="L205">
        <v>1171</v>
      </c>
      <c r="M205">
        <v>0</v>
      </c>
      <c r="N205">
        <v>0</v>
      </c>
      <c r="O205">
        <v>18</v>
      </c>
      <c r="P205">
        <v>1803</v>
      </c>
      <c r="Q205">
        <v>17</v>
      </c>
      <c r="R205">
        <v>227</v>
      </c>
      <c r="S205">
        <v>4</v>
      </c>
      <c r="T205">
        <v>0</v>
      </c>
      <c r="U205">
        <v>0</v>
      </c>
      <c r="V205">
        <v>0</v>
      </c>
      <c r="W205">
        <v>0</v>
      </c>
      <c r="X205">
        <v>0</v>
      </c>
      <c r="Y205">
        <v>0</v>
      </c>
      <c r="Z205">
        <v>0</v>
      </c>
      <c r="AA205">
        <v>0</v>
      </c>
      <c r="AB205">
        <v>0</v>
      </c>
      <c r="AC205">
        <v>0</v>
      </c>
      <c r="AD205">
        <v>0</v>
      </c>
      <c r="AE205">
        <v>0</v>
      </c>
      <c r="AF205">
        <v>0</v>
      </c>
      <c r="AG205" t="s">
        <v>1379</v>
      </c>
      <c r="AH205" t="s">
        <v>1291</v>
      </c>
      <c r="AI205" t="s">
        <v>1295</v>
      </c>
      <c r="AJ205" s="12" t="s">
        <v>1297</v>
      </c>
      <c r="AK205" t="s">
        <v>128</v>
      </c>
      <c r="AL205" t="s">
        <v>128</v>
      </c>
      <c r="AM205" s="8">
        <v>45171</v>
      </c>
      <c r="AN205" s="12" t="s">
        <v>1297</v>
      </c>
      <c r="AO205" s="12" t="s">
        <v>1297</v>
      </c>
      <c r="AP205" t="s">
        <v>1703</v>
      </c>
      <c r="AQ205" t="s">
        <v>120</v>
      </c>
      <c r="AR205" s="35">
        <v>95640</v>
      </c>
      <c r="AS205" t="s">
        <v>1703</v>
      </c>
      <c r="AU205" s="29">
        <f>IFERROR(Table4[[#This Row],[THT]]/Table4[[#This Row],[ACD_CALLS]],"")</f>
        <v>0</v>
      </c>
      <c r="AV205" s="29">
        <f>COUNTIF(Roster!B:B,Table4[[#This Row],[EMPLID]])</f>
        <v>1</v>
      </c>
      <c r="AW205" s="29">
        <f>IF(Table4[[#This Row],[Is Agent ]]=0,"",SUM(Table4[[#This Row],[I_ACD_TIME]],Table4[[#This Row],[I_ACD_OTHER_TIME]],Table4[[#This Row],[I_ACD_AUX_OUT_TIME]],Table4[[#This Row],[I_ACW_TIME]]))</f>
        <v>25505</v>
      </c>
    </row>
    <row r="206" spans="1:49" x14ac:dyDescent="0.25">
      <c r="A206" s="29" t="str">
        <f>CONCATENATE(Table4[[#This Row],[CMSID]],"-",Table4[[#This Row],[CALL_DATE]])</f>
        <v>95640-45176</v>
      </c>
      <c r="B206">
        <v>82522102</v>
      </c>
      <c r="C206" s="8">
        <v>45176</v>
      </c>
      <c r="D206" t="s">
        <v>123</v>
      </c>
      <c r="E206">
        <v>1</v>
      </c>
      <c r="F206">
        <v>0</v>
      </c>
      <c r="G206">
        <v>1560</v>
      </c>
      <c r="H206">
        <v>368</v>
      </c>
      <c r="I206">
        <v>0</v>
      </c>
      <c r="J206">
        <v>0</v>
      </c>
      <c r="K206">
        <v>0</v>
      </c>
      <c r="L206">
        <v>1782</v>
      </c>
      <c r="M206">
        <v>0</v>
      </c>
      <c r="N206">
        <v>0</v>
      </c>
      <c r="O206">
        <v>9</v>
      </c>
      <c r="P206">
        <v>451</v>
      </c>
      <c r="Q206">
        <v>3</v>
      </c>
      <c r="R206">
        <v>2</v>
      </c>
      <c r="S206">
        <v>1</v>
      </c>
      <c r="T206">
        <v>0</v>
      </c>
      <c r="U206">
        <v>36468</v>
      </c>
      <c r="V206">
        <v>11338</v>
      </c>
      <c r="W206">
        <v>2255</v>
      </c>
      <c r="X206">
        <v>109</v>
      </c>
      <c r="Y206">
        <v>0</v>
      </c>
      <c r="Z206">
        <v>2462</v>
      </c>
      <c r="AA206">
        <v>0</v>
      </c>
      <c r="AB206">
        <v>4894</v>
      </c>
      <c r="AC206">
        <v>0</v>
      </c>
      <c r="AD206">
        <v>0</v>
      </c>
      <c r="AE206">
        <v>3614</v>
      </c>
      <c r="AF206">
        <v>0</v>
      </c>
      <c r="AG206" t="s">
        <v>1379</v>
      </c>
      <c r="AH206" t="s">
        <v>1291</v>
      </c>
      <c r="AI206" t="s">
        <v>1295</v>
      </c>
      <c r="AJ206" s="12" t="s">
        <v>1297</v>
      </c>
      <c r="AK206" t="s">
        <v>128</v>
      </c>
      <c r="AL206" t="s">
        <v>128</v>
      </c>
      <c r="AM206" s="8">
        <v>45178</v>
      </c>
      <c r="AN206" s="12" t="s">
        <v>1297</v>
      </c>
      <c r="AO206" s="12" t="s">
        <v>1297</v>
      </c>
      <c r="AP206" t="s">
        <v>1703</v>
      </c>
      <c r="AQ206" t="s">
        <v>120</v>
      </c>
      <c r="AR206" s="35">
        <v>95640</v>
      </c>
      <c r="AS206" t="s">
        <v>1703</v>
      </c>
      <c r="AU206" s="29">
        <f>IFERROR(Table4[[#This Row],[THT]]/Table4[[#This Row],[ACD_CALLS]],"")</f>
        <v>0</v>
      </c>
      <c r="AV206" s="29">
        <f>COUNTIF(Roster!B:B,Table4[[#This Row],[EMPLID]])</f>
        <v>1</v>
      </c>
      <c r="AW206" s="29">
        <f>IF(Table4[[#This Row],[Is Agent ]]=0,"",SUM(Table4[[#This Row],[I_ACD_TIME]],Table4[[#This Row],[I_ACD_OTHER_TIME]],Table4[[#This Row],[I_ACD_AUX_OUT_TIME]],Table4[[#This Row],[I_ACW_TIME]]))</f>
        <v>1928</v>
      </c>
    </row>
    <row r="207" spans="1:49" x14ac:dyDescent="0.25">
      <c r="A207" s="29" t="str">
        <f>CONCATENATE(Table4[[#This Row],[CMSID]],"-",Table4[[#This Row],[CALL_DATE]])</f>
        <v>95640-45171</v>
      </c>
      <c r="B207">
        <v>82522102</v>
      </c>
      <c r="C207" s="8">
        <v>45171</v>
      </c>
      <c r="D207" t="s">
        <v>123</v>
      </c>
      <c r="E207">
        <v>2</v>
      </c>
      <c r="F207">
        <v>0</v>
      </c>
      <c r="G207">
        <v>301</v>
      </c>
      <c r="H207">
        <v>33</v>
      </c>
      <c r="I207">
        <v>30</v>
      </c>
      <c r="J207">
        <v>0</v>
      </c>
      <c r="K207">
        <v>0</v>
      </c>
      <c r="L207">
        <v>1458</v>
      </c>
      <c r="M207">
        <v>0</v>
      </c>
      <c r="N207">
        <v>0</v>
      </c>
      <c r="O207">
        <v>19</v>
      </c>
      <c r="P207">
        <v>223</v>
      </c>
      <c r="Q207">
        <v>3</v>
      </c>
      <c r="R207">
        <v>6</v>
      </c>
      <c r="S207">
        <v>1</v>
      </c>
      <c r="T207">
        <v>0</v>
      </c>
      <c r="U207">
        <v>37273</v>
      </c>
      <c r="V207">
        <v>11808</v>
      </c>
      <c r="W207">
        <v>0</v>
      </c>
      <c r="X207">
        <v>83</v>
      </c>
      <c r="Y207">
        <v>0</v>
      </c>
      <c r="Z207">
        <v>2629</v>
      </c>
      <c r="AA207">
        <v>0</v>
      </c>
      <c r="AB207">
        <v>7124</v>
      </c>
      <c r="AC207">
        <v>0</v>
      </c>
      <c r="AD207">
        <v>0</v>
      </c>
      <c r="AE207">
        <v>753</v>
      </c>
      <c r="AF207">
        <v>0</v>
      </c>
      <c r="AG207" t="s">
        <v>1379</v>
      </c>
      <c r="AH207" t="s">
        <v>1291</v>
      </c>
      <c r="AI207" t="s">
        <v>1295</v>
      </c>
      <c r="AJ207" s="12" t="s">
        <v>1297</v>
      </c>
      <c r="AK207" t="s">
        <v>128</v>
      </c>
      <c r="AL207" t="s">
        <v>128</v>
      </c>
      <c r="AM207" s="8">
        <v>45171</v>
      </c>
      <c r="AN207" s="12" t="s">
        <v>1297</v>
      </c>
      <c r="AO207" s="12" t="s">
        <v>1297</v>
      </c>
      <c r="AP207" t="s">
        <v>1703</v>
      </c>
      <c r="AQ207" t="s">
        <v>120</v>
      </c>
      <c r="AR207" s="35">
        <v>95640</v>
      </c>
      <c r="AS207" t="s">
        <v>1703</v>
      </c>
      <c r="AU207" s="29">
        <f>IFERROR(Table4[[#This Row],[THT]]/Table4[[#This Row],[ACD_CALLS]],"")</f>
        <v>0</v>
      </c>
      <c r="AV207" s="29">
        <f>COUNTIF(Roster!B:B,Table4[[#This Row],[EMPLID]])</f>
        <v>1</v>
      </c>
      <c r="AW207" s="29">
        <f>IF(Table4[[#This Row],[Is Agent ]]=0,"",SUM(Table4[[#This Row],[I_ACD_TIME]],Table4[[#This Row],[I_ACD_OTHER_TIME]],Table4[[#This Row],[I_ACD_AUX_OUT_TIME]],Table4[[#This Row],[I_ACW_TIME]]))</f>
        <v>364</v>
      </c>
    </row>
    <row r="208" spans="1:49" x14ac:dyDescent="0.25">
      <c r="A208" s="29" t="str">
        <f>CONCATENATE(Table4[[#This Row],[CMSID]],"-",Table4[[#This Row],[CALL_DATE]])</f>
        <v>95640-45177</v>
      </c>
      <c r="B208">
        <v>82522102</v>
      </c>
      <c r="C208" s="8">
        <v>45177</v>
      </c>
      <c r="D208" t="s">
        <v>118</v>
      </c>
      <c r="E208">
        <v>47</v>
      </c>
      <c r="F208">
        <v>0</v>
      </c>
      <c r="G208">
        <v>24090</v>
      </c>
      <c r="H208">
        <v>2288</v>
      </c>
      <c r="I208">
        <v>937</v>
      </c>
      <c r="J208">
        <v>0</v>
      </c>
      <c r="K208">
        <v>0</v>
      </c>
      <c r="L208">
        <v>1171</v>
      </c>
      <c r="M208">
        <v>0</v>
      </c>
      <c r="N208">
        <v>0</v>
      </c>
      <c r="O208">
        <v>13</v>
      </c>
      <c r="P208">
        <v>3304</v>
      </c>
      <c r="Q208">
        <v>29</v>
      </c>
      <c r="R208">
        <v>224</v>
      </c>
      <c r="S208">
        <v>8</v>
      </c>
      <c r="T208">
        <v>0</v>
      </c>
      <c r="U208">
        <v>0</v>
      </c>
      <c r="V208">
        <v>0</v>
      </c>
      <c r="W208">
        <v>0</v>
      </c>
      <c r="X208">
        <v>0</v>
      </c>
      <c r="Y208">
        <v>0</v>
      </c>
      <c r="Z208">
        <v>0</v>
      </c>
      <c r="AA208">
        <v>0</v>
      </c>
      <c r="AB208">
        <v>0</v>
      </c>
      <c r="AC208">
        <v>0</v>
      </c>
      <c r="AD208">
        <v>0</v>
      </c>
      <c r="AE208">
        <v>0</v>
      </c>
      <c r="AF208">
        <v>0</v>
      </c>
      <c r="AG208" t="s">
        <v>1379</v>
      </c>
      <c r="AH208" t="s">
        <v>1291</v>
      </c>
      <c r="AI208" t="s">
        <v>1295</v>
      </c>
      <c r="AJ208" s="12" t="s">
        <v>1297</v>
      </c>
      <c r="AK208" t="s">
        <v>128</v>
      </c>
      <c r="AL208" t="s">
        <v>128</v>
      </c>
      <c r="AM208" s="8">
        <v>45178</v>
      </c>
      <c r="AN208" s="12" t="s">
        <v>1297</v>
      </c>
      <c r="AO208" s="12" t="s">
        <v>1297</v>
      </c>
      <c r="AP208" t="s">
        <v>1703</v>
      </c>
      <c r="AQ208" t="s">
        <v>120</v>
      </c>
      <c r="AR208" s="35">
        <v>95640</v>
      </c>
      <c r="AS208" t="s">
        <v>1703</v>
      </c>
      <c r="AU208" s="29">
        <f>IFERROR(Table4[[#This Row],[THT]]/Table4[[#This Row],[ACD_CALLS]],"")</f>
        <v>0</v>
      </c>
      <c r="AV208" s="29">
        <f>COUNTIF(Roster!B:B,Table4[[#This Row],[EMPLID]])</f>
        <v>1</v>
      </c>
      <c r="AW208" s="29">
        <f>IF(Table4[[#This Row],[Is Agent ]]=0,"",SUM(Table4[[#This Row],[I_ACD_TIME]],Table4[[#This Row],[I_ACD_OTHER_TIME]],Table4[[#This Row],[I_ACD_AUX_OUT_TIME]],Table4[[#This Row],[I_ACW_TIME]]))</f>
        <v>27315</v>
      </c>
    </row>
    <row r="209" spans="1:49" x14ac:dyDescent="0.25">
      <c r="A209" s="29" t="str">
        <f>CONCATENATE(Table4[[#This Row],[CMSID]],"-",Table4[[#This Row],[CALL_DATE]])</f>
        <v>95640-45176</v>
      </c>
      <c r="B209">
        <v>82522102</v>
      </c>
      <c r="C209" s="8">
        <v>45176</v>
      </c>
      <c r="D209" t="s">
        <v>118</v>
      </c>
      <c r="E209">
        <v>32</v>
      </c>
      <c r="F209">
        <v>1</v>
      </c>
      <c r="G209">
        <v>19200</v>
      </c>
      <c r="H209">
        <v>1557</v>
      </c>
      <c r="I209">
        <v>95</v>
      </c>
      <c r="J209">
        <v>32</v>
      </c>
      <c r="K209">
        <v>0</v>
      </c>
      <c r="L209">
        <v>235</v>
      </c>
      <c r="M209">
        <v>0</v>
      </c>
      <c r="N209">
        <v>0</v>
      </c>
      <c r="O209">
        <v>2</v>
      </c>
      <c r="P209">
        <v>1706</v>
      </c>
      <c r="Q209">
        <v>10</v>
      </c>
      <c r="R209">
        <v>156</v>
      </c>
      <c r="S209">
        <v>1</v>
      </c>
      <c r="T209">
        <v>0</v>
      </c>
      <c r="U209">
        <v>0</v>
      </c>
      <c r="V209">
        <v>0</v>
      </c>
      <c r="W209">
        <v>0</v>
      </c>
      <c r="X209">
        <v>0</v>
      </c>
      <c r="Y209">
        <v>0</v>
      </c>
      <c r="Z209">
        <v>0</v>
      </c>
      <c r="AA209">
        <v>0</v>
      </c>
      <c r="AB209">
        <v>0</v>
      </c>
      <c r="AC209">
        <v>0</v>
      </c>
      <c r="AD209">
        <v>0</v>
      </c>
      <c r="AE209">
        <v>0</v>
      </c>
      <c r="AF209">
        <v>0</v>
      </c>
      <c r="AG209" t="s">
        <v>1379</v>
      </c>
      <c r="AH209" t="s">
        <v>1291</v>
      </c>
      <c r="AI209" t="s">
        <v>1295</v>
      </c>
      <c r="AJ209" s="12" t="s">
        <v>1297</v>
      </c>
      <c r="AK209" t="s">
        <v>128</v>
      </c>
      <c r="AL209" t="s">
        <v>128</v>
      </c>
      <c r="AM209" s="8">
        <v>45178</v>
      </c>
      <c r="AN209" s="12" t="s">
        <v>1297</v>
      </c>
      <c r="AO209" s="12" t="s">
        <v>1297</v>
      </c>
      <c r="AP209" t="s">
        <v>1703</v>
      </c>
      <c r="AQ209" t="s">
        <v>120</v>
      </c>
      <c r="AR209" s="35">
        <v>95640</v>
      </c>
      <c r="AS209" t="s">
        <v>1703</v>
      </c>
      <c r="AU209" s="29">
        <f>IFERROR(Table4[[#This Row],[THT]]/Table4[[#This Row],[ACD_CALLS]],"")</f>
        <v>0</v>
      </c>
      <c r="AV209" s="29">
        <f>COUNTIF(Roster!B:B,Table4[[#This Row],[EMPLID]])</f>
        <v>1</v>
      </c>
      <c r="AW209" s="29">
        <f>IF(Table4[[#This Row],[Is Agent ]]=0,"",SUM(Table4[[#This Row],[I_ACD_TIME]],Table4[[#This Row],[I_ACD_OTHER_TIME]],Table4[[#This Row],[I_ACD_AUX_OUT_TIME]],Table4[[#This Row],[I_ACW_TIME]]))</f>
        <v>20884</v>
      </c>
    </row>
    <row r="210" spans="1:49" x14ac:dyDescent="0.25">
      <c r="A210" s="29" t="str">
        <f>CONCATENATE(Table4[[#This Row],[CMSID]],"-",Table4[[#This Row],[CALL_DATE]])</f>
        <v>159641-45174</v>
      </c>
      <c r="B210">
        <v>89195102</v>
      </c>
      <c r="C210" s="8">
        <v>45174</v>
      </c>
      <c r="D210" t="s">
        <v>123</v>
      </c>
      <c r="E210">
        <v>1</v>
      </c>
      <c r="F210">
        <v>0</v>
      </c>
      <c r="G210">
        <v>534</v>
      </c>
      <c r="H210">
        <v>0</v>
      </c>
      <c r="I210">
        <v>0</v>
      </c>
      <c r="J210">
        <v>28</v>
      </c>
      <c r="K210">
        <v>0</v>
      </c>
      <c r="L210">
        <v>896</v>
      </c>
      <c r="M210">
        <v>0</v>
      </c>
      <c r="N210">
        <v>0</v>
      </c>
      <c r="O210">
        <v>14</v>
      </c>
      <c r="P210">
        <v>0</v>
      </c>
      <c r="Q210">
        <v>0</v>
      </c>
      <c r="R210">
        <v>3</v>
      </c>
      <c r="S210">
        <v>0</v>
      </c>
      <c r="T210">
        <v>0</v>
      </c>
      <c r="U210">
        <v>35725</v>
      </c>
      <c r="V210">
        <v>10163</v>
      </c>
      <c r="W210">
        <v>1277</v>
      </c>
      <c r="X210">
        <v>245</v>
      </c>
      <c r="Y210">
        <v>0</v>
      </c>
      <c r="Z210">
        <v>2856</v>
      </c>
      <c r="AA210">
        <v>0</v>
      </c>
      <c r="AB210">
        <v>2974</v>
      </c>
      <c r="AC210">
        <v>0</v>
      </c>
      <c r="AD210">
        <v>0</v>
      </c>
      <c r="AE210">
        <v>3239</v>
      </c>
      <c r="AF210">
        <v>0</v>
      </c>
      <c r="AG210" t="s">
        <v>1386</v>
      </c>
      <c r="AH210" t="s">
        <v>1288</v>
      </c>
      <c r="AI210" t="s">
        <v>1295</v>
      </c>
      <c r="AJ210" s="12" t="s">
        <v>1297</v>
      </c>
      <c r="AK210" t="s">
        <v>119</v>
      </c>
      <c r="AL210" t="s">
        <v>119</v>
      </c>
      <c r="AM210" s="8">
        <v>45178</v>
      </c>
      <c r="AN210" s="12" t="s">
        <v>1297</v>
      </c>
      <c r="AO210" s="12" t="s">
        <v>1297</v>
      </c>
      <c r="AP210" t="s">
        <v>1703</v>
      </c>
      <c r="AQ210" t="s">
        <v>120</v>
      </c>
      <c r="AR210" s="35">
        <v>159641</v>
      </c>
      <c r="AS210" t="s">
        <v>1703</v>
      </c>
      <c r="AU210" s="29">
        <f>IFERROR(Table4[[#This Row],[THT]]/Table4[[#This Row],[ACD_CALLS]],"")</f>
        <v>0</v>
      </c>
      <c r="AV210" s="29">
        <f>COUNTIF(Roster!B:B,Table4[[#This Row],[EMPLID]])</f>
        <v>1</v>
      </c>
      <c r="AW210" s="29">
        <f>IF(Table4[[#This Row],[Is Agent ]]=0,"",SUM(Table4[[#This Row],[I_ACD_TIME]],Table4[[#This Row],[I_ACD_OTHER_TIME]],Table4[[#This Row],[I_ACD_AUX_OUT_TIME]],Table4[[#This Row],[I_ACW_TIME]]))</f>
        <v>562</v>
      </c>
    </row>
    <row r="211" spans="1:49" x14ac:dyDescent="0.25">
      <c r="A211" s="29" t="str">
        <f>CONCATENATE(Table4[[#This Row],[CMSID]],"-",Table4[[#This Row],[CALL_DATE]])</f>
        <v>159641-45176</v>
      </c>
      <c r="B211">
        <v>89195102</v>
      </c>
      <c r="C211" s="8">
        <v>45176</v>
      </c>
      <c r="D211" t="s">
        <v>118</v>
      </c>
      <c r="E211">
        <v>36</v>
      </c>
      <c r="F211">
        <v>0</v>
      </c>
      <c r="G211">
        <v>27403</v>
      </c>
      <c r="H211">
        <v>1773</v>
      </c>
      <c r="I211">
        <v>1039</v>
      </c>
      <c r="J211">
        <v>506</v>
      </c>
      <c r="K211">
        <v>0</v>
      </c>
      <c r="L211">
        <v>1926</v>
      </c>
      <c r="M211">
        <v>0</v>
      </c>
      <c r="N211">
        <v>0</v>
      </c>
      <c r="O211">
        <v>5</v>
      </c>
      <c r="P211">
        <v>3195</v>
      </c>
      <c r="Q211">
        <v>14</v>
      </c>
      <c r="R211">
        <v>172</v>
      </c>
      <c r="S211">
        <v>2</v>
      </c>
      <c r="T211">
        <v>0</v>
      </c>
      <c r="U211">
        <v>0</v>
      </c>
      <c r="V211">
        <v>0</v>
      </c>
      <c r="W211">
        <v>0</v>
      </c>
      <c r="X211">
        <v>0</v>
      </c>
      <c r="Y211">
        <v>0</v>
      </c>
      <c r="Z211">
        <v>0</v>
      </c>
      <c r="AA211">
        <v>0</v>
      </c>
      <c r="AB211">
        <v>0</v>
      </c>
      <c r="AC211">
        <v>0</v>
      </c>
      <c r="AD211">
        <v>0</v>
      </c>
      <c r="AE211">
        <v>0</v>
      </c>
      <c r="AF211">
        <v>0</v>
      </c>
      <c r="AG211" t="s">
        <v>1386</v>
      </c>
      <c r="AH211" t="s">
        <v>1288</v>
      </c>
      <c r="AI211" t="s">
        <v>1295</v>
      </c>
      <c r="AJ211" s="12" t="s">
        <v>1297</v>
      </c>
      <c r="AK211" t="s">
        <v>119</v>
      </c>
      <c r="AL211" t="s">
        <v>119</v>
      </c>
      <c r="AM211" s="8">
        <v>45178</v>
      </c>
      <c r="AN211" s="12" t="s">
        <v>1297</v>
      </c>
      <c r="AO211" s="12" t="s">
        <v>1297</v>
      </c>
      <c r="AP211" t="s">
        <v>1703</v>
      </c>
      <c r="AQ211" t="s">
        <v>120</v>
      </c>
      <c r="AR211" s="35">
        <v>159641</v>
      </c>
      <c r="AS211" t="s">
        <v>1703</v>
      </c>
      <c r="AU211" s="29">
        <f>IFERROR(Table4[[#This Row],[THT]]/Table4[[#This Row],[ACD_CALLS]],"")</f>
        <v>0</v>
      </c>
      <c r="AV211" s="29">
        <f>COUNTIF(Roster!B:B,Table4[[#This Row],[EMPLID]])</f>
        <v>1</v>
      </c>
      <c r="AW211" s="29">
        <f>IF(Table4[[#This Row],[Is Agent ]]=0,"",SUM(Table4[[#This Row],[I_ACD_TIME]],Table4[[#This Row],[I_ACD_OTHER_TIME]],Table4[[#This Row],[I_ACD_AUX_OUT_TIME]],Table4[[#This Row],[I_ACW_TIME]]))</f>
        <v>30721</v>
      </c>
    </row>
    <row r="212" spans="1:49" x14ac:dyDescent="0.25">
      <c r="A212" s="29" t="str">
        <f>CONCATENATE(Table4[[#This Row],[CMSID]],"-",Table4[[#This Row],[CALL_DATE]])</f>
        <v>159641-45174</v>
      </c>
      <c r="B212">
        <v>89195102</v>
      </c>
      <c r="C212" s="8">
        <v>45174</v>
      </c>
      <c r="D212" t="s">
        <v>118</v>
      </c>
      <c r="E212">
        <v>41</v>
      </c>
      <c r="F212">
        <v>0</v>
      </c>
      <c r="G212">
        <v>21258</v>
      </c>
      <c r="H212">
        <v>1740</v>
      </c>
      <c r="I212">
        <v>603</v>
      </c>
      <c r="J212">
        <v>526</v>
      </c>
      <c r="K212">
        <v>0</v>
      </c>
      <c r="L212">
        <v>824</v>
      </c>
      <c r="M212">
        <v>0</v>
      </c>
      <c r="N212">
        <v>0</v>
      </c>
      <c r="O212">
        <v>8</v>
      </c>
      <c r="P212">
        <v>2701</v>
      </c>
      <c r="Q212">
        <v>22</v>
      </c>
      <c r="R212">
        <v>196</v>
      </c>
      <c r="S212">
        <v>6</v>
      </c>
      <c r="T212">
        <v>0</v>
      </c>
      <c r="U212">
        <v>0</v>
      </c>
      <c r="V212">
        <v>0</v>
      </c>
      <c r="W212">
        <v>0</v>
      </c>
      <c r="X212">
        <v>0</v>
      </c>
      <c r="Y212">
        <v>0</v>
      </c>
      <c r="Z212">
        <v>0</v>
      </c>
      <c r="AA212">
        <v>0</v>
      </c>
      <c r="AB212">
        <v>0</v>
      </c>
      <c r="AC212">
        <v>0</v>
      </c>
      <c r="AD212">
        <v>0</v>
      </c>
      <c r="AE212">
        <v>0</v>
      </c>
      <c r="AF212">
        <v>0</v>
      </c>
      <c r="AG212" t="s">
        <v>1386</v>
      </c>
      <c r="AH212" t="s">
        <v>1288</v>
      </c>
      <c r="AI212" t="s">
        <v>1295</v>
      </c>
      <c r="AJ212" s="12" t="s">
        <v>1297</v>
      </c>
      <c r="AK212" t="s">
        <v>119</v>
      </c>
      <c r="AL212" t="s">
        <v>119</v>
      </c>
      <c r="AM212" s="8">
        <v>45178</v>
      </c>
      <c r="AN212" s="12" t="s">
        <v>1297</v>
      </c>
      <c r="AO212" s="12" t="s">
        <v>1297</v>
      </c>
      <c r="AP212" t="s">
        <v>1703</v>
      </c>
      <c r="AQ212" t="s">
        <v>120</v>
      </c>
      <c r="AR212" s="35">
        <v>159641</v>
      </c>
      <c r="AS212" t="s">
        <v>1703</v>
      </c>
      <c r="AU212" s="29">
        <f>IFERROR(Table4[[#This Row],[THT]]/Table4[[#This Row],[ACD_CALLS]],"")</f>
        <v>0</v>
      </c>
      <c r="AV212" s="29">
        <f>COUNTIF(Roster!B:B,Table4[[#This Row],[EMPLID]])</f>
        <v>1</v>
      </c>
      <c r="AW212" s="29">
        <f>IF(Table4[[#This Row],[Is Agent ]]=0,"",SUM(Table4[[#This Row],[I_ACD_TIME]],Table4[[#This Row],[I_ACD_OTHER_TIME]],Table4[[#This Row],[I_ACD_AUX_OUT_TIME]],Table4[[#This Row],[I_ACW_TIME]]))</f>
        <v>24127</v>
      </c>
    </row>
    <row r="213" spans="1:49" x14ac:dyDescent="0.25">
      <c r="A213" s="29" t="str">
        <f>CONCATENATE(Table4[[#This Row],[CMSID]],"-",Table4[[#This Row],[CALL_DATE]])</f>
        <v>159641-45176</v>
      </c>
      <c r="B213">
        <v>89195102</v>
      </c>
      <c r="C213" s="8">
        <v>45176</v>
      </c>
      <c r="D213" t="s">
        <v>123</v>
      </c>
      <c r="E213">
        <v>1</v>
      </c>
      <c r="F213">
        <v>0</v>
      </c>
      <c r="G213">
        <v>233</v>
      </c>
      <c r="H213">
        <v>0</v>
      </c>
      <c r="I213">
        <v>0</v>
      </c>
      <c r="J213">
        <v>30</v>
      </c>
      <c r="K213">
        <v>0</v>
      </c>
      <c r="L213">
        <v>1382</v>
      </c>
      <c r="M213">
        <v>0</v>
      </c>
      <c r="N213">
        <v>0</v>
      </c>
      <c r="O213">
        <v>17</v>
      </c>
      <c r="P213">
        <v>0</v>
      </c>
      <c r="Q213">
        <v>0</v>
      </c>
      <c r="R213">
        <v>3</v>
      </c>
      <c r="S213">
        <v>0</v>
      </c>
      <c r="T213">
        <v>0</v>
      </c>
      <c r="U213">
        <v>37919</v>
      </c>
      <c r="V213">
        <v>6818</v>
      </c>
      <c r="W213">
        <v>817</v>
      </c>
      <c r="X213">
        <v>8</v>
      </c>
      <c r="Y213">
        <v>0</v>
      </c>
      <c r="Z213">
        <v>2551</v>
      </c>
      <c r="AA213">
        <v>0</v>
      </c>
      <c r="AB213">
        <v>2209</v>
      </c>
      <c r="AC213">
        <v>111</v>
      </c>
      <c r="AD213">
        <v>0</v>
      </c>
      <c r="AE213">
        <v>0</v>
      </c>
      <c r="AF213">
        <v>0</v>
      </c>
      <c r="AG213" t="s">
        <v>1386</v>
      </c>
      <c r="AH213" t="s">
        <v>1288</v>
      </c>
      <c r="AI213" t="s">
        <v>1295</v>
      </c>
      <c r="AJ213" s="12" t="s">
        <v>1297</v>
      </c>
      <c r="AK213" t="s">
        <v>119</v>
      </c>
      <c r="AL213" t="s">
        <v>119</v>
      </c>
      <c r="AM213" s="8">
        <v>45178</v>
      </c>
      <c r="AN213" s="12" t="s">
        <v>1297</v>
      </c>
      <c r="AO213" s="12" t="s">
        <v>1297</v>
      </c>
      <c r="AP213" t="s">
        <v>1703</v>
      </c>
      <c r="AQ213" t="s">
        <v>120</v>
      </c>
      <c r="AR213" s="35">
        <v>159641</v>
      </c>
      <c r="AS213" t="s">
        <v>1703</v>
      </c>
      <c r="AU213" s="29">
        <f>IFERROR(Table4[[#This Row],[THT]]/Table4[[#This Row],[ACD_CALLS]],"")</f>
        <v>0</v>
      </c>
      <c r="AV213" s="29">
        <f>COUNTIF(Roster!B:B,Table4[[#This Row],[EMPLID]])</f>
        <v>1</v>
      </c>
      <c r="AW213" s="29">
        <f>IF(Table4[[#This Row],[Is Agent ]]=0,"",SUM(Table4[[#This Row],[I_ACD_TIME]],Table4[[#This Row],[I_ACD_OTHER_TIME]],Table4[[#This Row],[I_ACD_AUX_OUT_TIME]],Table4[[#This Row],[I_ACW_TIME]]))</f>
        <v>263</v>
      </c>
    </row>
    <row r="214" spans="1:49" x14ac:dyDescent="0.25">
      <c r="A214" s="29" t="str">
        <f>CONCATENATE(Table4[[#This Row],[CMSID]],"-",Table4[[#This Row],[CALL_DATE]])</f>
        <v>133641-45170</v>
      </c>
      <c r="B214">
        <v>78489102</v>
      </c>
      <c r="C214" s="8">
        <v>45170</v>
      </c>
      <c r="D214" t="s">
        <v>118</v>
      </c>
      <c r="E214">
        <v>46</v>
      </c>
      <c r="F214">
        <v>0</v>
      </c>
      <c r="G214">
        <v>18853</v>
      </c>
      <c r="H214">
        <v>1167</v>
      </c>
      <c r="I214">
        <v>486</v>
      </c>
      <c r="J214">
        <v>0</v>
      </c>
      <c r="K214">
        <v>0</v>
      </c>
      <c r="L214">
        <v>2974</v>
      </c>
      <c r="M214">
        <v>0</v>
      </c>
      <c r="N214">
        <v>0</v>
      </c>
      <c r="O214">
        <v>11</v>
      </c>
      <c r="P214">
        <v>1935</v>
      </c>
      <c r="Q214">
        <v>18</v>
      </c>
      <c r="R214">
        <v>211</v>
      </c>
      <c r="S214">
        <v>4</v>
      </c>
      <c r="T214">
        <v>0</v>
      </c>
      <c r="U214">
        <v>0</v>
      </c>
      <c r="V214">
        <v>0</v>
      </c>
      <c r="W214">
        <v>0</v>
      </c>
      <c r="X214">
        <v>0</v>
      </c>
      <c r="Y214">
        <v>0</v>
      </c>
      <c r="Z214">
        <v>0</v>
      </c>
      <c r="AA214">
        <v>0</v>
      </c>
      <c r="AB214">
        <v>0</v>
      </c>
      <c r="AC214">
        <v>0</v>
      </c>
      <c r="AD214">
        <v>0</v>
      </c>
      <c r="AE214">
        <v>0</v>
      </c>
      <c r="AF214">
        <v>0</v>
      </c>
      <c r="AG214" t="s">
        <v>1375</v>
      </c>
      <c r="AH214" t="s">
        <v>1284</v>
      </c>
      <c r="AI214" t="s">
        <v>1295</v>
      </c>
      <c r="AJ214" s="12" t="s">
        <v>1297</v>
      </c>
      <c r="AK214" t="s">
        <v>128</v>
      </c>
      <c r="AL214" t="s">
        <v>128</v>
      </c>
      <c r="AM214" s="8">
        <v>45171</v>
      </c>
      <c r="AN214" s="12" t="s">
        <v>1297</v>
      </c>
      <c r="AO214" s="12" t="s">
        <v>1297</v>
      </c>
      <c r="AP214" t="s">
        <v>1703</v>
      </c>
      <c r="AQ214" t="s">
        <v>120</v>
      </c>
      <c r="AR214" s="35">
        <v>133641</v>
      </c>
      <c r="AS214" t="s">
        <v>1703</v>
      </c>
      <c r="AU214" s="29">
        <f>IFERROR(Table4[[#This Row],[THT]]/Table4[[#This Row],[ACD_CALLS]],"")</f>
        <v>0</v>
      </c>
      <c r="AV214" s="29">
        <f>COUNTIF(Roster!B:B,Table4[[#This Row],[EMPLID]])</f>
        <v>1</v>
      </c>
      <c r="AW214" s="29">
        <f>IF(Table4[[#This Row],[Is Agent ]]=0,"",SUM(Table4[[#This Row],[I_ACD_TIME]],Table4[[#This Row],[I_ACD_OTHER_TIME]],Table4[[#This Row],[I_ACD_AUX_OUT_TIME]],Table4[[#This Row],[I_ACW_TIME]]))</f>
        <v>20506</v>
      </c>
    </row>
    <row r="215" spans="1:49" x14ac:dyDescent="0.25">
      <c r="A215" s="29" t="str">
        <f>CONCATENATE(Table4[[#This Row],[CMSID]],"-",Table4[[#This Row],[CALL_DATE]])</f>
        <v>133641-45170</v>
      </c>
      <c r="B215">
        <v>78489102</v>
      </c>
      <c r="C215" s="8">
        <v>45170</v>
      </c>
      <c r="D215" t="s">
        <v>123</v>
      </c>
      <c r="E215">
        <v>2</v>
      </c>
      <c r="F215">
        <v>0</v>
      </c>
      <c r="G215">
        <v>687</v>
      </c>
      <c r="H215">
        <v>0</v>
      </c>
      <c r="I215">
        <v>0</v>
      </c>
      <c r="J215">
        <v>0</v>
      </c>
      <c r="K215">
        <v>0</v>
      </c>
      <c r="L215">
        <v>2043</v>
      </c>
      <c r="M215">
        <v>0</v>
      </c>
      <c r="N215">
        <v>0</v>
      </c>
      <c r="O215">
        <v>8</v>
      </c>
      <c r="P215">
        <v>0</v>
      </c>
      <c r="Q215">
        <v>0</v>
      </c>
      <c r="R215">
        <v>6</v>
      </c>
      <c r="S215">
        <v>0</v>
      </c>
      <c r="T215">
        <v>0</v>
      </c>
      <c r="U215">
        <v>29781</v>
      </c>
      <c r="V215">
        <v>8667</v>
      </c>
      <c r="W215">
        <v>187</v>
      </c>
      <c r="X215">
        <v>33</v>
      </c>
      <c r="Y215">
        <v>0</v>
      </c>
      <c r="Z215">
        <v>1797</v>
      </c>
      <c r="AA215">
        <v>0</v>
      </c>
      <c r="AB215">
        <v>3617</v>
      </c>
      <c r="AC215">
        <v>0</v>
      </c>
      <c r="AD215">
        <v>0</v>
      </c>
      <c r="AE215">
        <v>184</v>
      </c>
      <c r="AF215">
        <v>0</v>
      </c>
      <c r="AG215" t="s">
        <v>1375</v>
      </c>
      <c r="AH215" t="s">
        <v>1284</v>
      </c>
      <c r="AI215" t="s">
        <v>1295</v>
      </c>
      <c r="AJ215" s="12" t="s">
        <v>1297</v>
      </c>
      <c r="AK215" t="s">
        <v>128</v>
      </c>
      <c r="AL215" t="s">
        <v>128</v>
      </c>
      <c r="AM215" s="8">
        <v>45171</v>
      </c>
      <c r="AN215" s="12" t="s">
        <v>1297</v>
      </c>
      <c r="AO215" s="12" t="s">
        <v>1297</v>
      </c>
      <c r="AP215" t="s">
        <v>1703</v>
      </c>
      <c r="AQ215" t="s">
        <v>120</v>
      </c>
      <c r="AR215" s="35">
        <v>133641</v>
      </c>
      <c r="AS215" t="s">
        <v>1703</v>
      </c>
      <c r="AU215" s="29">
        <f>IFERROR(Table4[[#This Row],[THT]]/Table4[[#This Row],[ACD_CALLS]],"")</f>
        <v>0</v>
      </c>
      <c r="AV215" s="29">
        <f>COUNTIF(Roster!B:B,Table4[[#This Row],[EMPLID]])</f>
        <v>1</v>
      </c>
      <c r="AW215" s="29">
        <f>IF(Table4[[#This Row],[Is Agent ]]=0,"",SUM(Table4[[#This Row],[I_ACD_TIME]],Table4[[#This Row],[I_ACD_OTHER_TIME]],Table4[[#This Row],[I_ACD_AUX_OUT_TIME]],Table4[[#This Row],[I_ACW_TIME]]))</f>
        <v>687</v>
      </c>
    </row>
    <row r="216" spans="1:49" x14ac:dyDescent="0.25">
      <c r="A216" s="29" t="str">
        <f>CONCATENATE(Table4[[#This Row],[CMSID]],"-",Table4[[#This Row],[CALL_DATE]])</f>
        <v>133641-45177</v>
      </c>
      <c r="B216">
        <v>78489102</v>
      </c>
      <c r="C216" s="8">
        <v>45177</v>
      </c>
      <c r="D216" t="s">
        <v>118</v>
      </c>
      <c r="E216">
        <v>40</v>
      </c>
      <c r="F216">
        <v>1</v>
      </c>
      <c r="G216">
        <v>19059</v>
      </c>
      <c r="H216">
        <v>965</v>
      </c>
      <c r="I216">
        <v>440</v>
      </c>
      <c r="J216">
        <v>0</v>
      </c>
      <c r="K216">
        <v>0</v>
      </c>
      <c r="L216">
        <v>440</v>
      </c>
      <c r="M216">
        <v>0</v>
      </c>
      <c r="N216">
        <v>0</v>
      </c>
      <c r="O216">
        <v>4</v>
      </c>
      <c r="P216">
        <v>1498</v>
      </c>
      <c r="Q216">
        <v>14</v>
      </c>
      <c r="R216">
        <v>196</v>
      </c>
      <c r="S216">
        <v>4</v>
      </c>
      <c r="T216">
        <v>0</v>
      </c>
      <c r="U216">
        <v>0</v>
      </c>
      <c r="V216">
        <v>0</v>
      </c>
      <c r="W216">
        <v>0</v>
      </c>
      <c r="X216">
        <v>0</v>
      </c>
      <c r="Y216">
        <v>0</v>
      </c>
      <c r="Z216">
        <v>0</v>
      </c>
      <c r="AA216">
        <v>0</v>
      </c>
      <c r="AB216">
        <v>0</v>
      </c>
      <c r="AC216">
        <v>0</v>
      </c>
      <c r="AD216">
        <v>0</v>
      </c>
      <c r="AE216">
        <v>0</v>
      </c>
      <c r="AF216">
        <v>0</v>
      </c>
      <c r="AG216" t="s">
        <v>1375</v>
      </c>
      <c r="AH216" t="s">
        <v>1284</v>
      </c>
      <c r="AI216" t="s">
        <v>1295</v>
      </c>
      <c r="AJ216" s="12" t="s">
        <v>1297</v>
      </c>
      <c r="AK216" t="s">
        <v>128</v>
      </c>
      <c r="AL216" t="s">
        <v>128</v>
      </c>
      <c r="AM216" s="8">
        <v>45178</v>
      </c>
      <c r="AN216" s="12" t="s">
        <v>1297</v>
      </c>
      <c r="AO216" s="12" t="s">
        <v>1297</v>
      </c>
      <c r="AP216" t="s">
        <v>1703</v>
      </c>
      <c r="AQ216" t="s">
        <v>120</v>
      </c>
      <c r="AR216" s="35">
        <v>133641</v>
      </c>
      <c r="AS216" t="s">
        <v>1703</v>
      </c>
      <c r="AU216" s="29">
        <f>IFERROR(Table4[[#This Row],[THT]]/Table4[[#This Row],[ACD_CALLS]],"")</f>
        <v>0</v>
      </c>
      <c r="AV216" s="29">
        <f>COUNTIF(Roster!B:B,Table4[[#This Row],[EMPLID]])</f>
        <v>1</v>
      </c>
      <c r="AW216" s="29">
        <f>IF(Table4[[#This Row],[Is Agent ]]=0,"",SUM(Table4[[#This Row],[I_ACD_TIME]],Table4[[#This Row],[I_ACD_OTHER_TIME]],Table4[[#This Row],[I_ACD_AUX_OUT_TIME]],Table4[[#This Row],[I_ACW_TIME]]))</f>
        <v>20464</v>
      </c>
    </row>
    <row r="217" spans="1:49" x14ac:dyDescent="0.25">
      <c r="A217" s="29" t="str">
        <f>CONCATENATE(Table4[[#This Row],[CMSID]],"-",Table4[[#This Row],[CALL_DATE]])</f>
        <v>133641-45176</v>
      </c>
      <c r="B217">
        <v>78489102</v>
      </c>
      <c r="C217" s="8">
        <v>45176</v>
      </c>
      <c r="D217" t="s">
        <v>118</v>
      </c>
      <c r="E217">
        <v>36</v>
      </c>
      <c r="F217">
        <v>0</v>
      </c>
      <c r="G217">
        <v>19468</v>
      </c>
      <c r="H217">
        <v>1312</v>
      </c>
      <c r="I217">
        <v>630</v>
      </c>
      <c r="J217">
        <v>0</v>
      </c>
      <c r="K217">
        <v>0</v>
      </c>
      <c r="L217">
        <v>630</v>
      </c>
      <c r="M217">
        <v>0</v>
      </c>
      <c r="N217">
        <v>0</v>
      </c>
      <c r="O217">
        <v>8</v>
      </c>
      <c r="P217">
        <v>2185</v>
      </c>
      <c r="Q217">
        <v>18</v>
      </c>
      <c r="R217">
        <v>174</v>
      </c>
      <c r="S217">
        <v>7</v>
      </c>
      <c r="T217">
        <v>0</v>
      </c>
      <c r="U217">
        <v>0</v>
      </c>
      <c r="V217">
        <v>0</v>
      </c>
      <c r="W217">
        <v>0</v>
      </c>
      <c r="X217">
        <v>0</v>
      </c>
      <c r="Y217">
        <v>0</v>
      </c>
      <c r="Z217">
        <v>0</v>
      </c>
      <c r="AA217">
        <v>0</v>
      </c>
      <c r="AB217">
        <v>0</v>
      </c>
      <c r="AC217">
        <v>0</v>
      </c>
      <c r="AD217">
        <v>0</v>
      </c>
      <c r="AE217">
        <v>0</v>
      </c>
      <c r="AF217">
        <v>0</v>
      </c>
      <c r="AG217" t="s">
        <v>1375</v>
      </c>
      <c r="AH217" t="s">
        <v>1284</v>
      </c>
      <c r="AI217" t="s">
        <v>1295</v>
      </c>
      <c r="AJ217" s="12" t="s">
        <v>1297</v>
      </c>
      <c r="AK217" t="s">
        <v>128</v>
      </c>
      <c r="AL217" t="s">
        <v>128</v>
      </c>
      <c r="AM217" s="8">
        <v>45178</v>
      </c>
      <c r="AN217" s="12" t="s">
        <v>1297</v>
      </c>
      <c r="AO217" s="12" t="s">
        <v>1297</v>
      </c>
      <c r="AP217" t="s">
        <v>1703</v>
      </c>
      <c r="AQ217" t="s">
        <v>120</v>
      </c>
      <c r="AR217" s="35">
        <v>133641</v>
      </c>
      <c r="AS217" t="s">
        <v>1703</v>
      </c>
      <c r="AU217" s="29">
        <f>IFERROR(Table4[[#This Row],[THT]]/Table4[[#This Row],[ACD_CALLS]],"")</f>
        <v>0</v>
      </c>
      <c r="AV217" s="29">
        <f>COUNTIF(Roster!B:B,Table4[[#This Row],[EMPLID]])</f>
        <v>1</v>
      </c>
      <c r="AW217" s="29">
        <f>IF(Table4[[#This Row],[Is Agent ]]=0,"",SUM(Table4[[#This Row],[I_ACD_TIME]],Table4[[#This Row],[I_ACD_OTHER_TIME]],Table4[[#This Row],[I_ACD_AUX_OUT_TIME]],Table4[[#This Row],[I_ACW_TIME]]))</f>
        <v>21410</v>
      </c>
    </row>
    <row r="218" spans="1:49" x14ac:dyDescent="0.25">
      <c r="A218" s="29" t="str">
        <f>CONCATENATE(Table4[[#This Row],[CMSID]],"-",Table4[[#This Row],[CALL_DATE]])</f>
        <v>133641-45178</v>
      </c>
      <c r="B218">
        <v>78489102</v>
      </c>
      <c r="C218" s="8">
        <v>45178</v>
      </c>
      <c r="D218" t="s">
        <v>123</v>
      </c>
      <c r="E218">
        <v>0</v>
      </c>
      <c r="F218">
        <v>0</v>
      </c>
      <c r="G218">
        <v>0</v>
      </c>
      <c r="H218">
        <v>0</v>
      </c>
      <c r="I218">
        <v>0</v>
      </c>
      <c r="J218">
        <v>0</v>
      </c>
      <c r="K218">
        <v>0</v>
      </c>
      <c r="L218">
        <v>2470</v>
      </c>
      <c r="M218">
        <v>0</v>
      </c>
      <c r="N218">
        <v>0</v>
      </c>
      <c r="O218">
        <v>19</v>
      </c>
      <c r="P218">
        <v>364</v>
      </c>
      <c r="Q218">
        <v>4</v>
      </c>
      <c r="R218">
        <v>0</v>
      </c>
      <c r="S218">
        <v>1</v>
      </c>
      <c r="T218">
        <v>0</v>
      </c>
      <c r="U218">
        <v>28458</v>
      </c>
      <c r="V218">
        <v>6050</v>
      </c>
      <c r="W218">
        <v>2273</v>
      </c>
      <c r="X218">
        <v>29</v>
      </c>
      <c r="Y218">
        <v>0</v>
      </c>
      <c r="Z218">
        <v>1801</v>
      </c>
      <c r="AA218">
        <v>0</v>
      </c>
      <c r="AB218">
        <v>2827</v>
      </c>
      <c r="AC218">
        <v>1</v>
      </c>
      <c r="AD218">
        <v>0</v>
      </c>
      <c r="AE218">
        <v>0</v>
      </c>
      <c r="AF218">
        <v>0</v>
      </c>
      <c r="AG218" t="s">
        <v>1375</v>
      </c>
      <c r="AH218" t="s">
        <v>1284</v>
      </c>
      <c r="AI218" t="s">
        <v>1295</v>
      </c>
      <c r="AJ218" s="12" t="s">
        <v>1297</v>
      </c>
      <c r="AK218" t="s">
        <v>128</v>
      </c>
      <c r="AL218" t="s">
        <v>128</v>
      </c>
      <c r="AM218" s="8">
        <v>45178</v>
      </c>
      <c r="AN218" s="12" t="s">
        <v>1297</v>
      </c>
      <c r="AO218" s="12" t="s">
        <v>1297</v>
      </c>
      <c r="AP218" t="s">
        <v>1703</v>
      </c>
      <c r="AQ218" t="s">
        <v>120</v>
      </c>
      <c r="AR218" s="35">
        <v>133641</v>
      </c>
      <c r="AS218" t="s">
        <v>1703</v>
      </c>
      <c r="AU218" s="29" t="str">
        <f>IFERROR(Table4[[#This Row],[THT]]/Table4[[#This Row],[ACD_CALLS]],"")</f>
        <v/>
      </c>
      <c r="AV218" s="29">
        <f>COUNTIF(Roster!B:B,Table4[[#This Row],[EMPLID]])</f>
        <v>1</v>
      </c>
      <c r="AW218" s="29">
        <f>IF(Table4[[#This Row],[Is Agent ]]=0,"",SUM(Table4[[#This Row],[I_ACD_TIME]],Table4[[#This Row],[I_ACD_OTHER_TIME]],Table4[[#This Row],[I_ACD_AUX_OUT_TIME]],Table4[[#This Row],[I_ACW_TIME]]))</f>
        <v>0</v>
      </c>
    </row>
    <row r="219" spans="1:49" x14ac:dyDescent="0.25">
      <c r="A219" s="29" t="str">
        <f>CONCATENATE(Table4[[#This Row],[CMSID]],"-",Table4[[#This Row],[CALL_DATE]])</f>
        <v>133641-45176</v>
      </c>
      <c r="B219">
        <v>78489102</v>
      </c>
      <c r="C219" s="8">
        <v>45176</v>
      </c>
      <c r="D219" t="s">
        <v>123</v>
      </c>
      <c r="E219">
        <v>2</v>
      </c>
      <c r="F219">
        <v>0</v>
      </c>
      <c r="G219">
        <v>1253</v>
      </c>
      <c r="H219">
        <v>0</v>
      </c>
      <c r="I219">
        <v>0</v>
      </c>
      <c r="J219">
        <v>0</v>
      </c>
      <c r="K219">
        <v>0</v>
      </c>
      <c r="L219">
        <v>2298</v>
      </c>
      <c r="M219">
        <v>0</v>
      </c>
      <c r="N219">
        <v>0</v>
      </c>
      <c r="O219">
        <v>16</v>
      </c>
      <c r="P219">
        <v>0</v>
      </c>
      <c r="Q219">
        <v>0</v>
      </c>
      <c r="R219">
        <v>6</v>
      </c>
      <c r="S219">
        <v>0</v>
      </c>
      <c r="T219">
        <v>0</v>
      </c>
      <c r="U219">
        <v>29392</v>
      </c>
      <c r="V219">
        <v>5945</v>
      </c>
      <c r="W219">
        <v>1234</v>
      </c>
      <c r="X219">
        <v>19</v>
      </c>
      <c r="Y219">
        <v>0</v>
      </c>
      <c r="Z219">
        <v>1761</v>
      </c>
      <c r="AA219">
        <v>0</v>
      </c>
      <c r="AB219">
        <v>3511</v>
      </c>
      <c r="AC219">
        <v>0</v>
      </c>
      <c r="AD219">
        <v>0</v>
      </c>
      <c r="AE219">
        <v>0</v>
      </c>
      <c r="AF219">
        <v>1</v>
      </c>
      <c r="AG219" t="s">
        <v>1375</v>
      </c>
      <c r="AH219" t="s">
        <v>1284</v>
      </c>
      <c r="AI219" t="s">
        <v>1295</v>
      </c>
      <c r="AJ219" s="12" t="s">
        <v>1297</v>
      </c>
      <c r="AK219" t="s">
        <v>128</v>
      </c>
      <c r="AL219" t="s">
        <v>128</v>
      </c>
      <c r="AM219" s="8">
        <v>45178</v>
      </c>
      <c r="AN219" s="12" t="s">
        <v>1297</v>
      </c>
      <c r="AO219" s="12" t="s">
        <v>1297</v>
      </c>
      <c r="AP219" t="s">
        <v>1703</v>
      </c>
      <c r="AQ219" t="s">
        <v>120</v>
      </c>
      <c r="AR219" s="35">
        <v>133641</v>
      </c>
      <c r="AS219" t="s">
        <v>1703</v>
      </c>
      <c r="AU219" s="29">
        <f>IFERROR(Table4[[#This Row],[THT]]/Table4[[#This Row],[ACD_CALLS]],"")</f>
        <v>0</v>
      </c>
      <c r="AV219" s="29">
        <f>COUNTIF(Roster!B:B,Table4[[#This Row],[EMPLID]])</f>
        <v>1</v>
      </c>
      <c r="AW219" s="29">
        <f>IF(Table4[[#This Row],[Is Agent ]]=0,"",SUM(Table4[[#This Row],[I_ACD_TIME]],Table4[[#This Row],[I_ACD_OTHER_TIME]],Table4[[#This Row],[I_ACD_AUX_OUT_TIME]],Table4[[#This Row],[I_ACW_TIME]]))</f>
        <v>1253</v>
      </c>
    </row>
    <row r="220" spans="1:49" x14ac:dyDescent="0.25">
      <c r="A220" s="29" t="str">
        <f>CONCATENATE(Table4[[#This Row],[CMSID]],"-",Table4[[#This Row],[CALL_DATE]])</f>
        <v>133641-45177</v>
      </c>
      <c r="B220">
        <v>78489102</v>
      </c>
      <c r="C220" s="8">
        <v>45177</v>
      </c>
      <c r="D220" t="s">
        <v>123</v>
      </c>
      <c r="E220">
        <v>1</v>
      </c>
      <c r="F220">
        <v>0</v>
      </c>
      <c r="G220">
        <v>86</v>
      </c>
      <c r="H220">
        <v>1</v>
      </c>
      <c r="I220">
        <v>90</v>
      </c>
      <c r="J220">
        <v>0</v>
      </c>
      <c r="K220">
        <v>0</v>
      </c>
      <c r="L220">
        <v>3215</v>
      </c>
      <c r="M220">
        <v>0</v>
      </c>
      <c r="N220">
        <v>0</v>
      </c>
      <c r="O220">
        <v>18</v>
      </c>
      <c r="P220">
        <v>679</v>
      </c>
      <c r="Q220">
        <v>7</v>
      </c>
      <c r="R220">
        <v>3</v>
      </c>
      <c r="S220">
        <v>3</v>
      </c>
      <c r="T220">
        <v>0</v>
      </c>
      <c r="U220">
        <v>28808</v>
      </c>
      <c r="V220">
        <v>6895</v>
      </c>
      <c r="W220">
        <v>1379</v>
      </c>
      <c r="X220">
        <v>117</v>
      </c>
      <c r="Y220">
        <v>0</v>
      </c>
      <c r="Z220">
        <v>1785</v>
      </c>
      <c r="AA220">
        <v>0</v>
      </c>
      <c r="AB220">
        <v>3070</v>
      </c>
      <c r="AC220">
        <v>0</v>
      </c>
      <c r="AD220">
        <v>0</v>
      </c>
      <c r="AE220">
        <v>0</v>
      </c>
      <c r="AF220">
        <v>0</v>
      </c>
      <c r="AG220" t="s">
        <v>1375</v>
      </c>
      <c r="AH220" t="s">
        <v>1284</v>
      </c>
      <c r="AI220" t="s">
        <v>1295</v>
      </c>
      <c r="AJ220" s="12" t="s">
        <v>1297</v>
      </c>
      <c r="AK220" t="s">
        <v>128</v>
      </c>
      <c r="AL220" t="s">
        <v>128</v>
      </c>
      <c r="AM220" s="8">
        <v>45178</v>
      </c>
      <c r="AN220" s="12" t="s">
        <v>1297</v>
      </c>
      <c r="AO220" s="12" t="s">
        <v>1297</v>
      </c>
      <c r="AP220" t="s">
        <v>1703</v>
      </c>
      <c r="AQ220" t="s">
        <v>120</v>
      </c>
      <c r="AR220" s="35">
        <v>133641</v>
      </c>
      <c r="AS220" t="s">
        <v>1703</v>
      </c>
      <c r="AU220" s="29">
        <f>IFERROR(Table4[[#This Row],[THT]]/Table4[[#This Row],[ACD_CALLS]],"")</f>
        <v>0</v>
      </c>
      <c r="AV220" s="29">
        <f>COUNTIF(Roster!B:B,Table4[[#This Row],[EMPLID]])</f>
        <v>1</v>
      </c>
      <c r="AW220" s="29">
        <f>IF(Table4[[#This Row],[Is Agent ]]=0,"",SUM(Table4[[#This Row],[I_ACD_TIME]],Table4[[#This Row],[I_ACD_OTHER_TIME]],Table4[[#This Row],[I_ACD_AUX_OUT_TIME]],Table4[[#This Row],[I_ACW_TIME]]))</f>
        <v>177</v>
      </c>
    </row>
    <row r="221" spans="1:49" x14ac:dyDescent="0.25">
      <c r="A221" s="29" t="str">
        <f>CONCATENATE(Table4[[#This Row],[CMSID]],"-",Table4[[#This Row],[CALL_DATE]])</f>
        <v>133641-45175</v>
      </c>
      <c r="B221">
        <v>78489102</v>
      </c>
      <c r="C221" s="8">
        <v>45175</v>
      </c>
      <c r="D221" t="s">
        <v>123</v>
      </c>
      <c r="E221">
        <v>0</v>
      </c>
      <c r="F221">
        <v>0</v>
      </c>
      <c r="G221">
        <v>0</v>
      </c>
      <c r="H221">
        <v>0</v>
      </c>
      <c r="I221">
        <v>0</v>
      </c>
      <c r="J221">
        <v>0</v>
      </c>
      <c r="K221">
        <v>0</v>
      </c>
      <c r="L221">
        <v>522</v>
      </c>
      <c r="M221">
        <v>0</v>
      </c>
      <c r="N221">
        <v>0</v>
      </c>
      <c r="O221">
        <v>11</v>
      </c>
      <c r="P221">
        <v>0</v>
      </c>
      <c r="Q221">
        <v>0</v>
      </c>
      <c r="R221">
        <v>0</v>
      </c>
      <c r="S221">
        <v>0</v>
      </c>
      <c r="T221">
        <v>0</v>
      </c>
      <c r="U221">
        <v>28837</v>
      </c>
      <c r="V221">
        <v>3911</v>
      </c>
      <c r="W221">
        <v>3128</v>
      </c>
      <c r="X221">
        <v>32</v>
      </c>
      <c r="Y221">
        <v>0</v>
      </c>
      <c r="Z221">
        <v>1797</v>
      </c>
      <c r="AA221">
        <v>0</v>
      </c>
      <c r="AB221">
        <v>1850</v>
      </c>
      <c r="AC221">
        <v>0</v>
      </c>
      <c r="AD221">
        <v>0</v>
      </c>
      <c r="AE221">
        <v>0</v>
      </c>
      <c r="AF221">
        <v>0</v>
      </c>
      <c r="AG221" t="s">
        <v>1375</v>
      </c>
      <c r="AH221" t="s">
        <v>1284</v>
      </c>
      <c r="AI221" t="s">
        <v>1295</v>
      </c>
      <c r="AJ221" s="12" t="s">
        <v>1297</v>
      </c>
      <c r="AK221" t="s">
        <v>128</v>
      </c>
      <c r="AL221" t="s">
        <v>128</v>
      </c>
      <c r="AM221" s="8">
        <v>45178</v>
      </c>
      <c r="AN221" s="12" t="s">
        <v>1297</v>
      </c>
      <c r="AO221" s="12" t="s">
        <v>1297</v>
      </c>
      <c r="AP221" t="s">
        <v>1703</v>
      </c>
      <c r="AQ221" t="s">
        <v>120</v>
      </c>
      <c r="AR221" s="35">
        <v>133641</v>
      </c>
      <c r="AS221" t="s">
        <v>1703</v>
      </c>
      <c r="AU221" s="29" t="str">
        <f>IFERROR(Table4[[#This Row],[THT]]/Table4[[#This Row],[ACD_CALLS]],"")</f>
        <v/>
      </c>
      <c r="AV221" s="29">
        <f>COUNTIF(Roster!B:B,Table4[[#This Row],[EMPLID]])</f>
        <v>1</v>
      </c>
      <c r="AW221" s="29">
        <f>IF(Table4[[#This Row],[Is Agent ]]=0,"",SUM(Table4[[#This Row],[I_ACD_TIME]],Table4[[#This Row],[I_ACD_OTHER_TIME]],Table4[[#This Row],[I_ACD_AUX_OUT_TIME]],Table4[[#This Row],[I_ACW_TIME]]))</f>
        <v>0</v>
      </c>
    </row>
    <row r="222" spans="1:49" x14ac:dyDescent="0.25">
      <c r="A222" s="29" t="str">
        <f>CONCATENATE(Table4[[#This Row],[CMSID]],"-",Table4[[#This Row],[CALL_DATE]])</f>
        <v>133641-45178</v>
      </c>
      <c r="B222">
        <v>78489102</v>
      </c>
      <c r="C222" s="8">
        <v>45178</v>
      </c>
      <c r="D222" t="s">
        <v>118</v>
      </c>
      <c r="E222">
        <v>32</v>
      </c>
      <c r="F222">
        <v>0</v>
      </c>
      <c r="G222">
        <v>18353</v>
      </c>
      <c r="H222">
        <v>1520</v>
      </c>
      <c r="I222">
        <v>214</v>
      </c>
      <c r="J222">
        <v>0</v>
      </c>
      <c r="K222">
        <v>0</v>
      </c>
      <c r="L222">
        <v>1011</v>
      </c>
      <c r="M222">
        <v>0</v>
      </c>
      <c r="N222">
        <v>0</v>
      </c>
      <c r="O222">
        <v>6</v>
      </c>
      <c r="P222">
        <v>1784</v>
      </c>
      <c r="Q222">
        <v>10</v>
      </c>
      <c r="R222">
        <v>157</v>
      </c>
      <c r="S222">
        <v>0</v>
      </c>
      <c r="T222">
        <v>0</v>
      </c>
      <c r="U222">
        <v>0</v>
      </c>
      <c r="V222">
        <v>0</v>
      </c>
      <c r="W222">
        <v>0</v>
      </c>
      <c r="X222">
        <v>0</v>
      </c>
      <c r="Y222">
        <v>0</v>
      </c>
      <c r="Z222">
        <v>0</v>
      </c>
      <c r="AA222">
        <v>0</v>
      </c>
      <c r="AB222">
        <v>0</v>
      </c>
      <c r="AC222">
        <v>0</v>
      </c>
      <c r="AD222">
        <v>0</v>
      </c>
      <c r="AE222">
        <v>0</v>
      </c>
      <c r="AF222">
        <v>0</v>
      </c>
      <c r="AG222" t="s">
        <v>1375</v>
      </c>
      <c r="AH222" t="s">
        <v>1284</v>
      </c>
      <c r="AI222" t="s">
        <v>1295</v>
      </c>
      <c r="AJ222" s="12" t="s">
        <v>1297</v>
      </c>
      <c r="AK222" t="s">
        <v>128</v>
      </c>
      <c r="AL222" t="s">
        <v>128</v>
      </c>
      <c r="AM222" s="8">
        <v>45178</v>
      </c>
      <c r="AN222" s="12" t="s">
        <v>1297</v>
      </c>
      <c r="AO222" s="12" t="s">
        <v>1297</v>
      </c>
      <c r="AP222" t="s">
        <v>1703</v>
      </c>
      <c r="AQ222" t="s">
        <v>120</v>
      </c>
      <c r="AR222" s="35">
        <v>133641</v>
      </c>
      <c r="AS222" t="s">
        <v>1703</v>
      </c>
      <c r="AU222" s="29">
        <f>IFERROR(Table4[[#This Row],[THT]]/Table4[[#This Row],[ACD_CALLS]],"")</f>
        <v>0</v>
      </c>
      <c r="AV222" s="29">
        <f>COUNTIF(Roster!B:B,Table4[[#This Row],[EMPLID]])</f>
        <v>1</v>
      </c>
      <c r="AW222" s="29">
        <f>IF(Table4[[#This Row],[Is Agent ]]=0,"",SUM(Table4[[#This Row],[I_ACD_TIME]],Table4[[#This Row],[I_ACD_OTHER_TIME]],Table4[[#This Row],[I_ACD_AUX_OUT_TIME]],Table4[[#This Row],[I_ACW_TIME]]))</f>
        <v>20087</v>
      </c>
    </row>
    <row r="223" spans="1:49" x14ac:dyDescent="0.25">
      <c r="A223" s="29" t="str">
        <f>CONCATENATE(Table4[[#This Row],[CMSID]],"-",Table4[[#This Row],[CALL_DATE]])</f>
        <v>133641-45175</v>
      </c>
      <c r="B223">
        <v>78489102</v>
      </c>
      <c r="C223" s="8">
        <v>45175</v>
      </c>
      <c r="D223" t="s">
        <v>118</v>
      </c>
      <c r="E223">
        <v>39</v>
      </c>
      <c r="F223">
        <v>0</v>
      </c>
      <c r="G223">
        <v>20340</v>
      </c>
      <c r="H223">
        <v>1273</v>
      </c>
      <c r="I223">
        <v>221</v>
      </c>
      <c r="J223">
        <v>0</v>
      </c>
      <c r="K223">
        <v>0</v>
      </c>
      <c r="L223">
        <v>221</v>
      </c>
      <c r="M223">
        <v>0</v>
      </c>
      <c r="N223">
        <v>0</v>
      </c>
      <c r="O223">
        <v>4</v>
      </c>
      <c r="P223">
        <v>1539</v>
      </c>
      <c r="Q223">
        <v>13</v>
      </c>
      <c r="R223">
        <v>185</v>
      </c>
      <c r="S223">
        <v>3</v>
      </c>
      <c r="T223">
        <v>0</v>
      </c>
      <c r="U223">
        <v>0</v>
      </c>
      <c r="V223">
        <v>0</v>
      </c>
      <c r="W223">
        <v>0</v>
      </c>
      <c r="X223">
        <v>0</v>
      </c>
      <c r="Y223">
        <v>0</v>
      </c>
      <c r="Z223">
        <v>0</v>
      </c>
      <c r="AA223">
        <v>0</v>
      </c>
      <c r="AB223">
        <v>0</v>
      </c>
      <c r="AC223">
        <v>0</v>
      </c>
      <c r="AD223">
        <v>0</v>
      </c>
      <c r="AE223">
        <v>0</v>
      </c>
      <c r="AF223">
        <v>0</v>
      </c>
      <c r="AG223" t="s">
        <v>1375</v>
      </c>
      <c r="AH223" t="s">
        <v>1284</v>
      </c>
      <c r="AI223" t="s">
        <v>1295</v>
      </c>
      <c r="AJ223" s="12" t="s">
        <v>1297</v>
      </c>
      <c r="AK223" t="s">
        <v>128</v>
      </c>
      <c r="AL223" t="s">
        <v>128</v>
      </c>
      <c r="AM223" s="8">
        <v>45178</v>
      </c>
      <c r="AN223" s="12" t="s">
        <v>1297</v>
      </c>
      <c r="AO223" s="12" t="s">
        <v>1297</v>
      </c>
      <c r="AP223" t="s">
        <v>1703</v>
      </c>
      <c r="AQ223" t="s">
        <v>120</v>
      </c>
      <c r="AR223" s="35">
        <v>133641</v>
      </c>
      <c r="AS223" t="s">
        <v>1703</v>
      </c>
      <c r="AU223" s="29">
        <f>IFERROR(Table4[[#This Row],[THT]]/Table4[[#This Row],[ACD_CALLS]],"")</f>
        <v>0</v>
      </c>
      <c r="AV223" s="29">
        <f>COUNTIF(Roster!B:B,Table4[[#This Row],[EMPLID]])</f>
        <v>1</v>
      </c>
      <c r="AW223" s="29">
        <f>IF(Table4[[#This Row],[Is Agent ]]=0,"",SUM(Table4[[#This Row],[I_ACD_TIME]],Table4[[#This Row],[I_ACD_OTHER_TIME]],Table4[[#This Row],[I_ACD_AUX_OUT_TIME]],Table4[[#This Row],[I_ACW_TIME]]))</f>
        <v>21834</v>
      </c>
    </row>
    <row r="224" spans="1:49" x14ac:dyDescent="0.25">
      <c r="A224" s="29" t="str">
        <f>CONCATENATE(Table4[[#This Row],[CMSID]],"-",Table4[[#This Row],[CALL_DATE]])</f>
        <v>1640-45178</v>
      </c>
      <c r="B224">
        <v>95209102</v>
      </c>
      <c r="C224" s="8">
        <v>45178</v>
      </c>
      <c r="D224" t="s">
        <v>118</v>
      </c>
      <c r="E224">
        <v>32</v>
      </c>
      <c r="F224">
        <v>0</v>
      </c>
      <c r="G224">
        <v>15462</v>
      </c>
      <c r="H224">
        <v>1067</v>
      </c>
      <c r="I224">
        <v>19</v>
      </c>
      <c r="J224">
        <v>444</v>
      </c>
      <c r="K224">
        <v>0</v>
      </c>
      <c r="L224">
        <v>1247</v>
      </c>
      <c r="M224">
        <v>0</v>
      </c>
      <c r="N224">
        <v>0</v>
      </c>
      <c r="O224">
        <v>1</v>
      </c>
      <c r="P224">
        <v>1213</v>
      </c>
      <c r="Q224">
        <v>10</v>
      </c>
      <c r="R224">
        <v>155</v>
      </c>
      <c r="S224">
        <v>0</v>
      </c>
      <c r="T224">
        <v>0</v>
      </c>
      <c r="U224">
        <v>0</v>
      </c>
      <c r="V224">
        <v>0</v>
      </c>
      <c r="W224">
        <v>0</v>
      </c>
      <c r="X224">
        <v>0</v>
      </c>
      <c r="Y224">
        <v>0</v>
      </c>
      <c r="Z224">
        <v>0</v>
      </c>
      <c r="AA224">
        <v>0</v>
      </c>
      <c r="AB224">
        <v>0</v>
      </c>
      <c r="AC224">
        <v>0</v>
      </c>
      <c r="AD224">
        <v>0</v>
      </c>
      <c r="AE224">
        <v>0</v>
      </c>
      <c r="AF224">
        <v>0</v>
      </c>
      <c r="AG224" t="s">
        <v>1392</v>
      </c>
      <c r="AH224" t="s">
        <v>1288</v>
      </c>
      <c r="AI224" t="s">
        <v>1295</v>
      </c>
      <c r="AJ224" s="12" t="s">
        <v>1297</v>
      </c>
      <c r="AK224" t="s">
        <v>119</v>
      </c>
      <c r="AL224" t="s">
        <v>119</v>
      </c>
      <c r="AM224" s="8">
        <v>45178</v>
      </c>
      <c r="AN224" s="12" t="s">
        <v>1297</v>
      </c>
      <c r="AO224" s="12" t="s">
        <v>1297</v>
      </c>
      <c r="AP224" t="s">
        <v>1703</v>
      </c>
      <c r="AQ224" t="s">
        <v>120</v>
      </c>
      <c r="AR224" s="35">
        <v>1640</v>
      </c>
      <c r="AS224" t="s">
        <v>1703</v>
      </c>
      <c r="AU224" s="29">
        <f>IFERROR(Table4[[#This Row],[THT]]/Table4[[#This Row],[ACD_CALLS]],"")</f>
        <v>0</v>
      </c>
      <c r="AV224" s="29">
        <f>COUNTIF(Roster!B:B,Table4[[#This Row],[EMPLID]])</f>
        <v>1</v>
      </c>
      <c r="AW224" s="29">
        <f>IF(Table4[[#This Row],[Is Agent ]]=0,"",SUM(Table4[[#This Row],[I_ACD_TIME]],Table4[[#This Row],[I_ACD_OTHER_TIME]],Table4[[#This Row],[I_ACD_AUX_OUT_TIME]],Table4[[#This Row],[I_ACW_TIME]]))</f>
        <v>16992</v>
      </c>
    </row>
    <row r="225" spans="1:49" x14ac:dyDescent="0.25">
      <c r="A225" s="29" t="str">
        <f>CONCATENATE(Table4[[#This Row],[CMSID]],"-",Table4[[#This Row],[CALL_DATE]])</f>
        <v>1640-45178</v>
      </c>
      <c r="B225">
        <v>95209102</v>
      </c>
      <c r="C225" s="8">
        <v>45178</v>
      </c>
      <c r="D225" t="s">
        <v>123</v>
      </c>
      <c r="E225">
        <v>1</v>
      </c>
      <c r="F225">
        <v>0</v>
      </c>
      <c r="G225">
        <v>1020</v>
      </c>
      <c r="H225">
        <v>151</v>
      </c>
      <c r="I225">
        <v>0</v>
      </c>
      <c r="J225">
        <v>0</v>
      </c>
      <c r="K225">
        <v>0</v>
      </c>
      <c r="L225">
        <v>2976</v>
      </c>
      <c r="M225">
        <v>7</v>
      </c>
      <c r="N225">
        <v>0</v>
      </c>
      <c r="O225">
        <v>24</v>
      </c>
      <c r="P225">
        <v>389</v>
      </c>
      <c r="Q225">
        <v>2</v>
      </c>
      <c r="R225">
        <v>3</v>
      </c>
      <c r="S225">
        <v>0</v>
      </c>
      <c r="T225">
        <v>0</v>
      </c>
      <c r="U225">
        <v>29780</v>
      </c>
      <c r="V225">
        <v>9541</v>
      </c>
      <c r="W225">
        <v>1902</v>
      </c>
      <c r="X225">
        <v>92</v>
      </c>
      <c r="Y225">
        <v>0</v>
      </c>
      <c r="Z225">
        <v>2193</v>
      </c>
      <c r="AA225">
        <v>0</v>
      </c>
      <c r="AB225">
        <v>5160</v>
      </c>
      <c r="AC225">
        <v>632</v>
      </c>
      <c r="AD225">
        <v>0</v>
      </c>
      <c r="AE225">
        <v>93</v>
      </c>
      <c r="AF225">
        <v>0</v>
      </c>
      <c r="AG225" t="s">
        <v>1392</v>
      </c>
      <c r="AH225" t="s">
        <v>1288</v>
      </c>
      <c r="AI225" t="s">
        <v>1295</v>
      </c>
      <c r="AJ225" s="12" t="s">
        <v>1297</v>
      </c>
      <c r="AK225" t="s">
        <v>119</v>
      </c>
      <c r="AL225" t="s">
        <v>119</v>
      </c>
      <c r="AM225" s="8">
        <v>45178</v>
      </c>
      <c r="AN225" s="12" t="s">
        <v>1297</v>
      </c>
      <c r="AO225" s="12" t="s">
        <v>1297</v>
      </c>
      <c r="AP225" t="s">
        <v>1703</v>
      </c>
      <c r="AQ225" t="s">
        <v>120</v>
      </c>
      <c r="AR225" s="35">
        <v>1640</v>
      </c>
      <c r="AS225" t="s">
        <v>1703</v>
      </c>
      <c r="AU225" s="29">
        <f>IFERROR(Table4[[#This Row],[THT]]/Table4[[#This Row],[ACD_CALLS]],"")</f>
        <v>0</v>
      </c>
      <c r="AV225" s="29">
        <f>COUNTIF(Roster!B:B,Table4[[#This Row],[EMPLID]])</f>
        <v>1</v>
      </c>
      <c r="AW225" s="29">
        <f>IF(Table4[[#This Row],[Is Agent ]]=0,"",SUM(Table4[[#This Row],[I_ACD_TIME]],Table4[[#This Row],[I_ACD_OTHER_TIME]],Table4[[#This Row],[I_ACD_AUX_OUT_TIME]],Table4[[#This Row],[I_ACW_TIME]]))</f>
        <v>1171</v>
      </c>
    </row>
    <row r="226" spans="1:49" x14ac:dyDescent="0.25">
      <c r="A226" s="29" t="str">
        <f>CONCATENATE(Table4[[#This Row],[CMSID]],"-",Table4[[#This Row],[CALL_DATE]])</f>
        <v>1640-45171</v>
      </c>
      <c r="B226">
        <v>95209102</v>
      </c>
      <c r="C226" s="8">
        <v>45171</v>
      </c>
      <c r="D226" t="s">
        <v>123</v>
      </c>
      <c r="E226">
        <v>0</v>
      </c>
      <c r="F226">
        <v>0</v>
      </c>
      <c r="G226">
        <v>0</v>
      </c>
      <c r="H226">
        <v>0</v>
      </c>
      <c r="I226">
        <v>0</v>
      </c>
      <c r="J226">
        <v>0</v>
      </c>
      <c r="K226">
        <v>0</v>
      </c>
      <c r="L226">
        <v>882</v>
      </c>
      <c r="M226">
        <v>43</v>
      </c>
      <c r="N226">
        <v>0</v>
      </c>
      <c r="O226">
        <v>10</v>
      </c>
      <c r="P226">
        <v>31</v>
      </c>
      <c r="Q226">
        <v>1</v>
      </c>
      <c r="R226">
        <v>0</v>
      </c>
      <c r="S226">
        <v>0</v>
      </c>
      <c r="T226">
        <v>0</v>
      </c>
      <c r="U226">
        <v>36656</v>
      </c>
      <c r="V226">
        <v>8045</v>
      </c>
      <c r="W226">
        <v>282</v>
      </c>
      <c r="X226">
        <v>102</v>
      </c>
      <c r="Y226">
        <v>0</v>
      </c>
      <c r="Z226">
        <v>2430</v>
      </c>
      <c r="AA226">
        <v>0</v>
      </c>
      <c r="AB226">
        <v>4152</v>
      </c>
      <c r="AC226">
        <v>1071</v>
      </c>
      <c r="AD226">
        <v>0</v>
      </c>
      <c r="AE226">
        <v>191</v>
      </c>
      <c r="AF226">
        <v>0</v>
      </c>
      <c r="AG226" t="s">
        <v>1392</v>
      </c>
      <c r="AH226" t="s">
        <v>1288</v>
      </c>
      <c r="AI226" t="s">
        <v>1295</v>
      </c>
      <c r="AJ226" s="12" t="s">
        <v>1297</v>
      </c>
      <c r="AK226" t="s">
        <v>119</v>
      </c>
      <c r="AL226" t="s">
        <v>119</v>
      </c>
      <c r="AM226" s="8">
        <v>45171</v>
      </c>
      <c r="AN226" s="12" t="s">
        <v>1297</v>
      </c>
      <c r="AO226" s="12" t="s">
        <v>1297</v>
      </c>
      <c r="AP226" t="s">
        <v>1703</v>
      </c>
      <c r="AQ226" t="s">
        <v>120</v>
      </c>
      <c r="AR226" s="35">
        <v>1640</v>
      </c>
      <c r="AS226" t="s">
        <v>1703</v>
      </c>
      <c r="AU226" s="29" t="str">
        <f>IFERROR(Table4[[#This Row],[THT]]/Table4[[#This Row],[ACD_CALLS]],"")</f>
        <v/>
      </c>
      <c r="AV226" s="29">
        <f>COUNTIF(Roster!B:B,Table4[[#This Row],[EMPLID]])</f>
        <v>1</v>
      </c>
      <c r="AW226" s="29">
        <f>IF(Table4[[#This Row],[Is Agent ]]=0,"",SUM(Table4[[#This Row],[I_ACD_TIME]],Table4[[#This Row],[I_ACD_OTHER_TIME]],Table4[[#This Row],[I_ACD_AUX_OUT_TIME]],Table4[[#This Row],[I_ACW_TIME]]))</f>
        <v>0</v>
      </c>
    </row>
    <row r="227" spans="1:49" x14ac:dyDescent="0.25">
      <c r="A227" s="29" t="str">
        <f>CONCATENATE(Table4[[#This Row],[CMSID]],"-",Table4[[#This Row],[CALL_DATE]])</f>
        <v>1640-45170</v>
      </c>
      <c r="B227">
        <v>95209102</v>
      </c>
      <c r="C227" s="8">
        <v>45170</v>
      </c>
      <c r="D227" t="s">
        <v>118</v>
      </c>
      <c r="E227">
        <v>44</v>
      </c>
      <c r="F227">
        <v>0</v>
      </c>
      <c r="G227">
        <v>22501</v>
      </c>
      <c r="H227">
        <v>1273</v>
      </c>
      <c r="I227">
        <v>581</v>
      </c>
      <c r="J227">
        <v>498</v>
      </c>
      <c r="K227">
        <v>0</v>
      </c>
      <c r="L227">
        <v>1318</v>
      </c>
      <c r="M227">
        <v>0</v>
      </c>
      <c r="N227">
        <v>0</v>
      </c>
      <c r="O227">
        <v>6</v>
      </c>
      <c r="P227">
        <v>1940</v>
      </c>
      <c r="Q227">
        <v>13</v>
      </c>
      <c r="R227">
        <v>201</v>
      </c>
      <c r="S227">
        <v>3</v>
      </c>
      <c r="T227">
        <v>0</v>
      </c>
      <c r="U227">
        <v>0</v>
      </c>
      <c r="V227">
        <v>0</v>
      </c>
      <c r="W227">
        <v>0</v>
      </c>
      <c r="X227">
        <v>0</v>
      </c>
      <c r="Y227">
        <v>0</v>
      </c>
      <c r="Z227">
        <v>0</v>
      </c>
      <c r="AA227">
        <v>0</v>
      </c>
      <c r="AB227">
        <v>0</v>
      </c>
      <c r="AC227">
        <v>0</v>
      </c>
      <c r="AD227">
        <v>0</v>
      </c>
      <c r="AE227">
        <v>0</v>
      </c>
      <c r="AF227">
        <v>0</v>
      </c>
      <c r="AG227" t="s">
        <v>1392</v>
      </c>
      <c r="AH227" t="s">
        <v>1288</v>
      </c>
      <c r="AI227" t="s">
        <v>1295</v>
      </c>
      <c r="AJ227" s="12" t="s">
        <v>1297</v>
      </c>
      <c r="AK227" t="s">
        <v>119</v>
      </c>
      <c r="AL227" t="s">
        <v>119</v>
      </c>
      <c r="AM227" s="8">
        <v>45171</v>
      </c>
      <c r="AN227" s="12" t="s">
        <v>1297</v>
      </c>
      <c r="AO227" s="12" t="s">
        <v>1297</v>
      </c>
      <c r="AP227" t="s">
        <v>1703</v>
      </c>
      <c r="AQ227" t="s">
        <v>120</v>
      </c>
      <c r="AR227" s="35">
        <v>1640</v>
      </c>
      <c r="AS227" t="s">
        <v>1703</v>
      </c>
      <c r="AU227" s="29">
        <f>IFERROR(Table4[[#This Row],[THT]]/Table4[[#This Row],[ACD_CALLS]],"")</f>
        <v>0</v>
      </c>
      <c r="AV227" s="29">
        <f>COUNTIF(Roster!B:B,Table4[[#This Row],[EMPLID]])</f>
        <v>1</v>
      </c>
      <c r="AW227" s="29">
        <f>IF(Table4[[#This Row],[Is Agent ]]=0,"",SUM(Table4[[#This Row],[I_ACD_TIME]],Table4[[#This Row],[I_ACD_OTHER_TIME]],Table4[[#This Row],[I_ACD_AUX_OUT_TIME]],Table4[[#This Row],[I_ACW_TIME]]))</f>
        <v>24853</v>
      </c>
    </row>
    <row r="228" spans="1:49" x14ac:dyDescent="0.25">
      <c r="A228" s="29" t="str">
        <f>CONCATENATE(Table4[[#This Row],[CMSID]],"-",Table4[[#This Row],[CALL_DATE]])</f>
        <v>1640-45177</v>
      </c>
      <c r="B228">
        <v>95209102</v>
      </c>
      <c r="C228" s="8">
        <v>45177</v>
      </c>
      <c r="D228" t="s">
        <v>118</v>
      </c>
      <c r="E228">
        <v>45</v>
      </c>
      <c r="F228">
        <v>0</v>
      </c>
      <c r="G228">
        <v>23278</v>
      </c>
      <c r="H228">
        <v>1758</v>
      </c>
      <c r="I228">
        <v>527</v>
      </c>
      <c r="J228">
        <v>430</v>
      </c>
      <c r="K228">
        <v>18</v>
      </c>
      <c r="L228">
        <v>1027</v>
      </c>
      <c r="M228">
        <v>0</v>
      </c>
      <c r="N228">
        <v>1</v>
      </c>
      <c r="O228">
        <v>7</v>
      </c>
      <c r="P228">
        <v>2344</v>
      </c>
      <c r="Q228">
        <v>21</v>
      </c>
      <c r="R228">
        <v>212</v>
      </c>
      <c r="S228">
        <v>2</v>
      </c>
      <c r="T228">
        <v>0</v>
      </c>
      <c r="U228">
        <v>0</v>
      </c>
      <c r="V228">
        <v>0</v>
      </c>
      <c r="W228">
        <v>0</v>
      </c>
      <c r="X228">
        <v>0</v>
      </c>
      <c r="Y228">
        <v>0</v>
      </c>
      <c r="Z228">
        <v>0</v>
      </c>
      <c r="AA228">
        <v>0</v>
      </c>
      <c r="AB228">
        <v>0</v>
      </c>
      <c r="AC228">
        <v>0</v>
      </c>
      <c r="AD228">
        <v>0</v>
      </c>
      <c r="AE228">
        <v>0</v>
      </c>
      <c r="AF228">
        <v>0</v>
      </c>
      <c r="AG228" t="s">
        <v>1392</v>
      </c>
      <c r="AH228" t="s">
        <v>1288</v>
      </c>
      <c r="AI228" t="s">
        <v>1295</v>
      </c>
      <c r="AJ228" s="12" t="s">
        <v>1297</v>
      </c>
      <c r="AK228" t="s">
        <v>119</v>
      </c>
      <c r="AL228" t="s">
        <v>119</v>
      </c>
      <c r="AM228" s="8">
        <v>45178</v>
      </c>
      <c r="AN228" s="12" t="s">
        <v>1297</v>
      </c>
      <c r="AO228" s="12" t="s">
        <v>1297</v>
      </c>
      <c r="AP228" t="s">
        <v>1703</v>
      </c>
      <c r="AQ228" t="s">
        <v>120</v>
      </c>
      <c r="AR228" s="35">
        <v>1640</v>
      </c>
      <c r="AS228" t="s">
        <v>1703</v>
      </c>
      <c r="AU228" s="29">
        <f>IFERROR(Table4[[#This Row],[THT]]/Table4[[#This Row],[ACD_CALLS]],"")</f>
        <v>0</v>
      </c>
      <c r="AV228" s="29">
        <f>COUNTIF(Roster!B:B,Table4[[#This Row],[EMPLID]])</f>
        <v>1</v>
      </c>
      <c r="AW228" s="29">
        <f>IF(Table4[[#This Row],[Is Agent ]]=0,"",SUM(Table4[[#This Row],[I_ACD_TIME]],Table4[[#This Row],[I_ACD_OTHER_TIME]],Table4[[#This Row],[I_ACD_AUX_OUT_TIME]],Table4[[#This Row],[I_ACW_TIME]]))</f>
        <v>25993</v>
      </c>
    </row>
    <row r="229" spans="1:49" x14ac:dyDescent="0.25">
      <c r="A229" s="29" t="str">
        <f>CONCATENATE(Table4[[#This Row],[CMSID]],"-",Table4[[#This Row],[CALL_DATE]])</f>
        <v>1640-45176</v>
      </c>
      <c r="B229">
        <v>95209102</v>
      </c>
      <c r="C229" s="8">
        <v>45176</v>
      </c>
      <c r="D229" t="s">
        <v>118</v>
      </c>
      <c r="E229">
        <v>49</v>
      </c>
      <c r="F229">
        <v>0</v>
      </c>
      <c r="G229">
        <v>19834</v>
      </c>
      <c r="H229">
        <v>1855</v>
      </c>
      <c r="I229">
        <v>402</v>
      </c>
      <c r="J229">
        <v>579</v>
      </c>
      <c r="K229">
        <v>0</v>
      </c>
      <c r="L229">
        <v>1356</v>
      </c>
      <c r="M229">
        <v>0</v>
      </c>
      <c r="N229">
        <v>0</v>
      </c>
      <c r="O229">
        <v>4</v>
      </c>
      <c r="P229">
        <v>2391</v>
      </c>
      <c r="Q229">
        <v>17</v>
      </c>
      <c r="R229">
        <v>240</v>
      </c>
      <c r="S229">
        <v>2</v>
      </c>
      <c r="T229">
        <v>1</v>
      </c>
      <c r="U229">
        <v>0</v>
      </c>
      <c r="V229">
        <v>0</v>
      </c>
      <c r="W229">
        <v>0</v>
      </c>
      <c r="X229">
        <v>0</v>
      </c>
      <c r="Y229">
        <v>0</v>
      </c>
      <c r="Z229">
        <v>0</v>
      </c>
      <c r="AA229">
        <v>0</v>
      </c>
      <c r="AB229">
        <v>0</v>
      </c>
      <c r="AC229">
        <v>0</v>
      </c>
      <c r="AD229">
        <v>0</v>
      </c>
      <c r="AE229">
        <v>0</v>
      </c>
      <c r="AF229">
        <v>0</v>
      </c>
      <c r="AG229" t="s">
        <v>1392</v>
      </c>
      <c r="AH229" t="s">
        <v>1288</v>
      </c>
      <c r="AI229" t="s">
        <v>1295</v>
      </c>
      <c r="AJ229" s="12" t="s">
        <v>1297</v>
      </c>
      <c r="AK229" t="s">
        <v>119</v>
      </c>
      <c r="AL229" t="s">
        <v>119</v>
      </c>
      <c r="AM229" s="8">
        <v>45178</v>
      </c>
      <c r="AN229" s="12" t="s">
        <v>1297</v>
      </c>
      <c r="AO229" s="12" t="s">
        <v>1297</v>
      </c>
      <c r="AP229" t="s">
        <v>1703</v>
      </c>
      <c r="AQ229" t="s">
        <v>120</v>
      </c>
      <c r="AR229" s="35">
        <v>1640</v>
      </c>
      <c r="AS229" t="s">
        <v>1703</v>
      </c>
      <c r="AU229" s="29">
        <f>IFERROR(Table4[[#This Row],[THT]]/Table4[[#This Row],[ACD_CALLS]],"")</f>
        <v>0</v>
      </c>
      <c r="AV229" s="29">
        <f>COUNTIF(Roster!B:B,Table4[[#This Row],[EMPLID]])</f>
        <v>1</v>
      </c>
      <c r="AW229" s="29">
        <f>IF(Table4[[#This Row],[Is Agent ]]=0,"",SUM(Table4[[#This Row],[I_ACD_TIME]],Table4[[#This Row],[I_ACD_OTHER_TIME]],Table4[[#This Row],[I_ACD_AUX_OUT_TIME]],Table4[[#This Row],[I_ACW_TIME]]))</f>
        <v>22670</v>
      </c>
    </row>
    <row r="230" spans="1:49" x14ac:dyDescent="0.25">
      <c r="A230" s="29" t="str">
        <f>CONCATENATE(Table4[[#This Row],[CMSID]],"-",Table4[[#This Row],[CALL_DATE]])</f>
        <v>1640-45176</v>
      </c>
      <c r="B230">
        <v>95209102</v>
      </c>
      <c r="C230" s="8">
        <v>45176</v>
      </c>
      <c r="D230" t="s">
        <v>123</v>
      </c>
      <c r="E230">
        <v>1</v>
      </c>
      <c r="F230">
        <v>0</v>
      </c>
      <c r="G230">
        <v>1154</v>
      </c>
      <c r="H230">
        <v>0</v>
      </c>
      <c r="I230">
        <v>0</v>
      </c>
      <c r="J230">
        <v>30</v>
      </c>
      <c r="K230">
        <v>0</v>
      </c>
      <c r="L230">
        <v>3980</v>
      </c>
      <c r="M230">
        <v>0</v>
      </c>
      <c r="N230">
        <v>0</v>
      </c>
      <c r="O230">
        <v>25</v>
      </c>
      <c r="P230">
        <v>684</v>
      </c>
      <c r="Q230">
        <v>2</v>
      </c>
      <c r="R230">
        <v>3</v>
      </c>
      <c r="S230">
        <v>1</v>
      </c>
      <c r="T230">
        <v>0</v>
      </c>
      <c r="U230">
        <v>36449</v>
      </c>
      <c r="V230">
        <v>10925</v>
      </c>
      <c r="W230">
        <v>1759</v>
      </c>
      <c r="X230">
        <v>65</v>
      </c>
      <c r="Y230">
        <v>0</v>
      </c>
      <c r="Z230">
        <v>2430</v>
      </c>
      <c r="AA230">
        <v>0</v>
      </c>
      <c r="AB230">
        <v>6865</v>
      </c>
      <c r="AC230">
        <v>0</v>
      </c>
      <c r="AD230">
        <v>0</v>
      </c>
      <c r="AE230">
        <v>190</v>
      </c>
      <c r="AF230">
        <v>0</v>
      </c>
      <c r="AG230" t="s">
        <v>1392</v>
      </c>
      <c r="AH230" t="s">
        <v>1288</v>
      </c>
      <c r="AI230" t="s">
        <v>1295</v>
      </c>
      <c r="AJ230" s="12" t="s">
        <v>1297</v>
      </c>
      <c r="AK230" t="s">
        <v>119</v>
      </c>
      <c r="AL230" t="s">
        <v>119</v>
      </c>
      <c r="AM230" s="8">
        <v>45178</v>
      </c>
      <c r="AN230" s="12" t="s">
        <v>1297</v>
      </c>
      <c r="AO230" s="12" t="s">
        <v>1297</v>
      </c>
      <c r="AP230" t="s">
        <v>1703</v>
      </c>
      <c r="AQ230" t="s">
        <v>120</v>
      </c>
      <c r="AR230" s="35">
        <v>1640</v>
      </c>
      <c r="AS230" t="s">
        <v>1703</v>
      </c>
      <c r="AU230" s="29">
        <f>IFERROR(Table4[[#This Row],[THT]]/Table4[[#This Row],[ACD_CALLS]],"")</f>
        <v>0</v>
      </c>
      <c r="AV230" s="29">
        <f>COUNTIF(Roster!B:B,Table4[[#This Row],[EMPLID]])</f>
        <v>1</v>
      </c>
      <c r="AW230" s="29">
        <f>IF(Table4[[#This Row],[Is Agent ]]=0,"",SUM(Table4[[#This Row],[I_ACD_TIME]],Table4[[#This Row],[I_ACD_OTHER_TIME]],Table4[[#This Row],[I_ACD_AUX_OUT_TIME]],Table4[[#This Row],[I_ACW_TIME]]))</f>
        <v>1184</v>
      </c>
    </row>
    <row r="231" spans="1:49" x14ac:dyDescent="0.25">
      <c r="A231" s="29" t="str">
        <f>CONCATENATE(Table4[[#This Row],[CMSID]],"-",Table4[[#This Row],[CALL_DATE]])</f>
        <v>1640-45177</v>
      </c>
      <c r="B231">
        <v>95209102</v>
      </c>
      <c r="C231" s="8">
        <v>45177</v>
      </c>
      <c r="D231" t="s">
        <v>123</v>
      </c>
      <c r="E231">
        <v>0</v>
      </c>
      <c r="F231">
        <v>0</v>
      </c>
      <c r="G231">
        <v>0</v>
      </c>
      <c r="H231">
        <v>0</v>
      </c>
      <c r="I231">
        <v>0</v>
      </c>
      <c r="J231">
        <v>0</v>
      </c>
      <c r="K231">
        <v>0</v>
      </c>
      <c r="L231">
        <v>3317</v>
      </c>
      <c r="M231">
        <v>0</v>
      </c>
      <c r="N231">
        <v>0</v>
      </c>
      <c r="O231">
        <v>20</v>
      </c>
      <c r="P231">
        <v>153</v>
      </c>
      <c r="Q231">
        <v>2</v>
      </c>
      <c r="R231">
        <v>0</v>
      </c>
      <c r="S231">
        <v>1</v>
      </c>
      <c r="T231">
        <v>0</v>
      </c>
      <c r="U231">
        <v>36850</v>
      </c>
      <c r="V231">
        <v>10553</v>
      </c>
      <c r="W231">
        <v>617</v>
      </c>
      <c r="X231">
        <v>98</v>
      </c>
      <c r="Y231">
        <v>1153</v>
      </c>
      <c r="Z231">
        <v>2365</v>
      </c>
      <c r="AA231">
        <v>0</v>
      </c>
      <c r="AB231">
        <v>5301</v>
      </c>
      <c r="AC231">
        <v>243</v>
      </c>
      <c r="AD231">
        <v>0</v>
      </c>
      <c r="AE231">
        <v>310</v>
      </c>
      <c r="AF231">
        <v>0</v>
      </c>
      <c r="AG231" t="s">
        <v>1392</v>
      </c>
      <c r="AH231" t="s">
        <v>1288</v>
      </c>
      <c r="AI231" t="s">
        <v>1295</v>
      </c>
      <c r="AJ231" s="12" t="s">
        <v>1297</v>
      </c>
      <c r="AK231" t="s">
        <v>119</v>
      </c>
      <c r="AL231" t="s">
        <v>119</v>
      </c>
      <c r="AM231" s="8">
        <v>45178</v>
      </c>
      <c r="AN231" s="12" t="s">
        <v>1297</v>
      </c>
      <c r="AO231" s="12" t="s">
        <v>1297</v>
      </c>
      <c r="AP231" t="s">
        <v>1703</v>
      </c>
      <c r="AQ231" t="s">
        <v>120</v>
      </c>
      <c r="AR231" s="35">
        <v>1640</v>
      </c>
      <c r="AS231" t="s">
        <v>1703</v>
      </c>
      <c r="AU231" s="29" t="str">
        <f>IFERROR(Table4[[#This Row],[THT]]/Table4[[#This Row],[ACD_CALLS]],"")</f>
        <v/>
      </c>
      <c r="AV231" s="29">
        <f>COUNTIF(Roster!B:B,Table4[[#This Row],[EMPLID]])</f>
        <v>1</v>
      </c>
      <c r="AW231" s="29">
        <f>IF(Table4[[#This Row],[Is Agent ]]=0,"",SUM(Table4[[#This Row],[I_ACD_TIME]],Table4[[#This Row],[I_ACD_OTHER_TIME]],Table4[[#This Row],[I_ACD_AUX_OUT_TIME]],Table4[[#This Row],[I_ACW_TIME]]))</f>
        <v>0</v>
      </c>
    </row>
    <row r="232" spans="1:49" x14ac:dyDescent="0.25">
      <c r="A232" s="29" t="str">
        <f>CONCATENATE(Table4[[#This Row],[CMSID]],"-",Table4[[#This Row],[CALL_DATE]])</f>
        <v>1640-45171</v>
      </c>
      <c r="B232">
        <v>95209102</v>
      </c>
      <c r="C232" s="8">
        <v>45171</v>
      </c>
      <c r="D232" t="s">
        <v>118</v>
      </c>
      <c r="E232">
        <v>45</v>
      </c>
      <c r="F232">
        <v>0</v>
      </c>
      <c r="G232">
        <v>24616</v>
      </c>
      <c r="H232">
        <v>2994</v>
      </c>
      <c r="I232">
        <v>87</v>
      </c>
      <c r="J232">
        <v>508</v>
      </c>
      <c r="K232">
        <v>0</v>
      </c>
      <c r="L232">
        <v>87</v>
      </c>
      <c r="M232">
        <v>0</v>
      </c>
      <c r="N232">
        <v>0</v>
      </c>
      <c r="O232">
        <v>1</v>
      </c>
      <c r="P232">
        <v>3082</v>
      </c>
      <c r="Q232">
        <v>13</v>
      </c>
      <c r="R232">
        <v>211</v>
      </c>
      <c r="S232">
        <v>1</v>
      </c>
      <c r="T232">
        <v>0</v>
      </c>
      <c r="U232">
        <v>0</v>
      </c>
      <c r="V232">
        <v>0</v>
      </c>
      <c r="W232">
        <v>0</v>
      </c>
      <c r="X232">
        <v>0</v>
      </c>
      <c r="Y232">
        <v>0</v>
      </c>
      <c r="Z232">
        <v>0</v>
      </c>
      <c r="AA232">
        <v>0</v>
      </c>
      <c r="AB232">
        <v>0</v>
      </c>
      <c r="AC232">
        <v>0</v>
      </c>
      <c r="AD232">
        <v>0</v>
      </c>
      <c r="AE232">
        <v>0</v>
      </c>
      <c r="AF232">
        <v>0</v>
      </c>
      <c r="AG232" t="s">
        <v>1392</v>
      </c>
      <c r="AH232" t="s">
        <v>1288</v>
      </c>
      <c r="AI232" t="s">
        <v>1295</v>
      </c>
      <c r="AJ232" s="12" t="s">
        <v>1297</v>
      </c>
      <c r="AK232" t="s">
        <v>119</v>
      </c>
      <c r="AL232" t="s">
        <v>119</v>
      </c>
      <c r="AM232" s="8">
        <v>45171</v>
      </c>
      <c r="AN232" s="12" t="s">
        <v>1297</v>
      </c>
      <c r="AO232" s="12" t="s">
        <v>1297</v>
      </c>
      <c r="AP232" t="s">
        <v>1703</v>
      </c>
      <c r="AQ232" t="s">
        <v>120</v>
      </c>
      <c r="AR232" s="35">
        <v>1640</v>
      </c>
      <c r="AS232" t="s">
        <v>1703</v>
      </c>
      <c r="AU232" s="29">
        <f>IFERROR(Table4[[#This Row],[THT]]/Table4[[#This Row],[ACD_CALLS]],"")</f>
        <v>0</v>
      </c>
      <c r="AV232" s="29">
        <f>COUNTIF(Roster!B:B,Table4[[#This Row],[EMPLID]])</f>
        <v>1</v>
      </c>
      <c r="AW232" s="29">
        <f>IF(Table4[[#This Row],[Is Agent ]]=0,"",SUM(Table4[[#This Row],[I_ACD_TIME]],Table4[[#This Row],[I_ACD_OTHER_TIME]],Table4[[#This Row],[I_ACD_AUX_OUT_TIME]],Table4[[#This Row],[I_ACW_TIME]]))</f>
        <v>28205</v>
      </c>
    </row>
    <row r="233" spans="1:49" x14ac:dyDescent="0.25">
      <c r="A233" s="29" t="str">
        <f>CONCATENATE(Table4[[#This Row],[CMSID]],"-",Table4[[#This Row],[CALL_DATE]])</f>
        <v>1640-45170</v>
      </c>
      <c r="B233">
        <v>95209102</v>
      </c>
      <c r="C233" s="8">
        <v>45170</v>
      </c>
      <c r="D233" t="s">
        <v>123</v>
      </c>
      <c r="E233">
        <v>1</v>
      </c>
      <c r="F233">
        <v>0</v>
      </c>
      <c r="G233">
        <v>189</v>
      </c>
      <c r="H233">
        <v>0</v>
      </c>
      <c r="I233">
        <v>0</v>
      </c>
      <c r="J233">
        <v>30</v>
      </c>
      <c r="K233">
        <v>0</v>
      </c>
      <c r="L233">
        <v>5350</v>
      </c>
      <c r="M233">
        <v>0</v>
      </c>
      <c r="N233">
        <v>0</v>
      </c>
      <c r="O233">
        <v>22</v>
      </c>
      <c r="P233">
        <v>217</v>
      </c>
      <c r="Q233">
        <v>1</v>
      </c>
      <c r="R233">
        <v>3</v>
      </c>
      <c r="S233">
        <v>0</v>
      </c>
      <c r="T233">
        <v>0</v>
      </c>
      <c r="U233">
        <v>36865</v>
      </c>
      <c r="V233">
        <v>12017</v>
      </c>
      <c r="W233">
        <v>119</v>
      </c>
      <c r="X233">
        <v>107</v>
      </c>
      <c r="Y233">
        <v>0</v>
      </c>
      <c r="Z233">
        <v>2395</v>
      </c>
      <c r="AA233">
        <v>0</v>
      </c>
      <c r="AB233">
        <v>7572</v>
      </c>
      <c r="AC233">
        <v>26</v>
      </c>
      <c r="AD233">
        <v>0</v>
      </c>
      <c r="AE233">
        <v>580</v>
      </c>
      <c r="AF233">
        <v>0</v>
      </c>
      <c r="AG233" t="s">
        <v>1392</v>
      </c>
      <c r="AH233" t="s">
        <v>1288</v>
      </c>
      <c r="AI233" t="s">
        <v>1295</v>
      </c>
      <c r="AJ233" s="12" t="s">
        <v>1297</v>
      </c>
      <c r="AK233" t="s">
        <v>119</v>
      </c>
      <c r="AL233" t="s">
        <v>119</v>
      </c>
      <c r="AM233" s="8">
        <v>45171</v>
      </c>
      <c r="AN233" s="12" t="s">
        <v>1297</v>
      </c>
      <c r="AO233" s="12" t="s">
        <v>1297</v>
      </c>
      <c r="AP233" t="s">
        <v>1703</v>
      </c>
      <c r="AQ233" t="s">
        <v>120</v>
      </c>
      <c r="AR233" s="35">
        <v>1640</v>
      </c>
      <c r="AS233" t="s">
        <v>1703</v>
      </c>
      <c r="AU233" s="29">
        <f>IFERROR(Table4[[#This Row],[THT]]/Table4[[#This Row],[ACD_CALLS]],"")</f>
        <v>0</v>
      </c>
      <c r="AV233" s="29">
        <f>COUNTIF(Roster!B:B,Table4[[#This Row],[EMPLID]])</f>
        <v>1</v>
      </c>
      <c r="AW233" s="29">
        <f>IF(Table4[[#This Row],[Is Agent ]]=0,"",SUM(Table4[[#This Row],[I_ACD_TIME]],Table4[[#This Row],[I_ACD_OTHER_TIME]],Table4[[#This Row],[I_ACD_AUX_OUT_TIME]],Table4[[#This Row],[I_ACW_TIME]]))</f>
        <v>219</v>
      </c>
    </row>
    <row r="234" spans="1:49" x14ac:dyDescent="0.25">
      <c r="A234" s="29" t="str">
        <f>CONCATENATE(Table4[[#This Row],[CMSID]],"-",Table4[[#This Row],[CALL_DATE]])</f>
        <v>168641-45174</v>
      </c>
      <c r="B234">
        <v>122012102</v>
      </c>
      <c r="C234" s="8">
        <v>45174</v>
      </c>
      <c r="D234" t="s">
        <v>123</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t="s">
        <v>1419</v>
      </c>
      <c r="AH234" t="s">
        <v>1701</v>
      </c>
      <c r="AI234" t="s">
        <v>1295</v>
      </c>
      <c r="AJ234" s="12" t="s">
        <v>1297</v>
      </c>
      <c r="AK234" t="s">
        <v>124</v>
      </c>
      <c r="AL234" t="s">
        <v>124</v>
      </c>
      <c r="AM234" s="8">
        <v>45178</v>
      </c>
      <c r="AN234" s="12" t="s">
        <v>1297</v>
      </c>
      <c r="AO234" s="12" t="s">
        <v>1297</v>
      </c>
      <c r="AP234" t="s">
        <v>1703</v>
      </c>
      <c r="AQ234" t="s">
        <v>120</v>
      </c>
      <c r="AR234" s="35">
        <v>168641</v>
      </c>
      <c r="AS234" t="s">
        <v>1703</v>
      </c>
      <c r="AU234" s="29" t="str">
        <f>IFERROR(Table4[[#This Row],[THT]]/Table4[[#This Row],[ACD_CALLS]],"")</f>
        <v/>
      </c>
      <c r="AV234" s="29">
        <f>COUNTIF(Roster!B:B,Table4[[#This Row],[EMPLID]])</f>
        <v>1</v>
      </c>
      <c r="AW234" s="29">
        <f>IF(Table4[[#This Row],[Is Agent ]]=0,"",SUM(Table4[[#This Row],[I_ACD_TIME]],Table4[[#This Row],[I_ACD_OTHER_TIME]],Table4[[#This Row],[I_ACD_AUX_OUT_TIME]],Table4[[#This Row],[I_ACW_TIME]]))</f>
        <v>0</v>
      </c>
    </row>
    <row r="235" spans="1:49" x14ac:dyDescent="0.25">
      <c r="A235" s="29" t="str">
        <f>CONCATENATE(Table4[[#This Row],[CMSID]],"-",Table4[[#This Row],[CALL_DATE]])</f>
        <v>168641-45175</v>
      </c>
      <c r="B235">
        <v>122012102</v>
      </c>
      <c r="C235" s="8">
        <v>45175</v>
      </c>
      <c r="D235" t="s">
        <v>118</v>
      </c>
      <c r="E235">
        <v>25</v>
      </c>
      <c r="F235">
        <v>0</v>
      </c>
      <c r="G235">
        <v>17979</v>
      </c>
      <c r="H235">
        <v>1075</v>
      </c>
      <c r="I235">
        <v>834</v>
      </c>
      <c r="J235">
        <v>0</v>
      </c>
      <c r="K235">
        <v>0</v>
      </c>
      <c r="L235">
        <v>3995</v>
      </c>
      <c r="M235">
        <v>0</v>
      </c>
      <c r="N235">
        <v>0</v>
      </c>
      <c r="O235">
        <v>24</v>
      </c>
      <c r="P235">
        <v>2527</v>
      </c>
      <c r="Q235">
        <v>24</v>
      </c>
      <c r="R235">
        <v>113</v>
      </c>
      <c r="S235">
        <v>0</v>
      </c>
      <c r="T235">
        <v>6</v>
      </c>
      <c r="U235">
        <v>30519</v>
      </c>
      <c r="V235">
        <v>7945</v>
      </c>
      <c r="W235">
        <v>1476</v>
      </c>
      <c r="X235">
        <v>17</v>
      </c>
      <c r="Y235">
        <v>1</v>
      </c>
      <c r="Z235">
        <v>1935</v>
      </c>
      <c r="AA235">
        <v>0</v>
      </c>
      <c r="AB235">
        <v>4414</v>
      </c>
      <c r="AC235">
        <v>0</v>
      </c>
      <c r="AD235">
        <v>0</v>
      </c>
      <c r="AE235">
        <v>1</v>
      </c>
      <c r="AF235">
        <v>1</v>
      </c>
      <c r="AG235" t="s">
        <v>1419</v>
      </c>
      <c r="AH235" t="s">
        <v>1701</v>
      </c>
      <c r="AI235" t="s">
        <v>1295</v>
      </c>
      <c r="AJ235" s="12" t="s">
        <v>1297</v>
      </c>
      <c r="AK235" t="s">
        <v>124</v>
      </c>
      <c r="AL235" t="s">
        <v>124</v>
      </c>
      <c r="AM235" s="8">
        <v>45178</v>
      </c>
      <c r="AN235" s="12" t="s">
        <v>1297</v>
      </c>
      <c r="AO235" s="12" t="s">
        <v>1297</v>
      </c>
      <c r="AP235" t="s">
        <v>1703</v>
      </c>
      <c r="AQ235" t="s">
        <v>120</v>
      </c>
      <c r="AR235" s="35">
        <v>168641</v>
      </c>
      <c r="AS235" t="s">
        <v>1703</v>
      </c>
      <c r="AU235" s="29">
        <f>IFERROR(Table4[[#This Row],[THT]]/Table4[[#This Row],[ACD_CALLS]],"")</f>
        <v>0</v>
      </c>
      <c r="AV235" s="29">
        <f>COUNTIF(Roster!B:B,Table4[[#This Row],[EMPLID]])</f>
        <v>1</v>
      </c>
      <c r="AW235" s="29">
        <f>IF(Table4[[#This Row],[Is Agent ]]=0,"",SUM(Table4[[#This Row],[I_ACD_TIME]],Table4[[#This Row],[I_ACD_OTHER_TIME]],Table4[[#This Row],[I_ACD_AUX_OUT_TIME]],Table4[[#This Row],[I_ACW_TIME]]))</f>
        <v>19888</v>
      </c>
    </row>
    <row r="236" spans="1:49" x14ac:dyDescent="0.25">
      <c r="A236" s="29" t="str">
        <f>CONCATENATE(Table4[[#This Row],[CMSID]],"-",Table4[[#This Row],[CALL_DATE]])</f>
        <v>168641-45174</v>
      </c>
      <c r="B236">
        <v>122012102</v>
      </c>
      <c r="C236" s="8">
        <v>45174</v>
      </c>
      <c r="D236" t="s">
        <v>118</v>
      </c>
      <c r="E236">
        <v>33</v>
      </c>
      <c r="F236">
        <v>0</v>
      </c>
      <c r="G236">
        <v>17515</v>
      </c>
      <c r="H236">
        <v>1187</v>
      </c>
      <c r="I236">
        <v>532</v>
      </c>
      <c r="J236">
        <v>0</v>
      </c>
      <c r="K236">
        <v>0</v>
      </c>
      <c r="L236">
        <v>3632</v>
      </c>
      <c r="M236">
        <v>0</v>
      </c>
      <c r="N236">
        <v>0</v>
      </c>
      <c r="O236">
        <v>28</v>
      </c>
      <c r="P236">
        <v>1782</v>
      </c>
      <c r="Q236">
        <v>15</v>
      </c>
      <c r="R236">
        <v>159</v>
      </c>
      <c r="S236">
        <v>1</v>
      </c>
      <c r="T236">
        <v>5</v>
      </c>
      <c r="U236">
        <v>28679</v>
      </c>
      <c r="V236">
        <v>7441</v>
      </c>
      <c r="W236">
        <v>2372</v>
      </c>
      <c r="X236">
        <v>74</v>
      </c>
      <c r="Y236">
        <v>0</v>
      </c>
      <c r="Z236">
        <v>1952</v>
      </c>
      <c r="AA236">
        <v>0</v>
      </c>
      <c r="AB236">
        <v>4743</v>
      </c>
      <c r="AC236">
        <v>3</v>
      </c>
      <c r="AD236">
        <v>0</v>
      </c>
      <c r="AE236">
        <v>117</v>
      </c>
      <c r="AF236">
        <v>0</v>
      </c>
      <c r="AG236" t="s">
        <v>1419</v>
      </c>
      <c r="AH236" t="s">
        <v>1701</v>
      </c>
      <c r="AI236" t="s">
        <v>1295</v>
      </c>
      <c r="AJ236" s="12" t="s">
        <v>1297</v>
      </c>
      <c r="AK236" t="s">
        <v>124</v>
      </c>
      <c r="AL236" t="s">
        <v>124</v>
      </c>
      <c r="AM236" s="8">
        <v>45178</v>
      </c>
      <c r="AN236" s="12" t="s">
        <v>1297</v>
      </c>
      <c r="AO236" s="12" t="s">
        <v>1297</v>
      </c>
      <c r="AP236" t="s">
        <v>1703</v>
      </c>
      <c r="AQ236" t="s">
        <v>120</v>
      </c>
      <c r="AR236" s="35">
        <v>168641</v>
      </c>
      <c r="AS236" t="s">
        <v>1703</v>
      </c>
      <c r="AU236" s="29">
        <f>IFERROR(Table4[[#This Row],[THT]]/Table4[[#This Row],[ACD_CALLS]],"")</f>
        <v>0</v>
      </c>
      <c r="AV236" s="29">
        <f>COUNTIF(Roster!B:B,Table4[[#This Row],[EMPLID]])</f>
        <v>1</v>
      </c>
      <c r="AW236" s="29">
        <f>IF(Table4[[#This Row],[Is Agent ]]=0,"",SUM(Table4[[#This Row],[I_ACD_TIME]],Table4[[#This Row],[I_ACD_OTHER_TIME]],Table4[[#This Row],[I_ACD_AUX_OUT_TIME]],Table4[[#This Row],[I_ACW_TIME]]))</f>
        <v>19234</v>
      </c>
    </row>
    <row r="237" spans="1:49" x14ac:dyDescent="0.25">
      <c r="A237" s="29" t="str">
        <f>CONCATENATE(Table4[[#This Row],[CMSID]],"-",Table4[[#This Row],[CALL_DATE]])</f>
        <v>168641-45177</v>
      </c>
      <c r="B237">
        <v>122012102</v>
      </c>
      <c r="C237" s="8">
        <v>45177</v>
      </c>
      <c r="D237" t="s">
        <v>123</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t="s">
        <v>1419</v>
      </c>
      <c r="AH237" t="s">
        <v>1701</v>
      </c>
      <c r="AI237" t="s">
        <v>1295</v>
      </c>
      <c r="AJ237" s="12" t="s">
        <v>1297</v>
      </c>
      <c r="AK237" t="s">
        <v>124</v>
      </c>
      <c r="AL237" t="s">
        <v>124</v>
      </c>
      <c r="AM237" s="8">
        <v>45178</v>
      </c>
      <c r="AN237" s="12" t="s">
        <v>1297</v>
      </c>
      <c r="AO237" s="12" t="s">
        <v>1297</v>
      </c>
      <c r="AP237" t="s">
        <v>1703</v>
      </c>
      <c r="AQ237" t="s">
        <v>120</v>
      </c>
      <c r="AR237" s="35">
        <v>168641</v>
      </c>
      <c r="AS237" t="s">
        <v>1703</v>
      </c>
      <c r="AU237" s="29" t="str">
        <f>IFERROR(Table4[[#This Row],[THT]]/Table4[[#This Row],[ACD_CALLS]],"")</f>
        <v/>
      </c>
      <c r="AV237" s="29">
        <f>COUNTIF(Roster!B:B,Table4[[#This Row],[EMPLID]])</f>
        <v>1</v>
      </c>
      <c r="AW237" s="29">
        <f>IF(Table4[[#This Row],[Is Agent ]]=0,"",SUM(Table4[[#This Row],[I_ACD_TIME]],Table4[[#This Row],[I_ACD_OTHER_TIME]],Table4[[#This Row],[I_ACD_AUX_OUT_TIME]],Table4[[#This Row],[I_ACW_TIME]]))</f>
        <v>0</v>
      </c>
    </row>
    <row r="238" spans="1:49" x14ac:dyDescent="0.25">
      <c r="A238" s="29" t="str">
        <f>CONCATENATE(Table4[[#This Row],[CMSID]],"-",Table4[[#This Row],[CALL_DATE]])</f>
        <v>168641-45178</v>
      </c>
      <c r="B238">
        <v>122012102</v>
      </c>
      <c r="C238" s="8">
        <v>45178</v>
      </c>
      <c r="D238" t="s">
        <v>118</v>
      </c>
      <c r="E238">
        <v>32</v>
      </c>
      <c r="F238">
        <v>0</v>
      </c>
      <c r="G238">
        <v>16230</v>
      </c>
      <c r="H238">
        <v>2009</v>
      </c>
      <c r="I238">
        <v>132</v>
      </c>
      <c r="J238">
        <v>0</v>
      </c>
      <c r="K238">
        <v>0</v>
      </c>
      <c r="L238">
        <v>2168</v>
      </c>
      <c r="M238">
        <v>0</v>
      </c>
      <c r="N238">
        <v>0</v>
      </c>
      <c r="O238">
        <v>18</v>
      </c>
      <c r="P238">
        <v>2143</v>
      </c>
      <c r="Q238">
        <v>18</v>
      </c>
      <c r="R238">
        <v>153</v>
      </c>
      <c r="S238">
        <v>0</v>
      </c>
      <c r="T238">
        <v>6</v>
      </c>
      <c r="U238">
        <v>28336</v>
      </c>
      <c r="V238">
        <v>7994</v>
      </c>
      <c r="W238">
        <v>1794</v>
      </c>
      <c r="X238">
        <v>42</v>
      </c>
      <c r="Y238">
        <v>0</v>
      </c>
      <c r="Z238">
        <v>1841</v>
      </c>
      <c r="AA238">
        <v>0</v>
      </c>
      <c r="AB238">
        <v>4478</v>
      </c>
      <c r="AC238">
        <v>1360</v>
      </c>
      <c r="AD238">
        <v>0</v>
      </c>
      <c r="AE238">
        <v>86</v>
      </c>
      <c r="AF238">
        <v>0</v>
      </c>
      <c r="AG238" t="s">
        <v>1419</v>
      </c>
      <c r="AH238" t="s">
        <v>1701</v>
      </c>
      <c r="AI238" t="s">
        <v>1295</v>
      </c>
      <c r="AJ238" s="12" t="s">
        <v>1297</v>
      </c>
      <c r="AK238" t="s">
        <v>124</v>
      </c>
      <c r="AL238" t="s">
        <v>124</v>
      </c>
      <c r="AM238" s="8">
        <v>45178</v>
      </c>
      <c r="AN238" s="12" t="s">
        <v>1297</v>
      </c>
      <c r="AO238" s="12" t="s">
        <v>1297</v>
      </c>
      <c r="AP238" t="s">
        <v>1703</v>
      </c>
      <c r="AQ238" t="s">
        <v>120</v>
      </c>
      <c r="AR238" s="35">
        <v>168641</v>
      </c>
      <c r="AS238" t="s">
        <v>1703</v>
      </c>
      <c r="AU238" s="29">
        <f>IFERROR(Table4[[#This Row],[THT]]/Table4[[#This Row],[ACD_CALLS]],"")</f>
        <v>0</v>
      </c>
      <c r="AV238" s="29">
        <f>COUNTIF(Roster!B:B,Table4[[#This Row],[EMPLID]])</f>
        <v>1</v>
      </c>
      <c r="AW238" s="29">
        <f>IF(Table4[[#This Row],[Is Agent ]]=0,"",SUM(Table4[[#This Row],[I_ACD_TIME]],Table4[[#This Row],[I_ACD_OTHER_TIME]],Table4[[#This Row],[I_ACD_AUX_OUT_TIME]],Table4[[#This Row],[I_ACW_TIME]]))</f>
        <v>18371</v>
      </c>
    </row>
    <row r="239" spans="1:49" x14ac:dyDescent="0.25">
      <c r="A239" s="29" t="str">
        <f>CONCATENATE(Table4[[#This Row],[CMSID]],"-",Table4[[#This Row],[CALL_DATE]])</f>
        <v>168641-45178</v>
      </c>
      <c r="B239">
        <v>122012102</v>
      </c>
      <c r="C239" s="8">
        <v>45178</v>
      </c>
      <c r="D239" t="s">
        <v>123</v>
      </c>
      <c r="E239">
        <v>1</v>
      </c>
      <c r="F239">
        <v>0</v>
      </c>
      <c r="G239">
        <v>153</v>
      </c>
      <c r="H239">
        <v>0</v>
      </c>
      <c r="I239">
        <v>41</v>
      </c>
      <c r="J239">
        <v>0</v>
      </c>
      <c r="K239">
        <v>0</v>
      </c>
      <c r="L239">
        <v>41</v>
      </c>
      <c r="M239">
        <v>0</v>
      </c>
      <c r="N239">
        <v>0</v>
      </c>
      <c r="O239">
        <v>1</v>
      </c>
      <c r="P239">
        <v>41</v>
      </c>
      <c r="Q239">
        <v>2</v>
      </c>
      <c r="R239">
        <v>3</v>
      </c>
      <c r="S239">
        <v>0</v>
      </c>
      <c r="T239">
        <v>1</v>
      </c>
      <c r="U239">
        <v>0</v>
      </c>
      <c r="V239">
        <v>0</v>
      </c>
      <c r="W239">
        <v>0</v>
      </c>
      <c r="X239">
        <v>0</v>
      </c>
      <c r="Y239">
        <v>0</v>
      </c>
      <c r="Z239">
        <v>0</v>
      </c>
      <c r="AA239">
        <v>0</v>
      </c>
      <c r="AB239">
        <v>0</v>
      </c>
      <c r="AC239">
        <v>0</v>
      </c>
      <c r="AD239">
        <v>0</v>
      </c>
      <c r="AE239">
        <v>0</v>
      </c>
      <c r="AF239">
        <v>0</v>
      </c>
      <c r="AG239" t="s">
        <v>1419</v>
      </c>
      <c r="AH239" t="s">
        <v>1701</v>
      </c>
      <c r="AI239" t="s">
        <v>1295</v>
      </c>
      <c r="AJ239" s="12" t="s">
        <v>1297</v>
      </c>
      <c r="AK239" t="s">
        <v>124</v>
      </c>
      <c r="AL239" t="s">
        <v>124</v>
      </c>
      <c r="AM239" s="8">
        <v>45178</v>
      </c>
      <c r="AN239" s="12" t="s">
        <v>1297</v>
      </c>
      <c r="AO239" s="12" t="s">
        <v>1297</v>
      </c>
      <c r="AP239" t="s">
        <v>1703</v>
      </c>
      <c r="AQ239" t="s">
        <v>120</v>
      </c>
      <c r="AR239" s="35">
        <v>168641</v>
      </c>
      <c r="AS239" t="s">
        <v>1703</v>
      </c>
      <c r="AU239" s="29">
        <f>IFERROR(Table4[[#This Row],[THT]]/Table4[[#This Row],[ACD_CALLS]],"")</f>
        <v>0</v>
      </c>
      <c r="AV239" s="29">
        <f>COUNTIF(Roster!B:B,Table4[[#This Row],[EMPLID]])</f>
        <v>1</v>
      </c>
      <c r="AW239" s="29">
        <f>IF(Table4[[#This Row],[Is Agent ]]=0,"",SUM(Table4[[#This Row],[I_ACD_TIME]],Table4[[#This Row],[I_ACD_OTHER_TIME]],Table4[[#This Row],[I_ACD_AUX_OUT_TIME]],Table4[[#This Row],[I_ACW_TIME]]))</f>
        <v>194</v>
      </c>
    </row>
    <row r="240" spans="1:49" x14ac:dyDescent="0.25">
      <c r="A240" s="29" t="str">
        <f>CONCATENATE(Table4[[#This Row],[CMSID]],"-",Table4[[#This Row],[CALL_DATE]])</f>
        <v>168641-45170</v>
      </c>
      <c r="B240">
        <v>122012102</v>
      </c>
      <c r="C240" s="8">
        <v>45170</v>
      </c>
      <c r="D240" t="s">
        <v>123</v>
      </c>
      <c r="E240">
        <v>2</v>
      </c>
      <c r="F240">
        <v>0</v>
      </c>
      <c r="G240">
        <v>1553</v>
      </c>
      <c r="H240">
        <v>0</v>
      </c>
      <c r="I240">
        <v>0</v>
      </c>
      <c r="J240">
        <v>0</v>
      </c>
      <c r="K240">
        <v>0</v>
      </c>
      <c r="L240">
        <v>0</v>
      </c>
      <c r="M240">
        <v>0</v>
      </c>
      <c r="N240">
        <v>0</v>
      </c>
      <c r="O240">
        <v>0</v>
      </c>
      <c r="P240">
        <v>0</v>
      </c>
      <c r="Q240">
        <v>0</v>
      </c>
      <c r="R240">
        <v>6</v>
      </c>
      <c r="S240">
        <v>0</v>
      </c>
      <c r="T240">
        <v>0</v>
      </c>
      <c r="U240">
        <v>0</v>
      </c>
      <c r="V240">
        <v>0</v>
      </c>
      <c r="W240">
        <v>0</v>
      </c>
      <c r="X240">
        <v>0</v>
      </c>
      <c r="Y240">
        <v>0</v>
      </c>
      <c r="Z240">
        <v>0</v>
      </c>
      <c r="AA240">
        <v>0</v>
      </c>
      <c r="AB240">
        <v>0</v>
      </c>
      <c r="AC240">
        <v>0</v>
      </c>
      <c r="AD240">
        <v>0</v>
      </c>
      <c r="AE240">
        <v>0</v>
      </c>
      <c r="AF240">
        <v>0</v>
      </c>
      <c r="AG240" t="s">
        <v>1419</v>
      </c>
      <c r="AH240" t="s">
        <v>1701</v>
      </c>
      <c r="AI240" t="s">
        <v>1295</v>
      </c>
      <c r="AJ240" s="12" t="s">
        <v>1297</v>
      </c>
      <c r="AK240" t="s">
        <v>124</v>
      </c>
      <c r="AL240" t="s">
        <v>124</v>
      </c>
      <c r="AM240" s="8">
        <v>45171</v>
      </c>
      <c r="AN240" s="12" t="s">
        <v>1297</v>
      </c>
      <c r="AO240" s="12" t="s">
        <v>1297</v>
      </c>
      <c r="AP240" t="s">
        <v>1703</v>
      </c>
      <c r="AQ240" t="s">
        <v>120</v>
      </c>
      <c r="AR240" s="35">
        <v>168641</v>
      </c>
      <c r="AS240" t="s">
        <v>1703</v>
      </c>
      <c r="AU240" s="29">
        <f>IFERROR(Table4[[#This Row],[THT]]/Table4[[#This Row],[ACD_CALLS]],"")</f>
        <v>0</v>
      </c>
      <c r="AV240" s="29">
        <f>COUNTIF(Roster!B:B,Table4[[#This Row],[EMPLID]])</f>
        <v>1</v>
      </c>
      <c r="AW240" s="29">
        <f>IF(Table4[[#This Row],[Is Agent ]]=0,"",SUM(Table4[[#This Row],[I_ACD_TIME]],Table4[[#This Row],[I_ACD_OTHER_TIME]],Table4[[#This Row],[I_ACD_AUX_OUT_TIME]],Table4[[#This Row],[I_ACW_TIME]]))</f>
        <v>1553</v>
      </c>
    </row>
    <row r="241" spans="1:49" x14ac:dyDescent="0.25">
      <c r="A241" s="29" t="str">
        <f>CONCATENATE(Table4[[#This Row],[CMSID]],"-",Table4[[#This Row],[CALL_DATE]])</f>
        <v>168641-45175</v>
      </c>
      <c r="B241">
        <v>122012102</v>
      </c>
      <c r="C241" s="8">
        <v>45175</v>
      </c>
      <c r="D241" t="s">
        <v>123</v>
      </c>
      <c r="E241">
        <v>1</v>
      </c>
      <c r="F241">
        <v>0</v>
      </c>
      <c r="G241">
        <v>1687</v>
      </c>
      <c r="H241">
        <v>240</v>
      </c>
      <c r="I241">
        <v>53</v>
      </c>
      <c r="J241">
        <v>0</v>
      </c>
      <c r="K241">
        <v>0</v>
      </c>
      <c r="L241">
        <v>53</v>
      </c>
      <c r="M241">
        <v>0</v>
      </c>
      <c r="N241">
        <v>0</v>
      </c>
      <c r="O241">
        <v>1</v>
      </c>
      <c r="P241">
        <v>294</v>
      </c>
      <c r="Q241">
        <v>2</v>
      </c>
      <c r="R241">
        <v>3</v>
      </c>
      <c r="S241">
        <v>1</v>
      </c>
      <c r="T241">
        <v>0</v>
      </c>
      <c r="U241">
        <v>0</v>
      </c>
      <c r="V241">
        <v>0</v>
      </c>
      <c r="W241">
        <v>0</v>
      </c>
      <c r="X241">
        <v>0</v>
      </c>
      <c r="Y241">
        <v>0</v>
      </c>
      <c r="Z241">
        <v>0</v>
      </c>
      <c r="AA241">
        <v>0</v>
      </c>
      <c r="AB241">
        <v>0</v>
      </c>
      <c r="AC241">
        <v>0</v>
      </c>
      <c r="AD241">
        <v>0</v>
      </c>
      <c r="AE241">
        <v>0</v>
      </c>
      <c r="AF241">
        <v>0</v>
      </c>
      <c r="AG241" t="s">
        <v>1419</v>
      </c>
      <c r="AH241" t="s">
        <v>1701</v>
      </c>
      <c r="AI241" t="s">
        <v>1295</v>
      </c>
      <c r="AJ241" s="12" t="s">
        <v>1297</v>
      </c>
      <c r="AK241" t="s">
        <v>124</v>
      </c>
      <c r="AL241" t="s">
        <v>124</v>
      </c>
      <c r="AM241" s="8">
        <v>45178</v>
      </c>
      <c r="AN241" s="12" t="s">
        <v>1297</v>
      </c>
      <c r="AO241" s="12" t="s">
        <v>1297</v>
      </c>
      <c r="AP241" t="s">
        <v>1703</v>
      </c>
      <c r="AQ241" t="s">
        <v>120</v>
      </c>
      <c r="AR241" s="35">
        <v>168641</v>
      </c>
      <c r="AS241" t="s">
        <v>1703</v>
      </c>
      <c r="AU241" s="29">
        <f>IFERROR(Table4[[#This Row],[THT]]/Table4[[#This Row],[ACD_CALLS]],"")</f>
        <v>0</v>
      </c>
      <c r="AV241" s="29">
        <f>COUNTIF(Roster!B:B,Table4[[#This Row],[EMPLID]])</f>
        <v>1</v>
      </c>
      <c r="AW241" s="29">
        <f>IF(Table4[[#This Row],[Is Agent ]]=0,"",SUM(Table4[[#This Row],[I_ACD_TIME]],Table4[[#This Row],[I_ACD_OTHER_TIME]],Table4[[#This Row],[I_ACD_AUX_OUT_TIME]],Table4[[#This Row],[I_ACW_TIME]]))</f>
        <v>1980</v>
      </c>
    </row>
    <row r="242" spans="1:49" x14ac:dyDescent="0.25">
      <c r="A242" s="29" t="str">
        <f>CONCATENATE(Table4[[#This Row],[CMSID]],"-",Table4[[#This Row],[CALL_DATE]])</f>
        <v>168641-45170</v>
      </c>
      <c r="B242">
        <v>122012102</v>
      </c>
      <c r="C242" s="8">
        <v>45170</v>
      </c>
      <c r="D242" t="s">
        <v>118</v>
      </c>
      <c r="E242">
        <v>25</v>
      </c>
      <c r="F242">
        <v>0</v>
      </c>
      <c r="G242">
        <v>18662</v>
      </c>
      <c r="H242">
        <v>1696</v>
      </c>
      <c r="I242">
        <v>590</v>
      </c>
      <c r="J242">
        <v>0</v>
      </c>
      <c r="K242">
        <v>0</v>
      </c>
      <c r="L242">
        <v>4425</v>
      </c>
      <c r="M242">
        <v>0</v>
      </c>
      <c r="N242">
        <v>0</v>
      </c>
      <c r="O242">
        <v>21</v>
      </c>
      <c r="P242">
        <v>2936</v>
      </c>
      <c r="Q242">
        <v>14</v>
      </c>
      <c r="R242">
        <v>118</v>
      </c>
      <c r="S242">
        <v>0</v>
      </c>
      <c r="T242">
        <v>3</v>
      </c>
      <c r="U242">
        <v>30524</v>
      </c>
      <c r="V242">
        <v>8489</v>
      </c>
      <c r="W242">
        <v>0</v>
      </c>
      <c r="X242">
        <v>65</v>
      </c>
      <c r="Y242">
        <v>0</v>
      </c>
      <c r="Z242">
        <v>1924</v>
      </c>
      <c r="AA242">
        <v>0</v>
      </c>
      <c r="AB242">
        <v>5889</v>
      </c>
      <c r="AC242">
        <v>0</v>
      </c>
      <c r="AD242">
        <v>0</v>
      </c>
      <c r="AE242">
        <v>2</v>
      </c>
      <c r="AF242">
        <v>0</v>
      </c>
      <c r="AG242" t="s">
        <v>1419</v>
      </c>
      <c r="AH242" t="s">
        <v>1701</v>
      </c>
      <c r="AI242" t="s">
        <v>1295</v>
      </c>
      <c r="AJ242" s="12" t="s">
        <v>1297</v>
      </c>
      <c r="AK242" t="s">
        <v>124</v>
      </c>
      <c r="AL242" t="s">
        <v>124</v>
      </c>
      <c r="AM242" s="8">
        <v>45171</v>
      </c>
      <c r="AN242" s="12" t="s">
        <v>1297</v>
      </c>
      <c r="AO242" s="12" t="s">
        <v>1297</v>
      </c>
      <c r="AP242" t="s">
        <v>1703</v>
      </c>
      <c r="AQ242" t="s">
        <v>120</v>
      </c>
      <c r="AR242" s="35">
        <v>168641</v>
      </c>
      <c r="AS242" t="s">
        <v>1703</v>
      </c>
      <c r="AU242" s="29">
        <f>IFERROR(Table4[[#This Row],[THT]]/Table4[[#This Row],[ACD_CALLS]],"")</f>
        <v>0</v>
      </c>
      <c r="AV242" s="29">
        <f>COUNTIF(Roster!B:B,Table4[[#This Row],[EMPLID]])</f>
        <v>1</v>
      </c>
      <c r="AW242" s="29">
        <f>IF(Table4[[#This Row],[Is Agent ]]=0,"",SUM(Table4[[#This Row],[I_ACD_TIME]],Table4[[#This Row],[I_ACD_OTHER_TIME]],Table4[[#This Row],[I_ACD_AUX_OUT_TIME]],Table4[[#This Row],[I_ACW_TIME]]))</f>
        <v>20948</v>
      </c>
    </row>
    <row r="243" spans="1:49" x14ac:dyDescent="0.25">
      <c r="A243" s="29" t="str">
        <f>CONCATENATE(Table4[[#This Row],[CMSID]],"-",Table4[[#This Row],[CALL_DATE]])</f>
        <v>168641-45177</v>
      </c>
      <c r="B243">
        <v>122012102</v>
      </c>
      <c r="C243" s="8">
        <v>45177</v>
      </c>
      <c r="D243" t="s">
        <v>118</v>
      </c>
      <c r="E243">
        <v>31</v>
      </c>
      <c r="F243">
        <v>0</v>
      </c>
      <c r="G243">
        <v>16921</v>
      </c>
      <c r="H243">
        <v>1109</v>
      </c>
      <c r="I243">
        <v>1115</v>
      </c>
      <c r="J243">
        <v>0</v>
      </c>
      <c r="K243">
        <v>0</v>
      </c>
      <c r="L243">
        <v>3447</v>
      </c>
      <c r="M243">
        <v>0</v>
      </c>
      <c r="N243">
        <v>0</v>
      </c>
      <c r="O243">
        <v>27</v>
      </c>
      <c r="P243">
        <v>2912</v>
      </c>
      <c r="Q243">
        <v>20</v>
      </c>
      <c r="R243">
        <v>149</v>
      </c>
      <c r="S243">
        <v>1</v>
      </c>
      <c r="T243">
        <v>3</v>
      </c>
      <c r="U243">
        <v>27743</v>
      </c>
      <c r="V243">
        <v>8955</v>
      </c>
      <c r="W243">
        <v>602</v>
      </c>
      <c r="X243">
        <v>64</v>
      </c>
      <c r="Y243">
        <v>0</v>
      </c>
      <c r="Z243">
        <v>1815</v>
      </c>
      <c r="AA243">
        <v>0</v>
      </c>
      <c r="AB243">
        <v>2948</v>
      </c>
      <c r="AC243">
        <v>0</v>
      </c>
      <c r="AD243">
        <v>0</v>
      </c>
      <c r="AE243">
        <v>1744</v>
      </c>
      <c r="AF243">
        <v>0</v>
      </c>
      <c r="AG243" t="s">
        <v>1419</v>
      </c>
      <c r="AH243" t="s">
        <v>1701</v>
      </c>
      <c r="AI243" t="s">
        <v>1295</v>
      </c>
      <c r="AJ243" s="12" t="s">
        <v>1297</v>
      </c>
      <c r="AK243" t="s">
        <v>124</v>
      </c>
      <c r="AL243" t="s">
        <v>124</v>
      </c>
      <c r="AM243" s="8">
        <v>45178</v>
      </c>
      <c r="AN243" s="12" t="s">
        <v>1297</v>
      </c>
      <c r="AO243" s="12" t="s">
        <v>1297</v>
      </c>
      <c r="AP243" t="s">
        <v>1703</v>
      </c>
      <c r="AQ243" t="s">
        <v>120</v>
      </c>
      <c r="AR243" s="35">
        <v>168641</v>
      </c>
      <c r="AS243" t="s">
        <v>1703</v>
      </c>
      <c r="AU243" s="29">
        <f>IFERROR(Table4[[#This Row],[THT]]/Table4[[#This Row],[ACD_CALLS]],"")</f>
        <v>0</v>
      </c>
      <c r="AV243" s="29">
        <f>COUNTIF(Roster!B:B,Table4[[#This Row],[EMPLID]])</f>
        <v>1</v>
      </c>
      <c r="AW243" s="29">
        <f>IF(Table4[[#This Row],[Is Agent ]]=0,"",SUM(Table4[[#This Row],[I_ACD_TIME]],Table4[[#This Row],[I_ACD_OTHER_TIME]],Table4[[#This Row],[I_ACD_AUX_OUT_TIME]],Table4[[#This Row],[I_ACW_TIME]]))</f>
        <v>19145</v>
      </c>
    </row>
    <row r="244" spans="1:49" x14ac:dyDescent="0.25">
      <c r="A244" s="29" t="str">
        <f>CONCATENATE(Table4[[#This Row],[CMSID]],"-",Table4[[#This Row],[CALL_DATE]])</f>
        <v>116641-45178</v>
      </c>
      <c r="B244">
        <v>72812102</v>
      </c>
      <c r="C244" s="8">
        <v>45178</v>
      </c>
      <c r="D244" t="s">
        <v>123</v>
      </c>
      <c r="E244">
        <v>0</v>
      </c>
      <c r="F244">
        <v>0</v>
      </c>
      <c r="G244">
        <v>0</v>
      </c>
      <c r="H244">
        <v>0</v>
      </c>
      <c r="I244">
        <v>0</v>
      </c>
      <c r="J244">
        <v>0</v>
      </c>
      <c r="K244">
        <v>0</v>
      </c>
      <c r="L244">
        <v>2385</v>
      </c>
      <c r="M244">
        <v>0</v>
      </c>
      <c r="N244">
        <v>0</v>
      </c>
      <c r="O244">
        <v>13</v>
      </c>
      <c r="P244">
        <v>26</v>
      </c>
      <c r="Q244">
        <v>2</v>
      </c>
      <c r="R244">
        <v>0</v>
      </c>
      <c r="S244">
        <v>0</v>
      </c>
      <c r="T244">
        <v>0</v>
      </c>
      <c r="U244">
        <v>36491</v>
      </c>
      <c r="V244">
        <v>9956</v>
      </c>
      <c r="W244">
        <v>3126</v>
      </c>
      <c r="X244">
        <v>147</v>
      </c>
      <c r="Y244">
        <v>2</v>
      </c>
      <c r="Z244">
        <v>2417</v>
      </c>
      <c r="AA244">
        <v>0</v>
      </c>
      <c r="AB244">
        <v>4781</v>
      </c>
      <c r="AC244">
        <v>460</v>
      </c>
      <c r="AD244">
        <v>0</v>
      </c>
      <c r="AE244">
        <v>244</v>
      </c>
      <c r="AF244">
        <v>0</v>
      </c>
      <c r="AG244" t="s">
        <v>1369</v>
      </c>
      <c r="AH244" t="s">
        <v>1289</v>
      </c>
      <c r="AI244" t="s">
        <v>1295</v>
      </c>
      <c r="AJ244" s="12" t="s">
        <v>1297</v>
      </c>
      <c r="AK244" t="s">
        <v>128</v>
      </c>
      <c r="AL244" t="s">
        <v>128</v>
      </c>
      <c r="AM244" s="8">
        <v>45178</v>
      </c>
      <c r="AN244" s="12" t="s">
        <v>1297</v>
      </c>
      <c r="AO244" s="12" t="s">
        <v>1297</v>
      </c>
      <c r="AP244" t="s">
        <v>1703</v>
      </c>
      <c r="AQ244" t="s">
        <v>120</v>
      </c>
      <c r="AR244" s="35">
        <v>116641</v>
      </c>
      <c r="AS244" t="s">
        <v>1703</v>
      </c>
      <c r="AU244" s="29" t="str">
        <f>IFERROR(Table4[[#This Row],[THT]]/Table4[[#This Row],[ACD_CALLS]],"")</f>
        <v/>
      </c>
      <c r="AV244" s="29">
        <f>COUNTIF(Roster!B:B,Table4[[#This Row],[EMPLID]])</f>
        <v>1</v>
      </c>
      <c r="AW244" s="29">
        <f>IF(Table4[[#This Row],[Is Agent ]]=0,"",SUM(Table4[[#This Row],[I_ACD_TIME]],Table4[[#This Row],[I_ACD_OTHER_TIME]],Table4[[#This Row],[I_ACD_AUX_OUT_TIME]],Table4[[#This Row],[I_ACW_TIME]]))</f>
        <v>0</v>
      </c>
    </row>
    <row r="245" spans="1:49" x14ac:dyDescent="0.25">
      <c r="A245" s="29" t="str">
        <f>CONCATENATE(Table4[[#This Row],[CMSID]],"-",Table4[[#This Row],[CALL_DATE]])</f>
        <v>116641-45173</v>
      </c>
      <c r="B245">
        <v>72812102</v>
      </c>
      <c r="C245" s="8">
        <v>45173</v>
      </c>
      <c r="D245" t="s">
        <v>123</v>
      </c>
      <c r="E245">
        <v>1</v>
      </c>
      <c r="F245">
        <v>0</v>
      </c>
      <c r="G245">
        <v>308</v>
      </c>
      <c r="H245">
        <v>0</v>
      </c>
      <c r="I245">
        <v>0</v>
      </c>
      <c r="J245">
        <v>30</v>
      </c>
      <c r="K245">
        <v>0</v>
      </c>
      <c r="L245">
        <v>716</v>
      </c>
      <c r="M245">
        <v>16</v>
      </c>
      <c r="N245">
        <v>0</v>
      </c>
      <c r="O245">
        <v>13</v>
      </c>
      <c r="P245">
        <v>424</v>
      </c>
      <c r="Q245">
        <v>2</v>
      </c>
      <c r="R245">
        <v>3</v>
      </c>
      <c r="S245">
        <v>0</v>
      </c>
      <c r="T245">
        <v>0</v>
      </c>
      <c r="U245">
        <v>36005</v>
      </c>
      <c r="V245">
        <v>8748</v>
      </c>
      <c r="W245">
        <v>1793</v>
      </c>
      <c r="X245">
        <v>391</v>
      </c>
      <c r="Y245">
        <v>0</v>
      </c>
      <c r="Z245">
        <v>2698</v>
      </c>
      <c r="AA245">
        <v>0</v>
      </c>
      <c r="AB245">
        <v>4659</v>
      </c>
      <c r="AC245">
        <v>595</v>
      </c>
      <c r="AD245">
        <v>0</v>
      </c>
      <c r="AE245">
        <v>0</v>
      </c>
      <c r="AF245">
        <v>0</v>
      </c>
      <c r="AG245" t="s">
        <v>1369</v>
      </c>
      <c r="AH245" t="s">
        <v>1289</v>
      </c>
      <c r="AI245" t="s">
        <v>1295</v>
      </c>
      <c r="AJ245" s="12" t="s">
        <v>1297</v>
      </c>
      <c r="AK245" t="s">
        <v>128</v>
      </c>
      <c r="AL245" t="s">
        <v>128</v>
      </c>
      <c r="AM245" s="8">
        <v>45178</v>
      </c>
      <c r="AN245" s="12" t="s">
        <v>1297</v>
      </c>
      <c r="AO245" s="12" t="s">
        <v>1297</v>
      </c>
      <c r="AP245" t="s">
        <v>1703</v>
      </c>
      <c r="AQ245" t="s">
        <v>120</v>
      </c>
      <c r="AR245" s="35">
        <v>116641</v>
      </c>
      <c r="AS245" t="s">
        <v>1703</v>
      </c>
      <c r="AU245" s="29">
        <f>IFERROR(Table4[[#This Row],[THT]]/Table4[[#This Row],[ACD_CALLS]],"")</f>
        <v>0</v>
      </c>
      <c r="AV245" s="29">
        <f>COUNTIF(Roster!B:B,Table4[[#This Row],[EMPLID]])</f>
        <v>1</v>
      </c>
      <c r="AW245" s="29">
        <f>IF(Table4[[#This Row],[Is Agent ]]=0,"",SUM(Table4[[#This Row],[I_ACD_TIME]],Table4[[#This Row],[I_ACD_OTHER_TIME]],Table4[[#This Row],[I_ACD_AUX_OUT_TIME]],Table4[[#This Row],[I_ACW_TIME]]))</f>
        <v>338</v>
      </c>
    </row>
    <row r="246" spans="1:49" x14ac:dyDescent="0.25">
      <c r="A246" s="29" t="str">
        <f>CONCATENATE(Table4[[#This Row],[CMSID]],"-",Table4[[#This Row],[CALL_DATE]])</f>
        <v>116641-45175</v>
      </c>
      <c r="B246">
        <v>72812102</v>
      </c>
      <c r="C246" s="8">
        <v>45175</v>
      </c>
      <c r="D246" t="s">
        <v>123</v>
      </c>
      <c r="E246">
        <v>1</v>
      </c>
      <c r="F246">
        <v>0</v>
      </c>
      <c r="G246">
        <v>180</v>
      </c>
      <c r="H246">
        <v>182</v>
      </c>
      <c r="I246">
        <v>0</v>
      </c>
      <c r="J246">
        <v>30</v>
      </c>
      <c r="K246">
        <v>0</v>
      </c>
      <c r="L246">
        <v>2691</v>
      </c>
      <c r="M246">
        <v>0</v>
      </c>
      <c r="N246">
        <v>0</v>
      </c>
      <c r="O246">
        <v>23</v>
      </c>
      <c r="P246">
        <v>1507</v>
      </c>
      <c r="Q246">
        <v>6</v>
      </c>
      <c r="R246">
        <v>3</v>
      </c>
      <c r="S246">
        <v>2</v>
      </c>
      <c r="T246">
        <v>0</v>
      </c>
      <c r="U246">
        <v>34387</v>
      </c>
      <c r="V246">
        <v>13600</v>
      </c>
      <c r="W246">
        <v>1803</v>
      </c>
      <c r="X246">
        <v>631</v>
      </c>
      <c r="Y246">
        <v>0</v>
      </c>
      <c r="Z246">
        <v>2503</v>
      </c>
      <c r="AA246">
        <v>0</v>
      </c>
      <c r="AB246">
        <v>8040</v>
      </c>
      <c r="AC246">
        <v>171</v>
      </c>
      <c r="AD246">
        <v>0</v>
      </c>
      <c r="AE246">
        <v>0</v>
      </c>
      <c r="AF246">
        <v>0</v>
      </c>
      <c r="AG246" t="s">
        <v>1369</v>
      </c>
      <c r="AH246" t="s">
        <v>1289</v>
      </c>
      <c r="AI246" t="s">
        <v>1295</v>
      </c>
      <c r="AJ246" s="12" t="s">
        <v>1297</v>
      </c>
      <c r="AK246" t="s">
        <v>128</v>
      </c>
      <c r="AL246" t="s">
        <v>128</v>
      </c>
      <c r="AM246" s="8">
        <v>45178</v>
      </c>
      <c r="AN246" s="12" t="s">
        <v>1297</v>
      </c>
      <c r="AO246" s="12" t="s">
        <v>1297</v>
      </c>
      <c r="AP246" t="s">
        <v>1703</v>
      </c>
      <c r="AQ246" t="s">
        <v>120</v>
      </c>
      <c r="AR246" s="35">
        <v>116641</v>
      </c>
      <c r="AS246" t="s">
        <v>1703</v>
      </c>
      <c r="AU246" s="29">
        <f>IFERROR(Table4[[#This Row],[THT]]/Table4[[#This Row],[ACD_CALLS]],"")</f>
        <v>0</v>
      </c>
      <c r="AV246" s="29">
        <f>COUNTIF(Roster!B:B,Table4[[#This Row],[EMPLID]])</f>
        <v>1</v>
      </c>
      <c r="AW246" s="29">
        <f>IF(Table4[[#This Row],[Is Agent ]]=0,"",SUM(Table4[[#This Row],[I_ACD_TIME]],Table4[[#This Row],[I_ACD_OTHER_TIME]],Table4[[#This Row],[I_ACD_AUX_OUT_TIME]],Table4[[#This Row],[I_ACW_TIME]]))</f>
        <v>392</v>
      </c>
    </row>
    <row r="247" spans="1:49" x14ac:dyDescent="0.25">
      <c r="A247" s="29" t="str">
        <f>CONCATENATE(Table4[[#This Row],[CMSID]],"-",Table4[[#This Row],[CALL_DATE]])</f>
        <v>116641-45175</v>
      </c>
      <c r="B247">
        <v>72812102</v>
      </c>
      <c r="C247" s="8">
        <v>45175</v>
      </c>
      <c r="D247" t="s">
        <v>118</v>
      </c>
      <c r="E247">
        <v>37</v>
      </c>
      <c r="F247">
        <v>0</v>
      </c>
      <c r="G247">
        <v>14137</v>
      </c>
      <c r="H247">
        <v>3531</v>
      </c>
      <c r="I247">
        <v>150</v>
      </c>
      <c r="J247">
        <v>357</v>
      </c>
      <c r="K247">
        <v>0</v>
      </c>
      <c r="L247">
        <v>2243</v>
      </c>
      <c r="M247">
        <v>0</v>
      </c>
      <c r="N247">
        <v>0</v>
      </c>
      <c r="O247">
        <v>3</v>
      </c>
      <c r="P247">
        <v>4069</v>
      </c>
      <c r="Q247">
        <v>18</v>
      </c>
      <c r="R247">
        <v>176</v>
      </c>
      <c r="S247">
        <v>1</v>
      </c>
      <c r="T247">
        <v>0</v>
      </c>
      <c r="U247">
        <v>0</v>
      </c>
      <c r="V247">
        <v>0</v>
      </c>
      <c r="W247">
        <v>0</v>
      </c>
      <c r="X247">
        <v>0</v>
      </c>
      <c r="Y247">
        <v>0</v>
      </c>
      <c r="Z247">
        <v>0</v>
      </c>
      <c r="AA247">
        <v>0</v>
      </c>
      <c r="AB247">
        <v>0</v>
      </c>
      <c r="AC247">
        <v>0</v>
      </c>
      <c r="AD247">
        <v>0</v>
      </c>
      <c r="AE247">
        <v>0</v>
      </c>
      <c r="AF247">
        <v>0</v>
      </c>
      <c r="AG247" t="s">
        <v>1369</v>
      </c>
      <c r="AH247" t="s">
        <v>1289</v>
      </c>
      <c r="AI247" t="s">
        <v>1295</v>
      </c>
      <c r="AJ247" s="12" t="s">
        <v>1297</v>
      </c>
      <c r="AK247" t="s">
        <v>128</v>
      </c>
      <c r="AL247" t="s">
        <v>128</v>
      </c>
      <c r="AM247" s="8">
        <v>45178</v>
      </c>
      <c r="AN247" s="12" t="s">
        <v>1297</v>
      </c>
      <c r="AO247" s="12" t="s">
        <v>1297</v>
      </c>
      <c r="AP247" t="s">
        <v>1703</v>
      </c>
      <c r="AQ247" t="s">
        <v>120</v>
      </c>
      <c r="AR247" s="35">
        <v>116641</v>
      </c>
      <c r="AS247" t="s">
        <v>1703</v>
      </c>
      <c r="AU247" s="29">
        <f>IFERROR(Table4[[#This Row],[THT]]/Table4[[#This Row],[ACD_CALLS]],"")</f>
        <v>0</v>
      </c>
      <c r="AV247" s="29">
        <f>COUNTIF(Roster!B:B,Table4[[#This Row],[EMPLID]])</f>
        <v>1</v>
      </c>
      <c r="AW247" s="29">
        <f>IF(Table4[[#This Row],[Is Agent ]]=0,"",SUM(Table4[[#This Row],[I_ACD_TIME]],Table4[[#This Row],[I_ACD_OTHER_TIME]],Table4[[#This Row],[I_ACD_AUX_OUT_TIME]],Table4[[#This Row],[I_ACW_TIME]]))</f>
        <v>18175</v>
      </c>
    </row>
    <row r="248" spans="1:49" x14ac:dyDescent="0.25">
      <c r="A248" s="29" t="str">
        <f>CONCATENATE(Table4[[#This Row],[CMSID]],"-",Table4[[#This Row],[CALL_DATE]])</f>
        <v>116641-45174</v>
      </c>
      <c r="B248">
        <v>72812102</v>
      </c>
      <c r="C248" s="8">
        <v>45174</v>
      </c>
      <c r="D248" t="s">
        <v>118</v>
      </c>
      <c r="E248">
        <v>28</v>
      </c>
      <c r="F248">
        <v>0</v>
      </c>
      <c r="G248">
        <v>16089</v>
      </c>
      <c r="H248">
        <v>1607</v>
      </c>
      <c r="I248">
        <v>256</v>
      </c>
      <c r="J248">
        <v>304</v>
      </c>
      <c r="K248">
        <v>0</v>
      </c>
      <c r="L248">
        <v>575</v>
      </c>
      <c r="M248">
        <v>0</v>
      </c>
      <c r="N248">
        <v>0</v>
      </c>
      <c r="O248">
        <v>10</v>
      </c>
      <c r="P248">
        <v>1865</v>
      </c>
      <c r="Q248">
        <v>15</v>
      </c>
      <c r="R248">
        <v>132</v>
      </c>
      <c r="S248">
        <v>3</v>
      </c>
      <c r="T248">
        <v>0</v>
      </c>
      <c r="U248">
        <v>0</v>
      </c>
      <c r="V248">
        <v>0</v>
      </c>
      <c r="W248">
        <v>0</v>
      </c>
      <c r="X248">
        <v>0</v>
      </c>
      <c r="Y248">
        <v>0</v>
      </c>
      <c r="Z248">
        <v>0</v>
      </c>
      <c r="AA248">
        <v>0</v>
      </c>
      <c r="AB248">
        <v>0</v>
      </c>
      <c r="AC248">
        <v>0</v>
      </c>
      <c r="AD248">
        <v>0</v>
      </c>
      <c r="AE248">
        <v>0</v>
      </c>
      <c r="AF248">
        <v>0</v>
      </c>
      <c r="AG248" t="s">
        <v>1369</v>
      </c>
      <c r="AH248" t="s">
        <v>1289</v>
      </c>
      <c r="AI248" t="s">
        <v>1295</v>
      </c>
      <c r="AJ248" s="12" t="s">
        <v>1297</v>
      </c>
      <c r="AK248" t="s">
        <v>128</v>
      </c>
      <c r="AL248" t="s">
        <v>128</v>
      </c>
      <c r="AM248" s="8">
        <v>45178</v>
      </c>
      <c r="AN248" s="12" t="s">
        <v>1297</v>
      </c>
      <c r="AO248" s="12" t="s">
        <v>1297</v>
      </c>
      <c r="AP248" t="s">
        <v>1703</v>
      </c>
      <c r="AQ248" t="s">
        <v>120</v>
      </c>
      <c r="AR248" s="35">
        <v>116641</v>
      </c>
      <c r="AS248" t="s">
        <v>1703</v>
      </c>
      <c r="AU248" s="29">
        <f>IFERROR(Table4[[#This Row],[THT]]/Table4[[#This Row],[ACD_CALLS]],"")</f>
        <v>0</v>
      </c>
      <c r="AV248" s="29">
        <f>COUNTIF(Roster!B:B,Table4[[#This Row],[EMPLID]])</f>
        <v>1</v>
      </c>
      <c r="AW248" s="29">
        <f>IF(Table4[[#This Row],[Is Agent ]]=0,"",SUM(Table4[[#This Row],[I_ACD_TIME]],Table4[[#This Row],[I_ACD_OTHER_TIME]],Table4[[#This Row],[I_ACD_AUX_OUT_TIME]],Table4[[#This Row],[I_ACW_TIME]]))</f>
        <v>18256</v>
      </c>
    </row>
    <row r="249" spans="1:49" x14ac:dyDescent="0.25">
      <c r="A249" s="29" t="str">
        <f>CONCATENATE(Table4[[#This Row],[CMSID]],"-",Table4[[#This Row],[CALL_DATE]])</f>
        <v>116641-45171</v>
      </c>
      <c r="B249">
        <v>72812102</v>
      </c>
      <c r="C249" s="8">
        <v>45171</v>
      </c>
      <c r="D249" t="s">
        <v>123</v>
      </c>
      <c r="E249">
        <v>0</v>
      </c>
      <c r="F249">
        <v>0</v>
      </c>
      <c r="G249">
        <v>0</v>
      </c>
      <c r="H249">
        <v>0</v>
      </c>
      <c r="I249">
        <v>0</v>
      </c>
      <c r="J249">
        <v>0</v>
      </c>
      <c r="K249">
        <v>0</v>
      </c>
      <c r="L249">
        <v>4735</v>
      </c>
      <c r="M249">
        <v>27</v>
      </c>
      <c r="N249">
        <v>0</v>
      </c>
      <c r="O249">
        <v>25</v>
      </c>
      <c r="P249">
        <v>317</v>
      </c>
      <c r="Q249">
        <v>4</v>
      </c>
      <c r="R249">
        <v>0</v>
      </c>
      <c r="S249">
        <v>2</v>
      </c>
      <c r="T249">
        <v>0</v>
      </c>
      <c r="U249">
        <v>37591</v>
      </c>
      <c r="V249">
        <v>15005</v>
      </c>
      <c r="W249">
        <v>0</v>
      </c>
      <c r="X249">
        <v>374</v>
      </c>
      <c r="Y249">
        <v>0</v>
      </c>
      <c r="Z249">
        <v>2393</v>
      </c>
      <c r="AA249">
        <v>0</v>
      </c>
      <c r="AB249">
        <v>10283</v>
      </c>
      <c r="AC249">
        <v>301</v>
      </c>
      <c r="AD249">
        <v>0</v>
      </c>
      <c r="AE249">
        <v>399</v>
      </c>
      <c r="AF249">
        <v>0</v>
      </c>
      <c r="AG249" t="s">
        <v>1369</v>
      </c>
      <c r="AH249" t="s">
        <v>1289</v>
      </c>
      <c r="AI249" t="s">
        <v>1295</v>
      </c>
      <c r="AJ249" s="12" t="s">
        <v>1297</v>
      </c>
      <c r="AK249" t="s">
        <v>128</v>
      </c>
      <c r="AL249" t="s">
        <v>128</v>
      </c>
      <c r="AM249" s="8">
        <v>45171</v>
      </c>
      <c r="AN249" s="12" t="s">
        <v>1297</v>
      </c>
      <c r="AO249" s="12" t="s">
        <v>1297</v>
      </c>
      <c r="AP249" t="s">
        <v>1703</v>
      </c>
      <c r="AQ249" t="s">
        <v>120</v>
      </c>
      <c r="AR249" s="35">
        <v>116641</v>
      </c>
      <c r="AS249" t="s">
        <v>1703</v>
      </c>
      <c r="AU249" s="29" t="str">
        <f>IFERROR(Table4[[#This Row],[THT]]/Table4[[#This Row],[ACD_CALLS]],"")</f>
        <v/>
      </c>
      <c r="AV249" s="29">
        <f>COUNTIF(Roster!B:B,Table4[[#This Row],[EMPLID]])</f>
        <v>1</v>
      </c>
      <c r="AW249" s="29">
        <f>IF(Table4[[#This Row],[Is Agent ]]=0,"",SUM(Table4[[#This Row],[I_ACD_TIME]],Table4[[#This Row],[I_ACD_OTHER_TIME]],Table4[[#This Row],[I_ACD_AUX_OUT_TIME]],Table4[[#This Row],[I_ACW_TIME]]))</f>
        <v>0</v>
      </c>
    </row>
    <row r="250" spans="1:49" x14ac:dyDescent="0.25">
      <c r="A250" s="29" t="str">
        <f>CONCATENATE(Table4[[#This Row],[CMSID]],"-",Table4[[#This Row],[CALL_DATE]])</f>
        <v>116641-45178</v>
      </c>
      <c r="B250">
        <v>72812102</v>
      </c>
      <c r="C250" s="8">
        <v>45178</v>
      </c>
      <c r="D250" t="s">
        <v>118</v>
      </c>
      <c r="E250">
        <v>43</v>
      </c>
      <c r="F250">
        <v>0</v>
      </c>
      <c r="G250">
        <v>19912</v>
      </c>
      <c r="H250">
        <v>2702</v>
      </c>
      <c r="I250">
        <v>650</v>
      </c>
      <c r="J250">
        <v>587</v>
      </c>
      <c r="K250">
        <v>0</v>
      </c>
      <c r="L250">
        <v>1835</v>
      </c>
      <c r="M250">
        <v>0</v>
      </c>
      <c r="N250">
        <v>0</v>
      </c>
      <c r="O250">
        <v>9</v>
      </c>
      <c r="P250">
        <v>3419</v>
      </c>
      <c r="Q250">
        <v>21</v>
      </c>
      <c r="R250">
        <v>208</v>
      </c>
      <c r="S250">
        <v>2</v>
      </c>
      <c r="T250">
        <v>0</v>
      </c>
      <c r="U250">
        <v>0</v>
      </c>
      <c r="V250">
        <v>0</v>
      </c>
      <c r="W250">
        <v>0</v>
      </c>
      <c r="X250">
        <v>0</v>
      </c>
      <c r="Y250">
        <v>0</v>
      </c>
      <c r="Z250">
        <v>0</v>
      </c>
      <c r="AA250">
        <v>0</v>
      </c>
      <c r="AB250">
        <v>0</v>
      </c>
      <c r="AC250">
        <v>0</v>
      </c>
      <c r="AD250">
        <v>0</v>
      </c>
      <c r="AE250">
        <v>0</v>
      </c>
      <c r="AF250">
        <v>0</v>
      </c>
      <c r="AG250" t="s">
        <v>1369</v>
      </c>
      <c r="AH250" t="s">
        <v>1289</v>
      </c>
      <c r="AI250" t="s">
        <v>1295</v>
      </c>
      <c r="AJ250" s="12" t="s">
        <v>1297</v>
      </c>
      <c r="AK250" t="s">
        <v>128</v>
      </c>
      <c r="AL250" t="s">
        <v>128</v>
      </c>
      <c r="AM250" s="8">
        <v>45178</v>
      </c>
      <c r="AN250" s="12" t="s">
        <v>1297</v>
      </c>
      <c r="AO250" s="12" t="s">
        <v>1297</v>
      </c>
      <c r="AP250" t="s">
        <v>1703</v>
      </c>
      <c r="AQ250" t="s">
        <v>120</v>
      </c>
      <c r="AR250" s="35">
        <v>116641</v>
      </c>
      <c r="AS250" t="s">
        <v>1703</v>
      </c>
      <c r="AU250" s="29">
        <f>IFERROR(Table4[[#This Row],[THT]]/Table4[[#This Row],[ACD_CALLS]],"")</f>
        <v>0</v>
      </c>
      <c r="AV250" s="29">
        <f>COUNTIF(Roster!B:B,Table4[[#This Row],[EMPLID]])</f>
        <v>1</v>
      </c>
      <c r="AW250" s="29">
        <f>IF(Table4[[#This Row],[Is Agent ]]=0,"",SUM(Table4[[#This Row],[I_ACD_TIME]],Table4[[#This Row],[I_ACD_OTHER_TIME]],Table4[[#This Row],[I_ACD_AUX_OUT_TIME]],Table4[[#This Row],[I_ACW_TIME]]))</f>
        <v>23851</v>
      </c>
    </row>
    <row r="251" spans="1:49" x14ac:dyDescent="0.25">
      <c r="A251" s="29" t="str">
        <f>CONCATENATE(Table4[[#This Row],[CMSID]],"-",Table4[[#This Row],[CALL_DATE]])</f>
        <v>116641-45173</v>
      </c>
      <c r="B251">
        <v>72812102</v>
      </c>
      <c r="C251" s="8">
        <v>45173</v>
      </c>
      <c r="D251" t="s">
        <v>118</v>
      </c>
      <c r="E251">
        <v>47</v>
      </c>
      <c r="F251">
        <v>0</v>
      </c>
      <c r="G251">
        <v>22351</v>
      </c>
      <c r="H251">
        <v>1894</v>
      </c>
      <c r="I251">
        <v>392</v>
      </c>
      <c r="J251">
        <v>661</v>
      </c>
      <c r="K251">
        <v>0</v>
      </c>
      <c r="L251">
        <v>392</v>
      </c>
      <c r="M251">
        <v>0</v>
      </c>
      <c r="N251">
        <v>0</v>
      </c>
      <c r="O251">
        <v>9</v>
      </c>
      <c r="P251">
        <v>2288</v>
      </c>
      <c r="Q251">
        <v>21</v>
      </c>
      <c r="R251">
        <v>217</v>
      </c>
      <c r="S251">
        <v>6</v>
      </c>
      <c r="T251">
        <v>0</v>
      </c>
      <c r="U251">
        <v>0</v>
      </c>
      <c r="V251">
        <v>0</v>
      </c>
      <c r="W251">
        <v>0</v>
      </c>
      <c r="X251">
        <v>0</v>
      </c>
      <c r="Y251">
        <v>0</v>
      </c>
      <c r="Z251">
        <v>0</v>
      </c>
      <c r="AA251">
        <v>0</v>
      </c>
      <c r="AB251">
        <v>0</v>
      </c>
      <c r="AC251">
        <v>0</v>
      </c>
      <c r="AD251">
        <v>0</v>
      </c>
      <c r="AE251">
        <v>0</v>
      </c>
      <c r="AF251">
        <v>0</v>
      </c>
      <c r="AG251" t="s">
        <v>1369</v>
      </c>
      <c r="AH251" t="s">
        <v>1289</v>
      </c>
      <c r="AI251" t="s">
        <v>1295</v>
      </c>
      <c r="AJ251" s="12" t="s">
        <v>1297</v>
      </c>
      <c r="AK251" t="s">
        <v>128</v>
      </c>
      <c r="AL251" t="s">
        <v>128</v>
      </c>
      <c r="AM251" s="8">
        <v>45178</v>
      </c>
      <c r="AN251" s="12" t="s">
        <v>1297</v>
      </c>
      <c r="AO251" s="12" t="s">
        <v>1297</v>
      </c>
      <c r="AP251" t="s">
        <v>1703</v>
      </c>
      <c r="AQ251" t="s">
        <v>120</v>
      </c>
      <c r="AR251" s="35">
        <v>116641</v>
      </c>
      <c r="AS251" t="s">
        <v>1703</v>
      </c>
      <c r="AU251" s="29">
        <f>IFERROR(Table4[[#This Row],[THT]]/Table4[[#This Row],[ACD_CALLS]],"")</f>
        <v>0</v>
      </c>
      <c r="AV251" s="29">
        <f>COUNTIF(Roster!B:B,Table4[[#This Row],[EMPLID]])</f>
        <v>1</v>
      </c>
      <c r="AW251" s="29">
        <f>IF(Table4[[#This Row],[Is Agent ]]=0,"",SUM(Table4[[#This Row],[I_ACD_TIME]],Table4[[#This Row],[I_ACD_OTHER_TIME]],Table4[[#This Row],[I_ACD_AUX_OUT_TIME]],Table4[[#This Row],[I_ACW_TIME]]))</f>
        <v>25298</v>
      </c>
    </row>
    <row r="252" spans="1:49" x14ac:dyDescent="0.25">
      <c r="A252" s="29" t="str">
        <f>CONCATENATE(Table4[[#This Row],[CMSID]],"-",Table4[[#This Row],[CALL_DATE]])</f>
        <v>116641-45171</v>
      </c>
      <c r="B252">
        <v>72812102</v>
      </c>
      <c r="C252" s="8">
        <v>45171</v>
      </c>
      <c r="D252" t="s">
        <v>118</v>
      </c>
      <c r="E252">
        <v>44</v>
      </c>
      <c r="F252">
        <v>0</v>
      </c>
      <c r="G252">
        <v>18940</v>
      </c>
      <c r="H252">
        <v>2378</v>
      </c>
      <c r="I252">
        <v>406</v>
      </c>
      <c r="J252">
        <v>429</v>
      </c>
      <c r="K252">
        <v>0</v>
      </c>
      <c r="L252">
        <v>1205</v>
      </c>
      <c r="M252">
        <v>0</v>
      </c>
      <c r="N252">
        <v>0</v>
      </c>
      <c r="O252">
        <v>5</v>
      </c>
      <c r="P252">
        <v>3448</v>
      </c>
      <c r="Q252">
        <v>15</v>
      </c>
      <c r="R252">
        <v>212</v>
      </c>
      <c r="S252">
        <v>1</v>
      </c>
      <c r="T252">
        <v>0</v>
      </c>
      <c r="U252">
        <v>0</v>
      </c>
      <c r="V252">
        <v>0</v>
      </c>
      <c r="W252">
        <v>0</v>
      </c>
      <c r="X252">
        <v>0</v>
      </c>
      <c r="Y252">
        <v>0</v>
      </c>
      <c r="Z252">
        <v>0</v>
      </c>
      <c r="AA252">
        <v>0</v>
      </c>
      <c r="AB252">
        <v>0</v>
      </c>
      <c r="AC252">
        <v>0</v>
      </c>
      <c r="AD252">
        <v>0</v>
      </c>
      <c r="AE252">
        <v>0</v>
      </c>
      <c r="AF252">
        <v>0</v>
      </c>
      <c r="AG252" t="s">
        <v>1369</v>
      </c>
      <c r="AH252" t="s">
        <v>1289</v>
      </c>
      <c r="AI252" t="s">
        <v>1295</v>
      </c>
      <c r="AJ252" s="12" t="s">
        <v>1297</v>
      </c>
      <c r="AK252" t="s">
        <v>128</v>
      </c>
      <c r="AL252" t="s">
        <v>128</v>
      </c>
      <c r="AM252" s="8">
        <v>45171</v>
      </c>
      <c r="AN252" s="12" t="s">
        <v>1297</v>
      </c>
      <c r="AO252" s="12" t="s">
        <v>1297</v>
      </c>
      <c r="AP252" t="s">
        <v>1703</v>
      </c>
      <c r="AQ252" t="s">
        <v>120</v>
      </c>
      <c r="AR252" s="35">
        <v>116641</v>
      </c>
      <c r="AS252" t="s">
        <v>1703</v>
      </c>
      <c r="AU252" s="29">
        <f>IFERROR(Table4[[#This Row],[THT]]/Table4[[#This Row],[ACD_CALLS]],"")</f>
        <v>0</v>
      </c>
      <c r="AV252" s="29">
        <f>COUNTIF(Roster!B:B,Table4[[#This Row],[EMPLID]])</f>
        <v>1</v>
      </c>
      <c r="AW252" s="29">
        <f>IF(Table4[[#This Row],[Is Agent ]]=0,"",SUM(Table4[[#This Row],[I_ACD_TIME]],Table4[[#This Row],[I_ACD_OTHER_TIME]],Table4[[#This Row],[I_ACD_AUX_OUT_TIME]],Table4[[#This Row],[I_ACW_TIME]]))</f>
        <v>22153</v>
      </c>
    </row>
    <row r="253" spans="1:49" x14ac:dyDescent="0.25">
      <c r="A253" s="29" t="str">
        <f>CONCATENATE(Table4[[#This Row],[CMSID]],"-",Table4[[#This Row],[CALL_DATE]])</f>
        <v>116641-45174</v>
      </c>
      <c r="B253">
        <v>72812102</v>
      </c>
      <c r="C253" s="8">
        <v>45174</v>
      </c>
      <c r="D253" t="s">
        <v>123</v>
      </c>
      <c r="E253">
        <v>0</v>
      </c>
      <c r="F253">
        <v>0</v>
      </c>
      <c r="G253">
        <v>0</v>
      </c>
      <c r="H253">
        <v>0</v>
      </c>
      <c r="I253">
        <v>0</v>
      </c>
      <c r="J253">
        <v>0</v>
      </c>
      <c r="K253">
        <v>0</v>
      </c>
      <c r="L253">
        <v>2253</v>
      </c>
      <c r="M253">
        <v>0</v>
      </c>
      <c r="N253">
        <v>0</v>
      </c>
      <c r="O253">
        <v>7</v>
      </c>
      <c r="P253">
        <v>134</v>
      </c>
      <c r="Q253">
        <v>1</v>
      </c>
      <c r="R253">
        <v>0</v>
      </c>
      <c r="S253">
        <v>0</v>
      </c>
      <c r="T253">
        <v>0</v>
      </c>
      <c r="U253">
        <v>31998</v>
      </c>
      <c r="V253">
        <v>12201</v>
      </c>
      <c r="W253">
        <v>1665</v>
      </c>
      <c r="X253">
        <v>483</v>
      </c>
      <c r="Y253">
        <v>0</v>
      </c>
      <c r="Z253">
        <v>2531</v>
      </c>
      <c r="AA253">
        <v>0</v>
      </c>
      <c r="AB253">
        <v>5872</v>
      </c>
      <c r="AC253">
        <v>2714</v>
      </c>
      <c r="AD253">
        <v>0</v>
      </c>
      <c r="AE253">
        <v>0</v>
      </c>
      <c r="AF253">
        <v>0</v>
      </c>
      <c r="AG253" t="s">
        <v>1369</v>
      </c>
      <c r="AH253" t="s">
        <v>1289</v>
      </c>
      <c r="AI253" t="s">
        <v>1295</v>
      </c>
      <c r="AJ253" s="12" t="s">
        <v>1297</v>
      </c>
      <c r="AK253" t="s">
        <v>128</v>
      </c>
      <c r="AL253" t="s">
        <v>128</v>
      </c>
      <c r="AM253" s="8">
        <v>45178</v>
      </c>
      <c r="AN253" s="12" t="s">
        <v>1297</v>
      </c>
      <c r="AO253" s="12" t="s">
        <v>1297</v>
      </c>
      <c r="AP253" t="s">
        <v>1703</v>
      </c>
      <c r="AQ253" t="s">
        <v>120</v>
      </c>
      <c r="AR253" s="35">
        <v>116641</v>
      </c>
      <c r="AS253" t="s">
        <v>1703</v>
      </c>
      <c r="AU253" s="29" t="str">
        <f>IFERROR(Table4[[#This Row],[THT]]/Table4[[#This Row],[ACD_CALLS]],"")</f>
        <v/>
      </c>
      <c r="AV253" s="29">
        <f>COUNTIF(Roster!B:B,Table4[[#This Row],[EMPLID]])</f>
        <v>1</v>
      </c>
      <c r="AW253" s="29">
        <f>IF(Table4[[#This Row],[Is Agent ]]=0,"",SUM(Table4[[#This Row],[I_ACD_TIME]],Table4[[#This Row],[I_ACD_OTHER_TIME]],Table4[[#This Row],[I_ACD_AUX_OUT_TIME]],Table4[[#This Row],[I_ACW_TIME]]))</f>
        <v>0</v>
      </c>
    </row>
    <row r="254" spans="1:49" x14ac:dyDescent="0.25">
      <c r="A254" s="29" t="str">
        <f>CONCATENATE(Table4[[#This Row],[CMSID]],"-",Table4[[#This Row],[CALL_DATE]])</f>
        <v>349643-45171</v>
      </c>
      <c r="B254">
        <v>20885101</v>
      </c>
      <c r="C254" s="8">
        <v>45171</v>
      </c>
      <c r="D254" t="s">
        <v>118</v>
      </c>
      <c r="E254">
        <v>47</v>
      </c>
      <c r="F254">
        <v>0</v>
      </c>
      <c r="G254">
        <v>28027</v>
      </c>
      <c r="H254">
        <v>3097</v>
      </c>
      <c r="I254">
        <v>732</v>
      </c>
      <c r="J254">
        <v>790</v>
      </c>
      <c r="K254">
        <v>0</v>
      </c>
      <c r="L254">
        <v>2578</v>
      </c>
      <c r="M254">
        <v>41</v>
      </c>
      <c r="N254">
        <v>0</v>
      </c>
      <c r="O254">
        <v>21</v>
      </c>
      <c r="P254">
        <v>4165</v>
      </c>
      <c r="Q254">
        <v>29</v>
      </c>
      <c r="R254">
        <v>218</v>
      </c>
      <c r="S254">
        <v>6</v>
      </c>
      <c r="T254">
        <v>0</v>
      </c>
      <c r="U254">
        <v>38854</v>
      </c>
      <c r="V254">
        <v>6511</v>
      </c>
      <c r="W254">
        <v>0</v>
      </c>
      <c r="X254">
        <v>69</v>
      </c>
      <c r="Y254">
        <v>0</v>
      </c>
      <c r="Z254">
        <v>2450</v>
      </c>
      <c r="AA254">
        <v>0</v>
      </c>
      <c r="AB254">
        <v>2124</v>
      </c>
      <c r="AC254">
        <v>0</v>
      </c>
      <c r="AD254">
        <v>0</v>
      </c>
      <c r="AE254">
        <v>0</v>
      </c>
      <c r="AF254">
        <v>0</v>
      </c>
      <c r="AG254" t="s">
        <v>1317</v>
      </c>
      <c r="AH254" t="s">
        <v>1289</v>
      </c>
      <c r="AI254" t="s">
        <v>1295</v>
      </c>
      <c r="AJ254" s="12" t="s">
        <v>1297</v>
      </c>
      <c r="AK254" t="s">
        <v>125</v>
      </c>
      <c r="AL254" t="s">
        <v>125</v>
      </c>
      <c r="AM254" s="8">
        <v>45171</v>
      </c>
      <c r="AN254" s="12" t="s">
        <v>1297</v>
      </c>
      <c r="AO254" s="12" t="s">
        <v>1297</v>
      </c>
      <c r="AP254" t="s">
        <v>1703</v>
      </c>
      <c r="AQ254" t="s">
        <v>120</v>
      </c>
      <c r="AR254" s="35">
        <v>349643</v>
      </c>
      <c r="AS254" t="s">
        <v>1703</v>
      </c>
      <c r="AU254" s="29">
        <f>IFERROR(Table4[[#This Row],[THT]]/Table4[[#This Row],[ACD_CALLS]],"")</f>
        <v>0</v>
      </c>
      <c r="AV254" s="29">
        <f>COUNTIF(Roster!B:B,Table4[[#This Row],[EMPLID]])</f>
        <v>1</v>
      </c>
      <c r="AW254" s="29">
        <f>IF(Table4[[#This Row],[Is Agent ]]=0,"",SUM(Table4[[#This Row],[I_ACD_TIME]],Table4[[#This Row],[I_ACD_OTHER_TIME]],Table4[[#This Row],[I_ACD_AUX_OUT_TIME]],Table4[[#This Row],[I_ACW_TIME]]))</f>
        <v>32646</v>
      </c>
    </row>
    <row r="255" spans="1:49" x14ac:dyDescent="0.25">
      <c r="A255" s="29" t="str">
        <f>CONCATENATE(Table4[[#This Row],[CMSID]],"-",Table4[[#This Row],[CALL_DATE]])</f>
        <v>349643-45175</v>
      </c>
      <c r="B255">
        <v>20885101</v>
      </c>
      <c r="C255" s="8">
        <v>45175</v>
      </c>
      <c r="D255" t="s">
        <v>123</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t="s">
        <v>1317</v>
      </c>
      <c r="AH255" t="s">
        <v>1289</v>
      </c>
      <c r="AI255" t="s">
        <v>1295</v>
      </c>
      <c r="AJ255" s="12" t="s">
        <v>1297</v>
      </c>
      <c r="AK255" t="s">
        <v>125</v>
      </c>
      <c r="AL255" t="s">
        <v>125</v>
      </c>
      <c r="AM255" s="8">
        <v>45178</v>
      </c>
      <c r="AN255" s="12" t="s">
        <v>1297</v>
      </c>
      <c r="AO255" s="12" t="s">
        <v>1297</v>
      </c>
      <c r="AP255" t="s">
        <v>1703</v>
      </c>
      <c r="AQ255" t="s">
        <v>120</v>
      </c>
      <c r="AR255" s="35">
        <v>349643</v>
      </c>
      <c r="AS255" t="s">
        <v>1703</v>
      </c>
      <c r="AU255" s="29" t="str">
        <f>IFERROR(Table4[[#This Row],[THT]]/Table4[[#This Row],[ACD_CALLS]],"")</f>
        <v/>
      </c>
      <c r="AV255" s="29">
        <f>COUNTIF(Roster!B:B,Table4[[#This Row],[EMPLID]])</f>
        <v>1</v>
      </c>
      <c r="AW255" s="29">
        <f>IF(Table4[[#This Row],[Is Agent ]]=0,"",SUM(Table4[[#This Row],[I_ACD_TIME]],Table4[[#This Row],[I_ACD_OTHER_TIME]],Table4[[#This Row],[I_ACD_AUX_OUT_TIME]],Table4[[#This Row],[I_ACW_TIME]]))</f>
        <v>0</v>
      </c>
    </row>
    <row r="256" spans="1:49" x14ac:dyDescent="0.25">
      <c r="A256" s="29" t="str">
        <f>CONCATENATE(Table4[[#This Row],[CMSID]],"-",Table4[[#This Row],[CALL_DATE]])</f>
        <v>349643-45174</v>
      </c>
      <c r="B256">
        <v>20885101</v>
      </c>
      <c r="C256" s="8">
        <v>45174</v>
      </c>
      <c r="D256" t="s">
        <v>118</v>
      </c>
      <c r="E256">
        <v>41</v>
      </c>
      <c r="F256">
        <v>0</v>
      </c>
      <c r="G256">
        <v>21615</v>
      </c>
      <c r="H256">
        <v>3015</v>
      </c>
      <c r="I256">
        <v>758</v>
      </c>
      <c r="J256">
        <v>718</v>
      </c>
      <c r="K256">
        <v>0</v>
      </c>
      <c r="L256">
        <v>2440</v>
      </c>
      <c r="M256">
        <v>0</v>
      </c>
      <c r="N256">
        <v>0</v>
      </c>
      <c r="O256">
        <v>26</v>
      </c>
      <c r="P256">
        <v>4173</v>
      </c>
      <c r="Q256">
        <v>24</v>
      </c>
      <c r="R256">
        <v>198</v>
      </c>
      <c r="S256">
        <v>6</v>
      </c>
      <c r="T256">
        <v>0</v>
      </c>
      <c r="U256">
        <v>36741</v>
      </c>
      <c r="V256">
        <v>6417</v>
      </c>
      <c r="W256">
        <v>1854</v>
      </c>
      <c r="X256">
        <v>21</v>
      </c>
      <c r="Y256">
        <v>0</v>
      </c>
      <c r="Z256">
        <v>2483</v>
      </c>
      <c r="AA256">
        <v>0</v>
      </c>
      <c r="AB256">
        <v>2639</v>
      </c>
      <c r="AC256">
        <v>0</v>
      </c>
      <c r="AD256">
        <v>0</v>
      </c>
      <c r="AE256">
        <v>0</v>
      </c>
      <c r="AF256">
        <v>0</v>
      </c>
      <c r="AG256" t="s">
        <v>1317</v>
      </c>
      <c r="AH256" t="s">
        <v>1289</v>
      </c>
      <c r="AI256" t="s">
        <v>1295</v>
      </c>
      <c r="AJ256" s="12" t="s">
        <v>1297</v>
      </c>
      <c r="AK256" t="s">
        <v>125</v>
      </c>
      <c r="AL256" t="s">
        <v>125</v>
      </c>
      <c r="AM256" s="8">
        <v>45178</v>
      </c>
      <c r="AN256" s="12" t="s">
        <v>1297</v>
      </c>
      <c r="AO256" s="12" t="s">
        <v>1297</v>
      </c>
      <c r="AP256" t="s">
        <v>1703</v>
      </c>
      <c r="AQ256" t="s">
        <v>120</v>
      </c>
      <c r="AR256" s="35">
        <v>349643</v>
      </c>
      <c r="AS256" t="s">
        <v>1703</v>
      </c>
      <c r="AU256" s="29">
        <f>IFERROR(Table4[[#This Row],[THT]]/Table4[[#This Row],[ACD_CALLS]],"")</f>
        <v>0</v>
      </c>
      <c r="AV256" s="29">
        <f>COUNTIF(Roster!B:B,Table4[[#This Row],[EMPLID]])</f>
        <v>1</v>
      </c>
      <c r="AW256" s="29">
        <f>IF(Table4[[#This Row],[Is Agent ]]=0,"",SUM(Table4[[#This Row],[I_ACD_TIME]],Table4[[#This Row],[I_ACD_OTHER_TIME]],Table4[[#This Row],[I_ACD_AUX_OUT_TIME]],Table4[[#This Row],[I_ACW_TIME]]))</f>
        <v>26106</v>
      </c>
    </row>
    <row r="257" spans="1:49" x14ac:dyDescent="0.25">
      <c r="A257" s="29" t="str">
        <f>CONCATENATE(Table4[[#This Row],[CMSID]],"-",Table4[[#This Row],[CALL_DATE]])</f>
        <v>349643-45178</v>
      </c>
      <c r="B257">
        <v>20885101</v>
      </c>
      <c r="C257" s="8">
        <v>45178</v>
      </c>
      <c r="D257" t="s">
        <v>118</v>
      </c>
      <c r="E257">
        <v>38</v>
      </c>
      <c r="F257">
        <v>0</v>
      </c>
      <c r="G257">
        <v>21112</v>
      </c>
      <c r="H257">
        <v>1744</v>
      </c>
      <c r="I257">
        <v>487</v>
      </c>
      <c r="J257">
        <v>595</v>
      </c>
      <c r="K257">
        <v>0</v>
      </c>
      <c r="L257">
        <v>6481</v>
      </c>
      <c r="M257">
        <v>0</v>
      </c>
      <c r="N257">
        <v>0</v>
      </c>
      <c r="O257">
        <v>17</v>
      </c>
      <c r="P257">
        <v>3136</v>
      </c>
      <c r="Q257">
        <v>19</v>
      </c>
      <c r="R257">
        <v>185</v>
      </c>
      <c r="S257">
        <v>2</v>
      </c>
      <c r="T257">
        <v>0</v>
      </c>
      <c r="U257">
        <v>36003</v>
      </c>
      <c r="V257">
        <v>10362</v>
      </c>
      <c r="W257">
        <v>1355</v>
      </c>
      <c r="X257">
        <v>27</v>
      </c>
      <c r="Y257">
        <v>0</v>
      </c>
      <c r="Z257">
        <v>2426</v>
      </c>
      <c r="AA257">
        <v>0</v>
      </c>
      <c r="AB257">
        <v>3559</v>
      </c>
      <c r="AC257">
        <v>0</v>
      </c>
      <c r="AD257">
        <v>0</v>
      </c>
      <c r="AE257">
        <v>0</v>
      </c>
      <c r="AF257">
        <v>0</v>
      </c>
      <c r="AG257" t="s">
        <v>1317</v>
      </c>
      <c r="AH257" t="s">
        <v>1289</v>
      </c>
      <c r="AI257" t="s">
        <v>1295</v>
      </c>
      <c r="AJ257" s="12" t="s">
        <v>1297</v>
      </c>
      <c r="AK257" t="s">
        <v>125</v>
      </c>
      <c r="AL257" t="s">
        <v>125</v>
      </c>
      <c r="AM257" s="8">
        <v>45178</v>
      </c>
      <c r="AN257" s="12" t="s">
        <v>1297</v>
      </c>
      <c r="AO257" s="12" t="s">
        <v>1297</v>
      </c>
      <c r="AP257" t="s">
        <v>1703</v>
      </c>
      <c r="AQ257" t="s">
        <v>120</v>
      </c>
      <c r="AR257" s="35">
        <v>349643</v>
      </c>
      <c r="AS257" t="s">
        <v>1703</v>
      </c>
      <c r="AU257" s="29">
        <f>IFERROR(Table4[[#This Row],[THT]]/Table4[[#This Row],[ACD_CALLS]],"")</f>
        <v>0</v>
      </c>
      <c r="AV257" s="29">
        <f>COUNTIF(Roster!B:B,Table4[[#This Row],[EMPLID]])</f>
        <v>1</v>
      </c>
      <c r="AW257" s="29">
        <f>IF(Table4[[#This Row],[Is Agent ]]=0,"",SUM(Table4[[#This Row],[I_ACD_TIME]],Table4[[#This Row],[I_ACD_OTHER_TIME]],Table4[[#This Row],[I_ACD_AUX_OUT_TIME]],Table4[[#This Row],[I_ACW_TIME]]))</f>
        <v>23938</v>
      </c>
    </row>
    <row r="258" spans="1:49" x14ac:dyDescent="0.25">
      <c r="A258" s="29" t="str">
        <f>CONCATENATE(Table4[[#This Row],[CMSID]],"-",Table4[[#This Row],[CALL_DATE]])</f>
        <v>349643-45171</v>
      </c>
      <c r="B258">
        <v>20885101</v>
      </c>
      <c r="C258" s="8">
        <v>45171</v>
      </c>
      <c r="D258" t="s">
        <v>123</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t="s">
        <v>1317</v>
      </c>
      <c r="AH258" t="s">
        <v>1289</v>
      </c>
      <c r="AI258" t="s">
        <v>1295</v>
      </c>
      <c r="AJ258" s="12" t="s">
        <v>1297</v>
      </c>
      <c r="AK258" t="s">
        <v>125</v>
      </c>
      <c r="AL258" t="s">
        <v>125</v>
      </c>
      <c r="AM258" s="8">
        <v>45171</v>
      </c>
      <c r="AN258" s="12" t="s">
        <v>1297</v>
      </c>
      <c r="AO258" s="12" t="s">
        <v>1297</v>
      </c>
      <c r="AP258" t="s">
        <v>1703</v>
      </c>
      <c r="AQ258" t="s">
        <v>120</v>
      </c>
      <c r="AR258" s="35">
        <v>349643</v>
      </c>
      <c r="AS258" t="s">
        <v>1703</v>
      </c>
      <c r="AU258" s="29" t="str">
        <f>IFERROR(Table4[[#This Row],[THT]]/Table4[[#This Row],[ACD_CALLS]],"")</f>
        <v/>
      </c>
      <c r="AV258" s="29">
        <f>COUNTIF(Roster!B:B,Table4[[#This Row],[EMPLID]])</f>
        <v>1</v>
      </c>
      <c r="AW258" s="29">
        <f>IF(Table4[[#This Row],[Is Agent ]]=0,"",SUM(Table4[[#This Row],[I_ACD_TIME]],Table4[[#This Row],[I_ACD_OTHER_TIME]],Table4[[#This Row],[I_ACD_AUX_OUT_TIME]],Table4[[#This Row],[I_ACW_TIME]]))</f>
        <v>0</v>
      </c>
    </row>
    <row r="259" spans="1:49" x14ac:dyDescent="0.25">
      <c r="A259" s="29" t="str">
        <f>CONCATENATE(Table4[[#This Row],[CMSID]],"-",Table4[[#This Row],[CALL_DATE]])</f>
        <v>349643-45173</v>
      </c>
      <c r="B259">
        <v>20885101</v>
      </c>
      <c r="C259" s="8">
        <v>45173</v>
      </c>
      <c r="D259" t="s">
        <v>123</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t="s">
        <v>1317</v>
      </c>
      <c r="AH259" t="s">
        <v>1289</v>
      </c>
      <c r="AI259" t="s">
        <v>1295</v>
      </c>
      <c r="AJ259" s="12" t="s">
        <v>1297</v>
      </c>
      <c r="AK259" t="s">
        <v>125</v>
      </c>
      <c r="AL259" t="s">
        <v>125</v>
      </c>
      <c r="AM259" s="8">
        <v>45178</v>
      </c>
      <c r="AN259" s="12" t="s">
        <v>1297</v>
      </c>
      <c r="AO259" s="12" t="s">
        <v>1297</v>
      </c>
      <c r="AP259" t="s">
        <v>1703</v>
      </c>
      <c r="AQ259" t="s">
        <v>120</v>
      </c>
      <c r="AR259" s="35">
        <v>349643</v>
      </c>
      <c r="AS259" t="s">
        <v>1703</v>
      </c>
      <c r="AU259" s="29" t="str">
        <f>IFERROR(Table4[[#This Row],[THT]]/Table4[[#This Row],[ACD_CALLS]],"")</f>
        <v/>
      </c>
      <c r="AV259" s="29">
        <f>COUNTIF(Roster!B:B,Table4[[#This Row],[EMPLID]])</f>
        <v>1</v>
      </c>
      <c r="AW259" s="29">
        <f>IF(Table4[[#This Row],[Is Agent ]]=0,"",SUM(Table4[[#This Row],[I_ACD_TIME]],Table4[[#This Row],[I_ACD_OTHER_TIME]],Table4[[#This Row],[I_ACD_AUX_OUT_TIME]],Table4[[#This Row],[I_ACW_TIME]]))</f>
        <v>0</v>
      </c>
    </row>
    <row r="260" spans="1:49" x14ac:dyDescent="0.25">
      <c r="A260" s="29" t="str">
        <f>CONCATENATE(Table4[[#This Row],[CMSID]],"-",Table4[[#This Row],[CALL_DATE]])</f>
        <v>349643-45175</v>
      </c>
      <c r="B260">
        <v>20885101</v>
      </c>
      <c r="C260" s="8">
        <v>45175</v>
      </c>
      <c r="D260" t="s">
        <v>118</v>
      </c>
      <c r="E260">
        <v>42</v>
      </c>
      <c r="F260">
        <v>0</v>
      </c>
      <c r="G260">
        <v>23852</v>
      </c>
      <c r="H260">
        <v>2786</v>
      </c>
      <c r="I260">
        <v>255</v>
      </c>
      <c r="J260">
        <v>604</v>
      </c>
      <c r="K260">
        <v>0</v>
      </c>
      <c r="L260">
        <v>1619</v>
      </c>
      <c r="M260">
        <v>38</v>
      </c>
      <c r="N260">
        <v>0</v>
      </c>
      <c r="O260">
        <v>17</v>
      </c>
      <c r="P260">
        <v>3043</v>
      </c>
      <c r="Q260">
        <v>15</v>
      </c>
      <c r="R260">
        <v>197</v>
      </c>
      <c r="S260">
        <v>2</v>
      </c>
      <c r="T260">
        <v>0</v>
      </c>
      <c r="U260">
        <v>36188</v>
      </c>
      <c r="V260">
        <v>5712</v>
      </c>
      <c r="W260">
        <v>3037</v>
      </c>
      <c r="X260">
        <v>67</v>
      </c>
      <c r="Y260">
        <v>0</v>
      </c>
      <c r="Z260">
        <v>2431</v>
      </c>
      <c r="AA260">
        <v>0</v>
      </c>
      <c r="AB260">
        <v>2556</v>
      </c>
      <c r="AC260">
        <v>0</v>
      </c>
      <c r="AD260">
        <v>0</v>
      </c>
      <c r="AE260">
        <v>0</v>
      </c>
      <c r="AF260">
        <v>0</v>
      </c>
      <c r="AG260" t="s">
        <v>1317</v>
      </c>
      <c r="AH260" t="s">
        <v>1289</v>
      </c>
      <c r="AI260" t="s">
        <v>1295</v>
      </c>
      <c r="AJ260" s="12" t="s">
        <v>1297</v>
      </c>
      <c r="AK260" t="s">
        <v>125</v>
      </c>
      <c r="AL260" t="s">
        <v>125</v>
      </c>
      <c r="AM260" s="8">
        <v>45178</v>
      </c>
      <c r="AN260" s="12" t="s">
        <v>1297</v>
      </c>
      <c r="AO260" s="12" t="s">
        <v>1297</v>
      </c>
      <c r="AP260" t="s">
        <v>1703</v>
      </c>
      <c r="AQ260" t="s">
        <v>120</v>
      </c>
      <c r="AR260" s="35">
        <v>349643</v>
      </c>
      <c r="AS260" t="s">
        <v>1703</v>
      </c>
      <c r="AU260" s="29">
        <f>IFERROR(Table4[[#This Row],[THT]]/Table4[[#This Row],[ACD_CALLS]],"")</f>
        <v>0</v>
      </c>
      <c r="AV260" s="29">
        <f>COUNTIF(Roster!B:B,Table4[[#This Row],[EMPLID]])</f>
        <v>1</v>
      </c>
      <c r="AW260" s="29">
        <f>IF(Table4[[#This Row],[Is Agent ]]=0,"",SUM(Table4[[#This Row],[I_ACD_TIME]],Table4[[#This Row],[I_ACD_OTHER_TIME]],Table4[[#This Row],[I_ACD_AUX_OUT_TIME]],Table4[[#This Row],[I_ACW_TIME]]))</f>
        <v>27497</v>
      </c>
    </row>
    <row r="261" spans="1:49" x14ac:dyDescent="0.25">
      <c r="A261" s="29" t="str">
        <f>CONCATENATE(Table4[[#This Row],[CMSID]],"-",Table4[[#This Row],[CALL_DATE]])</f>
        <v>349643-45174</v>
      </c>
      <c r="B261">
        <v>20885101</v>
      </c>
      <c r="C261" s="8">
        <v>45174</v>
      </c>
      <c r="D261" t="s">
        <v>123</v>
      </c>
      <c r="E261">
        <v>1</v>
      </c>
      <c r="F261">
        <v>0</v>
      </c>
      <c r="G261">
        <v>2662</v>
      </c>
      <c r="H261">
        <v>259</v>
      </c>
      <c r="I261">
        <v>0</v>
      </c>
      <c r="J261">
        <v>0</v>
      </c>
      <c r="K261">
        <v>0</v>
      </c>
      <c r="L261">
        <v>0</v>
      </c>
      <c r="M261">
        <v>0</v>
      </c>
      <c r="N261">
        <v>0</v>
      </c>
      <c r="O261">
        <v>0</v>
      </c>
      <c r="P261">
        <v>259</v>
      </c>
      <c r="Q261">
        <v>1</v>
      </c>
      <c r="R261">
        <v>3</v>
      </c>
      <c r="S261">
        <v>0</v>
      </c>
      <c r="T261">
        <v>0</v>
      </c>
      <c r="U261">
        <v>0</v>
      </c>
      <c r="V261">
        <v>0</v>
      </c>
      <c r="W261">
        <v>0</v>
      </c>
      <c r="X261">
        <v>0</v>
      </c>
      <c r="Y261">
        <v>0</v>
      </c>
      <c r="Z261">
        <v>0</v>
      </c>
      <c r="AA261">
        <v>0</v>
      </c>
      <c r="AB261">
        <v>0</v>
      </c>
      <c r="AC261">
        <v>0</v>
      </c>
      <c r="AD261">
        <v>0</v>
      </c>
      <c r="AE261">
        <v>0</v>
      </c>
      <c r="AF261">
        <v>0</v>
      </c>
      <c r="AG261" t="s">
        <v>1317</v>
      </c>
      <c r="AH261" t="s">
        <v>1289</v>
      </c>
      <c r="AI261" t="s">
        <v>1295</v>
      </c>
      <c r="AJ261" s="12" t="s">
        <v>1297</v>
      </c>
      <c r="AK261" t="s">
        <v>125</v>
      </c>
      <c r="AL261" t="s">
        <v>125</v>
      </c>
      <c r="AM261" s="8">
        <v>45178</v>
      </c>
      <c r="AN261" s="12" t="s">
        <v>1297</v>
      </c>
      <c r="AO261" s="12" t="s">
        <v>1297</v>
      </c>
      <c r="AP261" t="s">
        <v>1703</v>
      </c>
      <c r="AQ261" t="s">
        <v>120</v>
      </c>
      <c r="AR261" s="35">
        <v>349643</v>
      </c>
      <c r="AS261" t="s">
        <v>1703</v>
      </c>
      <c r="AU261" s="29">
        <f>IFERROR(Table4[[#This Row],[THT]]/Table4[[#This Row],[ACD_CALLS]],"")</f>
        <v>0</v>
      </c>
      <c r="AV261" s="29">
        <f>COUNTIF(Roster!B:B,Table4[[#This Row],[EMPLID]])</f>
        <v>1</v>
      </c>
      <c r="AW261" s="29">
        <f>IF(Table4[[#This Row],[Is Agent ]]=0,"",SUM(Table4[[#This Row],[I_ACD_TIME]],Table4[[#This Row],[I_ACD_OTHER_TIME]],Table4[[#This Row],[I_ACD_AUX_OUT_TIME]],Table4[[#This Row],[I_ACW_TIME]]))</f>
        <v>2921</v>
      </c>
    </row>
    <row r="262" spans="1:49" x14ac:dyDescent="0.25">
      <c r="A262" s="29" t="str">
        <f>CONCATENATE(Table4[[#This Row],[CMSID]],"-",Table4[[#This Row],[CALL_DATE]])</f>
        <v>349643-45173</v>
      </c>
      <c r="B262">
        <v>20885101</v>
      </c>
      <c r="C262" s="8">
        <v>45173</v>
      </c>
      <c r="D262" t="s">
        <v>118</v>
      </c>
      <c r="E262">
        <v>48</v>
      </c>
      <c r="F262">
        <v>0</v>
      </c>
      <c r="G262">
        <v>25147</v>
      </c>
      <c r="H262">
        <v>1523</v>
      </c>
      <c r="I262">
        <v>348</v>
      </c>
      <c r="J262">
        <v>932</v>
      </c>
      <c r="K262">
        <v>0</v>
      </c>
      <c r="L262">
        <v>2820</v>
      </c>
      <c r="M262">
        <v>0</v>
      </c>
      <c r="N262">
        <v>0</v>
      </c>
      <c r="O262">
        <v>16</v>
      </c>
      <c r="P262">
        <v>1977</v>
      </c>
      <c r="Q262">
        <v>13</v>
      </c>
      <c r="R262">
        <v>228</v>
      </c>
      <c r="S262">
        <v>2</v>
      </c>
      <c r="T262">
        <v>0</v>
      </c>
      <c r="U262">
        <v>35993</v>
      </c>
      <c r="V262">
        <v>6128</v>
      </c>
      <c r="W262">
        <v>2027</v>
      </c>
      <c r="X262">
        <v>50</v>
      </c>
      <c r="Y262">
        <v>0</v>
      </c>
      <c r="Z262">
        <v>2378</v>
      </c>
      <c r="AA262">
        <v>0</v>
      </c>
      <c r="AB262">
        <v>3117</v>
      </c>
      <c r="AC262">
        <v>0</v>
      </c>
      <c r="AD262">
        <v>0</v>
      </c>
      <c r="AE262">
        <v>0</v>
      </c>
      <c r="AF262">
        <v>0</v>
      </c>
      <c r="AG262" t="s">
        <v>1317</v>
      </c>
      <c r="AH262" t="s">
        <v>1289</v>
      </c>
      <c r="AI262" t="s">
        <v>1295</v>
      </c>
      <c r="AJ262" s="12" t="s">
        <v>1297</v>
      </c>
      <c r="AK262" t="s">
        <v>125</v>
      </c>
      <c r="AL262" t="s">
        <v>125</v>
      </c>
      <c r="AM262" s="8">
        <v>45178</v>
      </c>
      <c r="AN262" s="12" t="s">
        <v>1297</v>
      </c>
      <c r="AO262" s="12" t="s">
        <v>1297</v>
      </c>
      <c r="AP262" t="s">
        <v>1703</v>
      </c>
      <c r="AQ262" t="s">
        <v>120</v>
      </c>
      <c r="AR262" s="35">
        <v>349643</v>
      </c>
      <c r="AS262" t="s">
        <v>1703</v>
      </c>
      <c r="AU262" s="29">
        <f>IFERROR(Table4[[#This Row],[THT]]/Table4[[#This Row],[ACD_CALLS]],"")</f>
        <v>0</v>
      </c>
      <c r="AV262" s="29">
        <f>COUNTIF(Roster!B:B,Table4[[#This Row],[EMPLID]])</f>
        <v>1</v>
      </c>
      <c r="AW262" s="29">
        <f>IF(Table4[[#This Row],[Is Agent ]]=0,"",SUM(Table4[[#This Row],[I_ACD_TIME]],Table4[[#This Row],[I_ACD_OTHER_TIME]],Table4[[#This Row],[I_ACD_AUX_OUT_TIME]],Table4[[#This Row],[I_ACW_TIME]]))</f>
        <v>27950</v>
      </c>
    </row>
    <row r="263" spans="1:49" x14ac:dyDescent="0.25">
      <c r="A263" s="29" t="str">
        <f>CONCATENATE(Table4[[#This Row],[CMSID]],"-",Table4[[#This Row],[CALL_DATE]])</f>
        <v>349643-45178</v>
      </c>
      <c r="B263">
        <v>20885101</v>
      </c>
      <c r="C263" s="8">
        <v>45178</v>
      </c>
      <c r="D263" t="s">
        <v>123</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t="s">
        <v>1317</v>
      </c>
      <c r="AH263" t="s">
        <v>1289</v>
      </c>
      <c r="AI263" t="s">
        <v>1295</v>
      </c>
      <c r="AJ263" s="12" t="s">
        <v>1297</v>
      </c>
      <c r="AK263" t="s">
        <v>125</v>
      </c>
      <c r="AL263" t="s">
        <v>125</v>
      </c>
      <c r="AM263" s="8">
        <v>45178</v>
      </c>
      <c r="AN263" s="12" t="s">
        <v>1297</v>
      </c>
      <c r="AO263" s="12" t="s">
        <v>1297</v>
      </c>
      <c r="AP263" t="s">
        <v>1703</v>
      </c>
      <c r="AQ263" t="s">
        <v>120</v>
      </c>
      <c r="AR263" s="35">
        <v>349643</v>
      </c>
      <c r="AS263" t="s">
        <v>1703</v>
      </c>
      <c r="AU263" s="29" t="str">
        <f>IFERROR(Table4[[#This Row],[THT]]/Table4[[#This Row],[ACD_CALLS]],"")</f>
        <v/>
      </c>
      <c r="AV263" s="29">
        <f>COUNTIF(Roster!B:B,Table4[[#This Row],[EMPLID]])</f>
        <v>1</v>
      </c>
      <c r="AW263" s="29">
        <f>IF(Table4[[#This Row],[Is Agent ]]=0,"",SUM(Table4[[#This Row],[I_ACD_TIME]],Table4[[#This Row],[I_ACD_OTHER_TIME]],Table4[[#This Row],[I_ACD_AUX_OUT_TIME]],Table4[[#This Row],[I_ACW_TIME]]))</f>
        <v>0</v>
      </c>
    </row>
    <row r="264" spans="1:49" x14ac:dyDescent="0.25">
      <c r="A264" s="29" t="str">
        <f>CONCATENATE(Table4[[#This Row],[CMSID]],"-",Table4[[#This Row],[CALL_DATE]])</f>
        <v>498644-45170</v>
      </c>
      <c r="B264">
        <v>50688102</v>
      </c>
      <c r="C264" s="8">
        <v>45170</v>
      </c>
      <c r="D264" t="s">
        <v>123</v>
      </c>
      <c r="E264">
        <v>1</v>
      </c>
      <c r="F264">
        <v>0</v>
      </c>
      <c r="G264">
        <v>859</v>
      </c>
      <c r="H264">
        <v>0</v>
      </c>
      <c r="I264">
        <v>0</v>
      </c>
      <c r="J264">
        <v>30</v>
      </c>
      <c r="K264">
        <v>0</v>
      </c>
      <c r="L264">
        <v>2035</v>
      </c>
      <c r="M264">
        <v>0</v>
      </c>
      <c r="N264">
        <v>0</v>
      </c>
      <c r="O264">
        <v>18</v>
      </c>
      <c r="P264">
        <v>0</v>
      </c>
      <c r="Q264">
        <v>1</v>
      </c>
      <c r="R264">
        <v>3</v>
      </c>
      <c r="S264">
        <v>0</v>
      </c>
      <c r="T264">
        <v>1</v>
      </c>
      <c r="U264">
        <v>25177</v>
      </c>
      <c r="V264">
        <v>8275</v>
      </c>
      <c r="W264">
        <v>0</v>
      </c>
      <c r="X264">
        <v>218</v>
      </c>
      <c r="Y264">
        <v>0</v>
      </c>
      <c r="Z264">
        <v>2059</v>
      </c>
      <c r="AA264">
        <v>0</v>
      </c>
      <c r="AB264">
        <v>3333</v>
      </c>
      <c r="AC264">
        <v>0</v>
      </c>
      <c r="AD264">
        <v>0</v>
      </c>
      <c r="AE264">
        <v>0</v>
      </c>
      <c r="AF264">
        <v>0</v>
      </c>
      <c r="AG264" t="s">
        <v>1347</v>
      </c>
      <c r="AH264" t="s">
        <v>1289</v>
      </c>
      <c r="AI264" t="s">
        <v>1295</v>
      </c>
      <c r="AJ264" s="12" t="s">
        <v>1297</v>
      </c>
      <c r="AK264" t="s">
        <v>128</v>
      </c>
      <c r="AL264" t="s">
        <v>128</v>
      </c>
      <c r="AM264" s="8">
        <v>45171</v>
      </c>
      <c r="AN264" s="12" t="s">
        <v>1297</v>
      </c>
      <c r="AO264" s="12" t="s">
        <v>1297</v>
      </c>
      <c r="AP264" t="s">
        <v>1703</v>
      </c>
      <c r="AQ264" t="s">
        <v>120</v>
      </c>
      <c r="AR264" s="35">
        <v>498644</v>
      </c>
      <c r="AS264" t="s">
        <v>1703</v>
      </c>
      <c r="AU264" s="29">
        <f>IFERROR(Table4[[#This Row],[THT]]/Table4[[#This Row],[ACD_CALLS]],"")</f>
        <v>0</v>
      </c>
      <c r="AV264" s="29">
        <f>COUNTIF(Roster!B:B,Table4[[#This Row],[EMPLID]])</f>
        <v>1</v>
      </c>
      <c r="AW264" s="29">
        <f>IF(Table4[[#This Row],[Is Agent ]]=0,"",SUM(Table4[[#This Row],[I_ACD_TIME]],Table4[[#This Row],[I_ACD_OTHER_TIME]],Table4[[#This Row],[I_ACD_AUX_OUT_TIME]],Table4[[#This Row],[I_ACW_TIME]]))</f>
        <v>889</v>
      </c>
    </row>
    <row r="265" spans="1:49" x14ac:dyDescent="0.25">
      <c r="A265" s="29" t="str">
        <f>CONCATENATE(Table4[[#This Row],[CMSID]],"-",Table4[[#This Row],[CALL_DATE]])</f>
        <v>498644-45174</v>
      </c>
      <c r="B265">
        <v>50688102</v>
      </c>
      <c r="C265" s="8">
        <v>45174</v>
      </c>
      <c r="D265" t="s">
        <v>123</v>
      </c>
      <c r="E265">
        <v>1</v>
      </c>
      <c r="F265">
        <v>0</v>
      </c>
      <c r="G265">
        <v>629</v>
      </c>
      <c r="H265">
        <v>0</v>
      </c>
      <c r="I265">
        <v>0</v>
      </c>
      <c r="J265">
        <v>30</v>
      </c>
      <c r="K265">
        <v>0</v>
      </c>
      <c r="L265">
        <v>4062</v>
      </c>
      <c r="M265">
        <v>0</v>
      </c>
      <c r="N265">
        <v>0</v>
      </c>
      <c r="O265">
        <v>19</v>
      </c>
      <c r="P265">
        <v>242</v>
      </c>
      <c r="Q265">
        <v>1</v>
      </c>
      <c r="R265">
        <v>3</v>
      </c>
      <c r="S265">
        <v>0</v>
      </c>
      <c r="T265">
        <v>0</v>
      </c>
      <c r="U265">
        <v>26340</v>
      </c>
      <c r="V265">
        <v>8530</v>
      </c>
      <c r="W265">
        <v>1185</v>
      </c>
      <c r="X265">
        <v>197</v>
      </c>
      <c r="Y265">
        <v>0</v>
      </c>
      <c r="Z265">
        <v>1991</v>
      </c>
      <c r="AA265">
        <v>0</v>
      </c>
      <c r="AB265">
        <v>6006</v>
      </c>
      <c r="AC265">
        <v>0</v>
      </c>
      <c r="AD265">
        <v>0</v>
      </c>
      <c r="AE265">
        <v>0</v>
      </c>
      <c r="AF265">
        <v>0</v>
      </c>
      <c r="AG265" t="s">
        <v>1347</v>
      </c>
      <c r="AH265" t="s">
        <v>1289</v>
      </c>
      <c r="AI265" t="s">
        <v>1295</v>
      </c>
      <c r="AJ265" s="12" t="s">
        <v>1297</v>
      </c>
      <c r="AK265" t="s">
        <v>125</v>
      </c>
      <c r="AL265" t="s">
        <v>125</v>
      </c>
      <c r="AM265" s="8">
        <v>45178</v>
      </c>
      <c r="AN265" s="12" t="s">
        <v>1297</v>
      </c>
      <c r="AO265" s="12" t="s">
        <v>1297</v>
      </c>
      <c r="AP265" t="s">
        <v>1703</v>
      </c>
      <c r="AQ265" t="s">
        <v>120</v>
      </c>
      <c r="AR265" s="35">
        <v>498644</v>
      </c>
      <c r="AS265" t="s">
        <v>1703</v>
      </c>
      <c r="AU265" s="29">
        <f>IFERROR(Table4[[#This Row],[THT]]/Table4[[#This Row],[ACD_CALLS]],"")</f>
        <v>0</v>
      </c>
      <c r="AV265" s="29">
        <f>COUNTIF(Roster!B:B,Table4[[#This Row],[EMPLID]])</f>
        <v>1</v>
      </c>
      <c r="AW265" s="29">
        <f>IF(Table4[[#This Row],[Is Agent ]]=0,"",SUM(Table4[[#This Row],[I_ACD_TIME]],Table4[[#This Row],[I_ACD_OTHER_TIME]],Table4[[#This Row],[I_ACD_AUX_OUT_TIME]],Table4[[#This Row],[I_ACW_TIME]]))</f>
        <v>659</v>
      </c>
    </row>
    <row r="266" spans="1:49" x14ac:dyDescent="0.25">
      <c r="A266" s="29" t="str">
        <f>CONCATENATE(Table4[[#This Row],[CMSID]],"-",Table4[[#This Row],[CALL_DATE]])</f>
        <v>498644-45175</v>
      </c>
      <c r="B266">
        <v>50688102</v>
      </c>
      <c r="C266" s="8">
        <v>45175</v>
      </c>
      <c r="D266" t="s">
        <v>123</v>
      </c>
      <c r="E266">
        <v>0</v>
      </c>
      <c r="F266">
        <v>0</v>
      </c>
      <c r="G266">
        <v>0</v>
      </c>
      <c r="H266">
        <v>0</v>
      </c>
      <c r="I266">
        <v>0</v>
      </c>
      <c r="J266">
        <v>0</v>
      </c>
      <c r="K266">
        <v>0</v>
      </c>
      <c r="L266">
        <v>671</v>
      </c>
      <c r="M266">
        <v>0</v>
      </c>
      <c r="N266">
        <v>0</v>
      </c>
      <c r="O266">
        <v>6</v>
      </c>
      <c r="P266">
        <v>0</v>
      </c>
      <c r="Q266">
        <v>0</v>
      </c>
      <c r="R266">
        <v>0</v>
      </c>
      <c r="S266">
        <v>0</v>
      </c>
      <c r="T266">
        <v>0</v>
      </c>
      <c r="U266">
        <v>25339</v>
      </c>
      <c r="V266">
        <v>3770</v>
      </c>
      <c r="W266">
        <v>2789</v>
      </c>
      <c r="X266">
        <v>141</v>
      </c>
      <c r="Y266">
        <v>0</v>
      </c>
      <c r="Z266">
        <v>2100</v>
      </c>
      <c r="AA266">
        <v>0</v>
      </c>
      <c r="AB266">
        <v>1292</v>
      </c>
      <c r="AC266">
        <v>0</v>
      </c>
      <c r="AD266">
        <v>0</v>
      </c>
      <c r="AE266">
        <v>0</v>
      </c>
      <c r="AF266">
        <v>0</v>
      </c>
      <c r="AG266" t="s">
        <v>1347</v>
      </c>
      <c r="AH266" t="s">
        <v>1289</v>
      </c>
      <c r="AI266" t="s">
        <v>1295</v>
      </c>
      <c r="AJ266" s="12" t="s">
        <v>1297</v>
      </c>
      <c r="AK266" t="s">
        <v>125</v>
      </c>
      <c r="AL266" t="s">
        <v>125</v>
      </c>
      <c r="AM266" s="8">
        <v>45178</v>
      </c>
      <c r="AN266" s="12" t="s">
        <v>1297</v>
      </c>
      <c r="AO266" s="12" t="s">
        <v>1297</v>
      </c>
      <c r="AP266" t="s">
        <v>1703</v>
      </c>
      <c r="AQ266" t="s">
        <v>120</v>
      </c>
      <c r="AR266" s="35">
        <v>498644</v>
      </c>
      <c r="AS266" t="s">
        <v>1703</v>
      </c>
      <c r="AU266" s="29" t="str">
        <f>IFERROR(Table4[[#This Row],[THT]]/Table4[[#This Row],[ACD_CALLS]],"")</f>
        <v/>
      </c>
      <c r="AV266" s="29">
        <f>COUNTIF(Roster!B:B,Table4[[#This Row],[EMPLID]])</f>
        <v>1</v>
      </c>
      <c r="AW266" s="29">
        <f>IF(Table4[[#This Row],[Is Agent ]]=0,"",SUM(Table4[[#This Row],[I_ACD_TIME]],Table4[[#This Row],[I_ACD_OTHER_TIME]],Table4[[#This Row],[I_ACD_AUX_OUT_TIME]],Table4[[#This Row],[I_ACW_TIME]]))</f>
        <v>0</v>
      </c>
    </row>
    <row r="267" spans="1:49" x14ac:dyDescent="0.25">
      <c r="A267" s="29" t="str">
        <f>CONCATENATE(Table4[[#This Row],[CMSID]],"-",Table4[[#This Row],[CALL_DATE]])</f>
        <v>498644-45176</v>
      </c>
      <c r="B267">
        <v>50688102</v>
      </c>
      <c r="C267" s="8">
        <v>45176</v>
      </c>
      <c r="D267" t="s">
        <v>118</v>
      </c>
      <c r="E267">
        <v>28</v>
      </c>
      <c r="F267">
        <v>0</v>
      </c>
      <c r="G267">
        <v>12952</v>
      </c>
      <c r="H267">
        <v>832</v>
      </c>
      <c r="I267">
        <v>338</v>
      </c>
      <c r="J267">
        <v>352</v>
      </c>
      <c r="K267">
        <v>0</v>
      </c>
      <c r="L267">
        <v>1495</v>
      </c>
      <c r="M267">
        <v>0</v>
      </c>
      <c r="N267">
        <v>0</v>
      </c>
      <c r="O267">
        <v>4</v>
      </c>
      <c r="P267">
        <v>1409</v>
      </c>
      <c r="Q267">
        <v>12</v>
      </c>
      <c r="R267">
        <v>133</v>
      </c>
      <c r="S267">
        <v>0</v>
      </c>
      <c r="T267">
        <v>3</v>
      </c>
      <c r="U267">
        <v>0</v>
      </c>
      <c r="V267">
        <v>0</v>
      </c>
      <c r="W267">
        <v>0</v>
      </c>
      <c r="X267">
        <v>0</v>
      </c>
      <c r="Y267">
        <v>0</v>
      </c>
      <c r="Z267">
        <v>0</v>
      </c>
      <c r="AA267">
        <v>0</v>
      </c>
      <c r="AB267">
        <v>0</v>
      </c>
      <c r="AC267">
        <v>0</v>
      </c>
      <c r="AD267">
        <v>0</v>
      </c>
      <c r="AE267">
        <v>0</v>
      </c>
      <c r="AF267">
        <v>0</v>
      </c>
      <c r="AG267" t="s">
        <v>1347</v>
      </c>
      <c r="AH267" t="s">
        <v>1289</v>
      </c>
      <c r="AI267" t="s">
        <v>1295</v>
      </c>
      <c r="AJ267" s="12" t="s">
        <v>1297</v>
      </c>
      <c r="AK267" t="s">
        <v>125</v>
      </c>
      <c r="AL267" t="s">
        <v>125</v>
      </c>
      <c r="AM267" s="8">
        <v>45178</v>
      </c>
      <c r="AN267" s="12" t="s">
        <v>1297</v>
      </c>
      <c r="AO267" s="12" t="s">
        <v>1297</v>
      </c>
      <c r="AP267" t="s">
        <v>1703</v>
      </c>
      <c r="AQ267" t="s">
        <v>120</v>
      </c>
      <c r="AR267" s="35">
        <v>498644</v>
      </c>
      <c r="AS267" t="s">
        <v>1703</v>
      </c>
      <c r="AU267" s="29">
        <f>IFERROR(Table4[[#This Row],[THT]]/Table4[[#This Row],[ACD_CALLS]],"")</f>
        <v>0</v>
      </c>
      <c r="AV267" s="29">
        <f>COUNTIF(Roster!B:B,Table4[[#This Row],[EMPLID]])</f>
        <v>1</v>
      </c>
      <c r="AW267" s="29">
        <f>IF(Table4[[#This Row],[Is Agent ]]=0,"",SUM(Table4[[#This Row],[I_ACD_TIME]],Table4[[#This Row],[I_ACD_OTHER_TIME]],Table4[[#This Row],[I_ACD_AUX_OUT_TIME]],Table4[[#This Row],[I_ACW_TIME]]))</f>
        <v>14474</v>
      </c>
    </row>
    <row r="268" spans="1:49" x14ac:dyDescent="0.25">
      <c r="A268" s="29" t="str">
        <f>CONCATENATE(Table4[[#This Row],[CMSID]],"-",Table4[[#This Row],[CALL_DATE]])</f>
        <v>498644-45177</v>
      </c>
      <c r="B268">
        <v>50688102</v>
      </c>
      <c r="C268" s="8">
        <v>45177</v>
      </c>
      <c r="D268" t="s">
        <v>123</v>
      </c>
      <c r="E268">
        <v>3</v>
      </c>
      <c r="F268">
        <v>0</v>
      </c>
      <c r="G268">
        <v>641</v>
      </c>
      <c r="H268">
        <v>2</v>
      </c>
      <c r="I268">
        <v>83</v>
      </c>
      <c r="J268">
        <v>54</v>
      </c>
      <c r="K268">
        <v>0</v>
      </c>
      <c r="L268">
        <v>1072</v>
      </c>
      <c r="M268">
        <v>0</v>
      </c>
      <c r="N268">
        <v>0</v>
      </c>
      <c r="O268">
        <v>5</v>
      </c>
      <c r="P268">
        <v>323</v>
      </c>
      <c r="Q268">
        <v>3</v>
      </c>
      <c r="R268">
        <v>9</v>
      </c>
      <c r="S268">
        <v>0</v>
      </c>
      <c r="T268">
        <v>1</v>
      </c>
      <c r="U268">
        <v>27546</v>
      </c>
      <c r="V268">
        <v>5746</v>
      </c>
      <c r="W268">
        <v>687</v>
      </c>
      <c r="X268">
        <v>87</v>
      </c>
      <c r="Y268">
        <v>0</v>
      </c>
      <c r="Z268">
        <v>2253</v>
      </c>
      <c r="AA268">
        <v>0</v>
      </c>
      <c r="AB268">
        <v>2775</v>
      </c>
      <c r="AC268">
        <v>0</v>
      </c>
      <c r="AD268">
        <v>0</v>
      </c>
      <c r="AE268">
        <v>0</v>
      </c>
      <c r="AF268">
        <v>0</v>
      </c>
      <c r="AG268" t="s">
        <v>1347</v>
      </c>
      <c r="AH268" t="s">
        <v>1289</v>
      </c>
      <c r="AI268" t="s">
        <v>1295</v>
      </c>
      <c r="AJ268" s="12" t="s">
        <v>1297</v>
      </c>
      <c r="AK268" t="s">
        <v>125</v>
      </c>
      <c r="AL268" t="s">
        <v>125</v>
      </c>
      <c r="AM268" s="8">
        <v>45178</v>
      </c>
      <c r="AN268" s="12" t="s">
        <v>1297</v>
      </c>
      <c r="AO268" s="12" t="s">
        <v>1297</v>
      </c>
      <c r="AP268" t="s">
        <v>1703</v>
      </c>
      <c r="AQ268" t="s">
        <v>120</v>
      </c>
      <c r="AR268" s="35">
        <v>498644</v>
      </c>
      <c r="AS268" t="s">
        <v>1703</v>
      </c>
      <c r="AU268" s="29">
        <f>IFERROR(Table4[[#This Row],[THT]]/Table4[[#This Row],[ACD_CALLS]],"")</f>
        <v>0</v>
      </c>
      <c r="AV268" s="29">
        <f>COUNTIF(Roster!B:B,Table4[[#This Row],[EMPLID]])</f>
        <v>1</v>
      </c>
      <c r="AW268" s="29">
        <f>IF(Table4[[#This Row],[Is Agent ]]=0,"",SUM(Table4[[#This Row],[I_ACD_TIME]],Table4[[#This Row],[I_ACD_OTHER_TIME]],Table4[[#This Row],[I_ACD_AUX_OUT_TIME]],Table4[[#This Row],[I_ACW_TIME]]))</f>
        <v>780</v>
      </c>
    </row>
    <row r="269" spans="1:49" x14ac:dyDescent="0.25">
      <c r="A269" s="29" t="str">
        <f>CONCATENATE(Table4[[#This Row],[CMSID]],"-",Table4[[#This Row],[CALL_DATE]])</f>
        <v>498644-45174</v>
      </c>
      <c r="B269">
        <v>50688102</v>
      </c>
      <c r="C269" s="8">
        <v>45174</v>
      </c>
      <c r="D269" t="s">
        <v>118</v>
      </c>
      <c r="E269">
        <v>34</v>
      </c>
      <c r="F269">
        <v>0</v>
      </c>
      <c r="G269">
        <v>14544</v>
      </c>
      <c r="H269">
        <v>784</v>
      </c>
      <c r="I269">
        <v>259</v>
      </c>
      <c r="J269">
        <v>475</v>
      </c>
      <c r="K269">
        <v>0</v>
      </c>
      <c r="L269">
        <v>259</v>
      </c>
      <c r="M269">
        <v>0</v>
      </c>
      <c r="N269">
        <v>0</v>
      </c>
      <c r="O269">
        <v>3</v>
      </c>
      <c r="P269">
        <v>1043</v>
      </c>
      <c r="Q269">
        <v>12</v>
      </c>
      <c r="R269">
        <v>160</v>
      </c>
      <c r="S269">
        <v>0</v>
      </c>
      <c r="T269">
        <v>3</v>
      </c>
      <c r="U269">
        <v>0</v>
      </c>
      <c r="V269">
        <v>0</v>
      </c>
      <c r="W269">
        <v>0</v>
      </c>
      <c r="X269">
        <v>0</v>
      </c>
      <c r="Y269">
        <v>0</v>
      </c>
      <c r="Z269">
        <v>0</v>
      </c>
      <c r="AA269">
        <v>0</v>
      </c>
      <c r="AB269">
        <v>0</v>
      </c>
      <c r="AC269">
        <v>0</v>
      </c>
      <c r="AD269">
        <v>0</v>
      </c>
      <c r="AE269">
        <v>0</v>
      </c>
      <c r="AF269">
        <v>0</v>
      </c>
      <c r="AG269" t="s">
        <v>1347</v>
      </c>
      <c r="AH269" t="s">
        <v>1289</v>
      </c>
      <c r="AI269" t="s">
        <v>1295</v>
      </c>
      <c r="AJ269" s="12" t="s">
        <v>1297</v>
      </c>
      <c r="AK269" t="s">
        <v>125</v>
      </c>
      <c r="AL269" t="s">
        <v>125</v>
      </c>
      <c r="AM269" s="8">
        <v>45178</v>
      </c>
      <c r="AN269" s="12" t="s">
        <v>1297</v>
      </c>
      <c r="AO269" s="12" t="s">
        <v>1297</v>
      </c>
      <c r="AP269" t="s">
        <v>1703</v>
      </c>
      <c r="AQ269" t="s">
        <v>120</v>
      </c>
      <c r="AR269" s="35">
        <v>498644</v>
      </c>
      <c r="AS269" t="s">
        <v>1703</v>
      </c>
      <c r="AU269" s="29">
        <f>IFERROR(Table4[[#This Row],[THT]]/Table4[[#This Row],[ACD_CALLS]],"")</f>
        <v>0</v>
      </c>
      <c r="AV269" s="29">
        <f>COUNTIF(Roster!B:B,Table4[[#This Row],[EMPLID]])</f>
        <v>1</v>
      </c>
      <c r="AW269" s="29">
        <f>IF(Table4[[#This Row],[Is Agent ]]=0,"",SUM(Table4[[#This Row],[I_ACD_TIME]],Table4[[#This Row],[I_ACD_OTHER_TIME]],Table4[[#This Row],[I_ACD_AUX_OUT_TIME]],Table4[[#This Row],[I_ACW_TIME]]))</f>
        <v>16062</v>
      </c>
    </row>
    <row r="270" spans="1:49" x14ac:dyDescent="0.25">
      <c r="A270" s="29" t="str">
        <f>CONCATENATE(Table4[[#This Row],[CMSID]],"-",Table4[[#This Row],[CALL_DATE]])</f>
        <v>498644-45170</v>
      </c>
      <c r="B270">
        <v>50688102</v>
      </c>
      <c r="C270" s="8">
        <v>45170</v>
      </c>
      <c r="D270" t="s">
        <v>118</v>
      </c>
      <c r="E270">
        <v>28</v>
      </c>
      <c r="F270">
        <v>0</v>
      </c>
      <c r="G270">
        <v>13890</v>
      </c>
      <c r="H270">
        <v>1767</v>
      </c>
      <c r="I270">
        <v>593</v>
      </c>
      <c r="J270">
        <v>217</v>
      </c>
      <c r="K270">
        <v>0</v>
      </c>
      <c r="L270">
        <v>2443</v>
      </c>
      <c r="M270">
        <v>0</v>
      </c>
      <c r="N270">
        <v>0</v>
      </c>
      <c r="O270">
        <v>8</v>
      </c>
      <c r="P270">
        <v>2507</v>
      </c>
      <c r="Q270">
        <v>14</v>
      </c>
      <c r="R270">
        <v>131</v>
      </c>
      <c r="S270">
        <v>0</v>
      </c>
      <c r="T270">
        <v>1</v>
      </c>
      <c r="U270">
        <v>0</v>
      </c>
      <c r="V270">
        <v>0</v>
      </c>
      <c r="W270">
        <v>0</v>
      </c>
      <c r="X270">
        <v>0</v>
      </c>
      <c r="Y270">
        <v>0</v>
      </c>
      <c r="Z270">
        <v>0</v>
      </c>
      <c r="AA270">
        <v>0</v>
      </c>
      <c r="AB270">
        <v>0</v>
      </c>
      <c r="AC270">
        <v>0</v>
      </c>
      <c r="AD270">
        <v>0</v>
      </c>
      <c r="AE270">
        <v>0</v>
      </c>
      <c r="AF270">
        <v>0</v>
      </c>
      <c r="AG270" t="s">
        <v>1347</v>
      </c>
      <c r="AH270" t="s">
        <v>1289</v>
      </c>
      <c r="AI270" t="s">
        <v>1295</v>
      </c>
      <c r="AJ270" s="12" t="s">
        <v>1297</v>
      </c>
      <c r="AK270" t="s">
        <v>128</v>
      </c>
      <c r="AL270" t="s">
        <v>128</v>
      </c>
      <c r="AM270" s="8">
        <v>45171</v>
      </c>
      <c r="AN270" s="12" t="s">
        <v>1297</v>
      </c>
      <c r="AO270" s="12" t="s">
        <v>1297</v>
      </c>
      <c r="AP270" t="s">
        <v>1703</v>
      </c>
      <c r="AQ270" t="s">
        <v>120</v>
      </c>
      <c r="AR270" s="35">
        <v>498644</v>
      </c>
      <c r="AS270" t="s">
        <v>1703</v>
      </c>
      <c r="AU270" s="29">
        <f>IFERROR(Table4[[#This Row],[THT]]/Table4[[#This Row],[ACD_CALLS]],"")</f>
        <v>0</v>
      </c>
      <c r="AV270" s="29">
        <f>COUNTIF(Roster!B:B,Table4[[#This Row],[EMPLID]])</f>
        <v>1</v>
      </c>
      <c r="AW270" s="29">
        <f>IF(Table4[[#This Row],[Is Agent ]]=0,"",SUM(Table4[[#This Row],[I_ACD_TIME]],Table4[[#This Row],[I_ACD_OTHER_TIME]],Table4[[#This Row],[I_ACD_AUX_OUT_TIME]],Table4[[#This Row],[I_ACW_TIME]]))</f>
        <v>16467</v>
      </c>
    </row>
    <row r="271" spans="1:49" x14ac:dyDescent="0.25">
      <c r="A271" s="29" t="str">
        <f>CONCATENATE(Table4[[#This Row],[CMSID]],"-",Table4[[#This Row],[CALL_DATE]])</f>
        <v>498644-45173</v>
      </c>
      <c r="B271">
        <v>50688102</v>
      </c>
      <c r="C271" s="8">
        <v>45173</v>
      </c>
      <c r="D271" t="s">
        <v>123</v>
      </c>
      <c r="E271">
        <v>0</v>
      </c>
      <c r="F271">
        <v>0</v>
      </c>
      <c r="G271">
        <v>0</v>
      </c>
      <c r="H271">
        <v>0</v>
      </c>
      <c r="I271">
        <v>0</v>
      </c>
      <c r="J271">
        <v>0</v>
      </c>
      <c r="K271">
        <v>0</v>
      </c>
      <c r="L271">
        <v>2284</v>
      </c>
      <c r="M271">
        <v>0</v>
      </c>
      <c r="N271">
        <v>0</v>
      </c>
      <c r="O271">
        <v>10</v>
      </c>
      <c r="P271">
        <v>17</v>
      </c>
      <c r="Q271">
        <v>1</v>
      </c>
      <c r="R271">
        <v>0</v>
      </c>
      <c r="S271">
        <v>0</v>
      </c>
      <c r="T271">
        <v>0</v>
      </c>
      <c r="U271">
        <v>27241</v>
      </c>
      <c r="V271">
        <v>6511</v>
      </c>
      <c r="W271">
        <v>1232</v>
      </c>
      <c r="X271">
        <v>226</v>
      </c>
      <c r="Y271">
        <v>0</v>
      </c>
      <c r="Z271">
        <v>2082</v>
      </c>
      <c r="AA271">
        <v>0</v>
      </c>
      <c r="AB271">
        <v>3226</v>
      </c>
      <c r="AC271">
        <v>0</v>
      </c>
      <c r="AD271">
        <v>0</v>
      </c>
      <c r="AE271">
        <v>403</v>
      </c>
      <c r="AF271">
        <v>0</v>
      </c>
      <c r="AG271" t="s">
        <v>1347</v>
      </c>
      <c r="AH271" t="s">
        <v>1289</v>
      </c>
      <c r="AI271" t="s">
        <v>1295</v>
      </c>
      <c r="AJ271" s="12" t="s">
        <v>1297</v>
      </c>
      <c r="AK271" t="s">
        <v>125</v>
      </c>
      <c r="AL271" t="s">
        <v>125</v>
      </c>
      <c r="AM271" s="8">
        <v>45178</v>
      </c>
      <c r="AN271" s="12" t="s">
        <v>1297</v>
      </c>
      <c r="AO271" s="12" t="s">
        <v>1297</v>
      </c>
      <c r="AP271" t="s">
        <v>1703</v>
      </c>
      <c r="AQ271" t="s">
        <v>120</v>
      </c>
      <c r="AR271" s="35">
        <v>498644</v>
      </c>
      <c r="AS271" t="s">
        <v>1703</v>
      </c>
      <c r="AU271" s="29" t="str">
        <f>IFERROR(Table4[[#This Row],[THT]]/Table4[[#This Row],[ACD_CALLS]],"")</f>
        <v/>
      </c>
      <c r="AV271" s="29">
        <f>COUNTIF(Roster!B:B,Table4[[#This Row],[EMPLID]])</f>
        <v>1</v>
      </c>
      <c r="AW271" s="29">
        <f>IF(Table4[[#This Row],[Is Agent ]]=0,"",SUM(Table4[[#This Row],[I_ACD_TIME]],Table4[[#This Row],[I_ACD_OTHER_TIME]],Table4[[#This Row],[I_ACD_AUX_OUT_TIME]],Table4[[#This Row],[I_ACW_TIME]]))</f>
        <v>0</v>
      </c>
    </row>
    <row r="272" spans="1:49" x14ac:dyDescent="0.25">
      <c r="A272" s="29" t="str">
        <f>CONCATENATE(Table4[[#This Row],[CMSID]],"-",Table4[[#This Row],[CALL_DATE]])</f>
        <v>498644-45173</v>
      </c>
      <c r="B272">
        <v>50688102</v>
      </c>
      <c r="C272" s="8">
        <v>45173</v>
      </c>
      <c r="D272" t="s">
        <v>118</v>
      </c>
      <c r="E272">
        <v>22</v>
      </c>
      <c r="F272">
        <v>0</v>
      </c>
      <c r="G272">
        <v>16595</v>
      </c>
      <c r="H272">
        <v>2608</v>
      </c>
      <c r="I272">
        <v>504</v>
      </c>
      <c r="J272">
        <v>189</v>
      </c>
      <c r="K272">
        <v>0</v>
      </c>
      <c r="L272">
        <v>515</v>
      </c>
      <c r="M272">
        <v>0</v>
      </c>
      <c r="N272">
        <v>0</v>
      </c>
      <c r="O272">
        <v>4</v>
      </c>
      <c r="P272">
        <v>3112</v>
      </c>
      <c r="Q272">
        <v>16</v>
      </c>
      <c r="R272">
        <v>106</v>
      </c>
      <c r="S272">
        <v>0</v>
      </c>
      <c r="T272">
        <v>2</v>
      </c>
      <c r="U272">
        <v>0</v>
      </c>
      <c r="V272">
        <v>0</v>
      </c>
      <c r="W272">
        <v>0</v>
      </c>
      <c r="X272">
        <v>0</v>
      </c>
      <c r="Y272">
        <v>0</v>
      </c>
      <c r="Z272">
        <v>0</v>
      </c>
      <c r="AA272">
        <v>0</v>
      </c>
      <c r="AB272">
        <v>0</v>
      </c>
      <c r="AC272">
        <v>0</v>
      </c>
      <c r="AD272">
        <v>0</v>
      </c>
      <c r="AE272">
        <v>0</v>
      </c>
      <c r="AF272">
        <v>0</v>
      </c>
      <c r="AG272" t="s">
        <v>1347</v>
      </c>
      <c r="AH272" t="s">
        <v>1289</v>
      </c>
      <c r="AI272" t="s">
        <v>1295</v>
      </c>
      <c r="AJ272" s="12" t="s">
        <v>1297</v>
      </c>
      <c r="AK272" t="s">
        <v>125</v>
      </c>
      <c r="AL272" t="s">
        <v>125</v>
      </c>
      <c r="AM272" s="8">
        <v>45178</v>
      </c>
      <c r="AN272" s="12" t="s">
        <v>1297</v>
      </c>
      <c r="AO272" s="12" t="s">
        <v>1297</v>
      </c>
      <c r="AP272" t="s">
        <v>1703</v>
      </c>
      <c r="AQ272" t="s">
        <v>120</v>
      </c>
      <c r="AR272" s="35">
        <v>498644</v>
      </c>
      <c r="AS272" t="s">
        <v>1703</v>
      </c>
      <c r="AU272" s="29">
        <f>IFERROR(Table4[[#This Row],[THT]]/Table4[[#This Row],[ACD_CALLS]],"")</f>
        <v>0</v>
      </c>
      <c r="AV272" s="29">
        <f>COUNTIF(Roster!B:B,Table4[[#This Row],[EMPLID]])</f>
        <v>1</v>
      </c>
      <c r="AW272" s="29">
        <f>IF(Table4[[#This Row],[Is Agent ]]=0,"",SUM(Table4[[#This Row],[I_ACD_TIME]],Table4[[#This Row],[I_ACD_OTHER_TIME]],Table4[[#This Row],[I_ACD_AUX_OUT_TIME]],Table4[[#This Row],[I_ACW_TIME]]))</f>
        <v>19896</v>
      </c>
    </row>
    <row r="273" spans="1:49" x14ac:dyDescent="0.25">
      <c r="A273" s="29" t="str">
        <f>CONCATENATE(Table4[[#This Row],[CMSID]],"-",Table4[[#This Row],[CALL_DATE]])</f>
        <v>498644-45177</v>
      </c>
      <c r="B273">
        <v>50688102</v>
      </c>
      <c r="C273" s="8">
        <v>45177</v>
      </c>
      <c r="D273" t="s">
        <v>118</v>
      </c>
      <c r="E273">
        <v>39</v>
      </c>
      <c r="F273">
        <v>0</v>
      </c>
      <c r="G273">
        <v>17148</v>
      </c>
      <c r="H273">
        <v>2579</v>
      </c>
      <c r="I273">
        <v>494</v>
      </c>
      <c r="J273">
        <v>492</v>
      </c>
      <c r="K273">
        <v>0</v>
      </c>
      <c r="L273">
        <v>494</v>
      </c>
      <c r="M273">
        <v>0</v>
      </c>
      <c r="N273">
        <v>0</v>
      </c>
      <c r="O273">
        <v>6</v>
      </c>
      <c r="P273">
        <v>3073</v>
      </c>
      <c r="Q273">
        <v>18</v>
      </c>
      <c r="R273">
        <v>188</v>
      </c>
      <c r="S273">
        <v>1</v>
      </c>
      <c r="T273">
        <v>4</v>
      </c>
      <c r="U273">
        <v>0</v>
      </c>
      <c r="V273">
        <v>0</v>
      </c>
      <c r="W273">
        <v>0</v>
      </c>
      <c r="X273">
        <v>0</v>
      </c>
      <c r="Y273">
        <v>0</v>
      </c>
      <c r="Z273">
        <v>0</v>
      </c>
      <c r="AA273">
        <v>0</v>
      </c>
      <c r="AB273">
        <v>0</v>
      </c>
      <c r="AC273">
        <v>0</v>
      </c>
      <c r="AD273">
        <v>0</v>
      </c>
      <c r="AE273">
        <v>0</v>
      </c>
      <c r="AF273">
        <v>0</v>
      </c>
      <c r="AG273" t="s">
        <v>1347</v>
      </c>
      <c r="AH273" t="s">
        <v>1289</v>
      </c>
      <c r="AI273" t="s">
        <v>1295</v>
      </c>
      <c r="AJ273" s="12" t="s">
        <v>1297</v>
      </c>
      <c r="AK273" t="s">
        <v>125</v>
      </c>
      <c r="AL273" t="s">
        <v>125</v>
      </c>
      <c r="AM273" s="8">
        <v>45178</v>
      </c>
      <c r="AN273" s="12" t="s">
        <v>1297</v>
      </c>
      <c r="AO273" s="12" t="s">
        <v>1297</v>
      </c>
      <c r="AP273" t="s">
        <v>1703</v>
      </c>
      <c r="AQ273" t="s">
        <v>120</v>
      </c>
      <c r="AR273" s="35">
        <v>498644</v>
      </c>
      <c r="AS273" t="s">
        <v>1703</v>
      </c>
      <c r="AU273" s="29">
        <f>IFERROR(Table4[[#This Row],[THT]]/Table4[[#This Row],[ACD_CALLS]],"")</f>
        <v>0</v>
      </c>
      <c r="AV273" s="29">
        <f>COUNTIF(Roster!B:B,Table4[[#This Row],[EMPLID]])</f>
        <v>1</v>
      </c>
      <c r="AW273" s="29">
        <f>IF(Table4[[#This Row],[Is Agent ]]=0,"",SUM(Table4[[#This Row],[I_ACD_TIME]],Table4[[#This Row],[I_ACD_OTHER_TIME]],Table4[[#This Row],[I_ACD_AUX_OUT_TIME]],Table4[[#This Row],[I_ACW_TIME]]))</f>
        <v>20713</v>
      </c>
    </row>
    <row r="274" spans="1:49" x14ac:dyDescent="0.25">
      <c r="A274" s="29" t="str">
        <f>CONCATENATE(Table4[[#This Row],[CMSID]],"-",Table4[[#This Row],[CALL_DATE]])</f>
        <v>498644-45175</v>
      </c>
      <c r="B274">
        <v>50688102</v>
      </c>
      <c r="C274" s="8">
        <v>45175</v>
      </c>
      <c r="D274" t="s">
        <v>118</v>
      </c>
      <c r="E274">
        <v>33</v>
      </c>
      <c r="F274">
        <v>0</v>
      </c>
      <c r="G274">
        <v>15057</v>
      </c>
      <c r="H274">
        <v>3138</v>
      </c>
      <c r="I274">
        <v>122</v>
      </c>
      <c r="J274">
        <v>427</v>
      </c>
      <c r="K274">
        <v>0</v>
      </c>
      <c r="L274">
        <v>122</v>
      </c>
      <c r="M274">
        <v>0</v>
      </c>
      <c r="N274">
        <v>0</v>
      </c>
      <c r="O274">
        <v>2</v>
      </c>
      <c r="P274">
        <v>3261</v>
      </c>
      <c r="Q274">
        <v>17</v>
      </c>
      <c r="R274">
        <v>158</v>
      </c>
      <c r="S274">
        <v>0</v>
      </c>
      <c r="T274">
        <v>2</v>
      </c>
      <c r="U274">
        <v>0</v>
      </c>
      <c r="V274">
        <v>0</v>
      </c>
      <c r="W274">
        <v>0</v>
      </c>
      <c r="X274">
        <v>0</v>
      </c>
      <c r="Y274">
        <v>0</v>
      </c>
      <c r="Z274">
        <v>0</v>
      </c>
      <c r="AA274">
        <v>0</v>
      </c>
      <c r="AB274">
        <v>0</v>
      </c>
      <c r="AC274">
        <v>0</v>
      </c>
      <c r="AD274">
        <v>0</v>
      </c>
      <c r="AE274">
        <v>0</v>
      </c>
      <c r="AF274">
        <v>0</v>
      </c>
      <c r="AG274" t="s">
        <v>1347</v>
      </c>
      <c r="AH274" t="s">
        <v>1289</v>
      </c>
      <c r="AI274" t="s">
        <v>1295</v>
      </c>
      <c r="AJ274" s="12" t="s">
        <v>1297</v>
      </c>
      <c r="AK274" t="s">
        <v>125</v>
      </c>
      <c r="AL274" t="s">
        <v>125</v>
      </c>
      <c r="AM274" s="8">
        <v>45178</v>
      </c>
      <c r="AN274" s="12" t="s">
        <v>1297</v>
      </c>
      <c r="AO274" s="12" t="s">
        <v>1297</v>
      </c>
      <c r="AP274" t="s">
        <v>1703</v>
      </c>
      <c r="AQ274" t="s">
        <v>120</v>
      </c>
      <c r="AR274" s="35">
        <v>498644</v>
      </c>
      <c r="AS274" t="s">
        <v>1703</v>
      </c>
      <c r="AU274" s="29">
        <f>IFERROR(Table4[[#This Row],[THT]]/Table4[[#This Row],[ACD_CALLS]],"")</f>
        <v>0</v>
      </c>
      <c r="AV274" s="29">
        <f>COUNTIF(Roster!B:B,Table4[[#This Row],[EMPLID]])</f>
        <v>1</v>
      </c>
      <c r="AW274" s="29">
        <f>IF(Table4[[#This Row],[Is Agent ]]=0,"",SUM(Table4[[#This Row],[I_ACD_TIME]],Table4[[#This Row],[I_ACD_OTHER_TIME]],Table4[[#This Row],[I_ACD_AUX_OUT_TIME]],Table4[[#This Row],[I_ACW_TIME]]))</f>
        <v>18744</v>
      </c>
    </row>
    <row r="275" spans="1:49" x14ac:dyDescent="0.25">
      <c r="A275" s="29" t="str">
        <f>CONCATENATE(Table4[[#This Row],[CMSID]],"-",Table4[[#This Row],[CALL_DATE]])</f>
        <v>498644-45176</v>
      </c>
      <c r="B275">
        <v>50688102</v>
      </c>
      <c r="C275" s="8">
        <v>45176</v>
      </c>
      <c r="D275" t="s">
        <v>123</v>
      </c>
      <c r="E275">
        <v>0</v>
      </c>
      <c r="F275">
        <v>0</v>
      </c>
      <c r="G275">
        <v>0</v>
      </c>
      <c r="H275">
        <v>0</v>
      </c>
      <c r="I275">
        <v>0</v>
      </c>
      <c r="J275">
        <v>0</v>
      </c>
      <c r="K275">
        <v>0</v>
      </c>
      <c r="L275">
        <v>3354</v>
      </c>
      <c r="M275">
        <v>0</v>
      </c>
      <c r="N275">
        <v>0</v>
      </c>
      <c r="O275">
        <v>18</v>
      </c>
      <c r="P275">
        <v>0</v>
      </c>
      <c r="Q275">
        <v>0</v>
      </c>
      <c r="R275">
        <v>0</v>
      </c>
      <c r="S275">
        <v>0</v>
      </c>
      <c r="T275">
        <v>0</v>
      </c>
      <c r="U275">
        <v>25468</v>
      </c>
      <c r="V275">
        <v>9113</v>
      </c>
      <c r="W275">
        <v>1847</v>
      </c>
      <c r="X275">
        <v>308</v>
      </c>
      <c r="Y275">
        <v>0</v>
      </c>
      <c r="Z275">
        <v>2084</v>
      </c>
      <c r="AA275">
        <v>0</v>
      </c>
      <c r="AB275">
        <v>5092</v>
      </c>
      <c r="AC275">
        <v>1</v>
      </c>
      <c r="AD275">
        <v>0</v>
      </c>
      <c r="AE275">
        <v>0</v>
      </c>
      <c r="AF275">
        <v>0</v>
      </c>
      <c r="AG275" t="s">
        <v>1347</v>
      </c>
      <c r="AH275" t="s">
        <v>1289</v>
      </c>
      <c r="AI275" t="s">
        <v>1295</v>
      </c>
      <c r="AJ275" s="12" t="s">
        <v>1297</v>
      </c>
      <c r="AK275" t="s">
        <v>125</v>
      </c>
      <c r="AL275" t="s">
        <v>125</v>
      </c>
      <c r="AM275" s="8">
        <v>45178</v>
      </c>
      <c r="AN275" s="12" t="s">
        <v>1297</v>
      </c>
      <c r="AO275" s="12" t="s">
        <v>1297</v>
      </c>
      <c r="AP275" t="s">
        <v>1703</v>
      </c>
      <c r="AQ275" t="s">
        <v>120</v>
      </c>
      <c r="AR275" s="35">
        <v>498644</v>
      </c>
      <c r="AS275" t="s">
        <v>1703</v>
      </c>
      <c r="AU275" s="29" t="str">
        <f>IFERROR(Table4[[#This Row],[THT]]/Table4[[#This Row],[ACD_CALLS]],"")</f>
        <v/>
      </c>
      <c r="AV275" s="29">
        <f>COUNTIF(Roster!B:B,Table4[[#This Row],[EMPLID]])</f>
        <v>1</v>
      </c>
      <c r="AW275" s="29">
        <f>IF(Table4[[#This Row],[Is Agent ]]=0,"",SUM(Table4[[#This Row],[I_ACD_TIME]],Table4[[#This Row],[I_ACD_OTHER_TIME]],Table4[[#This Row],[I_ACD_AUX_OUT_TIME]],Table4[[#This Row],[I_ACW_TIME]]))</f>
        <v>0</v>
      </c>
    </row>
    <row r="276" spans="1:49" x14ac:dyDescent="0.25">
      <c r="A276" s="29" t="e">
        <f>CONCATENATE(Table4[[#This Row],[CMSID]],"-",Table4[[#This Row],[CALL_DATE]])</f>
        <v>#N/A</v>
      </c>
      <c r="B276" t="e">
        <v>#N/A</v>
      </c>
      <c r="C276" s="8">
        <v>45176</v>
      </c>
      <c r="D276" t="s">
        <v>123</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t="e">
        <v>#N/A</v>
      </c>
      <c r="AH276" t="s">
        <v>1283</v>
      </c>
      <c r="AI276" t="e">
        <v>#N/A</v>
      </c>
      <c r="AJ276" s="12" t="s">
        <v>1297</v>
      </c>
      <c r="AK276" t="s">
        <v>127</v>
      </c>
      <c r="AL276" t="s">
        <v>127</v>
      </c>
      <c r="AM276" s="8">
        <v>45178</v>
      </c>
      <c r="AN276" s="12" t="s">
        <v>1297</v>
      </c>
      <c r="AO276" s="12" t="s">
        <v>1297</v>
      </c>
      <c r="AP276" t="s">
        <v>1703</v>
      </c>
      <c r="AQ276" t="s">
        <v>120</v>
      </c>
      <c r="AR276" t="e">
        <v>#N/A</v>
      </c>
      <c r="AS276" t="s">
        <v>1703</v>
      </c>
      <c r="AU276" s="29" t="str">
        <f>IFERROR(Table4[[#This Row],[THT]]/Table4[[#This Row],[ACD_CALLS]],"")</f>
        <v/>
      </c>
      <c r="AV276" s="29">
        <f>COUNTIF(Roster!B:B,Table4[[#This Row],[EMPLID]])</f>
        <v>0</v>
      </c>
      <c r="AW276" s="29" t="str">
        <f>IF(Table4[[#This Row],[Is Agent ]]=0,"",SUM(Table4[[#This Row],[I_ACD_TIME]],Table4[[#This Row],[I_ACD_OTHER_TIME]],Table4[[#This Row],[I_ACD_AUX_OUT_TIME]],Table4[[#This Row],[I_ACW_TIME]]))</f>
        <v/>
      </c>
    </row>
    <row r="277" spans="1:49" x14ac:dyDescent="0.25">
      <c r="A277" s="29" t="e">
        <f>CONCATENATE(Table4[[#This Row],[CMSID]],"-",Table4[[#This Row],[CALL_DATE]])</f>
        <v>#N/A</v>
      </c>
      <c r="B277" t="e">
        <v>#N/A</v>
      </c>
      <c r="C277" s="8">
        <v>45170</v>
      </c>
      <c r="D277" t="s">
        <v>123</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t="e">
        <v>#N/A</v>
      </c>
      <c r="AH277" t="s">
        <v>1283</v>
      </c>
      <c r="AI277" t="e">
        <v>#N/A</v>
      </c>
      <c r="AJ277" s="12" t="s">
        <v>1297</v>
      </c>
      <c r="AK277" t="s">
        <v>127</v>
      </c>
      <c r="AL277" t="s">
        <v>127</v>
      </c>
      <c r="AM277" s="8">
        <v>45171</v>
      </c>
      <c r="AN277" s="12" t="s">
        <v>1297</v>
      </c>
      <c r="AO277" s="12" t="s">
        <v>1297</v>
      </c>
      <c r="AP277" t="s">
        <v>1703</v>
      </c>
      <c r="AQ277" t="s">
        <v>120</v>
      </c>
      <c r="AR277" t="e">
        <v>#N/A</v>
      </c>
      <c r="AS277" t="s">
        <v>1703</v>
      </c>
      <c r="AU277" s="29" t="str">
        <f>IFERROR(Table4[[#This Row],[THT]]/Table4[[#This Row],[ACD_CALLS]],"")</f>
        <v/>
      </c>
      <c r="AV277" s="29">
        <f>COUNTIF(Roster!B:B,Table4[[#This Row],[EMPLID]])</f>
        <v>0</v>
      </c>
      <c r="AW277" s="29" t="str">
        <f>IF(Table4[[#This Row],[Is Agent ]]=0,"",SUM(Table4[[#This Row],[I_ACD_TIME]],Table4[[#This Row],[I_ACD_OTHER_TIME]],Table4[[#This Row],[I_ACD_AUX_OUT_TIME]],Table4[[#This Row],[I_ACW_TIME]]))</f>
        <v/>
      </c>
    </row>
    <row r="278" spans="1:49" x14ac:dyDescent="0.25">
      <c r="A278" s="29" t="e">
        <f>CONCATENATE(Table4[[#This Row],[CMSID]],"-",Table4[[#This Row],[CALL_DATE]])</f>
        <v>#N/A</v>
      </c>
      <c r="B278" t="e">
        <v>#N/A</v>
      </c>
      <c r="C278" s="8">
        <v>45176</v>
      </c>
      <c r="D278" t="s">
        <v>118</v>
      </c>
      <c r="E278">
        <v>0</v>
      </c>
      <c r="F278">
        <v>0</v>
      </c>
      <c r="G278">
        <v>0</v>
      </c>
      <c r="H278">
        <v>0</v>
      </c>
      <c r="I278">
        <v>0</v>
      </c>
      <c r="J278">
        <v>0</v>
      </c>
      <c r="K278">
        <v>0</v>
      </c>
      <c r="L278">
        <v>612</v>
      </c>
      <c r="M278">
        <v>0</v>
      </c>
      <c r="N278">
        <v>0</v>
      </c>
      <c r="O278">
        <v>6</v>
      </c>
      <c r="P278">
        <v>16</v>
      </c>
      <c r="Q278">
        <v>6</v>
      </c>
      <c r="R278">
        <v>0</v>
      </c>
      <c r="S278">
        <v>0</v>
      </c>
      <c r="T278">
        <v>3</v>
      </c>
      <c r="U278">
        <v>5085</v>
      </c>
      <c r="V278">
        <v>5085</v>
      </c>
      <c r="W278">
        <v>0</v>
      </c>
      <c r="X278">
        <v>5069</v>
      </c>
      <c r="Y278">
        <v>0</v>
      </c>
      <c r="Z278">
        <v>0</v>
      </c>
      <c r="AA278">
        <v>0</v>
      </c>
      <c r="AB278">
        <v>0</v>
      </c>
      <c r="AC278">
        <v>0</v>
      </c>
      <c r="AD278">
        <v>0</v>
      </c>
      <c r="AE278">
        <v>0</v>
      </c>
      <c r="AF278">
        <v>0</v>
      </c>
      <c r="AG278" t="e">
        <v>#N/A</v>
      </c>
      <c r="AH278" t="s">
        <v>1283</v>
      </c>
      <c r="AI278" t="e">
        <v>#N/A</v>
      </c>
      <c r="AJ278" s="12" t="s">
        <v>1297</v>
      </c>
      <c r="AK278" t="s">
        <v>127</v>
      </c>
      <c r="AL278" t="s">
        <v>127</v>
      </c>
      <c r="AM278" s="8">
        <v>45178</v>
      </c>
      <c r="AN278" s="12" t="s">
        <v>1297</v>
      </c>
      <c r="AO278" s="12" t="s">
        <v>1297</v>
      </c>
      <c r="AP278" t="s">
        <v>1703</v>
      </c>
      <c r="AQ278" t="s">
        <v>120</v>
      </c>
      <c r="AR278" t="e">
        <v>#N/A</v>
      </c>
      <c r="AS278" t="s">
        <v>1703</v>
      </c>
      <c r="AU278" s="29" t="str">
        <f>IFERROR(Table4[[#This Row],[THT]]/Table4[[#This Row],[ACD_CALLS]],"")</f>
        <v/>
      </c>
      <c r="AV278" s="29">
        <f>COUNTIF(Roster!B:B,Table4[[#This Row],[EMPLID]])</f>
        <v>0</v>
      </c>
      <c r="AW278" s="29" t="str">
        <f>IF(Table4[[#This Row],[Is Agent ]]=0,"",SUM(Table4[[#This Row],[I_ACD_TIME]],Table4[[#This Row],[I_ACD_OTHER_TIME]],Table4[[#This Row],[I_ACD_AUX_OUT_TIME]],Table4[[#This Row],[I_ACW_TIME]]))</f>
        <v/>
      </c>
    </row>
    <row r="279" spans="1:49" x14ac:dyDescent="0.25">
      <c r="A279" s="29" t="e">
        <f>CONCATENATE(Table4[[#This Row],[CMSID]],"-",Table4[[#This Row],[CALL_DATE]])</f>
        <v>#N/A</v>
      </c>
      <c r="B279" t="e">
        <v>#N/A</v>
      </c>
      <c r="C279" s="8">
        <v>45174</v>
      </c>
      <c r="D279" t="s">
        <v>118</v>
      </c>
      <c r="E279">
        <v>0</v>
      </c>
      <c r="F279">
        <v>0</v>
      </c>
      <c r="G279">
        <v>0</v>
      </c>
      <c r="H279">
        <v>0</v>
      </c>
      <c r="I279">
        <v>0</v>
      </c>
      <c r="J279">
        <v>0</v>
      </c>
      <c r="K279">
        <v>0</v>
      </c>
      <c r="L279">
        <v>53</v>
      </c>
      <c r="M279">
        <v>0</v>
      </c>
      <c r="N279">
        <v>0</v>
      </c>
      <c r="O279">
        <v>14</v>
      </c>
      <c r="P279">
        <v>29</v>
      </c>
      <c r="Q279">
        <v>14</v>
      </c>
      <c r="R279">
        <v>0</v>
      </c>
      <c r="S279">
        <v>0</v>
      </c>
      <c r="T279">
        <v>7</v>
      </c>
      <c r="U279">
        <v>2447</v>
      </c>
      <c r="V279">
        <v>2447</v>
      </c>
      <c r="W279">
        <v>0</v>
      </c>
      <c r="X279">
        <v>2420</v>
      </c>
      <c r="Y279">
        <v>0</v>
      </c>
      <c r="Z279">
        <v>0</v>
      </c>
      <c r="AA279">
        <v>0</v>
      </c>
      <c r="AB279">
        <v>0</v>
      </c>
      <c r="AC279">
        <v>0</v>
      </c>
      <c r="AD279">
        <v>0</v>
      </c>
      <c r="AE279">
        <v>0</v>
      </c>
      <c r="AF279">
        <v>0</v>
      </c>
      <c r="AG279" t="e">
        <v>#N/A</v>
      </c>
      <c r="AH279" t="s">
        <v>1283</v>
      </c>
      <c r="AI279" t="e">
        <v>#N/A</v>
      </c>
      <c r="AJ279" s="12" t="s">
        <v>1297</v>
      </c>
      <c r="AK279" t="s">
        <v>127</v>
      </c>
      <c r="AL279" t="s">
        <v>127</v>
      </c>
      <c r="AM279" s="8">
        <v>45178</v>
      </c>
      <c r="AN279" s="12" t="s">
        <v>1297</v>
      </c>
      <c r="AO279" s="12" t="s">
        <v>1297</v>
      </c>
      <c r="AP279" t="s">
        <v>1703</v>
      </c>
      <c r="AQ279" t="s">
        <v>120</v>
      </c>
      <c r="AR279" t="e">
        <v>#N/A</v>
      </c>
      <c r="AS279" t="s">
        <v>1703</v>
      </c>
      <c r="AU279" s="29" t="str">
        <f>IFERROR(Table4[[#This Row],[THT]]/Table4[[#This Row],[ACD_CALLS]],"")</f>
        <v/>
      </c>
      <c r="AV279" s="29">
        <f>COUNTIF(Roster!B:B,Table4[[#This Row],[EMPLID]])</f>
        <v>0</v>
      </c>
      <c r="AW279" s="29" t="str">
        <f>IF(Table4[[#This Row],[Is Agent ]]=0,"",SUM(Table4[[#This Row],[I_ACD_TIME]],Table4[[#This Row],[I_ACD_OTHER_TIME]],Table4[[#This Row],[I_ACD_AUX_OUT_TIME]],Table4[[#This Row],[I_ACW_TIME]]))</f>
        <v/>
      </c>
    </row>
    <row r="280" spans="1:49" x14ac:dyDescent="0.25">
      <c r="A280" s="29" t="e">
        <f>CONCATENATE(Table4[[#This Row],[CMSID]],"-",Table4[[#This Row],[CALL_DATE]])</f>
        <v>#N/A</v>
      </c>
      <c r="B280" t="e">
        <v>#N/A</v>
      </c>
      <c r="C280" s="8">
        <v>45177</v>
      </c>
      <c r="D280" t="s">
        <v>123</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t="e">
        <v>#N/A</v>
      </c>
      <c r="AH280" t="s">
        <v>1283</v>
      </c>
      <c r="AI280" t="e">
        <v>#N/A</v>
      </c>
      <c r="AJ280" s="12" t="s">
        <v>1297</v>
      </c>
      <c r="AK280" t="s">
        <v>127</v>
      </c>
      <c r="AL280" t="s">
        <v>127</v>
      </c>
      <c r="AM280" s="8">
        <v>45178</v>
      </c>
      <c r="AN280" s="12" t="s">
        <v>1297</v>
      </c>
      <c r="AO280" s="12" t="s">
        <v>1297</v>
      </c>
      <c r="AP280" t="s">
        <v>1703</v>
      </c>
      <c r="AQ280" t="s">
        <v>120</v>
      </c>
      <c r="AR280" t="e">
        <v>#N/A</v>
      </c>
      <c r="AS280" t="s">
        <v>1703</v>
      </c>
      <c r="AU280" s="29" t="str">
        <f>IFERROR(Table4[[#This Row],[THT]]/Table4[[#This Row],[ACD_CALLS]],"")</f>
        <v/>
      </c>
      <c r="AV280" s="29">
        <f>COUNTIF(Roster!B:B,Table4[[#This Row],[EMPLID]])</f>
        <v>0</v>
      </c>
      <c r="AW280" s="29" t="str">
        <f>IF(Table4[[#This Row],[Is Agent ]]=0,"",SUM(Table4[[#This Row],[I_ACD_TIME]],Table4[[#This Row],[I_ACD_OTHER_TIME]],Table4[[#This Row],[I_ACD_AUX_OUT_TIME]],Table4[[#This Row],[I_ACW_TIME]]))</f>
        <v/>
      </c>
    </row>
    <row r="281" spans="1:49" x14ac:dyDescent="0.25">
      <c r="A281" s="29" t="e">
        <f>CONCATENATE(Table4[[#This Row],[CMSID]],"-",Table4[[#This Row],[CALL_DATE]])</f>
        <v>#N/A</v>
      </c>
      <c r="B281" t="e">
        <v>#N/A</v>
      </c>
      <c r="C281" s="8">
        <v>45170</v>
      </c>
      <c r="D281" t="s">
        <v>118</v>
      </c>
      <c r="E281">
        <v>0</v>
      </c>
      <c r="F281">
        <v>0</v>
      </c>
      <c r="G281">
        <v>0</v>
      </c>
      <c r="H281">
        <v>0</v>
      </c>
      <c r="I281">
        <v>0</v>
      </c>
      <c r="J281">
        <v>0</v>
      </c>
      <c r="K281">
        <v>0</v>
      </c>
      <c r="L281">
        <v>15</v>
      </c>
      <c r="M281">
        <v>0</v>
      </c>
      <c r="N281">
        <v>0</v>
      </c>
      <c r="O281">
        <v>4</v>
      </c>
      <c r="P281">
        <v>8</v>
      </c>
      <c r="Q281">
        <v>4</v>
      </c>
      <c r="R281">
        <v>0</v>
      </c>
      <c r="S281">
        <v>0</v>
      </c>
      <c r="T281">
        <v>2</v>
      </c>
      <c r="U281">
        <v>1237</v>
      </c>
      <c r="V281">
        <v>1237</v>
      </c>
      <c r="W281">
        <v>0</v>
      </c>
      <c r="X281">
        <v>1225</v>
      </c>
      <c r="Y281">
        <v>0</v>
      </c>
      <c r="Z281">
        <v>0</v>
      </c>
      <c r="AA281">
        <v>0</v>
      </c>
      <c r="AB281">
        <v>0</v>
      </c>
      <c r="AC281">
        <v>0</v>
      </c>
      <c r="AD281">
        <v>0</v>
      </c>
      <c r="AE281">
        <v>0</v>
      </c>
      <c r="AF281">
        <v>0</v>
      </c>
      <c r="AG281" t="e">
        <v>#N/A</v>
      </c>
      <c r="AH281" t="s">
        <v>1283</v>
      </c>
      <c r="AI281" t="e">
        <v>#N/A</v>
      </c>
      <c r="AJ281" s="12" t="s">
        <v>1297</v>
      </c>
      <c r="AK281" t="s">
        <v>127</v>
      </c>
      <c r="AL281" t="s">
        <v>127</v>
      </c>
      <c r="AM281" s="8">
        <v>45171</v>
      </c>
      <c r="AN281" s="12" t="s">
        <v>1297</v>
      </c>
      <c r="AO281" s="12" t="s">
        <v>1297</v>
      </c>
      <c r="AP281" t="s">
        <v>1703</v>
      </c>
      <c r="AQ281" t="s">
        <v>120</v>
      </c>
      <c r="AR281" t="e">
        <v>#N/A</v>
      </c>
      <c r="AS281" t="s">
        <v>1703</v>
      </c>
      <c r="AU281" s="29" t="str">
        <f>IFERROR(Table4[[#This Row],[THT]]/Table4[[#This Row],[ACD_CALLS]],"")</f>
        <v/>
      </c>
      <c r="AV281" s="29">
        <f>COUNTIF(Roster!B:B,Table4[[#This Row],[EMPLID]])</f>
        <v>0</v>
      </c>
      <c r="AW281" s="29" t="str">
        <f>IF(Table4[[#This Row],[Is Agent ]]=0,"",SUM(Table4[[#This Row],[I_ACD_TIME]],Table4[[#This Row],[I_ACD_OTHER_TIME]],Table4[[#This Row],[I_ACD_AUX_OUT_TIME]],Table4[[#This Row],[I_ACW_TIME]]))</f>
        <v/>
      </c>
    </row>
    <row r="282" spans="1:49" x14ac:dyDescent="0.25">
      <c r="A282" s="29" t="e">
        <f>CONCATENATE(Table4[[#This Row],[CMSID]],"-",Table4[[#This Row],[CALL_DATE]])</f>
        <v>#N/A</v>
      </c>
      <c r="B282" t="e">
        <v>#N/A</v>
      </c>
      <c r="C282" s="8">
        <v>45177</v>
      </c>
      <c r="D282" t="s">
        <v>118</v>
      </c>
      <c r="E282">
        <v>0</v>
      </c>
      <c r="F282">
        <v>0</v>
      </c>
      <c r="G282">
        <v>0</v>
      </c>
      <c r="H282">
        <v>0</v>
      </c>
      <c r="I282">
        <v>0</v>
      </c>
      <c r="J282">
        <v>0</v>
      </c>
      <c r="K282">
        <v>0</v>
      </c>
      <c r="L282">
        <v>799</v>
      </c>
      <c r="M282">
        <v>0</v>
      </c>
      <c r="N282">
        <v>0</v>
      </c>
      <c r="O282">
        <v>13</v>
      </c>
      <c r="P282">
        <v>27</v>
      </c>
      <c r="Q282">
        <v>10</v>
      </c>
      <c r="R282">
        <v>0</v>
      </c>
      <c r="S282">
        <v>1</v>
      </c>
      <c r="T282">
        <v>4</v>
      </c>
      <c r="U282">
        <v>1070</v>
      </c>
      <c r="V282">
        <v>1070</v>
      </c>
      <c r="W282">
        <v>0</v>
      </c>
      <c r="X282">
        <v>246</v>
      </c>
      <c r="Y282">
        <v>0</v>
      </c>
      <c r="Z282">
        <v>0</v>
      </c>
      <c r="AA282">
        <v>790</v>
      </c>
      <c r="AB282">
        <v>0</v>
      </c>
      <c r="AC282">
        <v>0</v>
      </c>
      <c r="AD282">
        <v>0</v>
      </c>
      <c r="AE282">
        <v>0</v>
      </c>
      <c r="AF282">
        <v>0</v>
      </c>
      <c r="AG282" t="e">
        <v>#N/A</v>
      </c>
      <c r="AH282" t="s">
        <v>1283</v>
      </c>
      <c r="AI282" t="e">
        <v>#N/A</v>
      </c>
      <c r="AJ282" s="12" t="s">
        <v>1297</v>
      </c>
      <c r="AK282" t="s">
        <v>127</v>
      </c>
      <c r="AL282" t="s">
        <v>127</v>
      </c>
      <c r="AM282" s="8">
        <v>45178</v>
      </c>
      <c r="AN282" s="12" t="s">
        <v>1297</v>
      </c>
      <c r="AO282" s="12" t="s">
        <v>1297</v>
      </c>
      <c r="AP282" t="s">
        <v>1703</v>
      </c>
      <c r="AQ282" t="s">
        <v>120</v>
      </c>
      <c r="AR282" t="e">
        <v>#N/A</v>
      </c>
      <c r="AS282" t="s">
        <v>1703</v>
      </c>
      <c r="AU282" s="29" t="str">
        <f>IFERROR(Table4[[#This Row],[THT]]/Table4[[#This Row],[ACD_CALLS]],"")</f>
        <v/>
      </c>
      <c r="AV282" s="29">
        <f>COUNTIF(Roster!B:B,Table4[[#This Row],[EMPLID]])</f>
        <v>0</v>
      </c>
      <c r="AW282" s="29" t="str">
        <f>IF(Table4[[#This Row],[Is Agent ]]=0,"",SUM(Table4[[#This Row],[I_ACD_TIME]],Table4[[#This Row],[I_ACD_OTHER_TIME]],Table4[[#This Row],[I_ACD_AUX_OUT_TIME]],Table4[[#This Row],[I_ACW_TIME]]))</f>
        <v/>
      </c>
    </row>
    <row r="283" spans="1:49" x14ac:dyDescent="0.25">
      <c r="A283" s="29" t="e">
        <f>CONCATENATE(Table4[[#This Row],[CMSID]],"-",Table4[[#This Row],[CALL_DATE]])</f>
        <v>#N/A</v>
      </c>
      <c r="B283" t="e">
        <v>#N/A</v>
      </c>
      <c r="C283" s="8">
        <v>45174</v>
      </c>
      <c r="D283" t="s">
        <v>123</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t="e">
        <v>#N/A</v>
      </c>
      <c r="AH283" t="s">
        <v>1283</v>
      </c>
      <c r="AI283" t="e">
        <v>#N/A</v>
      </c>
      <c r="AJ283" s="12" t="s">
        <v>1297</v>
      </c>
      <c r="AK283" t="s">
        <v>127</v>
      </c>
      <c r="AL283" t="s">
        <v>127</v>
      </c>
      <c r="AM283" s="8">
        <v>45178</v>
      </c>
      <c r="AN283" s="12" t="s">
        <v>1297</v>
      </c>
      <c r="AO283" s="12" t="s">
        <v>1297</v>
      </c>
      <c r="AP283" t="s">
        <v>1703</v>
      </c>
      <c r="AQ283" t="s">
        <v>120</v>
      </c>
      <c r="AR283" t="e">
        <v>#N/A</v>
      </c>
      <c r="AS283" t="s">
        <v>1703</v>
      </c>
      <c r="AU283" s="29" t="str">
        <f>IFERROR(Table4[[#This Row],[THT]]/Table4[[#This Row],[ACD_CALLS]],"")</f>
        <v/>
      </c>
      <c r="AV283" s="29">
        <f>COUNTIF(Roster!B:B,Table4[[#This Row],[EMPLID]])</f>
        <v>0</v>
      </c>
      <c r="AW283" s="29" t="str">
        <f>IF(Table4[[#This Row],[Is Agent ]]=0,"",SUM(Table4[[#This Row],[I_ACD_TIME]],Table4[[#This Row],[I_ACD_OTHER_TIME]],Table4[[#This Row],[I_ACD_AUX_OUT_TIME]],Table4[[#This Row],[I_ACW_TIME]]))</f>
        <v/>
      </c>
    </row>
    <row r="284" spans="1:49" x14ac:dyDescent="0.25">
      <c r="A284" s="29" t="e">
        <f>CONCATENATE(Table4[[#This Row],[CMSID]],"-",Table4[[#This Row],[CALL_DATE]])</f>
        <v>#N/A</v>
      </c>
      <c r="B284" t="e">
        <v>#N/A</v>
      </c>
      <c r="C284" s="8">
        <v>45171</v>
      </c>
      <c r="D284" t="s">
        <v>118</v>
      </c>
      <c r="E284">
        <v>0</v>
      </c>
      <c r="F284">
        <v>0</v>
      </c>
      <c r="G284">
        <v>0</v>
      </c>
      <c r="H284">
        <v>0</v>
      </c>
      <c r="I284">
        <v>0</v>
      </c>
      <c r="J284">
        <v>0</v>
      </c>
      <c r="K284">
        <v>0</v>
      </c>
      <c r="L284">
        <v>72</v>
      </c>
      <c r="M284">
        <v>0</v>
      </c>
      <c r="N284">
        <v>0</v>
      </c>
      <c r="O284">
        <v>14</v>
      </c>
      <c r="P284">
        <v>34</v>
      </c>
      <c r="Q284">
        <v>14</v>
      </c>
      <c r="R284">
        <v>0</v>
      </c>
      <c r="S284">
        <v>0</v>
      </c>
      <c r="T284">
        <v>7</v>
      </c>
      <c r="U284">
        <v>1416</v>
      </c>
      <c r="V284">
        <v>1416</v>
      </c>
      <c r="W284">
        <v>0</v>
      </c>
      <c r="X284">
        <v>1387</v>
      </c>
      <c r="Y284">
        <v>0</v>
      </c>
      <c r="Z284">
        <v>0</v>
      </c>
      <c r="AA284">
        <v>0</v>
      </c>
      <c r="AB284">
        <v>0</v>
      </c>
      <c r="AC284">
        <v>0</v>
      </c>
      <c r="AD284">
        <v>0</v>
      </c>
      <c r="AE284">
        <v>0</v>
      </c>
      <c r="AF284">
        <v>0</v>
      </c>
      <c r="AG284" t="e">
        <v>#N/A</v>
      </c>
      <c r="AH284" t="s">
        <v>1283</v>
      </c>
      <c r="AI284" t="e">
        <v>#N/A</v>
      </c>
      <c r="AJ284" s="12" t="s">
        <v>1297</v>
      </c>
      <c r="AK284" t="s">
        <v>127</v>
      </c>
      <c r="AL284" t="s">
        <v>127</v>
      </c>
      <c r="AM284" s="8">
        <v>45171</v>
      </c>
      <c r="AN284" s="12" t="s">
        <v>1297</v>
      </c>
      <c r="AO284" s="12" t="s">
        <v>1297</v>
      </c>
      <c r="AP284" t="s">
        <v>1703</v>
      </c>
      <c r="AQ284" t="s">
        <v>120</v>
      </c>
      <c r="AR284" t="e">
        <v>#N/A</v>
      </c>
      <c r="AS284" t="s">
        <v>1703</v>
      </c>
      <c r="AU284" s="29" t="str">
        <f>IFERROR(Table4[[#This Row],[THT]]/Table4[[#This Row],[ACD_CALLS]],"")</f>
        <v/>
      </c>
      <c r="AV284" s="29">
        <f>COUNTIF(Roster!B:B,Table4[[#This Row],[EMPLID]])</f>
        <v>0</v>
      </c>
      <c r="AW284" s="29" t="str">
        <f>IF(Table4[[#This Row],[Is Agent ]]=0,"",SUM(Table4[[#This Row],[I_ACD_TIME]],Table4[[#This Row],[I_ACD_OTHER_TIME]],Table4[[#This Row],[I_ACD_AUX_OUT_TIME]],Table4[[#This Row],[I_ACW_TIME]]))</f>
        <v/>
      </c>
    </row>
    <row r="285" spans="1:49" x14ac:dyDescent="0.25">
      <c r="A285" s="29" t="e">
        <f>CONCATENATE(Table4[[#This Row],[CMSID]],"-",Table4[[#This Row],[CALL_DATE]])</f>
        <v>#N/A</v>
      </c>
      <c r="B285" t="e">
        <v>#N/A</v>
      </c>
      <c r="C285" s="8">
        <v>45171</v>
      </c>
      <c r="D285" t="s">
        <v>123</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t="e">
        <v>#N/A</v>
      </c>
      <c r="AH285" t="s">
        <v>1283</v>
      </c>
      <c r="AI285" t="e">
        <v>#N/A</v>
      </c>
      <c r="AJ285" s="12" t="s">
        <v>1297</v>
      </c>
      <c r="AK285" t="s">
        <v>127</v>
      </c>
      <c r="AL285" t="s">
        <v>127</v>
      </c>
      <c r="AM285" s="8">
        <v>45171</v>
      </c>
      <c r="AN285" s="12" t="s">
        <v>1297</v>
      </c>
      <c r="AO285" s="12" t="s">
        <v>1297</v>
      </c>
      <c r="AP285" t="s">
        <v>1703</v>
      </c>
      <c r="AQ285" t="s">
        <v>120</v>
      </c>
      <c r="AR285" t="e">
        <v>#N/A</v>
      </c>
      <c r="AS285" t="s">
        <v>1703</v>
      </c>
      <c r="AU285" s="29" t="str">
        <f>IFERROR(Table4[[#This Row],[THT]]/Table4[[#This Row],[ACD_CALLS]],"")</f>
        <v/>
      </c>
      <c r="AV285" s="29">
        <f>COUNTIF(Roster!B:B,Table4[[#This Row],[EMPLID]])</f>
        <v>0</v>
      </c>
      <c r="AW285" s="29" t="str">
        <f>IF(Table4[[#This Row],[Is Agent ]]=0,"",SUM(Table4[[#This Row],[I_ACD_TIME]],Table4[[#This Row],[I_ACD_OTHER_TIME]],Table4[[#This Row],[I_ACD_AUX_OUT_TIME]],Table4[[#This Row],[I_ACW_TIME]]))</f>
        <v/>
      </c>
    </row>
    <row r="286" spans="1:49" x14ac:dyDescent="0.25">
      <c r="A286" s="29" t="e">
        <f>CONCATENATE(Table4[[#This Row],[CMSID]],"-",Table4[[#This Row],[CALL_DATE]])</f>
        <v>#N/A</v>
      </c>
      <c r="B286" t="e">
        <v>#N/A</v>
      </c>
      <c r="C286" s="8">
        <v>45178</v>
      </c>
      <c r="D286" t="s">
        <v>123</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t="e">
        <v>#N/A</v>
      </c>
      <c r="AH286" t="s">
        <v>1283</v>
      </c>
      <c r="AI286" t="e">
        <v>#N/A</v>
      </c>
      <c r="AJ286" s="12" t="s">
        <v>1297</v>
      </c>
      <c r="AK286" t="s">
        <v>127</v>
      </c>
      <c r="AL286" t="s">
        <v>127</v>
      </c>
      <c r="AM286" s="8">
        <v>45178</v>
      </c>
      <c r="AN286" s="12" t="s">
        <v>1297</v>
      </c>
      <c r="AO286" s="12" t="s">
        <v>1297</v>
      </c>
      <c r="AP286" t="s">
        <v>1703</v>
      </c>
      <c r="AQ286" t="s">
        <v>120</v>
      </c>
      <c r="AR286" t="e">
        <v>#N/A</v>
      </c>
      <c r="AS286" t="s">
        <v>1703</v>
      </c>
      <c r="AU286" s="29" t="str">
        <f>IFERROR(Table4[[#This Row],[THT]]/Table4[[#This Row],[ACD_CALLS]],"")</f>
        <v/>
      </c>
      <c r="AV286" s="29">
        <f>COUNTIF(Roster!B:B,Table4[[#This Row],[EMPLID]])</f>
        <v>0</v>
      </c>
      <c r="AW286" s="29" t="str">
        <f>IF(Table4[[#This Row],[Is Agent ]]=0,"",SUM(Table4[[#This Row],[I_ACD_TIME]],Table4[[#This Row],[I_ACD_OTHER_TIME]],Table4[[#This Row],[I_ACD_AUX_OUT_TIME]],Table4[[#This Row],[I_ACW_TIME]]))</f>
        <v/>
      </c>
    </row>
    <row r="287" spans="1:49" x14ac:dyDescent="0.25">
      <c r="A287" s="29" t="e">
        <f>CONCATENATE(Table4[[#This Row],[CMSID]],"-",Table4[[#This Row],[CALL_DATE]])</f>
        <v>#N/A</v>
      </c>
      <c r="B287" t="e">
        <v>#N/A</v>
      </c>
      <c r="C287" s="8">
        <v>45178</v>
      </c>
      <c r="D287" t="s">
        <v>118</v>
      </c>
      <c r="E287">
        <v>0</v>
      </c>
      <c r="F287">
        <v>0</v>
      </c>
      <c r="G287">
        <v>0</v>
      </c>
      <c r="H287">
        <v>0</v>
      </c>
      <c r="I287">
        <v>0</v>
      </c>
      <c r="J287">
        <v>0</v>
      </c>
      <c r="K287">
        <v>0</v>
      </c>
      <c r="L287">
        <v>36</v>
      </c>
      <c r="M287">
        <v>0</v>
      </c>
      <c r="N287">
        <v>0</v>
      </c>
      <c r="O287">
        <v>8</v>
      </c>
      <c r="P287">
        <v>15</v>
      </c>
      <c r="Q287">
        <v>8</v>
      </c>
      <c r="R287">
        <v>0</v>
      </c>
      <c r="S287">
        <v>0</v>
      </c>
      <c r="T287">
        <v>4</v>
      </c>
      <c r="U287">
        <v>221</v>
      </c>
      <c r="V287">
        <v>221</v>
      </c>
      <c r="W287">
        <v>0</v>
      </c>
      <c r="X287">
        <v>198</v>
      </c>
      <c r="Y287">
        <v>0</v>
      </c>
      <c r="Z287">
        <v>0</v>
      </c>
      <c r="AA287">
        <v>0</v>
      </c>
      <c r="AB287">
        <v>0</v>
      </c>
      <c r="AC287">
        <v>0</v>
      </c>
      <c r="AD287">
        <v>0</v>
      </c>
      <c r="AE287">
        <v>0</v>
      </c>
      <c r="AF287">
        <v>0</v>
      </c>
      <c r="AG287" t="e">
        <v>#N/A</v>
      </c>
      <c r="AH287" t="s">
        <v>1283</v>
      </c>
      <c r="AI287" t="e">
        <v>#N/A</v>
      </c>
      <c r="AJ287" s="12" t="s">
        <v>1297</v>
      </c>
      <c r="AK287" t="s">
        <v>127</v>
      </c>
      <c r="AL287" t="s">
        <v>127</v>
      </c>
      <c r="AM287" s="8">
        <v>45178</v>
      </c>
      <c r="AN287" s="12" t="s">
        <v>1297</v>
      </c>
      <c r="AO287" s="12" t="s">
        <v>1297</v>
      </c>
      <c r="AP287" t="s">
        <v>1703</v>
      </c>
      <c r="AQ287" t="s">
        <v>120</v>
      </c>
      <c r="AR287" t="e">
        <v>#N/A</v>
      </c>
      <c r="AS287" t="s">
        <v>1703</v>
      </c>
      <c r="AU287" s="29" t="str">
        <f>IFERROR(Table4[[#This Row],[THT]]/Table4[[#This Row],[ACD_CALLS]],"")</f>
        <v/>
      </c>
      <c r="AV287" s="29">
        <f>COUNTIF(Roster!B:B,Table4[[#This Row],[EMPLID]])</f>
        <v>0</v>
      </c>
      <c r="AW287" s="29" t="str">
        <f>IF(Table4[[#This Row],[Is Agent ]]=0,"",SUM(Table4[[#This Row],[I_ACD_TIME]],Table4[[#This Row],[I_ACD_OTHER_TIME]],Table4[[#This Row],[I_ACD_AUX_OUT_TIME]],Table4[[#This Row],[I_ACW_TIME]]))</f>
        <v/>
      </c>
    </row>
    <row r="288" spans="1:49" x14ac:dyDescent="0.25">
      <c r="A288" s="29" t="str">
        <f>CONCATENATE(Table4[[#This Row],[CMSID]],"-",Table4[[#This Row],[CALL_DATE]])</f>
        <v>177641-45176</v>
      </c>
      <c r="B288">
        <v>147246102</v>
      </c>
      <c r="C288" s="8">
        <v>45176</v>
      </c>
      <c r="D288" t="s">
        <v>123</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t="s">
        <v>1444</v>
      </c>
      <c r="AH288" t="s">
        <v>1287</v>
      </c>
      <c r="AI288" t="s">
        <v>1295</v>
      </c>
      <c r="AJ288" s="12" t="s">
        <v>1297</v>
      </c>
      <c r="AK288" t="s">
        <v>126</v>
      </c>
      <c r="AL288" t="s">
        <v>126</v>
      </c>
      <c r="AM288" s="8">
        <v>45178</v>
      </c>
      <c r="AN288" s="12" t="s">
        <v>1297</v>
      </c>
      <c r="AO288" s="12" t="s">
        <v>1297</v>
      </c>
      <c r="AP288" t="s">
        <v>1703</v>
      </c>
      <c r="AQ288" t="s">
        <v>120</v>
      </c>
      <c r="AR288" s="35">
        <v>177641</v>
      </c>
      <c r="AS288" t="s">
        <v>1703</v>
      </c>
      <c r="AU288" s="29" t="str">
        <f>IFERROR(Table4[[#This Row],[THT]]/Table4[[#This Row],[ACD_CALLS]],"")</f>
        <v/>
      </c>
      <c r="AV288" s="29">
        <f>COUNTIF(Roster!B:B,Table4[[#This Row],[EMPLID]])</f>
        <v>1</v>
      </c>
      <c r="AW288" s="29">
        <f>IF(Table4[[#This Row],[Is Agent ]]=0,"",SUM(Table4[[#This Row],[I_ACD_TIME]],Table4[[#This Row],[I_ACD_OTHER_TIME]],Table4[[#This Row],[I_ACD_AUX_OUT_TIME]],Table4[[#This Row],[I_ACW_TIME]]))</f>
        <v>0</v>
      </c>
    </row>
    <row r="289" spans="1:49" x14ac:dyDescent="0.25">
      <c r="A289" s="29" t="str">
        <f>CONCATENATE(Table4[[#This Row],[CMSID]],"-",Table4[[#This Row],[CALL_DATE]])</f>
        <v>177641-45177</v>
      </c>
      <c r="B289">
        <v>147246102</v>
      </c>
      <c r="C289" s="8">
        <v>45177</v>
      </c>
      <c r="D289" t="s">
        <v>123</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t="s">
        <v>1444</v>
      </c>
      <c r="AH289" t="s">
        <v>1287</v>
      </c>
      <c r="AI289" t="s">
        <v>1295</v>
      </c>
      <c r="AJ289" s="12" t="s">
        <v>1297</v>
      </c>
      <c r="AK289" t="s">
        <v>126</v>
      </c>
      <c r="AL289" t="s">
        <v>126</v>
      </c>
      <c r="AM289" s="8">
        <v>45178</v>
      </c>
      <c r="AN289" s="12" t="s">
        <v>1297</v>
      </c>
      <c r="AO289" s="12" t="s">
        <v>1297</v>
      </c>
      <c r="AP289" t="s">
        <v>1703</v>
      </c>
      <c r="AQ289" t="s">
        <v>120</v>
      </c>
      <c r="AR289" s="35">
        <v>177641</v>
      </c>
      <c r="AS289" t="s">
        <v>1703</v>
      </c>
      <c r="AU289" s="29" t="str">
        <f>IFERROR(Table4[[#This Row],[THT]]/Table4[[#This Row],[ACD_CALLS]],"")</f>
        <v/>
      </c>
      <c r="AV289" s="29">
        <f>COUNTIF(Roster!B:B,Table4[[#This Row],[EMPLID]])</f>
        <v>1</v>
      </c>
      <c r="AW289" s="29">
        <f>IF(Table4[[#This Row],[Is Agent ]]=0,"",SUM(Table4[[#This Row],[I_ACD_TIME]],Table4[[#This Row],[I_ACD_OTHER_TIME]],Table4[[#This Row],[I_ACD_AUX_OUT_TIME]],Table4[[#This Row],[I_ACW_TIME]]))</f>
        <v>0</v>
      </c>
    </row>
    <row r="290" spans="1:49" x14ac:dyDescent="0.25">
      <c r="A290" s="29" t="str">
        <f>CONCATENATE(Table4[[#This Row],[CMSID]],"-",Table4[[#This Row],[CALL_DATE]])</f>
        <v>177641-45173</v>
      </c>
      <c r="B290">
        <v>147246102</v>
      </c>
      <c r="C290" s="8">
        <v>45173</v>
      </c>
      <c r="D290" t="s">
        <v>118</v>
      </c>
      <c r="E290">
        <v>36</v>
      </c>
      <c r="F290">
        <v>0</v>
      </c>
      <c r="G290">
        <v>24940</v>
      </c>
      <c r="H290">
        <v>3064</v>
      </c>
      <c r="I290">
        <v>536</v>
      </c>
      <c r="J290">
        <v>37</v>
      </c>
      <c r="K290">
        <v>0</v>
      </c>
      <c r="L290">
        <v>2320</v>
      </c>
      <c r="M290">
        <v>0</v>
      </c>
      <c r="N290">
        <v>0</v>
      </c>
      <c r="O290">
        <v>14</v>
      </c>
      <c r="P290">
        <v>4098</v>
      </c>
      <c r="Q290">
        <v>24</v>
      </c>
      <c r="R290">
        <v>176</v>
      </c>
      <c r="S290">
        <v>6</v>
      </c>
      <c r="T290">
        <v>0</v>
      </c>
      <c r="U290">
        <v>35970</v>
      </c>
      <c r="V290">
        <v>5547</v>
      </c>
      <c r="W290">
        <v>1145</v>
      </c>
      <c r="X290">
        <v>10</v>
      </c>
      <c r="Y290">
        <v>0</v>
      </c>
      <c r="Z290">
        <v>2350</v>
      </c>
      <c r="AA290">
        <v>0</v>
      </c>
      <c r="AB290">
        <v>1256</v>
      </c>
      <c r="AC290">
        <v>0</v>
      </c>
      <c r="AD290">
        <v>0</v>
      </c>
      <c r="AE290">
        <v>0</v>
      </c>
      <c r="AF290">
        <v>0</v>
      </c>
      <c r="AG290" t="s">
        <v>1444</v>
      </c>
      <c r="AH290" t="s">
        <v>1287</v>
      </c>
      <c r="AI290" t="s">
        <v>1295</v>
      </c>
      <c r="AJ290" s="12" t="s">
        <v>1297</v>
      </c>
      <c r="AK290" t="s">
        <v>126</v>
      </c>
      <c r="AL290" t="s">
        <v>126</v>
      </c>
      <c r="AM290" s="8">
        <v>45178</v>
      </c>
      <c r="AN290" s="12" t="s">
        <v>1297</v>
      </c>
      <c r="AO290" s="12" t="s">
        <v>1297</v>
      </c>
      <c r="AP290" t="s">
        <v>1703</v>
      </c>
      <c r="AQ290" t="s">
        <v>120</v>
      </c>
      <c r="AR290" s="35">
        <v>177641</v>
      </c>
      <c r="AS290" t="s">
        <v>1703</v>
      </c>
      <c r="AU290" s="29">
        <f>IFERROR(Table4[[#This Row],[THT]]/Table4[[#This Row],[ACD_CALLS]],"")</f>
        <v>0</v>
      </c>
      <c r="AV290" s="29">
        <f>COUNTIF(Roster!B:B,Table4[[#This Row],[EMPLID]])</f>
        <v>1</v>
      </c>
      <c r="AW290" s="29">
        <f>IF(Table4[[#This Row],[Is Agent ]]=0,"",SUM(Table4[[#This Row],[I_ACD_TIME]],Table4[[#This Row],[I_ACD_OTHER_TIME]],Table4[[#This Row],[I_ACD_AUX_OUT_TIME]],Table4[[#This Row],[I_ACW_TIME]]))</f>
        <v>28577</v>
      </c>
    </row>
    <row r="291" spans="1:49" x14ac:dyDescent="0.25">
      <c r="A291" s="29" t="str">
        <f>CONCATENATE(Table4[[#This Row],[CMSID]],"-",Table4[[#This Row],[CALL_DATE]])</f>
        <v>177641-45170</v>
      </c>
      <c r="B291">
        <v>147246102</v>
      </c>
      <c r="C291" s="8">
        <v>45170</v>
      </c>
      <c r="D291" t="s">
        <v>123</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t="s">
        <v>1444</v>
      </c>
      <c r="AH291" t="s">
        <v>1287</v>
      </c>
      <c r="AI291" t="s">
        <v>1295</v>
      </c>
      <c r="AJ291" s="12" t="s">
        <v>1297</v>
      </c>
      <c r="AK291" t="s">
        <v>126</v>
      </c>
      <c r="AL291" t="s">
        <v>126</v>
      </c>
      <c r="AM291" s="8">
        <v>45171</v>
      </c>
      <c r="AN291" s="12" t="s">
        <v>1297</v>
      </c>
      <c r="AO291" s="12" t="s">
        <v>1297</v>
      </c>
      <c r="AP291" t="s">
        <v>1703</v>
      </c>
      <c r="AQ291" t="s">
        <v>120</v>
      </c>
      <c r="AR291" s="35">
        <v>177641</v>
      </c>
      <c r="AS291" t="s">
        <v>1703</v>
      </c>
      <c r="AU291" s="29" t="str">
        <f>IFERROR(Table4[[#This Row],[THT]]/Table4[[#This Row],[ACD_CALLS]],"")</f>
        <v/>
      </c>
      <c r="AV291" s="29">
        <f>COUNTIF(Roster!B:B,Table4[[#This Row],[EMPLID]])</f>
        <v>1</v>
      </c>
      <c r="AW291" s="29">
        <f>IF(Table4[[#This Row],[Is Agent ]]=0,"",SUM(Table4[[#This Row],[I_ACD_TIME]],Table4[[#This Row],[I_ACD_OTHER_TIME]],Table4[[#This Row],[I_ACD_AUX_OUT_TIME]],Table4[[#This Row],[I_ACW_TIME]]))</f>
        <v>0</v>
      </c>
    </row>
    <row r="292" spans="1:49" x14ac:dyDescent="0.25">
      <c r="A292" s="29" t="str">
        <f>CONCATENATE(Table4[[#This Row],[CMSID]],"-",Table4[[#This Row],[CALL_DATE]])</f>
        <v>177641-45178</v>
      </c>
      <c r="B292">
        <v>147246102</v>
      </c>
      <c r="C292" s="8">
        <v>45178</v>
      </c>
      <c r="D292" t="s">
        <v>118</v>
      </c>
      <c r="E292">
        <v>34</v>
      </c>
      <c r="F292">
        <v>0</v>
      </c>
      <c r="G292">
        <v>22355</v>
      </c>
      <c r="H292">
        <v>3130</v>
      </c>
      <c r="I292">
        <v>6</v>
      </c>
      <c r="J292">
        <v>30</v>
      </c>
      <c r="K292">
        <v>0</v>
      </c>
      <c r="L292">
        <v>2626</v>
      </c>
      <c r="M292">
        <v>0</v>
      </c>
      <c r="N292">
        <v>0</v>
      </c>
      <c r="O292">
        <v>24</v>
      </c>
      <c r="P292">
        <v>3137</v>
      </c>
      <c r="Q292">
        <v>20</v>
      </c>
      <c r="R292">
        <v>163</v>
      </c>
      <c r="S292">
        <v>3</v>
      </c>
      <c r="T292">
        <v>0</v>
      </c>
      <c r="U292">
        <v>36841</v>
      </c>
      <c r="V292">
        <v>9275</v>
      </c>
      <c r="W292">
        <v>1888</v>
      </c>
      <c r="X292">
        <v>36</v>
      </c>
      <c r="Y292">
        <v>2223</v>
      </c>
      <c r="Z292">
        <v>2698</v>
      </c>
      <c r="AA292">
        <v>0</v>
      </c>
      <c r="AB292">
        <v>3910</v>
      </c>
      <c r="AC292">
        <v>390</v>
      </c>
      <c r="AD292">
        <v>0</v>
      </c>
      <c r="AE292">
        <v>0</v>
      </c>
      <c r="AF292">
        <v>0</v>
      </c>
      <c r="AG292" t="s">
        <v>1444</v>
      </c>
      <c r="AH292" t="s">
        <v>1287</v>
      </c>
      <c r="AI292" t="s">
        <v>1295</v>
      </c>
      <c r="AJ292" s="12" t="s">
        <v>1297</v>
      </c>
      <c r="AK292" t="s">
        <v>126</v>
      </c>
      <c r="AL292" t="s">
        <v>126</v>
      </c>
      <c r="AM292" s="8">
        <v>45178</v>
      </c>
      <c r="AN292" s="12" t="s">
        <v>1297</v>
      </c>
      <c r="AO292" s="12" t="s">
        <v>1297</v>
      </c>
      <c r="AP292" t="s">
        <v>1703</v>
      </c>
      <c r="AQ292" t="s">
        <v>120</v>
      </c>
      <c r="AR292" s="35">
        <v>177641</v>
      </c>
      <c r="AS292" t="s">
        <v>1703</v>
      </c>
      <c r="AU292" s="29">
        <f>IFERROR(Table4[[#This Row],[THT]]/Table4[[#This Row],[ACD_CALLS]],"")</f>
        <v>0</v>
      </c>
      <c r="AV292" s="29">
        <f>COUNTIF(Roster!B:B,Table4[[#This Row],[EMPLID]])</f>
        <v>1</v>
      </c>
      <c r="AW292" s="29">
        <f>IF(Table4[[#This Row],[Is Agent ]]=0,"",SUM(Table4[[#This Row],[I_ACD_TIME]],Table4[[#This Row],[I_ACD_OTHER_TIME]],Table4[[#This Row],[I_ACD_AUX_OUT_TIME]],Table4[[#This Row],[I_ACW_TIME]]))</f>
        <v>25521</v>
      </c>
    </row>
    <row r="293" spans="1:49" x14ac:dyDescent="0.25">
      <c r="A293" s="29" t="str">
        <f>CONCATENATE(Table4[[#This Row],[CMSID]],"-",Table4[[#This Row],[CALL_DATE]])</f>
        <v>177641-45176</v>
      </c>
      <c r="B293">
        <v>147246102</v>
      </c>
      <c r="C293" s="8">
        <v>45176</v>
      </c>
      <c r="D293" t="s">
        <v>118</v>
      </c>
      <c r="E293">
        <v>42</v>
      </c>
      <c r="F293">
        <v>1</v>
      </c>
      <c r="G293">
        <v>26443</v>
      </c>
      <c r="H293">
        <v>2134</v>
      </c>
      <c r="I293">
        <v>127</v>
      </c>
      <c r="J293">
        <v>81</v>
      </c>
      <c r="K293">
        <v>0</v>
      </c>
      <c r="L293">
        <v>1121</v>
      </c>
      <c r="M293">
        <v>0</v>
      </c>
      <c r="N293">
        <v>0</v>
      </c>
      <c r="O293">
        <v>13</v>
      </c>
      <c r="P293">
        <v>2552</v>
      </c>
      <c r="Q293">
        <v>19</v>
      </c>
      <c r="R293">
        <v>202</v>
      </c>
      <c r="S293">
        <v>3</v>
      </c>
      <c r="T293">
        <v>0</v>
      </c>
      <c r="U293">
        <v>36661</v>
      </c>
      <c r="V293">
        <v>6196</v>
      </c>
      <c r="W293">
        <v>1455</v>
      </c>
      <c r="X293">
        <v>49</v>
      </c>
      <c r="Y293">
        <v>0</v>
      </c>
      <c r="Z293">
        <v>2686</v>
      </c>
      <c r="AA293">
        <v>0</v>
      </c>
      <c r="AB293">
        <v>1814</v>
      </c>
      <c r="AC293">
        <v>1140</v>
      </c>
      <c r="AD293">
        <v>0</v>
      </c>
      <c r="AE293">
        <v>0</v>
      </c>
      <c r="AF293">
        <v>0</v>
      </c>
      <c r="AG293" t="s">
        <v>1444</v>
      </c>
      <c r="AH293" t="s">
        <v>1287</v>
      </c>
      <c r="AI293" t="s">
        <v>1295</v>
      </c>
      <c r="AJ293" s="12" t="s">
        <v>1297</v>
      </c>
      <c r="AK293" t="s">
        <v>126</v>
      </c>
      <c r="AL293" t="s">
        <v>126</v>
      </c>
      <c r="AM293" s="8">
        <v>45178</v>
      </c>
      <c r="AN293" s="12" t="s">
        <v>1297</v>
      </c>
      <c r="AO293" s="12" t="s">
        <v>1297</v>
      </c>
      <c r="AP293" t="s">
        <v>1703</v>
      </c>
      <c r="AQ293" t="s">
        <v>120</v>
      </c>
      <c r="AR293" s="35">
        <v>177641</v>
      </c>
      <c r="AS293" t="s">
        <v>1703</v>
      </c>
      <c r="AU293" s="29">
        <f>IFERROR(Table4[[#This Row],[THT]]/Table4[[#This Row],[ACD_CALLS]],"")</f>
        <v>0</v>
      </c>
      <c r="AV293" s="29">
        <f>COUNTIF(Roster!B:B,Table4[[#This Row],[EMPLID]])</f>
        <v>1</v>
      </c>
      <c r="AW293" s="29">
        <f>IF(Table4[[#This Row],[Is Agent ]]=0,"",SUM(Table4[[#This Row],[I_ACD_TIME]],Table4[[#This Row],[I_ACD_OTHER_TIME]],Table4[[#This Row],[I_ACD_AUX_OUT_TIME]],Table4[[#This Row],[I_ACW_TIME]]))</f>
        <v>28785</v>
      </c>
    </row>
    <row r="294" spans="1:49" x14ac:dyDescent="0.25">
      <c r="A294" s="29" t="str">
        <f>CONCATENATE(Table4[[#This Row],[CMSID]],"-",Table4[[#This Row],[CALL_DATE]])</f>
        <v>177641-45177</v>
      </c>
      <c r="B294">
        <v>147246102</v>
      </c>
      <c r="C294" s="8">
        <v>45177</v>
      </c>
      <c r="D294" t="s">
        <v>118</v>
      </c>
      <c r="E294">
        <v>43</v>
      </c>
      <c r="F294">
        <v>0</v>
      </c>
      <c r="G294">
        <v>27434</v>
      </c>
      <c r="H294">
        <v>2400</v>
      </c>
      <c r="I294">
        <v>314</v>
      </c>
      <c r="J294">
        <v>78</v>
      </c>
      <c r="K294">
        <v>0</v>
      </c>
      <c r="L294">
        <v>1680</v>
      </c>
      <c r="M294">
        <v>0</v>
      </c>
      <c r="N294">
        <v>0</v>
      </c>
      <c r="O294">
        <v>14</v>
      </c>
      <c r="P294">
        <v>2914</v>
      </c>
      <c r="Q294">
        <v>24</v>
      </c>
      <c r="R294">
        <v>201</v>
      </c>
      <c r="S294">
        <v>4</v>
      </c>
      <c r="T294">
        <v>0</v>
      </c>
      <c r="U294">
        <v>36339</v>
      </c>
      <c r="V294">
        <v>5305</v>
      </c>
      <c r="W294">
        <v>921</v>
      </c>
      <c r="X294">
        <v>12</v>
      </c>
      <c r="Y294">
        <v>0</v>
      </c>
      <c r="Z294">
        <v>2546</v>
      </c>
      <c r="AA294">
        <v>0</v>
      </c>
      <c r="AB294">
        <v>2420</v>
      </c>
      <c r="AC294">
        <v>0</v>
      </c>
      <c r="AD294">
        <v>0</v>
      </c>
      <c r="AE294">
        <v>0</v>
      </c>
      <c r="AF294">
        <v>0</v>
      </c>
      <c r="AG294" t="s">
        <v>1444</v>
      </c>
      <c r="AH294" t="s">
        <v>1287</v>
      </c>
      <c r="AI294" t="s">
        <v>1295</v>
      </c>
      <c r="AJ294" s="12" t="s">
        <v>1297</v>
      </c>
      <c r="AK294" t="s">
        <v>126</v>
      </c>
      <c r="AL294" t="s">
        <v>126</v>
      </c>
      <c r="AM294" s="8">
        <v>45178</v>
      </c>
      <c r="AN294" s="12" t="s">
        <v>1297</v>
      </c>
      <c r="AO294" s="12" t="s">
        <v>1297</v>
      </c>
      <c r="AP294" t="s">
        <v>1703</v>
      </c>
      <c r="AQ294" t="s">
        <v>120</v>
      </c>
      <c r="AR294" s="35">
        <v>177641</v>
      </c>
      <c r="AS294" t="s">
        <v>1703</v>
      </c>
      <c r="AU294" s="29">
        <f>IFERROR(Table4[[#This Row],[THT]]/Table4[[#This Row],[ACD_CALLS]],"")</f>
        <v>0</v>
      </c>
      <c r="AV294" s="29">
        <f>COUNTIF(Roster!B:B,Table4[[#This Row],[EMPLID]])</f>
        <v>1</v>
      </c>
      <c r="AW294" s="29">
        <f>IF(Table4[[#This Row],[Is Agent ]]=0,"",SUM(Table4[[#This Row],[I_ACD_TIME]],Table4[[#This Row],[I_ACD_OTHER_TIME]],Table4[[#This Row],[I_ACD_AUX_OUT_TIME]],Table4[[#This Row],[I_ACW_TIME]]))</f>
        <v>30226</v>
      </c>
    </row>
    <row r="295" spans="1:49" x14ac:dyDescent="0.25">
      <c r="A295" s="29" t="str">
        <f>CONCATENATE(Table4[[#This Row],[CMSID]],"-",Table4[[#This Row],[CALL_DATE]])</f>
        <v>177641-45170</v>
      </c>
      <c r="B295">
        <v>147246102</v>
      </c>
      <c r="C295" s="8">
        <v>45170</v>
      </c>
      <c r="D295" t="s">
        <v>118</v>
      </c>
      <c r="E295">
        <v>36</v>
      </c>
      <c r="F295">
        <v>0</v>
      </c>
      <c r="G295">
        <v>18197</v>
      </c>
      <c r="H295">
        <v>2342</v>
      </c>
      <c r="I295">
        <v>43</v>
      </c>
      <c r="J295">
        <v>80</v>
      </c>
      <c r="K295">
        <v>0</v>
      </c>
      <c r="L295">
        <v>3385</v>
      </c>
      <c r="M295">
        <v>0</v>
      </c>
      <c r="N295">
        <v>0</v>
      </c>
      <c r="O295">
        <v>16</v>
      </c>
      <c r="P295">
        <v>3318</v>
      </c>
      <c r="Q295">
        <v>19</v>
      </c>
      <c r="R295">
        <v>165</v>
      </c>
      <c r="S295">
        <v>2</v>
      </c>
      <c r="T295">
        <v>0</v>
      </c>
      <c r="U295">
        <v>28982</v>
      </c>
      <c r="V295">
        <v>8051</v>
      </c>
      <c r="W295">
        <v>147</v>
      </c>
      <c r="X295">
        <v>77</v>
      </c>
      <c r="Y295">
        <v>0</v>
      </c>
      <c r="Z295">
        <v>1822</v>
      </c>
      <c r="AA295">
        <v>0</v>
      </c>
      <c r="AB295">
        <v>4358</v>
      </c>
      <c r="AC295">
        <v>907</v>
      </c>
      <c r="AD295">
        <v>0</v>
      </c>
      <c r="AE295">
        <v>0</v>
      </c>
      <c r="AF295">
        <v>0</v>
      </c>
      <c r="AG295" t="s">
        <v>1444</v>
      </c>
      <c r="AH295" t="s">
        <v>1287</v>
      </c>
      <c r="AI295" t="s">
        <v>1295</v>
      </c>
      <c r="AJ295" s="12" t="s">
        <v>1297</v>
      </c>
      <c r="AK295" t="s">
        <v>126</v>
      </c>
      <c r="AL295" t="s">
        <v>126</v>
      </c>
      <c r="AM295" s="8">
        <v>45171</v>
      </c>
      <c r="AN295" s="12" t="s">
        <v>1297</v>
      </c>
      <c r="AO295" s="12" t="s">
        <v>1297</v>
      </c>
      <c r="AP295" t="s">
        <v>1703</v>
      </c>
      <c r="AQ295" t="s">
        <v>120</v>
      </c>
      <c r="AR295" s="35">
        <v>177641</v>
      </c>
      <c r="AS295" t="s">
        <v>1703</v>
      </c>
      <c r="AU295" s="29">
        <f>IFERROR(Table4[[#This Row],[THT]]/Table4[[#This Row],[ACD_CALLS]],"")</f>
        <v>0</v>
      </c>
      <c r="AV295" s="29">
        <f>COUNTIF(Roster!B:B,Table4[[#This Row],[EMPLID]])</f>
        <v>1</v>
      </c>
      <c r="AW295" s="29">
        <f>IF(Table4[[#This Row],[Is Agent ]]=0,"",SUM(Table4[[#This Row],[I_ACD_TIME]],Table4[[#This Row],[I_ACD_OTHER_TIME]],Table4[[#This Row],[I_ACD_AUX_OUT_TIME]],Table4[[#This Row],[I_ACW_TIME]]))</f>
        <v>20662</v>
      </c>
    </row>
    <row r="296" spans="1:49" x14ac:dyDescent="0.25">
      <c r="A296" s="29" t="str">
        <f>CONCATENATE(Table4[[#This Row],[CMSID]],"-",Table4[[#This Row],[CALL_DATE]])</f>
        <v>177641-45173</v>
      </c>
      <c r="B296">
        <v>147246102</v>
      </c>
      <c r="C296" s="8">
        <v>45173</v>
      </c>
      <c r="D296" t="s">
        <v>123</v>
      </c>
      <c r="E296">
        <v>1</v>
      </c>
      <c r="F296">
        <v>0</v>
      </c>
      <c r="G296">
        <v>466</v>
      </c>
      <c r="H296">
        <v>96</v>
      </c>
      <c r="I296">
        <v>2</v>
      </c>
      <c r="J296">
        <v>0</v>
      </c>
      <c r="K296">
        <v>0</v>
      </c>
      <c r="L296">
        <v>2</v>
      </c>
      <c r="M296">
        <v>0</v>
      </c>
      <c r="N296">
        <v>0</v>
      </c>
      <c r="O296">
        <v>1</v>
      </c>
      <c r="P296">
        <v>98</v>
      </c>
      <c r="Q296">
        <v>2</v>
      </c>
      <c r="R296">
        <v>3</v>
      </c>
      <c r="S296">
        <v>1</v>
      </c>
      <c r="T296">
        <v>0</v>
      </c>
      <c r="U296">
        <v>0</v>
      </c>
      <c r="V296">
        <v>0</v>
      </c>
      <c r="W296">
        <v>0</v>
      </c>
      <c r="X296">
        <v>0</v>
      </c>
      <c r="Y296">
        <v>0</v>
      </c>
      <c r="Z296">
        <v>0</v>
      </c>
      <c r="AA296">
        <v>0</v>
      </c>
      <c r="AB296">
        <v>0</v>
      </c>
      <c r="AC296">
        <v>0</v>
      </c>
      <c r="AD296">
        <v>0</v>
      </c>
      <c r="AE296">
        <v>0</v>
      </c>
      <c r="AF296">
        <v>0</v>
      </c>
      <c r="AG296" t="s">
        <v>1444</v>
      </c>
      <c r="AH296" t="s">
        <v>1287</v>
      </c>
      <c r="AI296" t="s">
        <v>1295</v>
      </c>
      <c r="AJ296" s="12" t="s">
        <v>1297</v>
      </c>
      <c r="AK296" t="s">
        <v>126</v>
      </c>
      <c r="AL296" t="s">
        <v>126</v>
      </c>
      <c r="AM296" s="8">
        <v>45178</v>
      </c>
      <c r="AN296" s="12" t="s">
        <v>1297</v>
      </c>
      <c r="AO296" s="12" t="s">
        <v>1297</v>
      </c>
      <c r="AP296" t="s">
        <v>1703</v>
      </c>
      <c r="AQ296" t="s">
        <v>120</v>
      </c>
      <c r="AR296" s="35">
        <v>177641</v>
      </c>
      <c r="AS296" t="s">
        <v>1703</v>
      </c>
      <c r="AU296" s="29">
        <f>IFERROR(Table4[[#This Row],[THT]]/Table4[[#This Row],[ACD_CALLS]],"")</f>
        <v>0</v>
      </c>
      <c r="AV296" s="29">
        <f>COUNTIF(Roster!B:B,Table4[[#This Row],[EMPLID]])</f>
        <v>1</v>
      </c>
      <c r="AW296" s="29">
        <f>IF(Table4[[#This Row],[Is Agent ]]=0,"",SUM(Table4[[#This Row],[I_ACD_TIME]],Table4[[#This Row],[I_ACD_OTHER_TIME]],Table4[[#This Row],[I_ACD_AUX_OUT_TIME]],Table4[[#This Row],[I_ACW_TIME]]))</f>
        <v>564</v>
      </c>
    </row>
    <row r="297" spans="1:49" x14ac:dyDescent="0.25">
      <c r="A297" s="29" t="str">
        <f>CONCATENATE(Table4[[#This Row],[CMSID]],"-",Table4[[#This Row],[CALL_DATE]])</f>
        <v>177641-45178</v>
      </c>
      <c r="B297">
        <v>147246102</v>
      </c>
      <c r="C297" s="8">
        <v>45178</v>
      </c>
      <c r="D297" t="s">
        <v>123</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t="s">
        <v>1444</v>
      </c>
      <c r="AH297" t="s">
        <v>1287</v>
      </c>
      <c r="AI297" t="s">
        <v>1295</v>
      </c>
      <c r="AJ297" s="12" t="s">
        <v>1297</v>
      </c>
      <c r="AK297" t="s">
        <v>126</v>
      </c>
      <c r="AL297" t="s">
        <v>126</v>
      </c>
      <c r="AM297" s="8">
        <v>45178</v>
      </c>
      <c r="AN297" s="12" t="s">
        <v>1297</v>
      </c>
      <c r="AO297" s="12" t="s">
        <v>1297</v>
      </c>
      <c r="AP297" t="s">
        <v>1703</v>
      </c>
      <c r="AQ297" t="s">
        <v>120</v>
      </c>
      <c r="AR297" s="35">
        <v>177641</v>
      </c>
      <c r="AS297" t="s">
        <v>1703</v>
      </c>
      <c r="AU297" s="29" t="str">
        <f>IFERROR(Table4[[#This Row],[THT]]/Table4[[#This Row],[ACD_CALLS]],"")</f>
        <v/>
      </c>
      <c r="AV297" s="29">
        <f>COUNTIF(Roster!B:B,Table4[[#This Row],[EMPLID]])</f>
        <v>1</v>
      </c>
      <c r="AW297" s="29">
        <f>IF(Table4[[#This Row],[Is Agent ]]=0,"",SUM(Table4[[#This Row],[I_ACD_TIME]],Table4[[#This Row],[I_ACD_OTHER_TIME]],Table4[[#This Row],[I_ACD_AUX_OUT_TIME]],Table4[[#This Row],[I_ACW_TIME]]))</f>
        <v>0</v>
      </c>
    </row>
    <row r="298" spans="1:49" x14ac:dyDescent="0.25">
      <c r="A298" s="29" t="str">
        <f>CONCATENATE(Table4[[#This Row],[CMSID]],"-",Table4[[#This Row],[CALL_DATE]])</f>
        <v>211642-45170</v>
      </c>
      <c r="B298">
        <v>132221102</v>
      </c>
      <c r="C298" s="8">
        <v>45170</v>
      </c>
      <c r="D298" t="s">
        <v>123</v>
      </c>
      <c r="E298">
        <v>1</v>
      </c>
      <c r="F298">
        <v>0</v>
      </c>
      <c r="G298">
        <v>468</v>
      </c>
      <c r="H298">
        <v>0</v>
      </c>
      <c r="I298">
        <v>0</v>
      </c>
      <c r="J298">
        <v>0</v>
      </c>
      <c r="K298">
        <v>0</v>
      </c>
      <c r="L298">
        <v>0</v>
      </c>
      <c r="M298">
        <v>0</v>
      </c>
      <c r="N298">
        <v>0</v>
      </c>
      <c r="O298">
        <v>0</v>
      </c>
      <c r="P298">
        <v>0</v>
      </c>
      <c r="Q298">
        <v>0</v>
      </c>
      <c r="R298">
        <v>3</v>
      </c>
      <c r="S298">
        <v>0</v>
      </c>
      <c r="T298">
        <v>0</v>
      </c>
      <c r="U298">
        <v>0</v>
      </c>
      <c r="V298">
        <v>0</v>
      </c>
      <c r="W298">
        <v>0</v>
      </c>
      <c r="X298">
        <v>0</v>
      </c>
      <c r="Y298">
        <v>0</v>
      </c>
      <c r="Z298">
        <v>0</v>
      </c>
      <c r="AA298">
        <v>0</v>
      </c>
      <c r="AB298">
        <v>0</v>
      </c>
      <c r="AC298">
        <v>0</v>
      </c>
      <c r="AD298">
        <v>0</v>
      </c>
      <c r="AE298">
        <v>0</v>
      </c>
      <c r="AF298">
        <v>0</v>
      </c>
      <c r="AG298" t="s">
        <v>1429</v>
      </c>
      <c r="AH298" t="s">
        <v>1284</v>
      </c>
      <c r="AI298" t="s">
        <v>1295</v>
      </c>
      <c r="AJ298" s="12" t="s">
        <v>1297</v>
      </c>
      <c r="AK298" t="s">
        <v>126</v>
      </c>
      <c r="AL298" t="s">
        <v>126</v>
      </c>
      <c r="AM298" s="8">
        <v>45171</v>
      </c>
      <c r="AN298" s="12" t="s">
        <v>1297</v>
      </c>
      <c r="AO298" s="12" t="s">
        <v>1297</v>
      </c>
      <c r="AP298" t="s">
        <v>1703</v>
      </c>
      <c r="AQ298" t="s">
        <v>120</v>
      </c>
      <c r="AR298" s="35">
        <v>211642</v>
      </c>
      <c r="AS298" t="s">
        <v>1703</v>
      </c>
      <c r="AU298" s="29">
        <f>IFERROR(Table4[[#This Row],[THT]]/Table4[[#This Row],[ACD_CALLS]],"")</f>
        <v>0</v>
      </c>
      <c r="AV298" s="29">
        <f>COUNTIF(Roster!B:B,Table4[[#This Row],[EMPLID]])</f>
        <v>1</v>
      </c>
      <c r="AW298" s="29">
        <f>IF(Table4[[#This Row],[Is Agent ]]=0,"",SUM(Table4[[#This Row],[I_ACD_TIME]],Table4[[#This Row],[I_ACD_OTHER_TIME]],Table4[[#This Row],[I_ACD_AUX_OUT_TIME]],Table4[[#This Row],[I_ACW_TIME]]))</f>
        <v>468</v>
      </c>
    </row>
    <row r="299" spans="1:49" x14ac:dyDescent="0.25">
      <c r="A299" s="29" t="str">
        <f>CONCATENATE(Table4[[#This Row],[CMSID]],"-",Table4[[#This Row],[CALL_DATE]])</f>
        <v>211642-45175</v>
      </c>
      <c r="B299">
        <v>132221102</v>
      </c>
      <c r="C299" s="8">
        <v>45175</v>
      </c>
      <c r="D299" t="s">
        <v>118</v>
      </c>
      <c r="E299">
        <v>30</v>
      </c>
      <c r="F299">
        <v>0</v>
      </c>
      <c r="G299">
        <v>16157</v>
      </c>
      <c r="H299">
        <v>2824</v>
      </c>
      <c r="I299">
        <v>320</v>
      </c>
      <c r="J299">
        <v>0</v>
      </c>
      <c r="K299">
        <v>0</v>
      </c>
      <c r="L299">
        <v>1649</v>
      </c>
      <c r="M299">
        <v>0</v>
      </c>
      <c r="N299">
        <v>0</v>
      </c>
      <c r="O299">
        <v>41</v>
      </c>
      <c r="P299">
        <v>3148</v>
      </c>
      <c r="Q299">
        <v>14</v>
      </c>
      <c r="R299">
        <v>145</v>
      </c>
      <c r="S299">
        <v>2</v>
      </c>
      <c r="T299">
        <v>0</v>
      </c>
      <c r="U299">
        <v>28882</v>
      </c>
      <c r="V299">
        <v>7729</v>
      </c>
      <c r="W299">
        <v>2027</v>
      </c>
      <c r="X299">
        <v>37</v>
      </c>
      <c r="Y299">
        <v>0</v>
      </c>
      <c r="Z299">
        <v>1795</v>
      </c>
      <c r="AA299">
        <v>0</v>
      </c>
      <c r="AB299">
        <v>5411</v>
      </c>
      <c r="AC299">
        <v>147</v>
      </c>
      <c r="AD299">
        <v>0</v>
      </c>
      <c r="AE299">
        <v>0</v>
      </c>
      <c r="AF299">
        <v>0</v>
      </c>
      <c r="AG299" t="s">
        <v>1429</v>
      </c>
      <c r="AH299" t="s">
        <v>1284</v>
      </c>
      <c r="AI299" t="s">
        <v>1295</v>
      </c>
      <c r="AJ299" s="12" t="s">
        <v>1297</v>
      </c>
      <c r="AK299" t="s">
        <v>126</v>
      </c>
      <c r="AL299" t="s">
        <v>126</v>
      </c>
      <c r="AM299" s="8">
        <v>45178</v>
      </c>
      <c r="AN299" s="12" t="s">
        <v>1297</v>
      </c>
      <c r="AO299" s="12" t="s">
        <v>1297</v>
      </c>
      <c r="AP299" t="s">
        <v>1703</v>
      </c>
      <c r="AQ299" t="s">
        <v>120</v>
      </c>
      <c r="AR299" s="35">
        <v>211642</v>
      </c>
      <c r="AS299" t="s">
        <v>1703</v>
      </c>
      <c r="AU299" s="29">
        <f>IFERROR(Table4[[#This Row],[THT]]/Table4[[#This Row],[ACD_CALLS]],"")</f>
        <v>0</v>
      </c>
      <c r="AV299" s="29">
        <f>COUNTIF(Roster!B:B,Table4[[#This Row],[EMPLID]])</f>
        <v>1</v>
      </c>
      <c r="AW299" s="29">
        <f>IF(Table4[[#This Row],[Is Agent ]]=0,"",SUM(Table4[[#This Row],[I_ACD_TIME]],Table4[[#This Row],[I_ACD_OTHER_TIME]],Table4[[#This Row],[I_ACD_AUX_OUT_TIME]],Table4[[#This Row],[I_ACW_TIME]]))</f>
        <v>19301</v>
      </c>
    </row>
    <row r="300" spans="1:49" x14ac:dyDescent="0.25">
      <c r="A300" s="29" t="str">
        <f>CONCATENATE(Table4[[#This Row],[CMSID]],"-",Table4[[#This Row],[CALL_DATE]])</f>
        <v>211642-45174</v>
      </c>
      <c r="B300">
        <v>132221102</v>
      </c>
      <c r="C300" s="8">
        <v>45174</v>
      </c>
      <c r="D300" t="s">
        <v>123</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t="s">
        <v>1429</v>
      </c>
      <c r="AH300" t="s">
        <v>1284</v>
      </c>
      <c r="AI300" t="s">
        <v>1295</v>
      </c>
      <c r="AJ300" s="12" t="s">
        <v>1297</v>
      </c>
      <c r="AK300" t="s">
        <v>126</v>
      </c>
      <c r="AL300" t="s">
        <v>126</v>
      </c>
      <c r="AM300" s="8">
        <v>45178</v>
      </c>
      <c r="AN300" s="12" t="s">
        <v>1297</v>
      </c>
      <c r="AO300" s="12" t="s">
        <v>1297</v>
      </c>
      <c r="AP300" t="s">
        <v>1703</v>
      </c>
      <c r="AQ300" t="s">
        <v>120</v>
      </c>
      <c r="AR300" s="35">
        <v>211642</v>
      </c>
      <c r="AS300" t="s">
        <v>1703</v>
      </c>
      <c r="AU300" s="29" t="str">
        <f>IFERROR(Table4[[#This Row],[THT]]/Table4[[#This Row],[ACD_CALLS]],"")</f>
        <v/>
      </c>
      <c r="AV300" s="29">
        <f>COUNTIF(Roster!B:B,Table4[[#This Row],[EMPLID]])</f>
        <v>1</v>
      </c>
      <c r="AW300" s="29">
        <f>IF(Table4[[#This Row],[Is Agent ]]=0,"",SUM(Table4[[#This Row],[I_ACD_TIME]],Table4[[#This Row],[I_ACD_OTHER_TIME]],Table4[[#This Row],[I_ACD_AUX_OUT_TIME]],Table4[[#This Row],[I_ACW_TIME]]))</f>
        <v>0</v>
      </c>
    </row>
    <row r="301" spans="1:49" x14ac:dyDescent="0.25">
      <c r="A301" s="29" t="str">
        <f>CONCATENATE(Table4[[#This Row],[CMSID]],"-",Table4[[#This Row],[CALL_DATE]])</f>
        <v>211642-45175</v>
      </c>
      <c r="B301">
        <v>132221102</v>
      </c>
      <c r="C301" s="8">
        <v>45175</v>
      </c>
      <c r="D301" t="s">
        <v>123</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t="s">
        <v>1429</v>
      </c>
      <c r="AH301" t="s">
        <v>1284</v>
      </c>
      <c r="AI301" t="s">
        <v>1295</v>
      </c>
      <c r="AJ301" s="12" t="s">
        <v>1297</v>
      </c>
      <c r="AK301" t="s">
        <v>126</v>
      </c>
      <c r="AL301" t="s">
        <v>126</v>
      </c>
      <c r="AM301" s="8">
        <v>45178</v>
      </c>
      <c r="AN301" s="12" t="s">
        <v>1297</v>
      </c>
      <c r="AO301" s="12" t="s">
        <v>1297</v>
      </c>
      <c r="AP301" t="s">
        <v>1703</v>
      </c>
      <c r="AQ301" t="s">
        <v>120</v>
      </c>
      <c r="AR301" s="35">
        <v>211642</v>
      </c>
      <c r="AS301" t="s">
        <v>1703</v>
      </c>
      <c r="AU301" s="29" t="str">
        <f>IFERROR(Table4[[#This Row],[THT]]/Table4[[#This Row],[ACD_CALLS]],"")</f>
        <v/>
      </c>
      <c r="AV301" s="29">
        <f>COUNTIF(Roster!B:B,Table4[[#This Row],[EMPLID]])</f>
        <v>1</v>
      </c>
      <c r="AW301" s="29">
        <f>IF(Table4[[#This Row],[Is Agent ]]=0,"",SUM(Table4[[#This Row],[I_ACD_TIME]],Table4[[#This Row],[I_ACD_OTHER_TIME]],Table4[[#This Row],[I_ACD_AUX_OUT_TIME]],Table4[[#This Row],[I_ACW_TIME]]))</f>
        <v>0</v>
      </c>
    </row>
    <row r="302" spans="1:49" x14ac:dyDescent="0.25">
      <c r="A302" s="29" t="str">
        <f>CONCATENATE(Table4[[#This Row],[CMSID]],"-",Table4[[#This Row],[CALL_DATE]])</f>
        <v>211642-45170</v>
      </c>
      <c r="B302">
        <v>132221102</v>
      </c>
      <c r="C302" s="8">
        <v>45170</v>
      </c>
      <c r="D302" t="s">
        <v>118</v>
      </c>
      <c r="E302">
        <v>34</v>
      </c>
      <c r="F302">
        <v>0</v>
      </c>
      <c r="G302">
        <v>18112</v>
      </c>
      <c r="H302">
        <v>3201</v>
      </c>
      <c r="I302">
        <v>555</v>
      </c>
      <c r="J302">
        <v>0</v>
      </c>
      <c r="K302">
        <v>0</v>
      </c>
      <c r="L302">
        <v>1010</v>
      </c>
      <c r="M302">
        <v>0</v>
      </c>
      <c r="N302">
        <v>0</v>
      </c>
      <c r="O302">
        <v>15</v>
      </c>
      <c r="P302">
        <v>3785</v>
      </c>
      <c r="Q302">
        <v>19</v>
      </c>
      <c r="R302">
        <v>159</v>
      </c>
      <c r="S302">
        <v>5</v>
      </c>
      <c r="T302">
        <v>0</v>
      </c>
      <c r="U302">
        <v>28916</v>
      </c>
      <c r="V302">
        <v>6855</v>
      </c>
      <c r="W302">
        <v>118</v>
      </c>
      <c r="X302">
        <v>287</v>
      </c>
      <c r="Y302">
        <v>0</v>
      </c>
      <c r="Z302">
        <v>1764</v>
      </c>
      <c r="AA302">
        <v>0</v>
      </c>
      <c r="AB302">
        <v>4139</v>
      </c>
      <c r="AC302">
        <v>87</v>
      </c>
      <c r="AD302">
        <v>0</v>
      </c>
      <c r="AE302">
        <v>0</v>
      </c>
      <c r="AF302">
        <v>0</v>
      </c>
      <c r="AG302" t="s">
        <v>1429</v>
      </c>
      <c r="AH302" t="s">
        <v>1284</v>
      </c>
      <c r="AI302" t="s">
        <v>1295</v>
      </c>
      <c r="AJ302" s="12" t="s">
        <v>1297</v>
      </c>
      <c r="AK302" t="s">
        <v>126</v>
      </c>
      <c r="AL302" t="s">
        <v>126</v>
      </c>
      <c r="AM302" s="8">
        <v>45171</v>
      </c>
      <c r="AN302" s="12" t="s">
        <v>1297</v>
      </c>
      <c r="AO302" s="12" t="s">
        <v>1297</v>
      </c>
      <c r="AP302" t="s">
        <v>1703</v>
      </c>
      <c r="AQ302" t="s">
        <v>120</v>
      </c>
      <c r="AR302" s="35">
        <v>211642</v>
      </c>
      <c r="AS302" t="s">
        <v>1703</v>
      </c>
      <c r="AU302" s="29">
        <f>IFERROR(Table4[[#This Row],[THT]]/Table4[[#This Row],[ACD_CALLS]],"")</f>
        <v>0</v>
      </c>
      <c r="AV302" s="29">
        <f>COUNTIF(Roster!B:B,Table4[[#This Row],[EMPLID]])</f>
        <v>1</v>
      </c>
      <c r="AW302" s="29">
        <f>IF(Table4[[#This Row],[Is Agent ]]=0,"",SUM(Table4[[#This Row],[I_ACD_TIME]],Table4[[#This Row],[I_ACD_OTHER_TIME]],Table4[[#This Row],[I_ACD_AUX_OUT_TIME]],Table4[[#This Row],[I_ACW_TIME]]))</f>
        <v>21868</v>
      </c>
    </row>
    <row r="303" spans="1:49" x14ac:dyDescent="0.25">
      <c r="A303" s="29" t="str">
        <f>CONCATENATE(Table4[[#This Row],[CMSID]],"-",Table4[[#This Row],[CALL_DATE]])</f>
        <v>211642-45177</v>
      </c>
      <c r="B303">
        <v>132221102</v>
      </c>
      <c r="C303" s="8">
        <v>45177</v>
      </c>
      <c r="D303" t="s">
        <v>118</v>
      </c>
      <c r="E303">
        <v>32</v>
      </c>
      <c r="F303">
        <v>0</v>
      </c>
      <c r="G303">
        <v>16461</v>
      </c>
      <c r="H303">
        <v>2800</v>
      </c>
      <c r="I303">
        <v>78</v>
      </c>
      <c r="J303">
        <v>0</v>
      </c>
      <c r="K303">
        <v>0</v>
      </c>
      <c r="L303">
        <v>1937</v>
      </c>
      <c r="M303">
        <v>0</v>
      </c>
      <c r="N303">
        <v>0</v>
      </c>
      <c r="O303">
        <v>20</v>
      </c>
      <c r="P303">
        <v>3282</v>
      </c>
      <c r="Q303">
        <v>18</v>
      </c>
      <c r="R303">
        <v>151</v>
      </c>
      <c r="S303">
        <v>1</v>
      </c>
      <c r="T303">
        <v>0</v>
      </c>
      <c r="U303">
        <v>28913</v>
      </c>
      <c r="V303">
        <v>8537</v>
      </c>
      <c r="W303">
        <v>581</v>
      </c>
      <c r="X303">
        <v>343</v>
      </c>
      <c r="Y303">
        <v>0</v>
      </c>
      <c r="Z303">
        <v>1822</v>
      </c>
      <c r="AA303">
        <v>0</v>
      </c>
      <c r="AB303">
        <v>6102</v>
      </c>
      <c r="AC303">
        <v>0</v>
      </c>
      <c r="AD303">
        <v>0</v>
      </c>
      <c r="AE303">
        <v>0</v>
      </c>
      <c r="AF303">
        <v>0</v>
      </c>
      <c r="AG303" t="s">
        <v>1429</v>
      </c>
      <c r="AH303" t="s">
        <v>1284</v>
      </c>
      <c r="AI303" t="s">
        <v>1295</v>
      </c>
      <c r="AJ303" s="12" t="s">
        <v>1297</v>
      </c>
      <c r="AK303" t="s">
        <v>126</v>
      </c>
      <c r="AL303" t="s">
        <v>126</v>
      </c>
      <c r="AM303" s="8">
        <v>45178</v>
      </c>
      <c r="AN303" s="12" t="s">
        <v>1297</v>
      </c>
      <c r="AO303" s="12" t="s">
        <v>1297</v>
      </c>
      <c r="AP303" t="s">
        <v>1703</v>
      </c>
      <c r="AQ303" t="s">
        <v>120</v>
      </c>
      <c r="AR303" s="35">
        <v>211642</v>
      </c>
      <c r="AS303" t="s">
        <v>1703</v>
      </c>
      <c r="AU303" s="29">
        <f>IFERROR(Table4[[#This Row],[THT]]/Table4[[#This Row],[ACD_CALLS]],"")</f>
        <v>0</v>
      </c>
      <c r="AV303" s="29">
        <f>COUNTIF(Roster!B:B,Table4[[#This Row],[EMPLID]])</f>
        <v>1</v>
      </c>
      <c r="AW303" s="29">
        <f>IF(Table4[[#This Row],[Is Agent ]]=0,"",SUM(Table4[[#This Row],[I_ACD_TIME]],Table4[[#This Row],[I_ACD_OTHER_TIME]],Table4[[#This Row],[I_ACD_AUX_OUT_TIME]],Table4[[#This Row],[I_ACW_TIME]]))</f>
        <v>19339</v>
      </c>
    </row>
    <row r="304" spans="1:49" x14ac:dyDescent="0.25">
      <c r="A304" s="29" t="str">
        <f>CONCATENATE(Table4[[#This Row],[CMSID]],"-",Table4[[#This Row],[CALL_DATE]])</f>
        <v>211642-45178</v>
      </c>
      <c r="B304">
        <v>132221102</v>
      </c>
      <c r="C304" s="8">
        <v>45178</v>
      </c>
      <c r="D304" t="s">
        <v>118</v>
      </c>
      <c r="E304">
        <v>23</v>
      </c>
      <c r="F304">
        <v>0</v>
      </c>
      <c r="G304">
        <v>16238</v>
      </c>
      <c r="H304">
        <v>1491</v>
      </c>
      <c r="I304">
        <v>142</v>
      </c>
      <c r="J304">
        <v>0</v>
      </c>
      <c r="K304">
        <v>0</v>
      </c>
      <c r="L304">
        <v>4018</v>
      </c>
      <c r="M304">
        <v>0</v>
      </c>
      <c r="N304">
        <v>0</v>
      </c>
      <c r="O304">
        <v>27</v>
      </c>
      <c r="P304">
        <v>2284</v>
      </c>
      <c r="Q304">
        <v>16</v>
      </c>
      <c r="R304">
        <v>112</v>
      </c>
      <c r="S304">
        <v>3</v>
      </c>
      <c r="T304">
        <v>0</v>
      </c>
      <c r="U304">
        <v>28999</v>
      </c>
      <c r="V304">
        <v>9556</v>
      </c>
      <c r="W304">
        <v>1124</v>
      </c>
      <c r="X304">
        <v>25</v>
      </c>
      <c r="Y304">
        <v>0</v>
      </c>
      <c r="Z304">
        <v>1776</v>
      </c>
      <c r="AA304">
        <v>0</v>
      </c>
      <c r="AB304">
        <v>7594</v>
      </c>
      <c r="AC304">
        <v>0</v>
      </c>
      <c r="AD304">
        <v>0</v>
      </c>
      <c r="AE304">
        <v>0</v>
      </c>
      <c r="AF304">
        <v>0</v>
      </c>
      <c r="AG304" t="s">
        <v>1429</v>
      </c>
      <c r="AH304" t="s">
        <v>1284</v>
      </c>
      <c r="AI304" t="s">
        <v>1295</v>
      </c>
      <c r="AJ304" s="12" t="s">
        <v>1297</v>
      </c>
      <c r="AK304" t="s">
        <v>126</v>
      </c>
      <c r="AL304" t="s">
        <v>126</v>
      </c>
      <c r="AM304" s="8">
        <v>45178</v>
      </c>
      <c r="AN304" s="12" t="s">
        <v>1297</v>
      </c>
      <c r="AO304" s="12" t="s">
        <v>1297</v>
      </c>
      <c r="AP304" t="s">
        <v>1703</v>
      </c>
      <c r="AQ304" t="s">
        <v>120</v>
      </c>
      <c r="AR304" s="35">
        <v>211642</v>
      </c>
      <c r="AS304" t="s">
        <v>1703</v>
      </c>
      <c r="AU304" s="29">
        <f>IFERROR(Table4[[#This Row],[THT]]/Table4[[#This Row],[ACD_CALLS]],"")</f>
        <v>0</v>
      </c>
      <c r="AV304" s="29">
        <f>COUNTIF(Roster!B:B,Table4[[#This Row],[EMPLID]])</f>
        <v>1</v>
      </c>
      <c r="AW304" s="29">
        <f>IF(Table4[[#This Row],[Is Agent ]]=0,"",SUM(Table4[[#This Row],[I_ACD_TIME]],Table4[[#This Row],[I_ACD_OTHER_TIME]],Table4[[#This Row],[I_ACD_AUX_OUT_TIME]],Table4[[#This Row],[I_ACW_TIME]]))</f>
        <v>17871</v>
      </c>
    </row>
    <row r="305" spans="1:49" x14ac:dyDescent="0.25">
      <c r="A305" s="29" t="str">
        <f>CONCATENATE(Table4[[#This Row],[CMSID]],"-",Table4[[#This Row],[CALL_DATE]])</f>
        <v>211642-45174</v>
      </c>
      <c r="B305">
        <v>132221102</v>
      </c>
      <c r="C305" s="8">
        <v>45174</v>
      </c>
      <c r="D305" t="s">
        <v>118</v>
      </c>
      <c r="E305">
        <v>28</v>
      </c>
      <c r="F305">
        <v>0</v>
      </c>
      <c r="G305">
        <v>17120</v>
      </c>
      <c r="H305">
        <v>2748</v>
      </c>
      <c r="I305">
        <v>612</v>
      </c>
      <c r="J305">
        <v>0</v>
      </c>
      <c r="K305">
        <v>0</v>
      </c>
      <c r="L305">
        <v>1285</v>
      </c>
      <c r="M305">
        <v>0</v>
      </c>
      <c r="N305">
        <v>0</v>
      </c>
      <c r="O305">
        <v>22</v>
      </c>
      <c r="P305">
        <v>3371</v>
      </c>
      <c r="Q305">
        <v>22</v>
      </c>
      <c r="R305">
        <v>135</v>
      </c>
      <c r="S305">
        <v>5</v>
      </c>
      <c r="T305">
        <v>0</v>
      </c>
      <c r="U305">
        <v>29321</v>
      </c>
      <c r="V305">
        <v>8414</v>
      </c>
      <c r="W305">
        <v>904</v>
      </c>
      <c r="X305">
        <v>41</v>
      </c>
      <c r="Y305">
        <v>0</v>
      </c>
      <c r="Z305">
        <v>1761</v>
      </c>
      <c r="AA305">
        <v>0</v>
      </c>
      <c r="AB305">
        <v>3509</v>
      </c>
      <c r="AC305">
        <v>2471</v>
      </c>
      <c r="AD305">
        <v>0</v>
      </c>
      <c r="AE305">
        <v>0</v>
      </c>
      <c r="AF305">
        <v>0</v>
      </c>
      <c r="AG305" t="s">
        <v>1429</v>
      </c>
      <c r="AH305" t="s">
        <v>1284</v>
      </c>
      <c r="AI305" t="s">
        <v>1295</v>
      </c>
      <c r="AJ305" s="12" t="s">
        <v>1297</v>
      </c>
      <c r="AK305" t="s">
        <v>126</v>
      </c>
      <c r="AL305" t="s">
        <v>126</v>
      </c>
      <c r="AM305" s="8">
        <v>45178</v>
      </c>
      <c r="AN305" s="12" t="s">
        <v>1297</v>
      </c>
      <c r="AO305" s="12" t="s">
        <v>1297</v>
      </c>
      <c r="AP305" t="s">
        <v>1703</v>
      </c>
      <c r="AQ305" t="s">
        <v>120</v>
      </c>
      <c r="AR305" s="35">
        <v>211642</v>
      </c>
      <c r="AS305" t="s">
        <v>1703</v>
      </c>
      <c r="AU305" s="29">
        <f>IFERROR(Table4[[#This Row],[THT]]/Table4[[#This Row],[ACD_CALLS]],"")</f>
        <v>0</v>
      </c>
      <c r="AV305" s="29">
        <f>COUNTIF(Roster!B:B,Table4[[#This Row],[EMPLID]])</f>
        <v>1</v>
      </c>
      <c r="AW305" s="29">
        <f>IF(Table4[[#This Row],[Is Agent ]]=0,"",SUM(Table4[[#This Row],[I_ACD_TIME]],Table4[[#This Row],[I_ACD_OTHER_TIME]],Table4[[#This Row],[I_ACD_AUX_OUT_TIME]],Table4[[#This Row],[I_ACW_TIME]]))</f>
        <v>20480</v>
      </c>
    </row>
    <row r="306" spans="1:49" x14ac:dyDescent="0.25">
      <c r="A306" s="29" t="str">
        <f>CONCATENATE(Table4[[#This Row],[CMSID]],"-",Table4[[#This Row],[CALL_DATE]])</f>
        <v>211642-45176</v>
      </c>
      <c r="B306">
        <v>132221102</v>
      </c>
      <c r="C306" s="8">
        <v>45176</v>
      </c>
      <c r="D306" t="s">
        <v>123</v>
      </c>
      <c r="E306">
        <v>1</v>
      </c>
      <c r="F306">
        <v>0</v>
      </c>
      <c r="G306">
        <v>3424</v>
      </c>
      <c r="H306">
        <v>891</v>
      </c>
      <c r="I306">
        <v>0</v>
      </c>
      <c r="J306">
        <v>0</v>
      </c>
      <c r="K306">
        <v>0</v>
      </c>
      <c r="L306">
        <v>0</v>
      </c>
      <c r="M306">
        <v>0</v>
      </c>
      <c r="N306">
        <v>0</v>
      </c>
      <c r="O306">
        <v>0</v>
      </c>
      <c r="P306">
        <v>891</v>
      </c>
      <c r="Q306">
        <v>1</v>
      </c>
      <c r="R306">
        <v>3</v>
      </c>
      <c r="S306">
        <v>0</v>
      </c>
      <c r="T306">
        <v>0</v>
      </c>
      <c r="U306">
        <v>0</v>
      </c>
      <c r="V306">
        <v>0</v>
      </c>
      <c r="W306">
        <v>0</v>
      </c>
      <c r="X306">
        <v>0</v>
      </c>
      <c r="Y306">
        <v>0</v>
      </c>
      <c r="Z306">
        <v>0</v>
      </c>
      <c r="AA306">
        <v>0</v>
      </c>
      <c r="AB306">
        <v>0</v>
      </c>
      <c r="AC306">
        <v>0</v>
      </c>
      <c r="AD306">
        <v>0</v>
      </c>
      <c r="AE306">
        <v>0</v>
      </c>
      <c r="AF306">
        <v>0</v>
      </c>
      <c r="AG306" t="s">
        <v>1429</v>
      </c>
      <c r="AH306" t="s">
        <v>1284</v>
      </c>
      <c r="AI306" t="s">
        <v>1295</v>
      </c>
      <c r="AJ306" s="12" t="s">
        <v>1297</v>
      </c>
      <c r="AK306" t="s">
        <v>126</v>
      </c>
      <c r="AL306" t="s">
        <v>126</v>
      </c>
      <c r="AM306" s="8">
        <v>45178</v>
      </c>
      <c r="AN306" s="12" t="s">
        <v>1297</v>
      </c>
      <c r="AO306" s="12" t="s">
        <v>1297</v>
      </c>
      <c r="AP306" t="s">
        <v>1703</v>
      </c>
      <c r="AQ306" t="s">
        <v>120</v>
      </c>
      <c r="AR306" s="35">
        <v>211642</v>
      </c>
      <c r="AS306" t="s">
        <v>1703</v>
      </c>
      <c r="AU306" s="29">
        <f>IFERROR(Table4[[#This Row],[THT]]/Table4[[#This Row],[ACD_CALLS]],"")</f>
        <v>0</v>
      </c>
      <c r="AV306" s="29">
        <f>COUNTIF(Roster!B:B,Table4[[#This Row],[EMPLID]])</f>
        <v>1</v>
      </c>
      <c r="AW306" s="29">
        <f>IF(Table4[[#This Row],[Is Agent ]]=0,"",SUM(Table4[[#This Row],[I_ACD_TIME]],Table4[[#This Row],[I_ACD_OTHER_TIME]],Table4[[#This Row],[I_ACD_AUX_OUT_TIME]],Table4[[#This Row],[I_ACW_TIME]]))</f>
        <v>4315</v>
      </c>
    </row>
    <row r="307" spans="1:49" x14ac:dyDescent="0.25">
      <c r="A307" s="29" t="str">
        <f>CONCATENATE(Table4[[#This Row],[CMSID]],"-",Table4[[#This Row],[CALL_DATE]])</f>
        <v>211642-45176</v>
      </c>
      <c r="B307">
        <v>132221102</v>
      </c>
      <c r="C307" s="8">
        <v>45176</v>
      </c>
      <c r="D307" t="s">
        <v>118</v>
      </c>
      <c r="E307">
        <v>23</v>
      </c>
      <c r="F307">
        <v>0</v>
      </c>
      <c r="G307">
        <v>13843</v>
      </c>
      <c r="H307">
        <v>3172</v>
      </c>
      <c r="I307">
        <v>87</v>
      </c>
      <c r="J307">
        <v>0</v>
      </c>
      <c r="K307">
        <v>0</v>
      </c>
      <c r="L307">
        <v>1293</v>
      </c>
      <c r="M307">
        <v>0</v>
      </c>
      <c r="N307">
        <v>0</v>
      </c>
      <c r="O307">
        <v>29</v>
      </c>
      <c r="P307">
        <v>3262</v>
      </c>
      <c r="Q307">
        <v>14</v>
      </c>
      <c r="R307">
        <v>112</v>
      </c>
      <c r="S307">
        <v>1</v>
      </c>
      <c r="T307">
        <v>0</v>
      </c>
      <c r="U307">
        <v>29371</v>
      </c>
      <c r="V307">
        <v>7179</v>
      </c>
      <c r="W307">
        <v>747</v>
      </c>
      <c r="X307">
        <v>195</v>
      </c>
      <c r="Y307">
        <v>0</v>
      </c>
      <c r="Z307">
        <v>1801</v>
      </c>
      <c r="AA307">
        <v>0</v>
      </c>
      <c r="AB307">
        <v>5002</v>
      </c>
      <c r="AC307">
        <v>82</v>
      </c>
      <c r="AD307">
        <v>0</v>
      </c>
      <c r="AE307">
        <v>0</v>
      </c>
      <c r="AF307">
        <v>0</v>
      </c>
      <c r="AG307" t="s">
        <v>1429</v>
      </c>
      <c r="AH307" t="s">
        <v>1284</v>
      </c>
      <c r="AI307" t="s">
        <v>1295</v>
      </c>
      <c r="AJ307" s="12" t="s">
        <v>1297</v>
      </c>
      <c r="AK307" t="s">
        <v>126</v>
      </c>
      <c r="AL307" t="s">
        <v>126</v>
      </c>
      <c r="AM307" s="8">
        <v>45178</v>
      </c>
      <c r="AN307" s="12" t="s">
        <v>1297</v>
      </c>
      <c r="AO307" s="12" t="s">
        <v>1297</v>
      </c>
      <c r="AP307" t="s">
        <v>1703</v>
      </c>
      <c r="AQ307" t="s">
        <v>120</v>
      </c>
      <c r="AR307" s="35">
        <v>211642</v>
      </c>
      <c r="AS307" t="s">
        <v>1703</v>
      </c>
      <c r="AU307" s="29">
        <f>IFERROR(Table4[[#This Row],[THT]]/Table4[[#This Row],[ACD_CALLS]],"")</f>
        <v>0</v>
      </c>
      <c r="AV307" s="29">
        <f>COUNTIF(Roster!B:B,Table4[[#This Row],[EMPLID]])</f>
        <v>1</v>
      </c>
      <c r="AW307" s="29">
        <f>IF(Table4[[#This Row],[Is Agent ]]=0,"",SUM(Table4[[#This Row],[I_ACD_TIME]],Table4[[#This Row],[I_ACD_OTHER_TIME]],Table4[[#This Row],[I_ACD_AUX_OUT_TIME]],Table4[[#This Row],[I_ACW_TIME]]))</f>
        <v>17102</v>
      </c>
    </row>
    <row r="308" spans="1:49" x14ac:dyDescent="0.25">
      <c r="A308" s="29" t="str">
        <f>CONCATENATE(Table4[[#This Row],[CMSID]],"-",Table4[[#This Row],[CALL_DATE]])</f>
        <v>211642-45177</v>
      </c>
      <c r="B308">
        <v>132221102</v>
      </c>
      <c r="C308" s="8">
        <v>45177</v>
      </c>
      <c r="D308" t="s">
        <v>123</v>
      </c>
      <c r="E308">
        <v>1</v>
      </c>
      <c r="F308">
        <v>0</v>
      </c>
      <c r="G308">
        <v>320</v>
      </c>
      <c r="H308">
        <v>60</v>
      </c>
      <c r="I308">
        <v>160</v>
      </c>
      <c r="J308">
        <v>0</v>
      </c>
      <c r="K308">
        <v>0</v>
      </c>
      <c r="L308">
        <v>160</v>
      </c>
      <c r="M308">
        <v>0</v>
      </c>
      <c r="N308">
        <v>0</v>
      </c>
      <c r="O308">
        <v>1</v>
      </c>
      <c r="P308">
        <v>222</v>
      </c>
      <c r="Q308">
        <v>2</v>
      </c>
      <c r="R308">
        <v>3</v>
      </c>
      <c r="S308">
        <v>1</v>
      </c>
      <c r="T308">
        <v>0</v>
      </c>
      <c r="U308">
        <v>0</v>
      </c>
      <c r="V308">
        <v>0</v>
      </c>
      <c r="W308">
        <v>0</v>
      </c>
      <c r="X308">
        <v>0</v>
      </c>
      <c r="Y308">
        <v>0</v>
      </c>
      <c r="Z308">
        <v>0</v>
      </c>
      <c r="AA308">
        <v>0</v>
      </c>
      <c r="AB308">
        <v>0</v>
      </c>
      <c r="AC308">
        <v>0</v>
      </c>
      <c r="AD308">
        <v>0</v>
      </c>
      <c r="AE308">
        <v>0</v>
      </c>
      <c r="AF308">
        <v>0</v>
      </c>
      <c r="AG308" t="s">
        <v>1429</v>
      </c>
      <c r="AH308" t="s">
        <v>1284</v>
      </c>
      <c r="AI308" t="s">
        <v>1295</v>
      </c>
      <c r="AJ308" s="12" t="s">
        <v>1297</v>
      </c>
      <c r="AK308" t="s">
        <v>126</v>
      </c>
      <c r="AL308" t="s">
        <v>126</v>
      </c>
      <c r="AM308" s="8">
        <v>45178</v>
      </c>
      <c r="AN308" s="12" t="s">
        <v>1297</v>
      </c>
      <c r="AO308" s="12" t="s">
        <v>1297</v>
      </c>
      <c r="AP308" t="s">
        <v>1703</v>
      </c>
      <c r="AQ308" t="s">
        <v>120</v>
      </c>
      <c r="AR308" s="35">
        <v>211642</v>
      </c>
      <c r="AS308" t="s">
        <v>1703</v>
      </c>
      <c r="AU308" s="29">
        <f>IFERROR(Table4[[#This Row],[THT]]/Table4[[#This Row],[ACD_CALLS]],"")</f>
        <v>0</v>
      </c>
      <c r="AV308" s="29">
        <f>COUNTIF(Roster!B:B,Table4[[#This Row],[EMPLID]])</f>
        <v>1</v>
      </c>
      <c r="AW308" s="29">
        <f>IF(Table4[[#This Row],[Is Agent ]]=0,"",SUM(Table4[[#This Row],[I_ACD_TIME]],Table4[[#This Row],[I_ACD_OTHER_TIME]],Table4[[#This Row],[I_ACD_AUX_OUT_TIME]],Table4[[#This Row],[I_ACW_TIME]]))</f>
        <v>540</v>
      </c>
    </row>
    <row r="309" spans="1:49" x14ac:dyDescent="0.25">
      <c r="A309" s="29" t="str">
        <f>CONCATENATE(Table4[[#This Row],[CMSID]],"-",Table4[[#This Row],[CALL_DATE]])</f>
        <v>211642-45178</v>
      </c>
      <c r="B309">
        <v>132221102</v>
      </c>
      <c r="C309" s="8">
        <v>45178</v>
      </c>
      <c r="D309" t="s">
        <v>123</v>
      </c>
      <c r="E309">
        <v>1</v>
      </c>
      <c r="F309">
        <v>0</v>
      </c>
      <c r="G309">
        <v>313</v>
      </c>
      <c r="H309">
        <v>162</v>
      </c>
      <c r="I309">
        <v>0</v>
      </c>
      <c r="J309">
        <v>0</v>
      </c>
      <c r="K309">
        <v>0</v>
      </c>
      <c r="L309">
        <v>0</v>
      </c>
      <c r="M309">
        <v>0</v>
      </c>
      <c r="N309">
        <v>0</v>
      </c>
      <c r="O309">
        <v>0</v>
      </c>
      <c r="P309">
        <v>162</v>
      </c>
      <c r="Q309">
        <v>1</v>
      </c>
      <c r="R309">
        <v>3</v>
      </c>
      <c r="S309">
        <v>0</v>
      </c>
      <c r="T309">
        <v>0</v>
      </c>
      <c r="U309">
        <v>0</v>
      </c>
      <c r="V309">
        <v>0</v>
      </c>
      <c r="W309">
        <v>0</v>
      </c>
      <c r="X309">
        <v>0</v>
      </c>
      <c r="Y309">
        <v>0</v>
      </c>
      <c r="Z309">
        <v>0</v>
      </c>
      <c r="AA309">
        <v>0</v>
      </c>
      <c r="AB309">
        <v>0</v>
      </c>
      <c r="AC309">
        <v>0</v>
      </c>
      <c r="AD309">
        <v>0</v>
      </c>
      <c r="AE309">
        <v>0</v>
      </c>
      <c r="AF309">
        <v>0</v>
      </c>
      <c r="AG309" t="s">
        <v>1429</v>
      </c>
      <c r="AH309" t="s">
        <v>1284</v>
      </c>
      <c r="AI309" t="s">
        <v>1295</v>
      </c>
      <c r="AJ309" s="12" t="s">
        <v>1297</v>
      </c>
      <c r="AK309" t="s">
        <v>126</v>
      </c>
      <c r="AL309" t="s">
        <v>126</v>
      </c>
      <c r="AM309" s="8">
        <v>45178</v>
      </c>
      <c r="AN309" s="12" t="s">
        <v>1297</v>
      </c>
      <c r="AO309" s="12" t="s">
        <v>1297</v>
      </c>
      <c r="AP309" t="s">
        <v>1703</v>
      </c>
      <c r="AQ309" t="s">
        <v>120</v>
      </c>
      <c r="AR309" s="35">
        <v>211642</v>
      </c>
      <c r="AS309" t="s">
        <v>1703</v>
      </c>
      <c r="AU309" s="29">
        <f>IFERROR(Table4[[#This Row],[THT]]/Table4[[#This Row],[ACD_CALLS]],"")</f>
        <v>0</v>
      </c>
      <c r="AV309" s="29">
        <f>COUNTIF(Roster!B:B,Table4[[#This Row],[EMPLID]])</f>
        <v>1</v>
      </c>
      <c r="AW309" s="29">
        <f>IF(Table4[[#This Row],[Is Agent ]]=0,"",SUM(Table4[[#This Row],[I_ACD_TIME]],Table4[[#This Row],[I_ACD_OTHER_TIME]],Table4[[#This Row],[I_ACD_AUX_OUT_TIME]],Table4[[#This Row],[I_ACW_TIME]]))</f>
        <v>475</v>
      </c>
    </row>
    <row r="310" spans="1:49" x14ac:dyDescent="0.25">
      <c r="A310" s="29" t="str">
        <f>CONCATENATE(Table4[[#This Row],[CMSID]],"-",Table4[[#This Row],[CALL_DATE]])</f>
        <v>148641-45170</v>
      </c>
      <c r="B310">
        <v>152514101</v>
      </c>
      <c r="C310" s="8">
        <v>45170</v>
      </c>
      <c r="D310" t="s">
        <v>118</v>
      </c>
      <c r="E310">
        <v>10</v>
      </c>
      <c r="F310">
        <v>0</v>
      </c>
      <c r="G310">
        <v>3153</v>
      </c>
      <c r="H310">
        <v>99</v>
      </c>
      <c r="I310">
        <v>220</v>
      </c>
      <c r="J310">
        <v>0</v>
      </c>
      <c r="K310">
        <v>0</v>
      </c>
      <c r="L310">
        <v>1620</v>
      </c>
      <c r="M310">
        <v>0</v>
      </c>
      <c r="N310">
        <v>0</v>
      </c>
      <c r="O310">
        <v>10</v>
      </c>
      <c r="P310">
        <v>320</v>
      </c>
      <c r="Q310">
        <v>5</v>
      </c>
      <c r="R310">
        <v>47</v>
      </c>
      <c r="S310">
        <v>1</v>
      </c>
      <c r="T310">
        <v>1</v>
      </c>
      <c r="U310">
        <v>8139</v>
      </c>
      <c r="V310">
        <v>4840</v>
      </c>
      <c r="W310">
        <v>0</v>
      </c>
      <c r="X310">
        <v>7</v>
      </c>
      <c r="Y310">
        <v>0</v>
      </c>
      <c r="Z310">
        <v>895</v>
      </c>
      <c r="AA310">
        <v>0</v>
      </c>
      <c r="AB310">
        <v>3598</v>
      </c>
      <c r="AC310">
        <v>8</v>
      </c>
      <c r="AD310">
        <v>0</v>
      </c>
      <c r="AE310">
        <v>106</v>
      </c>
      <c r="AF310">
        <v>0</v>
      </c>
      <c r="AG310" t="s">
        <v>1449</v>
      </c>
      <c r="AH310" t="s">
        <v>1282</v>
      </c>
      <c r="AI310" t="s">
        <v>1295</v>
      </c>
      <c r="AJ310" s="12" t="s">
        <v>1297</v>
      </c>
      <c r="AK310" t="s">
        <v>125</v>
      </c>
      <c r="AL310" t="s">
        <v>125</v>
      </c>
      <c r="AM310" s="8">
        <v>45171</v>
      </c>
      <c r="AN310" s="12" t="s">
        <v>1297</v>
      </c>
      <c r="AO310" s="12" t="s">
        <v>1297</v>
      </c>
      <c r="AP310" t="s">
        <v>1703</v>
      </c>
      <c r="AQ310" t="s">
        <v>120</v>
      </c>
      <c r="AR310" s="35">
        <v>148641</v>
      </c>
      <c r="AS310" t="s">
        <v>1703</v>
      </c>
      <c r="AU310" s="29">
        <f>IFERROR(Table4[[#This Row],[THT]]/Table4[[#This Row],[ACD_CALLS]],"")</f>
        <v>0</v>
      </c>
      <c r="AV310" s="29">
        <f>COUNTIF(Roster!B:B,Table4[[#This Row],[EMPLID]])</f>
        <v>1</v>
      </c>
      <c r="AW310" s="29">
        <f>IF(Table4[[#This Row],[Is Agent ]]=0,"",SUM(Table4[[#This Row],[I_ACD_TIME]],Table4[[#This Row],[I_ACD_OTHER_TIME]],Table4[[#This Row],[I_ACD_AUX_OUT_TIME]],Table4[[#This Row],[I_ACW_TIME]]))</f>
        <v>3472</v>
      </c>
    </row>
    <row r="311" spans="1:49" x14ac:dyDescent="0.25">
      <c r="A311" s="29" t="str">
        <f>CONCATENATE(Table4[[#This Row],[CMSID]],"-",Table4[[#This Row],[CALL_DATE]])</f>
        <v>148641-45176</v>
      </c>
      <c r="B311">
        <v>152514101</v>
      </c>
      <c r="C311" s="8">
        <v>45176</v>
      </c>
      <c r="D311" t="s">
        <v>123</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t="s">
        <v>1449</v>
      </c>
      <c r="AH311" t="s">
        <v>1282</v>
      </c>
      <c r="AI311" t="s">
        <v>1295</v>
      </c>
      <c r="AJ311" s="12" t="s">
        <v>1297</v>
      </c>
      <c r="AK311" t="s">
        <v>125</v>
      </c>
      <c r="AL311" t="s">
        <v>125</v>
      </c>
      <c r="AM311" s="8">
        <v>45178</v>
      </c>
      <c r="AN311" s="12" t="s">
        <v>1297</v>
      </c>
      <c r="AO311" s="12" t="s">
        <v>1297</v>
      </c>
      <c r="AP311" t="s">
        <v>1703</v>
      </c>
      <c r="AQ311" t="s">
        <v>120</v>
      </c>
      <c r="AR311" s="35">
        <v>148641</v>
      </c>
      <c r="AS311" t="s">
        <v>1703</v>
      </c>
      <c r="AU311" s="29" t="str">
        <f>IFERROR(Table4[[#This Row],[THT]]/Table4[[#This Row],[ACD_CALLS]],"")</f>
        <v/>
      </c>
      <c r="AV311" s="29">
        <f>COUNTIF(Roster!B:B,Table4[[#This Row],[EMPLID]])</f>
        <v>1</v>
      </c>
      <c r="AW311" s="29">
        <f>IF(Table4[[#This Row],[Is Agent ]]=0,"",SUM(Table4[[#This Row],[I_ACD_TIME]],Table4[[#This Row],[I_ACD_OTHER_TIME]],Table4[[#This Row],[I_ACD_AUX_OUT_TIME]],Table4[[#This Row],[I_ACW_TIME]]))</f>
        <v>0</v>
      </c>
    </row>
    <row r="312" spans="1:49" x14ac:dyDescent="0.25">
      <c r="A312" s="29" t="str">
        <f>CONCATENATE(Table4[[#This Row],[CMSID]],"-",Table4[[#This Row],[CALL_DATE]])</f>
        <v>148641-45173</v>
      </c>
      <c r="B312">
        <v>152514101</v>
      </c>
      <c r="C312" s="8">
        <v>45173</v>
      </c>
      <c r="D312" t="s">
        <v>118</v>
      </c>
      <c r="E312">
        <v>29</v>
      </c>
      <c r="F312">
        <v>1</v>
      </c>
      <c r="G312">
        <v>18822</v>
      </c>
      <c r="H312">
        <v>1522</v>
      </c>
      <c r="I312">
        <v>542</v>
      </c>
      <c r="J312">
        <v>2</v>
      </c>
      <c r="K312">
        <v>0</v>
      </c>
      <c r="L312">
        <v>1461</v>
      </c>
      <c r="M312">
        <v>0</v>
      </c>
      <c r="N312">
        <v>0</v>
      </c>
      <c r="O312">
        <v>18</v>
      </c>
      <c r="P312">
        <v>2220</v>
      </c>
      <c r="Q312">
        <v>19</v>
      </c>
      <c r="R312">
        <v>142</v>
      </c>
      <c r="S312">
        <v>6</v>
      </c>
      <c r="T312">
        <v>1</v>
      </c>
      <c r="U312">
        <v>32256</v>
      </c>
      <c r="V312">
        <v>8749</v>
      </c>
      <c r="W312">
        <v>1603</v>
      </c>
      <c r="X312">
        <v>56</v>
      </c>
      <c r="Y312">
        <v>0</v>
      </c>
      <c r="Z312">
        <v>2406</v>
      </c>
      <c r="AA312">
        <v>0</v>
      </c>
      <c r="AB312">
        <v>5371</v>
      </c>
      <c r="AC312">
        <v>1</v>
      </c>
      <c r="AD312">
        <v>0</v>
      </c>
      <c r="AE312">
        <v>335</v>
      </c>
      <c r="AF312">
        <v>0</v>
      </c>
      <c r="AG312" t="s">
        <v>1449</v>
      </c>
      <c r="AH312" t="s">
        <v>1282</v>
      </c>
      <c r="AI312" t="s">
        <v>1295</v>
      </c>
      <c r="AJ312" s="12" t="s">
        <v>1297</v>
      </c>
      <c r="AK312" t="s">
        <v>125</v>
      </c>
      <c r="AL312" t="s">
        <v>125</v>
      </c>
      <c r="AM312" s="8">
        <v>45178</v>
      </c>
      <c r="AN312" s="12" t="s">
        <v>1297</v>
      </c>
      <c r="AO312" s="12" t="s">
        <v>1297</v>
      </c>
      <c r="AP312" t="s">
        <v>1703</v>
      </c>
      <c r="AQ312" t="s">
        <v>120</v>
      </c>
      <c r="AR312" s="35">
        <v>148641</v>
      </c>
      <c r="AS312" t="s">
        <v>1703</v>
      </c>
      <c r="AU312" s="29">
        <f>IFERROR(Table4[[#This Row],[THT]]/Table4[[#This Row],[ACD_CALLS]],"")</f>
        <v>0</v>
      </c>
      <c r="AV312" s="29">
        <f>COUNTIF(Roster!B:B,Table4[[#This Row],[EMPLID]])</f>
        <v>1</v>
      </c>
      <c r="AW312" s="29">
        <f>IF(Table4[[#This Row],[Is Agent ]]=0,"",SUM(Table4[[#This Row],[I_ACD_TIME]],Table4[[#This Row],[I_ACD_OTHER_TIME]],Table4[[#This Row],[I_ACD_AUX_OUT_TIME]],Table4[[#This Row],[I_ACW_TIME]]))</f>
        <v>20888</v>
      </c>
    </row>
    <row r="313" spans="1:49" x14ac:dyDescent="0.25">
      <c r="A313" s="29" t="str">
        <f>CONCATENATE(Table4[[#This Row],[CMSID]],"-",Table4[[#This Row],[CALL_DATE]])</f>
        <v>148641-45170</v>
      </c>
      <c r="B313">
        <v>152514101</v>
      </c>
      <c r="C313" s="8">
        <v>45170</v>
      </c>
      <c r="D313" t="s">
        <v>123</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t="s">
        <v>1449</v>
      </c>
      <c r="AH313" t="s">
        <v>1282</v>
      </c>
      <c r="AI313" t="s">
        <v>1295</v>
      </c>
      <c r="AJ313" s="12" t="s">
        <v>1297</v>
      </c>
      <c r="AK313" t="s">
        <v>125</v>
      </c>
      <c r="AL313" t="s">
        <v>125</v>
      </c>
      <c r="AM313" s="8">
        <v>45171</v>
      </c>
      <c r="AN313" s="12" t="s">
        <v>1297</v>
      </c>
      <c r="AO313" s="12" t="s">
        <v>1297</v>
      </c>
      <c r="AP313" t="s">
        <v>1703</v>
      </c>
      <c r="AQ313" t="s">
        <v>120</v>
      </c>
      <c r="AR313" s="35">
        <v>148641</v>
      </c>
      <c r="AS313" t="s">
        <v>1703</v>
      </c>
      <c r="AU313" s="29" t="str">
        <f>IFERROR(Table4[[#This Row],[THT]]/Table4[[#This Row],[ACD_CALLS]],"")</f>
        <v/>
      </c>
      <c r="AV313" s="29">
        <f>COUNTIF(Roster!B:B,Table4[[#This Row],[EMPLID]])</f>
        <v>1</v>
      </c>
      <c r="AW313" s="29">
        <f>IF(Table4[[#This Row],[Is Agent ]]=0,"",SUM(Table4[[#This Row],[I_ACD_TIME]],Table4[[#This Row],[I_ACD_OTHER_TIME]],Table4[[#This Row],[I_ACD_AUX_OUT_TIME]],Table4[[#This Row],[I_ACW_TIME]]))</f>
        <v>0</v>
      </c>
    </row>
    <row r="314" spans="1:49" x14ac:dyDescent="0.25">
      <c r="A314" s="29" t="str">
        <f>CONCATENATE(Table4[[#This Row],[CMSID]],"-",Table4[[#This Row],[CALL_DATE]])</f>
        <v>148641-45176</v>
      </c>
      <c r="B314">
        <v>152514101</v>
      </c>
      <c r="C314" s="8">
        <v>45176</v>
      </c>
      <c r="D314" t="s">
        <v>118</v>
      </c>
      <c r="E314">
        <v>19</v>
      </c>
      <c r="F314">
        <v>0</v>
      </c>
      <c r="G314">
        <v>9481</v>
      </c>
      <c r="H314">
        <v>2267</v>
      </c>
      <c r="I314">
        <v>742</v>
      </c>
      <c r="J314">
        <v>60</v>
      </c>
      <c r="K314">
        <v>0</v>
      </c>
      <c r="L314">
        <v>742</v>
      </c>
      <c r="M314">
        <v>0</v>
      </c>
      <c r="N314">
        <v>0</v>
      </c>
      <c r="O314">
        <v>8</v>
      </c>
      <c r="P314">
        <v>3012</v>
      </c>
      <c r="Q314">
        <v>15</v>
      </c>
      <c r="R314">
        <v>92</v>
      </c>
      <c r="S314">
        <v>4</v>
      </c>
      <c r="T314">
        <v>2</v>
      </c>
      <c r="U314">
        <v>18019</v>
      </c>
      <c r="V314">
        <v>5134</v>
      </c>
      <c r="W314">
        <v>985</v>
      </c>
      <c r="X314">
        <v>12</v>
      </c>
      <c r="Y314">
        <v>0</v>
      </c>
      <c r="Z314">
        <v>1773</v>
      </c>
      <c r="AA314">
        <v>0</v>
      </c>
      <c r="AB314">
        <v>1808</v>
      </c>
      <c r="AC314">
        <v>767</v>
      </c>
      <c r="AD314">
        <v>0</v>
      </c>
      <c r="AE314">
        <v>27</v>
      </c>
      <c r="AF314">
        <v>0</v>
      </c>
      <c r="AG314" t="s">
        <v>1449</v>
      </c>
      <c r="AH314" t="s">
        <v>1282</v>
      </c>
      <c r="AI314" t="s">
        <v>1295</v>
      </c>
      <c r="AJ314" s="12" t="s">
        <v>1297</v>
      </c>
      <c r="AK314" t="s">
        <v>125</v>
      </c>
      <c r="AL314" t="s">
        <v>125</v>
      </c>
      <c r="AM314" s="8">
        <v>45178</v>
      </c>
      <c r="AN314" s="12" t="s">
        <v>1297</v>
      </c>
      <c r="AO314" s="12" t="s">
        <v>1297</v>
      </c>
      <c r="AP314" t="s">
        <v>1703</v>
      </c>
      <c r="AQ314" t="s">
        <v>120</v>
      </c>
      <c r="AR314" s="35">
        <v>148641</v>
      </c>
      <c r="AS314" t="s">
        <v>1703</v>
      </c>
      <c r="AU314" s="29">
        <f>IFERROR(Table4[[#This Row],[THT]]/Table4[[#This Row],[ACD_CALLS]],"")</f>
        <v>0</v>
      </c>
      <c r="AV314" s="29">
        <f>COUNTIF(Roster!B:B,Table4[[#This Row],[EMPLID]])</f>
        <v>1</v>
      </c>
      <c r="AW314" s="29">
        <f>IF(Table4[[#This Row],[Is Agent ]]=0,"",SUM(Table4[[#This Row],[I_ACD_TIME]],Table4[[#This Row],[I_ACD_OTHER_TIME]],Table4[[#This Row],[I_ACD_AUX_OUT_TIME]],Table4[[#This Row],[I_ACW_TIME]]))</f>
        <v>12550</v>
      </c>
    </row>
    <row r="315" spans="1:49" x14ac:dyDescent="0.25">
      <c r="A315" s="29" t="str">
        <f>CONCATENATE(Table4[[#This Row],[CMSID]],"-",Table4[[#This Row],[CALL_DATE]])</f>
        <v>148641-45171</v>
      </c>
      <c r="B315">
        <v>152514101</v>
      </c>
      <c r="C315" s="8">
        <v>45171</v>
      </c>
      <c r="D315" t="s">
        <v>123</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t="s">
        <v>1449</v>
      </c>
      <c r="AH315" t="s">
        <v>1282</v>
      </c>
      <c r="AI315" t="s">
        <v>1295</v>
      </c>
      <c r="AJ315" s="12" t="s">
        <v>1297</v>
      </c>
      <c r="AK315" t="s">
        <v>125</v>
      </c>
      <c r="AL315" t="s">
        <v>125</v>
      </c>
      <c r="AM315" s="8">
        <v>45171</v>
      </c>
      <c r="AN315" s="12" t="s">
        <v>1297</v>
      </c>
      <c r="AO315" s="12" t="s">
        <v>1297</v>
      </c>
      <c r="AP315" t="s">
        <v>1703</v>
      </c>
      <c r="AQ315" t="s">
        <v>120</v>
      </c>
      <c r="AR315" s="35">
        <v>148641</v>
      </c>
      <c r="AS315" t="s">
        <v>1703</v>
      </c>
      <c r="AU315" s="29" t="str">
        <f>IFERROR(Table4[[#This Row],[THT]]/Table4[[#This Row],[ACD_CALLS]],"")</f>
        <v/>
      </c>
      <c r="AV315" s="29">
        <f>COUNTIF(Roster!B:B,Table4[[#This Row],[EMPLID]])</f>
        <v>1</v>
      </c>
      <c r="AW315" s="29">
        <f>IF(Table4[[#This Row],[Is Agent ]]=0,"",SUM(Table4[[#This Row],[I_ACD_TIME]],Table4[[#This Row],[I_ACD_OTHER_TIME]],Table4[[#This Row],[I_ACD_AUX_OUT_TIME]],Table4[[#This Row],[I_ACW_TIME]]))</f>
        <v>0</v>
      </c>
    </row>
    <row r="316" spans="1:49" x14ac:dyDescent="0.25">
      <c r="A316" s="29" t="str">
        <f>CONCATENATE(Table4[[#This Row],[CMSID]],"-",Table4[[#This Row],[CALL_DATE]])</f>
        <v>148641-45171</v>
      </c>
      <c r="B316">
        <v>152514101</v>
      </c>
      <c r="C316" s="8">
        <v>45171</v>
      </c>
      <c r="D316" t="s">
        <v>118</v>
      </c>
      <c r="E316">
        <v>16</v>
      </c>
      <c r="F316">
        <v>0</v>
      </c>
      <c r="G316">
        <v>9034</v>
      </c>
      <c r="H316">
        <v>537</v>
      </c>
      <c r="I316">
        <v>289</v>
      </c>
      <c r="J316">
        <v>4</v>
      </c>
      <c r="K316">
        <v>0</v>
      </c>
      <c r="L316">
        <v>891</v>
      </c>
      <c r="M316">
        <v>0</v>
      </c>
      <c r="N316">
        <v>0</v>
      </c>
      <c r="O316">
        <v>9</v>
      </c>
      <c r="P316">
        <v>826</v>
      </c>
      <c r="Q316">
        <v>7</v>
      </c>
      <c r="R316">
        <v>73</v>
      </c>
      <c r="S316">
        <v>2</v>
      </c>
      <c r="T316">
        <v>0</v>
      </c>
      <c r="U316">
        <v>18334</v>
      </c>
      <c r="V316">
        <v>8686</v>
      </c>
      <c r="W316">
        <v>0</v>
      </c>
      <c r="X316">
        <v>7</v>
      </c>
      <c r="Y316">
        <v>0</v>
      </c>
      <c r="Z316">
        <v>1789</v>
      </c>
      <c r="AA316">
        <v>0</v>
      </c>
      <c r="AB316">
        <v>3781</v>
      </c>
      <c r="AC316">
        <v>2010</v>
      </c>
      <c r="AD316">
        <v>0</v>
      </c>
      <c r="AE316">
        <v>731</v>
      </c>
      <c r="AF316">
        <v>0</v>
      </c>
      <c r="AG316" t="s">
        <v>1449</v>
      </c>
      <c r="AH316" t="s">
        <v>1282</v>
      </c>
      <c r="AI316" t="s">
        <v>1295</v>
      </c>
      <c r="AJ316" s="12" t="s">
        <v>1297</v>
      </c>
      <c r="AK316" t="s">
        <v>125</v>
      </c>
      <c r="AL316" t="s">
        <v>125</v>
      </c>
      <c r="AM316" s="8">
        <v>45171</v>
      </c>
      <c r="AN316" s="12" t="s">
        <v>1297</v>
      </c>
      <c r="AO316" s="12" t="s">
        <v>1297</v>
      </c>
      <c r="AP316" t="s">
        <v>1703</v>
      </c>
      <c r="AQ316" t="s">
        <v>120</v>
      </c>
      <c r="AR316" s="35">
        <v>148641</v>
      </c>
      <c r="AS316" t="s">
        <v>1703</v>
      </c>
      <c r="AU316" s="29">
        <f>IFERROR(Table4[[#This Row],[THT]]/Table4[[#This Row],[ACD_CALLS]],"")</f>
        <v>0</v>
      </c>
      <c r="AV316" s="29">
        <f>COUNTIF(Roster!B:B,Table4[[#This Row],[EMPLID]])</f>
        <v>1</v>
      </c>
      <c r="AW316" s="29">
        <f>IF(Table4[[#This Row],[Is Agent ]]=0,"",SUM(Table4[[#This Row],[I_ACD_TIME]],Table4[[#This Row],[I_ACD_OTHER_TIME]],Table4[[#This Row],[I_ACD_AUX_OUT_TIME]],Table4[[#This Row],[I_ACW_TIME]]))</f>
        <v>9864</v>
      </c>
    </row>
    <row r="317" spans="1:49" x14ac:dyDescent="0.25">
      <c r="A317" s="29" t="str">
        <f>CONCATENATE(Table4[[#This Row],[CMSID]],"-",Table4[[#This Row],[CALL_DATE]])</f>
        <v>148641-45174</v>
      </c>
      <c r="B317">
        <v>152514101</v>
      </c>
      <c r="C317" s="8">
        <v>45174</v>
      </c>
      <c r="D317" t="s">
        <v>118</v>
      </c>
      <c r="E317">
        <v>39</v>
      </c>
      <c r="F317">
        <v>0</v>
      </c>
      <c r="G317">
        <v>14894</v>
      </c>
      <c r="H317">
        <v>1346</v>
      </c>
      <c r="I317">
        <v>250</v>
      </c>
      <c r="J317">
        <v>19</v>
      </c>
      <c r="K317">
        <v>0</v>
      </c>
      <c r="L317">
        <v>915</v>
      </c>
      <c r="M317">
        <v>24</v>
      </c>
      <c r="N317">
        <v>0</v>
      </c>
      <c r="O317">
        <v>9</v>
      </c>
      <c r="P317">
        <v>1650</v>
      </c>
      <c r="Q317">
        <v>11</v>
      </c>
      <c r="R317">
        <v>189</v>
      </c>
      <c r="S317">
        <v>3</v>
      </c>
      <c r="T317">
        <v>0</v>
      </c>
      <c r="U317">
        <v>27590</v>
      </c>
      <c r="V317">
        <v>9497</v>
      </c>
      <c r="W317">
        <v>1645</v>
      </c>
      <c r="X317">
        <v>189</v>
      </c>
      <c r="Y317">
        <v>0</v>
      </c>
      <c r="Z317">
        <v>1784</v>
      </c>
      <c r="AA317">
        <v>0</v>
      </c>
      <c r="AB317">
        <v>6353</v>
      </c>
      <c r="AC317">
        <v>478</v>
      </c>
      <c r="AD317">
        <v>0</v>
      </c>
      <c r="AE317">
        <v>400</v>
      </c>
      <c r="AF317">
        <v>0</v>
      </c>
      <c r="AG317" t="s">
        <v>1449</v>
      </c>
      <c r="AH317" t="s">
        <v>1282</v>
      </c>
      <c r="AI317" t="s">
        <v>1295</v>
      </c>
      <c r="AJ317" s="12" t="s">
        <v>1297</v>
      </c>
      <c r="AK317" t="s">
        <v>125</v>
      </c>
      <c r="AL317" t="s">
        <v>125</v>
      </c>
      <c r="AM317" s="8">
        <v>45178</v>
      </c>
      <c r="AN317" s="12" t="s">
        <v>1297</v>
      </c>
      <c r="AO317" s="12" t="s">
        <v>1297</v>
      </c>
      <c r="AP317" t="s">
        <v>1703</v>
      </c>
      <c r="AQ317" t="s">
        <v>120</v>
      </c>
      <c r="AR317" s="35">
        <v>148641</v>
      </c>
      <c r="AS317" t="s">
        <v>1703</v>
      </c>
      <c r="AU317" s="29">
        <f>IFERROR(Table4[[#This Row],[THT]]/Table4[[#This Row],[ACD_CALLS]],"")</f>
        <v>0</v>
      </c>
      <c r="AV317" s="29">
        <f>COUNTIF(Roster!B:B,Table4[[#This Row],[EMPLID]])</f>
        <v>1</v>
      </c>
      <c r="AW317" s="29">
        <f>IF(Table4[[#This Row],[Is Agent ]]=0,"",SUM(Table4[[#This Row],[I_ACD_TIME]],Table4[[#This Row],[I_ACD_OTHER_TIME]],Table4[[#This Row],[I_ACD_AUX_OUT_TIME]],Table4[[#This Row],[I_ACW_TIME]]))</f>
        <v>16509</v>
      </c>
    </row>
    <row r="318" spans="1:49" x14ac:dyDescent="0.25">
      <c r="A318" s="29" t="str">
        <f>CONCATENATE(Table4[[#This Row],[CMSID]],"-",Table4[[#This Row],[CALL_DATE]])</f>
        <v>148641-45174</v>
      </c>
      <c r="B318">
        <v>152514101</v>
      </c>
      <c r="C318" s="8">
        <v>45174</v>
      </c>
      <c r="D318" t="s">
        <v>123</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t="s">
        <v>1449</v>
      </c>
      <c r="AH318" t="s">
        <v>1282</v>
      </c>
      <c r="AI318" t="s">
        <v>1295</v>
      </c>
      <c r="AJ318" s="12" t="s">
        <v>1297</v>
      </c>
      <c r="AK318" t="s">
        <v>125</v>
      </c>
      <c r="AL318" t="s">
        <v>125</v>
      </c>
      <c r="AM318" s="8">
        <v>45178</v>
      </c>
      <c r="AN318" s="12" t="s">
        <v>1297</v>
      </c>
      <c r="AO318" s="12" t="s">
        <v>1297</v>
      </c>
      <c r="AP318" t="s">
        <v>1703</v>
      </c>
      <c r="AQ318" t="s">
        <v>120</v>
      </c>
      <c r="AR318" s="35">
        <v>148641</v>
      </c>
      <c r="AS318" t="s">
        <v>1703</v>
      </c>
      <c r="AU318" s="29" t="str">
        <f>IFERROR(Table4[[#This Row],[THT]]/Table4[[#This Row],[ACD_CALLS]],"")</f>
        <v/>
      </c>
      <c r="AV318" s="29">
        <f>COUNTIF(Roster!B:B,Table4[[#This Row],[EMPLID]])</f>
        <v>1</v>
      </c>
      <c r="AW318" s="29">
        <f>IF(Table4[[#This Row],[Is Agent ]]=0,"",SUM(Table4[[#This Row],[I_ACD_TIME]],Table4[[#This Row],[I_ACD_OTHER_TIME]],Table4[[#This Row],[I_ACD_AUX_OUT_TIME]],Table4[[#This Row],[I_ACW_TIME]]))</f>
        <v>0</v>
      </c>
    </row>
    <row r="319" spans="1:49" x14ac:dyDescent="0.25">
      <c r="A319" s="29" t="str">
        <f>CONCATENATE(Table4[[#This Row],[CMSID]],"-",Table4[[#This Row],[CALL_DATE]])</f>
        <v>148641-45173</v>
      </c>
      <c r="B319">
        <v>152514101</v>
      </c>
      <c r="C319" s="8">
        <v>45173</v>
      </c>
      <c r="D319" t="s">
        <v>123</v>
      </c>
      <c r="E319">
        <v>3</v>
      </c>
      <c r="F319">
        <v>0</v>
      </c>
      <c r="G319">
        <v>1196</v>
      </c>
      <c r="H319">
        <v>211</v>
      </c>
      <c r="I319">
        <v>0</v>
      </c>
      <c r="J319">
        <v>0</v>
      </c>
      <c r="K319">
        <v>0</v>
      </c>
      <c r="L319">
        <v>0</v>
      </c>
      <c r="M319">
        <v>0</v>
      </c>
      <c r="N319">
        <v>0</v>
      </c>
      <c r="O319">
        <v>0</v>
      </c>
      <c r="P319">
        <v>211</v>
      </c>
      <c r="Q319">
        <v>1</v>
      </c>
      <c r="R319">
        <v>9</v>
      </c>
      <c r="S319">
        <v>0</v>
      </c>
      <c r="T319">
        <v>0</v>
      </c>
      <c r="U319">
        <v>0</v>
      </c>
      <c r="V319">
        <v>0</v>
      </c>
      <c r="W319">
        <v>0</v>
      </c>
      <c r="X319">
        <v>0</v>
      </c>
      <c r="Y319">
        <v>0</v>
      </c>
      <c r="Z319">
        <v>0</v>
      </c>
      <c r="AA319">
        <v>0</v>
      </c>
      <c r="AB319">
        <v>0</v>
      </c>
      <c r="AC319">
        <v>0</v>
      </c>
      <c r="AD319">
        <v>0</v>
      </c>
      <c r="AE319">
        <v>0</v>
      </c>
      <c r="AF319">
        <v>0</v>
      </c>
      <c r="AG319" t="s">
        <v>1449</v>
      </c>
      <c r="AH319" t="s">
        <v>1282</v>
      </c>
      <c r="AI319" t="s">
        <v>1295</v>
      </c>
      <c r="AJ319" s="12" t="s">
        <v>1297</v>
      </c>
      <c r="AK319" t="s">
        <v>125</v>
      </c>
      <c r="AL319" t="s">
        <v>125</v>
      </c>
      <c r="AM319" s="8">
        <v>45178</v>
      </c>
      <c r="AN319" s="12" t="s">
        <v>1297</v>
      </c>
      <c r="AO319" s="12" t="s">
        <v>1297</v>
      </c>
      <c r="AP319" t="s">
        <v>1703</v>
      </c>
      <c r="AQ319" t="s">
        <v>120</v>
      </c>
      <c r="AR319" s="35">
        <v>148641</v>
      </c>
      <c r="AS319" t="s">
        <v>1703</v>
      </c>
      <c r="AU319" s="29">
        <f>IFERROR(Table4[[#This Row],[THT]]/Table4[[#This Row],[ACD_CALLS]],"")</f>
        <v>0</v>
      </c>
      <c r="AV319" s="29">
        <f>COUNTIF(Roster!B:B,Table4[[#This Row],[EMPLID]])</f>
        <v>1</v>
      </c>
      <c r="AW319" s="29">
        <f>IF(Table4[[#This Row],[Is Agent ]]=0,"",SUM(Table4[[#This Row],[I_ACD_TIME]],Table4[[#This Row],[I_ACD_OTHER_TIME]],Table4[[#This Row],[I_ACD_AUX_OUT_TIME]],Table4[[#This Row],[I_ACW_TIME]]))</f>
        <v>1407</v>
      </c>
    </row>
    <row r="320" spans="1:49" x14ac:dyDescent="0.25">
      <c r="A320" s="29" t="e">
        <f>CONCATENATE(Table4[[#This Row],[CMSID]],"-",Table4[[#This Row],[CALL_DATE]])</f>
        <v>#N/A</v>
      </c>
      <c r="B320" t="e">
        <v>#N/A</v>
      </c>
      <c r="C320" s="8">
        <v>45176</v>
      </c>
      <c r="D320" t="s">
        <v>123</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t="e">
        <v>#N/A</v>
      </c>
      <c r="AH320" t="s">
        <v>1283</v>
      </c>
      <c r="AI320" t="e">
        <v>#N/A</v>
      </c>
      <c r="AJ320" s="12" t="s">
        <v>1297</v>
      </c>
      <c r="AK320" t="s">
        <v>127</v>
      </c>
      <c r="AL320" t="s">
        <v>127</v>
      </c>
      <c r="AM320" s="8">
        <v>45178</v>
      </c>
      <c r="AN320" s="12" t="s">
        <v>1297</v>
      </c>
      <c r="AO320" s="12" t="s">
        <v>1297</v>
      </c>
      <c r="AP320" t="s">
        <v>1703</v>
      </c>
      <c r="AQ320" t="s">
        <v>120</v>
      </c>
      <c r="AR320" t="e">
        <v>#N/A</v>
      </c>
      <c r="AS320" t="s">
        <v>1703</v>
      </c>
      <c r="AU320" s="29" t="str">
        <f>IFERROR(Table4[[#This Row],[THT]]/Table4[[#This Row],[ACD_CALLS]],"")</f>
        <v/>
      </c>
      <c r="AV320" s="29">
        <f>COUNTIF(Roster!B:B,Table4[[#This Row],[EMPLID]])</f>
        <v>0</v>
      </c>
      <c r="AW320" s="29" t="str">
        <f>IF(Table4[[#This Row],[Is Agent ]]=0,"",SUM(Table4[[#This Row],[I_ACD_TIME]],Table4[[#This Row],[I_ACD_OTHER_TIME]],Table4[[#This Row],[I_ACD_AUX_OUT_TIME]],Table4[[#This Row],[I_ACW_TIME]]))</f>
        <v/>
      </c>
    </row>
    <row r="321" spans="1:49" x14ac:dyDescent="0.25">
      <c r="A321" s="29" t="e">
        <f>CONCATENATE(Table4[[#This Row],[CMSID]],"-",Table4[[#This Row],[CALL_DATE]])</f>
        <v>#N/A</v>
      </c>
      <c r="B321" t="e">
        <v>#N/A</v>
      </c>
      <c r="C321" s="8">
        <v>45176</v>
      </c>
      <c r="D321" t="s">
        <v>118</v>
      </c>
      <c r="E321">
        <v>0</v>
      </c>
      <c r="F321">
        <v>0</v>
      </c>
      <c r="G321">
        <v>0</v>
      </c>
      <c r="H321">
        <v>0</v>
      </c>
      <c r="I321">
        <v>0</v>
      </c>
      <c r="J321">
        <v>0</v>
      </c>
      <c r="K321">
        <v>0</v>
      </c>
      <c r="L321">
        <v>37</v>
      </c>
      <c r="M321">
        <v>0</v>
      </c>
      <c r="N321">
        <v>0</v>
      </c>
      <c r="O321">
        <v>8</v>
      </c>
      <c r="P321">
        <v>10</v>
      </c>
      <c r="Q321">
        <v>5</v>
      </c>
      <c r="R321">
        <v>0</v>
      </c>
      <c r="S321">
        <v>4</v>
      </c>
      <c r="T321">
        <v>0</v>
      </c>
      <c r="U321">
        <v>3263</v>
      </c>
      <c r="V321">
        <v>3263</v>
      </c>
      <c r="W321">
        <v>0</v>
      </c>
      <c r="X321">
        <v>491</v>
      </c>
      <c r="Y321">
        <v>0</v>
      </c>
      <c r="Z321">
        <v>0</v>
      </c>
      <c r="AA321">
        <v>0</v>
      </c>
      <c r="AB321">
        <v>2751</v>
      </c>
      <c r="AC321">
        <v>0</v>
      </c>
      <c r="AD321">
        <v>0</v>
      </c>
      <c r="AE321">
        <v>0</v>
      </c>
      <c r="AF321">
        <v>0</v>
      </c>
      <c r="AG321" t="e">
        <v>#N/A</v>
      </c>
      <c r="AH321" t="s">
        <v>1283</v>
      </c>
      <c r="AI321" t="e">
        <v>#N/A</v>
      </c>
      <c r="AJ321" s="12" t="s">
        <v>1297</v>
      </c>
      <c r="AK321" t="s">
        <v>127</v>
      </c>
      <c r="AL321" t="s">
        <v>127</v>
      </c>
      <c r="AM321" s="8">
        <v>45178</v>
      </c>
      <c r="AN321" s="12" t="s">
        <v>1297</v>
      </c>
      <c r="AO321" s="12" t="s">
        <v>1297</v>
      </c>
      <c r="AP321" t="s">
        <v>1703</v>
      </c>
      <c r="AQ321" t="s">
        <v>120</v>
      </c>
      <c r="AR321" t="e">
        <v>#N/A</v>
      </c>
      <c r="AS321" t="s">
        <v>1703</v>
      </c>
      <c r="AU321" s="29" t="str">
        <f>IFERROR(Table4[[#This Row],[THT]]/Table4[[#This Row],[ACD_CALLS]],"")</f>
        <v/>
      </c>
      <c r="AV321" s="29">
        <f>COUNTIF(Roster!B:B,Table4[[#This Row],[EMPLID]])</f>
        <v>0</v>
      </c>
      <c r="AW321" s="29" t="str">
        <f>IF(Table4[[#This Row],[Is Agent ]]=0,"",SUM(Table4[[#This Row],[I_ACD_TIME]],Table4[[#This Row],[I_ACD_OTHER_TIME]],Table4[[#This Row],[I_ACD_AUX_OUT_TIME]],Table4[[#This Row],[I_ACW_TIME]]))</f>
        <v/>
      </c>
    </row>
    <row r="322" spans="1:49" x14ac:dyDescent="0.25">
      <c r="A322" s="29" t="e">
        <f>CONCATENATE(Table4[[#This Row],[CMSID]],"-",Table4[[#This Row],[CALL_DATE]])</f>
        <v>#N/A</v>
      </c>
      <c r="B322" t="e">
        <v>#N/A</v>
      </c>
      <c r="C322" s="8">
        <v>45174</v>
      </c>
      <c r="D322" t="s">
        <v>118</v>
      </c>
      <c r="E322">
        <v>0</v>
      </c>
      <c r="F322">
        <v>0</v>
      </c>
      <c r="G322">
        <v>0</v>
      </c>
      <c r="H322">
        <v>0</v>
      </c>
      <c r="I322">
        <v>0</v>
      </c>
      <c r="J322">
        <v>0</v>
      </c>
      <c r="K322">
        <v>0</v>
      </c>
      <c r="L322">
        <v>65</v>
      </c>
      <c r="M322">
        <v>629</v>
      </c>
      <c r="N322">
        <v>0</v>
      </c>
      <c r="O322">
        <v>5</v>
      </c>
      <c r="P322">
        <v>438</v>
      </c>
      <c r="Q322">
        <v>5</v>
      </c>
      <c r="R322">
        <v>0</v>
      </c>
      <c r="S322">
        <v>3</v>
      </c>
      <c r="T322">
        <v>0</v>
      </c>
      <c r="U322">
        <v>1999</v>
      </c>
      <c r="V322">
        <v>1999</v>
      </c>
      <c r="W322">
        <v>0</v>
      </c>
      <c r="X322">
        <v>902</v>
      </c>
      <c r="Y322">
        <v>0</v>
      </c>
      <c r="Z322">
        <v>0</v>
      </c>
      <c r="AA322">
        <v>1077</v>
      </c>
      <c r="AB322">
        <v>0</v>
      </c>
      <c r="AC322">
        <v>0</v>
      </c>
      <c r="AD322">
        <v>0</v>
      </c>
      <c r="AE322">
        <v>0</v>
      </c>
      <c r="AF322">
        <v>0</v>
      </c>
      <c r="AG322" t="e">
        <v>#N/A</v>
      </c>
      <c r="AH322" t="s">
        <v>1283</v>
      </c>
      <c r="AI322" t="e">
        <v>#N/A</v>
      </c>
      <c r="AJ322" s="12" t="s">
        <v>1297</v>
      </c>
      <c r="AK322" t="s">
        <v>127</v>
      </c>
      <c r="AL322" t="s">
        <v>127</v>
      </c>
      <c r="AM322" s="8">
        <v>45178</v>
      </c>
      <c r="AN322" s="12" t="s">
        <v>1297</v>
      </c>
      <c r="AO322" s="12" t="s">
        <v>1297</v>
      </c>
      <c r="AP322" t="s">
        <v>1703</v>
      </c>
      <c r="AQ322" t="s">
        <v>120</v>
      </c>
      <c r="AR322" t="e">
        <v>#N/A</v>
      </c>
      <c r="AS322" t="s">
        <v>1703</v>
      </c>
      <c r="AU322" s="29" t="str">
        <f>IFERROR(Table4[[#This Row],[THT]]/Table4[[#This Row],[ACD_CALLS]],"")</f>
        <v/>
      </c>
      <c r="AV322" s="29">
        <f>COUNTIF(Roster!B:B,Table4[[#This Row],[EMPLID]])</f>
        <v>0</v>
      </c>
      <c r="AW322" s="29" t="str">
        <f>IF(Table4[[#This Row],[Is Agent ]]=0,"",SUM(Table4[[#This Row],[I_ACD_TIME]],Table4[[#This Row],[I_ACD_OTHER_TIME]],Table4[[#This Row],[I_ACD_AUX_OUT_TIME]],Table4[[#This Row],[I_ACW_TIME]]))</f>
        <v/>
      </c>
    </row>
    <row r="323" spans="1:49" x14ac:dyDescent="0.25">
      <c r="A323" s="29" t="e">
        <f>CONCATENATE(Table4[[#This Row],[CMSID]],"-",Table4[[#This Row],[CALL_DATE]])</f>
        <v>#N/A</v>
      </c>
      <c r="B323" t="e">
        <v>#N/A</v>
      </c>
      <c r="C323" s="8">
        <v>45178</v>
      </c>
      <c r="D323" t="s">
        <v>123</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t="e">
        <v>#N/A</v>
      </c>
      <c r="AH323" t="s">
        <v>1283</v>
      </c>
      <c r="AI323" t="e">
        <v>#N/A</v>
      </c>
      <c r="AJ323" s="12" t="s">
        <v>1297</v>
      </c>
      <c r="AK323" t="s">
        <v>127</v>
      </c>
      <c r="AL323" t="s">
        <v>127</v>
      </c>
      <c r="AM323" s="8">
        <v>45178</v>
      </c>
      <c r="AN323" s="12" t="s">
        <v>1297</v>
      </c>
      <c r="AO323" s="12" t="s">
        <v>1297</v>
      </c>
      <c r="AP323" t="s">
        <v>1703</v>
      </c>
      <c r="AQ323" t="s">
        <v>120</v>
      </c>
      <c r="AR323" t="e">
        <v>#N/A</v>
      </c>
      <c r="AS323" t="s">
        <v>1703</v>
      </c>
      <c r="AU323" s="29" t="str">
        <f>IFERROR(Table4[[#This Row],[THT]]/Table4[[#This Row],[ACD_CALLS]],"")</f>
        <v/>
      </c>
      <c r="AV323" s="29">
        <f>COUNTIF(Roster!B:B,Table4[[#This Row],[EMPLID]])</f>
        <v>0</v>
      </c>
      <c r="AW323" s="29" t="str">
        <f>IF(Table4[[#This Row],[Is Agent ]]=0,"",SUM(Table4[[#This Row],[I_ACD_TIME]],Table4[[#This Row],[I_ACD_OTHER_TIME]],Table4[[#This Row],[I_ACD_AUX_OUT_TIME]],Table4[[#This Row],[I_ACW_TIME]]))</f>
        <v/>
      </c>
    </row>
    <row r="324" spans="1:49" x14ac:dyDescent="0.25">
      <c r="A324" s="29" t="e">
        <f>CONCATENATE(Table4[[#This Row],[CMSID]],"-",Table4[[#This Row],[CALL_DATE]])</f>
        <v>#N/A</v>
      </c>
      <c r="B324" t="e">
        <v>#N/A</v>
      </c>
      <c r="C324" s="8">
        <v>45175</v>
      </c>
      <c r="D324" t="s">
        <v>123</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t="e">
        <v>#N/A</v>
      </c>
      <c r="AH324" t="s">
        <v>1283</v>
      </c>
      <c r="AI324" t="e">
        <v>#N/A</v>
      </c>
      <c r="AJ324" s="12" t="s">
        <v>1297</v>
      </c>
      <c r="AK324" t="s">
        <v>127</v>
      </c>
      <c r="AL324" t="s">
        <v>127</v>
      </c>
      <c r="AM324" s="8">
        <v>45178</v>
      </c>
      <c r="AN324" s="12" t="s">
        <v>1297</v>
      </c>
      <c r="AO324" s="12" t="s">
        <v>1297</v>
      </c>
      <c r="AP324" t="s">
        <v>1703</v>
      </c>
      <c r="AQ324" t="s">
        <v>120</v>
      </c>
      <c r="AR324" t="e">
        <v>#N/A</v>
      </c>
      <c r="AS324" t="s">
        <v>1703</v>
      </c>
      <c r="AU324" s="29" t="str">
        <f>IFERROR(Table4[[#This Row],[THT]]/Table4[[#This Row],[ACD_CALLS]],"")</f>
        <v/>
      </c>
      <c r="AV324" s="29">
        <f>COUNTIF(Roster!B:B,Table4[[#This Row],[EMPLID]])</f>
        <v>0</v>
      </c>
      <c r="AW324" s="29" t="str">
        <f>IF(Table4[[#This Row],[Is Agent ]]=0,"",SUM(Table4[[#This Row],[I_ACD_TIME]],Table4[[#This Row],[I_ACD_OTHER_TIME]],Table4[[#This Row],[I_ACD_AUX_OUT_TIME]],Table4[[#This Row],[I_ACW_TIME]]))</f>
        <v/>
      </c>
    </row>
    <row r="325" spans="1:49" x14ac:dyDescent="0.25">
      <c r="A325" s="29" t="e">
        <f>CONCATENATE(Table4[[#This Row],[CMSID]],"-",Table4[[#This Row],[CALL_DATE]])</f>
        <v>#N/A</v>
      </c>
      <c r="B325" t="e">
        <v>#N/A</v>
      </c>
      <c r="C325" s="8">
        <v>45177</v>
      </c>
      <c r="D325" t="s">
        <v>123</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t="e">
        <v>#N/A</v>
      </c>
      <c r="AH325" t="s">
        <v>1283</v>
      </c>
      <c r="AI325" t="e">
        <v>#N/A</v>
      </c>
      <c r="AJ325" s="12" t="s">
        <v>1297</v>
      </c>
      <c r="AK325" t="s">
        <v>127</v>
      </c>
      <c r="AL325" t="s">
        <v>127</v>
      </c>
      <c r="AM325" s="8">
        <v>45178</v>
      </c>
      <c r="AN325" s="12" t="s">
        <v>1297</v>
      </c>
      <c r="AO325" s="12" t="s">
        <v>1297</v>
      </c>
      <c r="AP325" t="s">
        <v>1703</v>
      </c>
      <c r="AQ325" t="s">
        <v>120</v>
      </c>
      <c r="AR325" t="e">
        <v>#N/A</v>
      </c>
      <c r="AS325" t="s">
        <v>1703</v>
      </c>
      <c r="AU325" s="29" t="str">
        <f>IFERROR(Table4[[#This Row],[THT]]/Table4[[#This Row],[ACD_CALLS]],"")</f>
        <v/>
      </c>
      <c r="AV325" s="29">
        <f>COUNTIF(Roster!B:B,Table4[[#This Row],[EMPLID]])</f>
        <v>0</v>
      </c>
      <c r="AW325" s="29" t="str">
        <f>IF(Table4[[#This Row],[Is Agent ]]=0,"",SUM(Table4[[#This Row],[I_ACD_TIME]],Table4[[#This Row],[I_ACD_OTHER_TIME]],Table4[[#This Row],[I_ACD_AUX_OUT_TIME]],Table4[[#This Row],[I_ACW_TIME]]))</f>
        <v/>
      </c>
    </row>
    <row r="326" spans="1:49" x14ac:dyDescent="0.25">
      <c r="A326" s="29" t="e">
        <f>CONCATENATE(Table4[[#This Row],[CMSID]],"-",Table4[[#This Row],[CALL_DATE]])</f>
        <v>#N/A</v>
      </c>
      <c r="B326" t="e">
        <v>#N/A</v>
      </c>
      <c r="C326" s="8">
        <v>45177</v>
      </c>
      <c r="D326" t="s">
        <v>118</v>
      </c>
      <c r="E326">
        <v>0</v>
      </c>
      <c r="F326">
        <v>0</v>
      </c>
      <c r="G326">
        <v>0</v>
      </c>
      <c r="H326">
        <v>0</v>
      </c>
      <c r="I326">
        <v>0</v>
      </c>
      <c r="J326">
        <v>0</v>
      </c>
      <c r="K326">
        <v>0</v>
      </c>
      <c r="L326">
        <v>36</v>
      </c>
      <c r="M326">
        <v>173</v>
      </c>
      <c r="N326">
        <v>0</v>
      </c>
      <c r="O326">
        <v>8</v>
      </c>
      <c r="P326">
        <v>5</v>
      </c>
      <c r="Q326">
        <v>4</v>
      </c>
      <c r="R326">
        <v>0</v>
      </c>
      <c r="S326">
        <v>4</v>
      </c>
      <c r="T326">
        <v>0</v>
      </c>
      <c r="U326">
        <v>550</v>
      </c>
      <c r="V326">
        <v>550</v>
      </c>
      <c r="W326">
        <v>0</v>
      </c>
      <c r="X326">
        <v>517</v>
      </c>
      <c r="Y326">
        <v>0</v>
      </c>
      <c r="Z326">
        <v>0</v>
      </c>
      <c r="AA326">
        <v>0</v>
      </c>
      <c r="AB326">
        <v>0</v>
      </c>
      <c r="AC326">
        <v>0</v>
      </c>
      <c r="AD326">
        <v>0</v>
      </c>
      <c r="AE326">
        <v>0</v>
      </c>
      <c r="AF326">
        <v>0</v>
      </c>
      <c r="AG326" t="e">
        <v>#N/A</v>
      </c>
      <c r="AH326" t="s">
        <v>1283</v>
      </c>
      <c r="AI326" t="e">
        <v>#N/A</v>
      </c>
      <c r="AJ326" s="12" t="s">
        <v>1297</v>
      </c>
      <c r="AK326" t="s">
        <v>127</v>
      </c>
      <c r="AL326" t="s">
        <v>127</v>
      </c>
      <c r="AM326" s="8">
        <v>45178</v>
      </c>
      <c r="AN326" s="12" t="s">
        <v>1297</v>
      </c>
      <c r="AO326" s="12" t="s">
        <v>1297</v>
      </c>
      <c r="AP326" t="s">
        <v>1703</v>
      </c>
      <c r="AQ326" t="s">
        <v>120</v>
      </c>
      <c r="AR326" t="e">
        <v>#N/A</v>
      </c>
      <c r="AS326" t="s">
        <v>1703</v>
      </c>
      <c r="AU326" s="29" t="str">
        <f>IFERROR(Table4[[#This Row],[THT]]/Table4[[#This Row],[ACD_CALLS]],"")</f>
        <v/>
      </c>
      <c r="AV326" s="29">
        <f>COUNTIF(Roster!B:B,Table4[[#This Row],[EMPLID]])</f>
        <v>0</v>
      </c>
      <c r="AW326" s="29" t="str">
        <f>IF(Table4[[#This Row],[Is Agent ]]=0,"",SUM(Table4[[#This Row],[I_ACD_TIME]],Table4[[#This Row],[I_ACD_OTHER_TIME]],Table4[[#This Row],[I_ACD_AUX_OUT_TIME]],Table4[[#This Row],[I_ACW_TIME]]))</f>
        <v/>
      </c>
    </row>
    <row r="327" spans="1:49" x14ac:dyDescent="0.25">
      <c r="A327" s="29" t="e">
        <f>CONCATENATE(Table4[[#This Row],[CMSID]],"-",Table4[[#This Row],[CALL_DATE]])</f>
        <v>#N/A</v>
      </c>
      <c r="B327" t="e">
        <v>#N/A</v>
      </c>
      <c r="C327" s="8">
        <v>45171</v>
      </c>
      <c r="D327" t="s">
        <v>118</v>
      </c>
      <c r="E327">
        <v>0</v>
      </c>
      <c r="F327">
        <v>0</v>
      </c>
      <c r="G327">
        <v>0</v>
      </c>
      <c r="H327">
        <v>0</v>
      </c>
      <c r="I327">
        <v>0</v>
      </c>
      <c r="J327">
        <v>0</v>
      </c>
      <c r="K327">
        <v>0</v>
      </c>
      <c r="L327">
        <v>38</v>
      </c>
      <c r="M327">
        <v>0</v>
      </c>
      <c r="N327">
        <v>0</v>
      </c>
      <c r="O327">
        <v>5</v>
      </c>
      <c r="P327">
        <v>7</v>
      </c>
      <c r="Q327">
        <v>3</v>
      </c>
      <c r="R327">
        <v>0</v>
      </c>
      <c r="S327">
        <v>2</v>
      </c>
      <c r="T327">
        <v>0</v>
      </c>
      <c r="U327">
        <v>129</v>
      </c>
      <c r="V327">
        <v>129</v>
      </c>
      <c r="W327">
        <v>0</v>
      </c>
      <c r="X327">
        <v>78</v>
      </c>
      <c r="Y327">
        <v>0</v>
      </c>
      <c r="Z327">
        <v>0</v>
      </c>
      <c r="AA327">
        <v>29</v>
      </c>
      <c r="AB327">
        <v>0</v>
      </c>
      <c r="AC327">
        <v>0</v>
      </c>
      <c r="AD327">
        <v>0</v>
      </c>
      <c r="AE327">
        <v>0</v>
      </c>
      <c r="AF327">
        <v>0</v>
      </c>
      <c r="AG327" t="e">
        <v>#N/A</v>
      </c>
      <c r="AH327" t="s">
        <v>1283</v>
      </c>
      <c r="AI327" t="e">
        <v>#N/A</v>
      </c>
      <c r="AJ327" s="12" t="s">
        <v>1297</v>
      </c>
      <c r="AK327" t="s">
        <v>127</v>
      </c>
      <c r="AL327" t="s">
        <v>127</v>
      </c>
      <c r="AM327" s="8">
        <v>45171</v>
      </c>
      <c r="AN327" s="12" t="s">
        <v>1297</v>
      </c>
      <c r="AO327" s="12" t="s">
        <v>1297</v>
      </c>
      <c r="AP327" t="s">
        <v>1703</v>
      </c>
      <c r="AQ327" t="s">
        <v>120</v>
      </c>
      <c r="AR327" t="e">
        <v>#N/A</v>
      </c>
      <c r="AS327" t="s">
        <v>1703</v>
      </c>
      <c r="AU327" s="29" t="str">
        <f>IFERROR(Table4[[#This Row],[THT]]/Table4[[#This Row],[ACD_CALLS]],"")</f>
        <v/>
      </c>
      <c r="AV327" s="29">
        <f>COUNTIF(Roster!B:B,Table4[[#This Row],[EMPLID]])</f>
        <v>0</v>
      </c>
      <c r="AW327" s="29" t="str">
        <f>IF(Table4[[#This Row],[Is Agent ]]=0,"",SUM(Table4[[#This Row],[I_ACD_TIME]],Table4[[#This Row],[I_ACD_OTHER_TIME]],Table4[[#This Row],[I_ACD_AUX_OUT_TIME]],Table4[[#This Row],[I_ACW_TIME]]))</f>
        <v/>
      </c>
    </row>
    <row r="328" spans="1:49" x14ac:dyDescent="0.25">
      <c r="A328" s="29" t="e">
        <f>CONCATENATE(Table4[[#This Row],[CMSID]],"-",Table4[[#This Row],[CALL_DATE]])</f>
        <v>#N/A</v>
      </c>
      <c r="B328" t="e">
        <v>#N/A</v>
      </c>
      <c r="C328" s="8">
        <v>45175</v>
      </c>
      <c r="D328" t="s">
        <v>118</v>
      </c>
      <c r="E328">
        <v>0</v>
      </c>
      <c r="F328">
        <v>0</v>
      </c>
      <c r="G328">
        <v>0</v>
      </c>
      <c r="H328">
        <v>0</v>
      </c>
      <c r="I328">
        <v>0</v>
      </c>
      <c r="J328">
        <v>0</v>
      </c>
      <c r="K328">
        <v>0</v>
      </c>
      <c r="L328">
        <v>28</v>
      </c>
      <c r="M328">
        <v>724</v>
      </c>
      <c r="N328">
        <v>0</v>
      </c>
      <c r="O328">
        <v>6</v>
      </c>
      <c r="P328">
        <v>4</v>
      </c>
      <c r="Q328">
        <v>3</v>
      </c>
      <c r="R328">
        <v>0</v>
      </c>
      <c r="S328">
        <v>3</v>
      </c>
      <c r="T328">
        <v>0</v>
      </c>
      <c r="U328">
        <v>987</v>
      </c>
      <c r="V328">
        <v>987</v>
      </c>
      <c r="W328">
        <v>0</v>
      </c>
      <c r="X328">
        <v>962</v>
      </c>
      <c r="Y328">
        <v>0</v>
      </c>
      <c r="Z328">
        <v>0</v>
      </c>
      <c r="AA328">
        <v>0</v>
      </c>
      <c r="AB328">
        <v>0</v>
      </c>
      <c r="AC328">
        <v>0</v>
      </c>
      <c r="AD328">
        <v>0</v>
      </c>
      <c r="AE328">
        <v>0</v>
      </c>
      <c r="AF328">
        <v>0</v>
      </c>
      <c r="AG328" t="e">
        <v>#N/A</v>
      </c>
      <c r="AH328" t="s">
        <v>1283</v>
      </c>
      <c r="AI328" t="e">
        <v>#N/A</v>
      </c>
      <c r="AJ328" s="12" t="s">
        <v>1297</v>
      </c>
      <c r="AK328" t="s">
        <v>127</v>
      </c>
      <c r="AL328" t="s">
        <v>127</v>
      </c>
      <c r="AM328" s="8">
        <v>45178</v>
      </c>
      <c r="AN328" s="12" t="s">
        <v>1297</v>
      </c>
      <c r="AO328" s="12" t="s">
        <v>1297</v>
      </c>
      <c r="AP328" t="s">
        <v>1703</v>
      </c>
      <c r="AQ328" t="s">
        <v>120</v>
      </c>
      <c r="AR328" t="e">
        <v>#N/A</v>
      </c>
      <c r="AS328" t="s">
        <v>1703</v>
      </c>
      <c r="AU328" s="29" t="str">
        <f>IFERROR(Table4[[#This Row],[THT]]/Table4[[#This Row],[ACD_CALLS]],"")</f>
        <v/>
      </c>
      <c r="AV328" s="29">
        <f>COUNTIF(Roster!B:B,Table4[[#This Row],[EMPLID]])</f>
        <v>0</v>
      </c>
      <c r="AW328" s="29" t="str">
        <f>IF(Table4[[#This Row],[Is Agent ]]=0,"",SUM(Table4[[#This Row],[I_ACD_TIME]],Table4[[#This Row],[I_ACD_OTHER_TIME]],Table4[[#This Row],[I_ACD_AUX_OUT_TIME]],Table4[[#This Row],[I_ACW_TIME]]))</f>
        <v/>
      </c>
    </row>
    <row r="329" spans="1:49" x14ac:dyDescent="0.25">
      <c r="A329" s="29" t="e">
        <f>CONCATENATE(Table4[[#This Row],[CMSID]],"-",Table4[[#This Row],[CALL_DATE]])</f>
        <v>#N/A</v>
      </c>
      <c r="B329" t="e">
        <v>#N/A</v>
      </c>
      <c r="C329" s="8">
        <v>45178</v>
      </c>
      <c r="D329" t="s">
        <v>118</v>
      </c>
      <c r="E329">
        <v>0</v>
      </c>
      <c r="F329">
        <v>0</v>
      </c>
      <c r="G329">
        <v>0</v>
      </c>
      <c r="H329">
        <v>0</v>
      </c>
      <c r="I329">
        <v>0</v>
      </c>
      <c r="J329">
        <v>0</v>
      </c>
      <c r="K329">
        <v>0</v>
      </c>
      <c r="L329">
        <v>306</v>
      </c>
      <c r="M329">
        <v>402</v>
      </c>
      <c r="N329">
        <v>0</v>
      </c>
      <c r="O329">
        <v>5</v>
      </c>
      <c r="P329">
        <v>2</v>
      </c>
      <c r="Q329">
        <v>2</v>
      </c>
      <c r="R329">
        <v>0</v>
      </c>
      <c r="S329">
        <v>2</v>
      </c>
      <c r="T329">
        <v>0</v>
      </c>
      <c r="U329">
        <v>1770</v>
      </c>
      <c r="V329">
        <v>1770</v>
      </c>
      <c r="W329">
        <v>0</v>
      </c>
      <c r="X329">
        <v>579</v>
      </c>
      <c r="Y329">
        <v>0</v>
      </c>
      <c r="Z329">
        <v>0</v>
      </c>
      <c r="AA329">
        <v>1154</v>
      </c>
      <c r="AB329">
        <v>0</v>
      </c>
      <c r="AC329">
        <v>0</v>
      </c>
      <c r="AD329">
        <v>0</v>
      </c>
      <c r="AE329">
        <v>0</v>
      </c>
      <c r="AF329">
        <v>0</v>
      </c>
      <c r="AG329" t="e">
        <v>#N/A</v>
      </c>
      <c r="AH329" t="s">
        <v>1283</v>
      </c>
      <c r="AI329" t="e">
        <v>#N/A</v>
      </c>
      <c r="AJ329" s="12" t="s">
        <v>1297</v>
      </c>
      <c r="AK329" t="s">
        <v>127</v>
      </c>
      <c r="AL329" t="s">
        <v>127</v>
      </c>
      <c r="AM329" s="8">
        <v>45178</v>
      </c>
      <c r="AN329" s="12" t="s">
        <v>1297</v>
      </c>
      <c r="AO329" s="12" t="s">
        <v>1297</v>
      </c>
      <c r="AP329" t="s">
        <v>1703</v>
      </c>
      <c r="AQ329" t="s">
        <v>120</v>
      </c>
      <c r="AR329" t="e">
        <v>#N/A</v>
      </c>
      <c r="AS329" t="s">
        <v>1703</v>
      </c>
      <c r="AU329" s="29" t="str">
        <f>IFERROR(Table4[[#This Row],[THT]]/Table4[[#This Row],[ACD_CALLS]],"")</f>
        <v/>
      </c>
      <c r="AV329" s="29">
        <f>COUNTIF(Roster!B:B,Table4[[#This Row],[EMPLID]])</f>
        <v>0</v>
      </c>
      <c r="AW329" s="29" t="str">
        <f>IF(Table4[[#This Row],[Is Agent ]]=0,"",SUM(Table4[[#This Row],[I_ACD_TIME]],Table4[[#This Row],[I_ACD_OTHER_TIME]],Table4[[#This Row],[I_ACD_AUX_OUT_TIME]],Table4[[#This Row],[I_ACW_TIME]]))</f>
        <v/>
      </c>
    </row>
    <row r="330" spans="1:49" x14ac:dyDescent="0.25">
      <c r="A330" s="29" t="e">
        <f>CONCATENATE(Table4[[#This Row],[CMSID]],"-",Table4[[#This Row],[CALL_DATE]])</f>
        <v>#N/A</v>
      </c>
      <c r="B330" t="e">
        <v>#N/A</v>
      </c>
      <c r="C330" s="8">
        <v>45174</v>
      </c>
      <c r="D330" t="s">
        <v>123</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t="e">
        <v>#N/A</v>
      </c>
      <c r="AH330" t="s">
        <v>1283</v>
      </c>
      <c r="AI330" t="e">
        <v>#N/A</v>
      </c>
      <c r="AJ330" s="12" t="s">
        <v>1297</v>
      </c>
      <c r="AK330" t="s">
        <v>127</v>
      </c>
      <c r="AL330" t="s">
        <v>127</v>
      </c>
      <c r="AM330" s="8">
        <v>45178</v>
      </c>
      <c r="AN330" s="12" t="s">
        <v>1297</v>
      </c>
      <c r="AO330" s="12" t="s">
        <v>1297</v>
      </c>
      <c r="AP330" t="s">
        <v>1703</v>
      </c>
      <c r="AQ330" t="s">
        <v>120</v>
      </c>
      <c r="AR330" t="e">
        <v>#N/A</v>
      </c>
      <c r="AS330" t="s">
        <v>1703</v>
      </c>
      <c r="AU330" s="29" t="str">
        <f>IFERROR(Table4[[#This Row],[THT]]/Table4[[#This Row],[ACD_CALLS]],"")</f>
        <v/>
      </c>
      <c r="AV330" s="29">
        <f>COUNTIF(Roster!B:B,Table4[[#This Row],[EMPLID]])</f>
        <v>0</v>
      </c>
      <c r="AW330" s="29" t="str">
        <f>IF(Table4[[#This Row],[Is Agent ]]=0,"",SUM(Table4[[#This Row],[I_ACD_TIME]],Table4[[#This Row],[I_ACD_OTHER_TIME]],Table4[[#This Row],[I_ACD_AUX_OUT_TIME]],Table4[[#This Row],[I_ACW_TIME]]))</f>
        <v/>
      </c>
    </row>
    <row r="331" spans="1:49" x14ac:dyDescent="0.25">
      <c r="A331" s="29" t="e">
        <f>CONCATENATE(Table4[[#This Row],[CMSID]],"-",Table4[[#This Row],[CALL_DATE]])</f>
        <v>#N/A</v>
      </c>
      <c r="B331" t="e">
        <v>#N/A</v>
      </c>
      <c r="C331" s="8">
        <v>45171</v>
      </c>
      <c r="D331" t="s">
        <v>123</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t="e">
        <v>#N/A</v>
      </c>
      <c r="AH331" t="s">
        <v>1283</v>
      </c>
      <c r="AI331" t="e">
        <v>#N/A</v>
      </c>
      <c r="AJ331" s="12" t="s">
        <v>1297</v>
      </c>
      <c r="AK331" t="s">
        <v>127</v>
      </c>
      <c r="AL331" t="s">
        <v>127</v>
      </c>
      <c r="AM331" s="8">
        <v>45171</v>
      </c>
      <c r="AN331" s="12" t="s">
        <v>1297</v>
      </c>
      <c r="AO331" s="12" t="s">
        <v>1297</v>
      </c>
      <c r="AP331" t="s">
        <v>1703</v>
      </c>
      <c r="AQ331" t="s">
        <v>120</v>
      </c>
      <c r="AR331" t="e">
        <v>#N/A</v>
      </c>
      <c r="AS331" t="s">
        <v>1703</v>
      </c>
      <c r="AU331" s="29" t="str">
        <f>IFERROR(Table4[[#This Row],[THT]]/Table4[[#This Row],[ACD_CALLS]],"")</f>
        <v/>
      </c>
      <c r="AV331" s="29">
        <f>COUNTIF(Roster!B:B,Table4[[#This Row],[EMPLID]])</f>
        <v>0</v>
      </c>
      <c r="AW331" s="29" t="str">
        <f>IF(Table4[[#This Row],[Is Agent ]]=0,"",SUM(Table4[[#This Row],[I_ACD_TIME]],Table4[[#This Row],[I_ACD_OTHER_TIME]],Table4[[#This Row],[I_ACD_AUX_OUT_TIME]],Table4[[#This Row],[I_ACW_TIME]]))</f>
        <v/>
      </c>
    </row>
    <row r="332" spans="1:49" x14ac:dyDescent="0.25">
      <c r="A332" s="29" t="str">
        <f>CONCATENATE(Table4[[#This Row],[CMSID]],"-",Table4[[#This Row],[CALL_DATE]])</f>
        <v>72640-45171</v>
      </c>
      <c r="B332">
        <v>60370102</v>
      </c>
      <c r="C332" s="8">
        <v>45171</v>
      </c>
      <c r="D332" t="s">
        <v>118</v>
      </c>
      <c r="E332">
        <v>35</v>
      </c>
      <c r="F332">
        <v>0</v>
      </c>
      <c r="G332">
        <v>18787</v>
      </c>
      <c r="H332">
        <v>1173</v>
      </c>
      <c r="I332">
        <v>957</v>
      </c>
      <c r="J332">
        <v>0</v>
      </c>
      <c r="K332">
        <v>0</v>
      </c>
      <c r="L332">
        <v>1427</v>
      </c>
      <c r="M332">
        <v>0</v>
      </c>
      <c r="N332">
        <v>0</v>
      </c>
      <c r="O332">
        <v>17</v>
      </c>
      <c r="P332">
        <v>2250</v>
      </c>
      <c r="Q332">
        <v>22</v>
      </c>
      <c r="R332">
        <v>164</v>
      </c>
      <c r="S332">
        <v>0</v>
      </c>
      <c r="T332">
        <v>5</v>
      </c>
      <c r="U332">
        <v>0</v>
      </c>
      <c r="V332">
        <v>0</v>
      </c>
      <c r="W332">
        <v>0</v>
      </c>
      <c r="X332">
        <v>0</v>
      </c>
      <c r="Y332">
        <v>0</v>
      </c>
      <c r="Z332">
        <v>0</v>
      </c>
      <c r="AA332">
        <v>0</v>
      </c>
      <c r="AB332">
        <v>0</v>
      </c>
      <c r="AC332">
        <v>0</v>
      </c>
      <c r="AD332">
        <v>0</v>
      </c>
      <c r="AE332">
        <v>0</v>
      </c>
      <c r="AF332">
        <v>0</v>
      </c>
      <c r="AG332" t="s">
        <v>1357</v>
      </c>
      <c r="AH332" t="s">
        <v>1291</v>
      </c>
      <c r="AI332" t="s">
        <v>1295</v>
      </c>
      <c r="AJ332" s="12" t="s">
        <v>1297</v>
      </c>
      <c r="AK332" t="s">
        <v>128</v>
      </c>
      <c r="AL332" t="s">
        <v>128</v>
      </c>
      <c r="AM332" s="8">
        <v>45171</v>
      </c>
      <c r="AN332" s="12" t="s">
        <v>1297</v>
      </c>
      <c r="AO332" s="12" t="s">
        <v>1297</v>
      </c>
      <c r="AP332" t="s">
        <v>1703</v>
      </c>
      <c r="AQ332" t="s">
        <v>120</v>
      </c>
      <c r="AR332" s="35">
        <v>72640</v>
      </c>
      <c r="AS332" t="s">
        <v>1703</v>
      </c>
      <c r="AU332" s="29">
        <f>IFERROR(Table4[[#This Row],[THT]]/Table4[[#This Row],[ACD_CALLS]],"")</f>
        <v>0</v>
      </c>
      <c r="AV332" s="29">
        <f>COUNTIF(Roster!B:B,Table4[[#This Row],[EMPLID]])</f>
        <v>1</v>
      </c>
      <c r="AW332" s="29">
        <f>IF(Table4[[#This Row],[Is Agent ]]=0,"",SUM(Table4[[#This Row],[I_ACD_TIME]],Table4[[#This Row],[I_ACD_OTHER_TIME]],Table4[[#This Row],[I_ACD_AUX_OUT_TIME]],Table4[[#This Row],[I_ACW_TIME]]))</f>
        <v>20917</v>
      </c>
    </row>
    <row r="333" spans="1:49" x14ac:dyDescent="0.25">
      <c r="A333" s="29" t="str">
        <f>CONCATENATE(Table4[[#This Row],[CMSID]],"-",Table4[[#This Row],[CALL_DATE]])</f>
        <v>72640-45171</v>
      </c>
      <c r="B333">
        <v>60370102</v>
      </c>
      <c r="C333" s="8">
        <v>45171</v>
      </c>
      <c r="D333" t="s">
        <v>123</v>
      </c>
      <c r="E333">
        <v>0</v>
      </c>
      <c r="F333">
        <v>0</v>
      </c>
      <c r="G333">
        <v>0</v>
      </c>
      <c r="H333">
        <v>0</v>
      </c>
      <c r="I333">
        <v>0</v>
      </c>
      <c r="J333">
        <v>0</v>
      </c>
      <c r="K333">
        <v>0</v>
      </c>
      <c r="L333">
        <v>572</v>
      </c>
      <c r="M333">
        <v>0</v>
      </c>
      <c r="N333">
        <v>0</v>
      </c>
      <c r="O333">
        <v>10</v>
      </c>
      <c r="P333">
        <v>0</v>
      </c>
      <c r="Q333">
        <v>0</v>
      </c>
      <c r="R333">
        <v>0</v>
      </c>
      <c r="S333">
        <v>0</v>
      </c>
      <c r="T333">
        <v>0</v>
      </c>
      <c r="U333">
        <v>37687</v>
      </c>
      <c r="V333">
        <v>17531</v>
      </c>
      <c r="W333">
        <v>0</v>
      </c>
      <c r="X333">
        <v>227</v>
      </c>
      <c r="Y333">
        <v>0</v>
      </c>
      <c r="Z333">
        <v>2493</v>
      </c>
      <c r="AA333">
        <v>0</v>
      </c>
      <c r="AB333">
        <v>2543</v>
      </c>
      <c r="AC333">
        <v>347</v>
      </c>
      <c r="AD333">
        <v>0</v>
      </c>
      <c r="AE333">
        <v>10035</v>
      </c>
      <c r="AF333">
        <v>0</v>
      </c>
      <c r="AG333" t="s">
        <v>1357</v>
      </c>
      <c r="AH333" t="s">
        <v>1291</v>
      </c>
      <c r="AI333" t="s">
        <v>1295</v>
      </c>
      <c r="AJ333" s="12" t="s">
        <v>1297</v>
      </c>
      <c r="AK333" t="s">
        <v>128</v>
      </c>
      <c r="AL333" t="s">
        <v>128</v>
      </c>
      <c r="AM333" s="8">
        <v>45171</v>
      </c>
      <c r="AN333" s="12" t="s">
        <v>1297</v>
      </c>
      <c r="AO333" s="12" t="s">
        <v>1297</v>
      </c>
      <c r="AP333" t="s">
        <v>1703</v>
      </c>
      <c r="AQ333" t="s">
        <v>120</v>
      </c>
      <c r="AR333" s="35">
        <v>72640</v>
      </c>
      <c r="AS333" t="s">
        <v>1703</v>
      </c>
      <c r="AU333" s="29" t="str">
        <f>IFERROR(Table4[[#This Row],[THT]]/Table4[[#This Row],[ACD_CALLS]],"")</f>
        <v/>
      </c>
      <c r="AV333" s="29">
        <f>COUNTIF(Roster!B:B,Table4[[#This Row],[EMPLID]])</f>
        <v>1</v>
      </c>
      <c r="AW333" s="29">
        <f>IF(Table4[[#This Row],[Is Agent ]]=0,"",SUM(Table4[[#This Row],[I_ACD_TIME]],Table4[[#This Row],[I_ACD_OTHER_TIME]],Table4[[#This Row],[I_ACD_AUX_OUT_TIME]],Table4[[#This Row],[I_ACW_TIME]]))</f>
        <v>0</v>
      </c>
    </row>
    <row r="334" spans="1:49" x14ac:dyDescent="0.25">
      <c r="A334" s="29" t="str">
        <f>CONCATENATE(Table4[[#This Row],[CMSID]],"-",Table4[[#This Row],[CALL_DATE]])</f>
        <v>72640-45176</v>
      </c>
      <c r="B334">
        <v>60370102</v>
      </c>
      <c r="C334" s="8">
        <v>45176</v>
      </c>
      <c r="D334" t="s">
        <v>123</v>
      </c>
      <c r="E334">
        <v>1</v>
      </c>
      <c r="F334">
        <v>0</v>
      </c>
      <c r="G334">
        <v>891</v>
      </c>
      <c r="H334">
        <v>187</v>
      </c>
      <c r="I334">
        <v>0</v>
      </c>
      <c r="J334">
        <v>0</v>
      </c>
      <c r="K334">
        <v>0</v>
      </c>
      <c r="L334">
        <v>1573</v>
      </c>
      <c r="M334">
        <v>5</v>
      </c>
      <c r="N334">
        <v>0</v>
      </c>
      <c r="O334">
        <v>20</v>
      </c>
      <c r="P334">
        <v>275</v>
      </c>
      <c r="Q334">
        <v>3</v>
      </c>
      <c r="R334">
        <v>3</v>
      </c>
      <c r="S334">
        <v>0</v>
      </c>
      <c r="T334">
        <v>1</v>
      </c>
      <c r="U334">
        <v>36875</v>
      </c>
      <c r="V334">
        <v>12529</v>
      </c>
      <c r="W334">
        <v>1377</v>
      </c>
      <c r="X334">
        <v>68</v>
      </c>
      <c r="Y334">
        <v>0</v>
      </c>
      <c r="Z334">
        <v>3008</v>
      </c>
      <c r="AA334">
        <v>2</v>
      </c>
      <c r="AB334">
        <v>4364</v>
      </c>
      <c r="AC334">
        <v>1759</v>
      </c>
      <c r="AD334">
        <v>0</v>
      </c>
      <c r="AE334">
        <v>1520</v>
      </c>
      <c r="AF334">
        <v>0</v>
      </c>
      <c r="AG334" t="s">
        <v>1357</v>
      </c>
      <c r="AH334" t="s">
        <v>1291</v>
      </c>
      <c r="AI334" t="s">
        <v>1295</v>
      </c>
      <c r="AJ334" s="12" t="s">
        <v>1297</v>
      </c>
      <c r="AK334" t="s">
        <v>128</v>
      </c>
      <c r="AL334" t="s">
        <v>128</v>
      </c>
      <c r="AM334" s="8">
        <v>45178</v>
      </c>
      <c r="AN334" s="12" t="s">
        <v>1297</v>
      </c>
      <c r="AO334" s="12" t="s">
        <v>1297</v>
      </c>
      <c r="AP334" t="s">
        <v>1703</v>
      </c>
      <c r="AQ334" t="s">
        <v>120</v>
      </c>
      <c r="AR334" s="35">
        <v>72640</v>
      </c>
      <c r="AS334" t="s">
        <v>1703</v>
      </c>
      <c r="AU334" s="29">
        <f>IFERROR(Table4[[#This Row],[THT]]/Table4[[#This Row],[ACD_CALLS]],"")</f>
        <v>0</v>
      </c>
      <c r="AV334" s="29">
        <f>COUNTIF(Roster!B:B,Table4[[#This Row],[EMPLID]])</f>
        <v>1</v>
      </c>
      <c r="AW334" s="29">
        <f>IF(Table4[[#This Row],[Is Agent ]]=0,"",SUM(Table4[[#This Row],[I_ACD_TIME]],Table4[[#This Row],[I_ACD_OTHER_TIME]],Table4[[#This Row],[I_ACD_AUX_OUT_TIME]],Table4[[#This Row],[I_ACW_TIME]]))</f>
        <v>1078</v>
      </c>
    </row>
    <row r="335" spans="1:49" x14ac:dyDescent="0.25">
      <c r="A335" s="29" t="str">
        <f>CONCATENATE(Table4[[#This Row],[CMSID]],"-",Table4[[#This Row],[CALL_DATE]])</f>
        <v>72640-45174</v>
      </c>
      <c r="B335">
        <v>60370102</v>
      </c>
      <c r="C335" s="8">
        <v>45174</v>
      </c>
      <c r="D335" t="s">
        <v>123</v>
      </c>
      <c r="E335">
        <v>2</v>
      </c>
      <c r="F335">
        <v>0</v>
      </c>
      <c r="G335">
        <v>947</v>
      </c>
      <c r="H335">
        <v>0</v>
      </c>
      <c r="I335">
        <v>0</v>
      </c>
      <c r="J335">
        <v>0</v>
      </c>
      <c r="K335">
        <v>0</v>
      </c>
      <c r="L335">
        <v>1391</v>
      </c>
      <c r="M335">
        <v>13</v>
      </c>
      <c r="N335">
        <v>0</v>
      </c>
      <c r="O335">
        <v>19</v>
      </c>
      <c r="P335">
        <v>0</v>
      </c>
      <c r="Q335">
        <v>0</v>
      </c>
      <c r="R335">
        <v>5</v>
      </c>
      <c r="S335">
        <v>0</v>
      </c>
      <c r="T335">
        <v>0</v>
      </c>
      <c r="U335">
        <v>35828</v>
      </c>
      <c r="V335">
        <v>20340</v>
      </c>
      <c r="W335">
        <v>1756</v>
      </c>
      <c r="X335">
        <v>414</v>
      </c>
      <c r="Y335">
        <v>0</v>
      </c>
      <c r="Z335">
        <v>2926</v>
      </c>
      <c r="AA335">
        <v>0</v>
      </c>
      <c r="AB335">
        <v>3211</v>
      </c>
      <c r="AC335">
        <v>3081</v>
      </c>
      <c r="AD335">
        <v>0</v>
      </c>
      <c r="AE335">
        <v>8547</v>
      </c>
      <c r="AF335">
        <v>0</v>
      </c>
      <c r="AG335" t="s">
        <v>1357</v>
      </c>
      <c r="AH335" t="s">
        <v>1291</v>
      </c>
      <c r="AI335" t="s">
        <v>1295</v>
      </c>
      <c r="AJ335" s="12" t="s">
        <v>1297</v>
      </c>
      <c r="AK335" t="s">
        <v>128</v>
      </c>
      <c r="AL335" t="s">
        <v>128</v>
      </c>
      <c r="AM335" s="8">
        <v>45178</v>
      </c>
      <c r="AN335" s="12" t="s">
        <v>1297</v>
      </c>
      <c r="AO335" s="12" t="s">
        <v>1297</v>
      </c>
      <c r="AP335" t="s">
        <v>1703</v>
      </c>
      <c r="AQ335" t="s">
        <v>120</v>
      </c>
      <c r="AR335" s="35">
        <v>72640</v>
      </c>
      <c r="AS335" t="s">
        <v>1703</v>
      </c>
      <c r="AU335" s="29">
        <f>IFERROR(Table4[[#This Row],[THT]]/Table4[[#This Row],[ACD_CALLS]],"")</f>
        <v>0</v>
      </c>
      <c r="AV335" s="29">
        <f>COUNTIF(Roster!B:B,Table4[[#This Row],[EMPLID]])</f>
        <v>1</v>
      </c>
      <c r="AW335" s="29">
        <f>IF(Table4[[#This Row],[Is Agent ]]=0,"",SUM(Table4[[#This Row],[I_ACD_TIME]],Table4[[#This Row],[I_ACD_OTHER_TIME]],Table4[[#This Row],[I_ACD_AUX_OUT_TIME]],Table4[[#This Row],[I_ACW_TIME]]))</f>
        <v>947</v>
      </c>
    </row>
    <row r="336" spans="1:49" x14ac:dyDescent="0.25">
      <c r="A336" s="29" t="str">
        <f>CONCATENATE(Table4[[#This Row],[CMSID]],"-",Table4[[#This Row],[CALL_DATE]])</f>
        <v>72640-45177</v>
      </c>
      <c r="B336">
        <v>60370102</v>
      </c>
      <c r="C336" s="8">
        <v>45177</v>
      </c>
      <c r="D336" t="s">
        <v>123</v>
      </c>
      <c r="E336">
        <v>1</v>
      </c>
      <c r="F336">
        <v>0</v>
      </c>
      <c r="G336">
        <v>749</v>
      </c>
      <c r="H336">
        <v>0</v>
      </c>
      <c r="I336">
        <v>0</v>
      </c>
      <c r="J336">
        <v>0</v>
      </c>
      <c r="K336">
        <v>0</v>
      </c>
      <c r="L336">
        <v>4394</v>
      </c>
      <c r="M336">
        <v>0</v>
      </c>
      <c r="N336">
        <v>0</v>
      </c>
      <c r="O336">
        <v>14</v>
      </c>
      <c r="P336">
        <v>1193</v>
      </c>
      <c r="Q336">
        <v>8</v>
      </c>
      <c r="R336">
        <v>2</v>
      </c>
      <c r="S336">
        <v>0</v>
      </c>
      <c r="T336">
        <v>2</v>
      </c>
      <c r="U336">
        <v>32290</v>
      </c>
      <c r="V336">
        <v>13723</v>
      </c>
      <c r="W336">
        <v>815</v>
      </c>
      <c r="X336">
        <v>592</v>
      </c>
      <c r="Y336">
        <v>0</v>
      </c>
      <c r="Z336">
        <v>2494</v>
      </c>
      <c r="AA336">
        <v>0</v>
      </c>
      <c r="AB336">
        <v>5808</v>
      </c>
      <c r="AC336">
        <v>1634</v>
      </c>
      <c r="AD336">
        <v>0</v>
      </c>
      <c r="AE336">
        <v>308</v>
      </c>
      <c r="AF336">
        <v>0</v>
      </c>
      <c r="AG336" t="s">
        <v>1357</v>
      </c>
      <c r="AH336" t="s">
        <v>1291</v>
      </c>
      <c r="AI336" t="s">
        <v>1295</v>
      </c>
      <c r="AJ336" s="12" t="s">
        <v>1297</v>
      </c>
      <c r="AK336" t="s">
        <v>128</v>
      </c>
      <c r="AL336" t="s">
        <v>128</v>
      </c>
      <c r="AM336" s="8">
        <v>45178</v>
      </c>
      <c r="AN336" s="12" t="s">
        <v>1297</v>
      </c>
      <c r="AO336" s="12" t="s">
        <v>1297</v>
      </c>
      <c r="AP336" t="s">
        <v>1703</v>
      </c>
      <c r="AQ336" t="s">
        <v>120</v>
      </c>
      <c r="AR336" s="35">
        <v>72640</v>
      </c>
      <c r="AS336" t="s">
        <v>1703</v>
      </c>
      <c r="AU336" s="29">
        <f>IFERROR(Table4[[#This Row],[THT]]/Table4[[#This Row],[ACD_CALLS]],"")</f>
        <v>0</v>
      </c>
      <c r="AV336" s="29">
        <f>COUNTIF(Roster!B:B,Table4[[#This Row],[EMPLID]])</f>
        <v>1</v>
      </c>
      <c r="AW336" s="29">
        <f>IF(Table4[[#This Row],[Is Agent ]]=0,"",SUM(Table4[[#This Row],[I_ACD_TIME]],Table4[[#This Row],[I_ACD_OTHER_TIME]],Table4[[#This Row],[I_ACD_AUX_OUT_TIME]],Table4[[#This Row],[I_ACW_TIME]]))</f>
        <v>749</v>
      </c>
    </row>
    <row r="337" spans="1:49" x14ac:dyDescent="0.25">
      <c r="A337" s="29" t="str">
        <f>CONCATENATE(Table4[[#This Row],[CMSID]],"-",Table4[[#This Row],[CALL_DATE]])</f>
        <v>72640-45170</v>
      </c>
      <c r="B337">
        <v>60370102</v>
      </c>
      <c r="C337" s="8">
        <v>45170</v>
      </c>
      <c r="D337" t="s">
        <v>118</v>
      </c>
      <c r="E337">
        <v>42</v>
      </c>
      <c r="F337">
        <v>0</v>
      </c>
      <c r="G337">
        <v>21560</v>
      </c>
      <c r="H337">
        <v>1873</v>
      </c>
      <c r="I337">
        <v>794</v>
      </c>
      <c r="J337">
        <v>0</v>
      </c>
      <c r="K337">
        <v>0</v>
      </c>
      <c r="L337">
        <v>2005</v>
      </c>
      <c r="M337">
        <v>0</v>
      </c>
      <c r="N337">
        <v>0</v>
      </c>
      <c r="O337">
        <v>14</v>
      </c>
      <c r="P337">
        <v>2998</v>
      </c>
      <c r="Q337">
        <v>28</v>
      </c>
      <c r="R337">
        <v>198</v>
      </c>
      <c r="S337">
        <v>2</v>
      </c>
      <c r="T337">
        <v>6</v>
      </c>
      <c r="U337">
        <v>0</v>
      </c>
      <c r="V337">
        <v>0</v>
      </c>
      <c r="W337">
        <v>0</v>
      </c>
      <c r="X337">
        <v>0</v>
      </c>
      <c r="Y337">
        <v>0</v>
      </c>
      <c r="Z337">
        <v>0</v>
      </c>
      <c r="AA337">
        <v>0</v>
      </c>
      <c r="AB337">
        <v>0</v>
      </c>
      <c r="AC337">
        <v>0</v>
      </c>
      <c r="AD337">
        <v>0</v>
      </c>
      <c r="AE337">
        <v>0</v>
      </c>
      <c r="AF337">
        <v>0</v>
      </c>
      <c r="AG337" t="s">
        <v>1357</v>
      </c>
      <c r="AH337" t="s">
        <v>1291</v>
      </c>
      <c r="AI337" t="s">
        <v>1295</v>
      </c>
      <c r="AJ337" s="12" t="s">
        <v>1297</v>
      </c>
      <c r="AK337" t="s">
        <v>128</v>
      </c>
      <c r="AL337" t="s">
        <v>128</v>
      </c>
      <c r="AM337" s="8">
        <v>45171</v>
      </c>
      <c r="AN337" s="12" t="s">
        <v>1297</v>
      </c>
      <c r="AO337" s="12" t="s">
        <v>1297</v>
      </c>
      <c r="AP337" t="s">
        <v>1703</v>
      </c>
      <c r="AQ337" t="s">
        <v>120</v>
      </c>
      <c r="AR337" s="35">
        <v>72640</v>
      </c>
      <c r="AS337" t="s">
        <v>1703</v>
      </c>
      <c r="AU337" s="29">
        <f>IFERROR(Table4[[#This Row],[THT]]/Table4[[#This Row],[ACD_CALLS]],"")</f>
        <v>0</v>
      </c>
      <c r="AV337" s="29">
        <f>COUNTIF(Roster!B:B,Table4[[#This Row],[EMPLID]])</f>
        <v>1</v>
      </c>
      <c r="AW337" s="29">
        <f>IF(Table4[[#This Row],[Is Agent ]]=0,"",SUM(Table4[[#This Row],[I_ACD_TIME]],Table4[[#This Row],[I_ACD_OTHER_TIME]],Table4[[#This Row],[I_ACD_AUX_OUT_TIME]],Table4[[#This Row],[I_ACW_TIME]]))</f>
        <v>24227</v>
      </c>
    </row>
    <row r="338" spans="1:49" x14ac:dyDescent="0.25">
      <c r="A338" s="29" t="str">
        <f>CONCATENATE(Table4[[#This Row],[CMSID]],"-",Table4[[#This Row],[CALL_DATE]])</f>
        <v>72640-45170</v>
      </c>
      <c r="B338">
        <v>60370102</v>
      </c>
      <c r="C338" s="8">
        <v>45170</v>
      </c>
      <c r="D338" t="s">
        <v>123</v>
      </c>
      <c r="E338">
        <v>2</v>
      </c>
      <c r="F338">
        <v>0</v>
      </c>
      <c r="G338">
        <v>1141</v>
      </c>
      <c r="H338">
        <v>453</v>
      </c>
      <c r="I338">
        <v>0</v>
      </c>
      <c r="J338">
        <v>0</v>
      </c>
      <c r="K338">
        <v>0</v>
      </c>
      <c r="L338">
        <v>2345</v>
      </c>
      <c r="M338">
        <v>0</v>
      </c>
      <c r="N338">
        <v>0</v>
      </c>
      <c r="O338">
        <v>15</v>
      </c>
      <c r="P338">
        <v>593</v>
      </c>
      <c r="Q338">
        <v>5</v>
      </c>
      <c r="R338">
        <v>6</v>
      </c>
      <c r="S338">
        <v>0</v>
      </c>
      <c r="T338">
        <v>0</v>
      </c>
      <c r="U338">
        <v>36880</v>
      </c>
      <c r="V338">
        <v>11490</v>
      </c>
      <c r="W338">
        <v>4</v>
      </c>
      <c r="X338">
        <v>79</v>
      </c>
      <c r="Y338">
        <v>0</v>
      </c>
      <c r="Z338">
        <v>2820</v>
      </c>
      <c r="AA338">
        <v>0</v>
      </c>
      <c r="AB338">
        <v>4500</v>
      </c>
      <c r="AC338">
        <v>1503</v>
      </c>
      <c r="AD338">
        <v>0</v>
      </c>
      <c r="AE338">
        <v>213</v>
      </c>
      <c r="AF338">
        <v>0</v>
      </c>
      <c r="AG338" t="s">
        <v>1357</v>
      </c>
      <c r="AH338" t="s">
        <v>1291</v>
      </c>
      <c r="AI338" t="s">
        <v>1295</v>
      </c>
      <c r="AJ338" s="12" t="s">
        <v>1297</v>
      </c>
      <c r="AK338" t="s">
        <v>128</v>
      </c>
      <c r="AL338" t="s">
        <v>128</v>
      </c>
      <c r="AM338" s="8">
        <v>45171</v>
      </c>
      <c r="AN338" s="12" t="s">
        <v>1297</v>
      </c>
      <c r="AO338" s="12" t="s">
        <v>1297</v>
      </c>
      <c r="AP338" t="s">
        <v>1703</v>
      </c>
      <c r="AQ338" t="s">
        <v>120</v>
      </c>
      <c r="AR338" s="35">
        <v>72640</v>
      </c>
      <c r="AS338" t="s">
        <v>1703</v>
      </c>
      <c r="AU338" s="29">
        <f>IFERROR(Table4[[#This Row],[THT]]/Table4[[#This Row],[ACD_CALLS]],"")</f>
        <v>0</v>
      </c>
      <c r="AV338" s="29">
        <f>COUNTIF(Roster!B:B,Table4[[#This Row],[EMPLID]])</f>
        <v>1</v>
      </c>
      <c r="AW338" s="29">
        <f>IF(Table4[[#This Row],[Is Agent ]]=0,"",SUM(Table4[[#This Row],[I_ACD_TIME]],Table4[[#This Row],[I_ACD_OTHER_TIME]],Table4[[#This Row],[I_ACD_AUX_OUT_TIME]],Table4[[#This Row],[I_ACW_TIME]]))</f>
        <v>1594</v>
      </c>
    </row>
    <row r="339" spans="1:49" x14ac:dyDescent="0.25">
      <c r="A339" s="29" t="str">
        <f>CONCATENATE(Table4[[#This Row],[CMSID]],"-",Table4[[#This Row],[CALL_DATE]])</f>
        <v>72640-45174</v>
      </c>
      <c r="B339">
        <v>60370102</v>
      </c>
      <c r="C339" s="8">
        <v>45174</v>
      </c>
      <c r="D339" t="s">
        <v>118</v>
      </c>
      <c r="E339">
        <v>35</v>
      </c>
      <c r="F339">
        <v>0</v>
      </c>
      <c r="G339">
        <v>11558</v>
      </c>
      <c r="H339">
        <v>544</v>
      </c>
      <c r="I339">
        <v>323</v>
      </c>
      <c r="J339">
        <v>0</v>
      </c>
      <c r="K339">
        <v>0</v>
      </c>
      <c r="L339">
        <v>2030</v>
      </c>
      <c r="M339">
        <v>0</v>
      </c>
      <c r="N339">
        <v>0</v>
      </c>
      <c r="O339">
        <v>9</v>
      </c>
      <c r="P339">
        <v>1373</v>
      </c>
      <c r="Q339">
        <v>15</v>
      </c>
      <c r="R339">
        <v>173</v>
      </c>
      <c r="S339">
        <v>0</v>
      </c>
      <c r="T339">
        <v>3</v>
      </c>
      <c r="U339">
        <v>0</v>
      </c>
      <c r="V339">
        <v>0</v>
      </c>
      <c r="W339">
        <v>0</v>
      </c>
      <c r="X339">
        <v>0</v>
      </c>
      <c r="Y339">
        <v>0</v>
      </c>
      <c r="Z339">
        <v>0</v>
      </c>
      <c r="AA339">
        <v>0</v>
      </c>
      <c r="AB339">
        <v>0</v>
      </c>
      <c r="AC339">
        <v>0</v>
      </c>
      <c r="AD339">
        <v>0</v>
      </c>
      <c r="AE339">
        <v>0</v>
      </c>
      <c r="AF339">
        <v>0</v>
      </c>
      <c r="AG339" t="s">
        <v>1357</v>
      </c>
      <c r="AH339" t="s">
        <v>1291</v>
      </c>
      <c r="AI339" t="s">
        <v>1295</v>
      </c>
      <c r="AJ339" s="12" t="s">
        <v>1297</v>
      </c>
      <c r="AK339" t="s">
        <v>128</v>
      </c>
      <c r="AL339" t="s">
        <v>128</v>
      </c>
      <c r="AM339" s="8">
        <v>45178</v>
      </c>
      <c r="AN339" s="12" t="s">
        <v>1297</v>
      </c>
      <c r="AO339" s="12" t="s">
        <v>1297</v>
      </c>
      <c r="AP339" t="s">
        <v>1703</v>
      </c>
      <c r="AQ339" t="s">
        <v>120</v>
      </c>
      <c r="AR339" s="35">
        <v>72640</v>
      </c>
      <c r="AS339" t="s">
        <v>1703</v>
      </c>
      <c r="AU339" s="29">
        <f>IFERROR(Table4[[#This Row],[THT]]/Table4[[#This Row],[ACD_CALLS]],"")</f>
        <v>0</v>
      </c>
      <c r="AV339" s="29">
        <f>COUNTIF(Roster!B:B,Table4[[#This Row],[EMPLID]])</f>
        <v>1</v>
      </c>
      <c r="AW339" s="29">
        <f>IF(Table4[[#This Row],[Is Agent ]]=0,"",SUM(Table4[[#This Row],[I_ACD_TIME]],Table4[[#This Row],[I_ACD_OTHER_TIME]],Table4[[#This Row],[I_ACD_AUX_OUT_TIME]],Table4[[#This Row],[I_ACW_TIME]]))</f>
        <v>12425</v>
      </c>
    </row>
    <row r="340" spans="1:49" x14ac:dyDescent="0.25">
      <c r="A340" s="29" t="str">
        <f>CONCATENATE(Table4[[#This Row],[CMSID]],"-",Table4[[#This Row],[CALL_DATE]])</f>
        <v>72640-45176</v>
      </c>
      <c r="B340">
        <v>60370102</v>
      </c>
      <c r="C340" s="8">
        <v>45176</v>
      </c>
      <c r="D340" t="s">
        <v>118</v>
      </c>
      <c r="E340">
        <v>33</v>
      </c>
      <c r="F340">
        <v>0</v>
      </c>
      <c r="G340">
        <v>19087</v>
      </c>
      <c r="H340">
        <v>2448</v>
      </c>
      <c r="I340">
        <v>667</v>
      </c>
      <c r="J340">
        <v>0</v>
      </c>
      <c r="K340">
        <v>0</v>
      </c>
      <c r="L340">
        <v>1512</v>
      </c>
      <c r="M340">
        <v>0</v>
      </c>
      <c r="N340">
        <v>0</v>
      </c>
      <c r="O340">
        <v>11</v>
      </c>
      <c r="P340">
        <v>3319</v>
      </c>
      <c r="Q340">
        <v>24</v>
      </c>
      <c r="R340">
        <v>157</v>
      </c>
      <c r="S340">
        <v>0</v>
      </c>
      <c r="T340">
        <v>5</v>
      </c>
      <c r="U340">
        <v>0</v>
      </c>
      <c r="V340">
        <v>0</v>
      </c>
      <c r="W340">
        <v>0</v>
      </c>
      <c r="X340">
        <v>0</v>
      </c>
      <c r="Y340">
        <v>0</v>
      </c>
      <c r="Z340">
        <v>0</v>
      </c>
      <c r="AA340">
        <v>0</v>
      </c>
      <c r="AB340">
        <v>0</v>
      </c>
      <c r="AC340">
        <v>0</v>
      </c>
      <c r="AD340">
        <v>0</v>
      </c>
      <c r="AE340">
        <v>0</v>
      </c>
      <c r="AF340">
        <v>0</v>
      </c>
      <c r="AG340" t="s">
        <v>1357</v>
      </c>
      <c r="AH340" t="s">
        <v>1291</v>
      </c>
      <c r="AI340" t="s">
        <v>1295</v>
      </c>
      <c r="AJ340" s="12" t="s">
        <v>1297</v>
      </c>
      <c r="AK340" t="s">
        <v>128</v>
      </c>
      <c r="AL340" t="s">
        <v>128</v>
      </c>
      <c r="AM340" s="8">
        <v>45178</v>
      </c>
      <c r="AN340" s="12" t="s">
        <v>1297</v>
      </c>
      <c r="AO340" s="12" t="s">
        <v>1297</v>
      </c>
      <c r="AP340" t="s">
        <v>1703</v>
      </c>
      <c r="AQ340" t="s">
        <v>120</v>
      </c>
      <c r="AR340" s="35">
        <v>72640</v>
      </c>
      <c r="AS340" t="s">
        <v>1703</v>
      </c>
      <c r="AU340" s="29">
        <f>IFERROR(Table4[[#This Row],[THT]]/Table4[[#This Row],[ACD_CALLS]],"")</f>
        <v>0</v>
      </c>
      <c r="AV340" s="29">
        <f>COUNTIF(Roster!B:B,Table4[[#This Row],[EMPLID]])</f>
        <v>1</v>
      </c>
      <c r="AW340" s="29">
        <f>IF(Table4[[#This Row],[Is Agent ]]=0,"",SUM(Table4[[#This Row],[I_ACD_TIME]],Table4[[#This Row],[I_ACD_OTHER_TIME]],Table4[[#This Row],[I_ACD_AUX_OUT_TIME]],Table4[[#This Row],[I_ACW_TIME]]))</f>
        <v>22202</v>
      </c>
    </row>
    <row r="341" spans="1:49" x14ac:dyDescent="0.25">
      <c r="A341" s="29" t="str">
        <f>CONCATENATE(Table4[[#This Row],[CMSID]],"-",Table4[[#This Row],[CALL_DATE]])</f>
        <v>72640-45177</v>
      </c>
      <c r="B341">
        <v>60370102</v>
      </c>
      <c r="C341" s="8">
        <v>45177</v>
      </c>
      <c r="D341" t="s">
        <v>118</v>
      </c>
      <c r="E341">
        <v>35</v>
      </c>
      <c r="F341">
        <v>0</v>
      </c>
      <c r="G341">
        <v>14715</v>
      </c>
      <c r="H341">
        <v>2115</v>
      </c>
      <c r="I341">
        <v>743</v>
      </c>
      <c r="J341">
        <v>3</v>
      </c>
      <c r="K341">
        <v>0</v>
      </c>
      <c r="L341">
        <v>2858</v>
      </c>
      <c r="M341">
        <v>0</v>
      </c>
      <c r="N341">
        <v>0</v>
      </c>
      <c r="O341">
        <v>13</v>
      </c>
      <c r="P341">
        <v>2903</v>
      </c>
      <c r="Q341">
        <v>18</v>
      </c>
      <c r="R341">
        <v>167</v>
      </c>
      <c r="S341">
        <v>1</v>
      </c>
      <c r="T341">
        <v>4</v>
      </c>
      <c r="U341">
        <v>0</v>
      </c>
      <c r="V341">
        <v>0</v>
      </c>
      <c r="W341">
        <v>0</v>
      </c>
      <c r="X341">
        <v>0</v>
      </c>
      <c r="Y341">
        <v>0</v>
      </c>
      <c r="Z341">
        <v>0</v>
      </c>
      <c r="AA341">
        <v>0</v>
      </c>
      <c r="AB341">
        <v>0</v>
      </c>
      <c r="AC341">
        <v>0</v>
      </c>
      <c r="AD341">
        <v>0</v>
      </c>
      <c r="AE341">
        <v>0</v>
      </c>
      <c r="AF341">
        <v>0</v>
      </c>
      <c r="AG341" t="s">
        <v>1357</v>
      </c>
      <c r="AH341" t="s">
        <v>1291</v>
      </c>
      <c r="AI341" t="s">
        <v>1295</v>
      </c>
      <c r="AJ341" s="12" t="s">
        <v>1297</v>
      </c>
      <c r="AK341" t="s">
        <v>128</v>
      </c>
      <c r="AL341" t="s">
        <v>128</v>
      </c>
      <c r="AM341" s="8">
        <v>45178</v>
      </c>
      <c r="AN341" s="12" t="s">
        <v>1297</v>
      </c>
      <c r="AO341" s="12" t="s">
        <v>1297</v>
      </c>
      <c r="AP341" t="s">
        <v>1703</v>
      </c>
      <c r="AQ341" t="s">
        <v>120</v>
      </c>
      <c r="AR341" s="35">
        <v>72640</v>
      </c>
      <c r="AS341" t="s">
        <v>1703</v>
      </c>
      <c r="AU341" s="29">
        <f>IFERROR(Table4[[#This Row],[THT]]/Table4[[#This Row],[ACD_CALLS]],"")</f>
        <v>0</v>
      </c>
      <c r="AV341" s="29">
        <f>COUNTIF(Roster!B:B,Table4[[#This Row],[EMPLID]])</f>
        <v>1</v>
      </c>
      <c r="AW341" s="29">
        <f>IF(Table4[[#This Row],[Is Agent ]]=0,"",SUM(Table4[[#This Row],[I_ACD_TIME]],Table4[[#This Row],[I_ACD_OTHER_TIME]],Table4[[#This Row],[I_ACD_AUX_OUT_TIME]],Table4[[#This Row],[I_ACW_TIME]]))</f>
        <v>17576</v>
      </c>
    </row>
    <row r="342" spans="1:49" x14ac:dyDescent="0.25">
      <c r="A342" s="29" t="e">
        <f>CONCATENATE(Table4[[#This Row],[CMSID]],"-",Table4[[#This Row],[CALL_DATE]])</f>
        <v>#N/A</v>
      </c>
      <c r="B342" t="e">
        <v>#N/A</v>
      </c>
      <c r="C342" s="8">
        <v>45176</v>
      </c>
      <c r="D342" t="s">
        <v>123</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t="e">
        <v>#N/A</v>
      </c>
      <c r="AH342" t="s">
        <v>1283</v>
      </c>
      <c r="AI342" t="e">
        <v>#N/A</v>
      </c>
      <c r="AJ342" s="12" t="s">
        <v>1297</v>
      </c>
      <c r="AK342" t="s">
        <v>127</v>
      </c>
      <c r="AL342" t="s">
        <v>127</v>
      </c>
      <c r="AM342" s="8">
        <v>45178</v>
      </c>
      <c r="AN342" s="12" t="s">
        <v>1297</v>
      </c>
      <c r="AO342" s="12" t="s">
        <v>1297</v>
      </c>
      <c r="AP342" t="s">
        <v>1703</v>
      </c>
      <c r="AQ342" t="s">
        <v>120</v>
      </c>
      <c r="AR342" t="e">
        <v>#N/A</v>
      </c>
      <c r="AS342" t="s">
        <v>1703</v>
      </c>
      <c r="AU342" s="29" t="str">
        <f>IFERROR(Table4[[#This Row],[THT]]/Table4[[#This Row],[ACD_CALLS]],"")</f>
        <v/>
      </c>
      <c r="AV342" s="29">
        <f>COUNTIF(Roster!B:B,Table4[[#This Row],[EMPLID]])</f>
        <v>0</v>
      </c>
      <c r="AW342" s="29" t="str">
        <f>IF(Table4[[#This Row],[Is Agent ]]=0,"",SUM(Table4[[#This Row],[I_ACD_TIME]],Table4[[#This Row],[I_ACD_OTHER_TIME]],Table4[[#This Row],[I_ACD_AUX_OUT_TIME]],Table4[[#This Row],[I_ACW_TIME]]))</f>
        <v/>
      </c>
    </row>
    <row r="343" spans="1:49" x14ac:dyDescent="0.25">
      <c r="A343" s="29" t="e">
        <f>CONCATENATE(Table4[[#This Row],[CMSID]],"-",Table4[[#This Row],[CALL_DATE]])</f>
        <v>#N/A</v>
      </c>
      <c r="B343" t="e">
        <v>#N/A</v>
      </c>
      <c r="C343" s="8">
        <v>45174</v>
      </c>
      <c r="D343" t="s">
        <v>123</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t="e">
        <v>#N/A</v>
      </c>
      <c r="AH343" t="s">
        <v>1283</v>
      </c>
      <c r="AI343" t="e">
        <v>#N/A</v>
      </c>
      <c r="AJ343" s="12" t="s">
        <v>1297</v>
      </c>
      <c r="AK343" t="s">
        <v>127</v>
      </c>
      <c r="AL343" t="s">
        <v>127</v>
      </c>
      <c r="AM343" s="8">
        <v>45178</v>
      </c>
      <c r="AN343" s="12" t="s">
        <v>1297</v>
      </c>
      <c r="AO343" s="12" t="s">
        <v>1297</v>
      </c>
      <c r="AP343" t="s">
        <v>1703</v>
      </c>
      <c r="AQ343" t="s">
        <v>120</v>
      </c>
      <c r="AR343" t="e">
        <v>#N/A</v>
      </c>
      <c r="AS343" t="s">
        <v>1703</v>
      </c>
      <c r="AU343" s="29" t="str">
        <f>IFERROR(Table4[[#This Row],[THT]]/Table4[[#This Row],[ACD_CALLS]],"")</f>
        <v/>
      </c>
      <c r="AV343" s="29">
        <f>COUNTIF(Roster!B:B,Table4[[#This Row],[EMPLID]])</f>
        <v>0</v>
      </c>
      <c r="AW343" s="29" t="str">
        <f>IF(Table4[[#This Row],[Is Agent ]]=0,"",SUM(Table4[[#This Row],[I_ACD_TIME]],Table4[[#This Row],[I_ACD_OTHER_TIME]],Table4[[#This Row],[I_ACD_AUX_OUT_TIME]],Table4[[#This Row],[I_ACW_TIME]]))</f>
        <v/>
      </c>
    </row>
    <row r="344" spans="1:49" x14ac:dyDescent="0.25">
      <c r="A344" s="29" t="e">
        <f>CONCATENATE(Table4[[#This Row],[CMSID]],"-",Table4[[#This Row],[CALL_DATE]])</f>
        <v>#N/A</v>
      </c>
      <c r="B344" t="e">
        <v>#N/A</v>
      </c>
      <c r="C344" s="8">
        <v>45174</v>
      </c>
      <c r="D344" t="s">
        <v>118</v>
      </c>
      <c r="E344">
        <v>0</v>
      </c>
      <c r="F344">
        <v>0</v>
      </c>
      <c r="G344">
        <v>0</v>
      </c>
      <c r="H344">
        <v>0</v>
      </c>
      <c r="I344">
        <v>0</v>
      </c>
      <c r="J344">
        <v>0</v>
      </c>
      <c r="K344">
        <v>0</v>
      </c>
      <c r="L344">
        <v>0</v>
      </c>
      <c r="M344">
        <v>3216</v>
      </c>
      <c r="N344">
        <v>0</v>
      </c>
      <c r="O344">
        <v>0</v>
      </c>
      <c r="P344">
        <v>0</v>
      </c>
      <c r="Q344">
        <v>0</v>
      </c>
      <c r="R344">
        <v>0</v>
      </c>
      <c r="S344">
        <v>0</v>
      </c>
      <c r="T344">
        <v>0</v>
      </c>
      <c r="U344">
        <v>3743</v>
      </c>
      <c r="V344">
        <v>3743</v>
      </c>
      <c r="W344">
        <v>0</v>
      </c>
      <c r="X344">
        <v>330</v>
      </c>
      <c r="Y344">
        <v>0</v>
      </c>
      <c r="Z344">
        <v>0</v>
      </c>
      <c r="AA344">
        <v>0</v>
      </c>
      <c r="AB344">
        <v>3380</v>
      </c>
      <c r="AC344">
        <v>0</v>
      </c>
      <c r="AD344">
        <v>0</v>
      </c>
      <c r="AE344">
        <v>0</v>
      </c>
      <c r="AF344">
        <v>0</v>
      </c>
      <c r="AG344" t="e">
        <v>#N/A</v>
      </c>
      <c r="AH344" t="s">
        <v>1283</v>
      </c>
      <c r="AI344" t="e">
        <v>#N/A</v>
      </c>
      <c r="AJ344" s="12" t="s">
        <v>1297</v>
      </c>
      <c r="AK344" t="s">
        <v>127</v>
      </c>
      <c r="AL344" t="s">
        <v>127</v>
      </c>
      <c r="AM344" s="8">
        <v>45178</v>
      </c>
      <c r="AN344" s="12" t="s">
        <v>1297</v>
      </c>
      <c r="AO344" s="12" t="s">
        <v>1297</v>
      </c>
      <c r="AP344" t="s">
        <v>1703</v>
      </c>
      <c r="AQ344" t="s">
        <v>120</v>
      </c>
      <c r="AR344" t="e">
        <v>#N/A</v>
      </c>
      <c r="AS344" t="s">
        <v>1703</v>
      </c>
      <c r="AU344" s="29" t="str">
        <f>IFERROR(Table4[[#This Row],[THT]]/Table4[[#This Row],[ACD_CALLS]],"")</f>
        <v/>
      </c>
      <c r="AV344" s="29">
        <f>COUNTIF(Roster!B:B,Table4[[#This Row],[EMPLID]])</f>
        <v>0</v>
      </c>
      <c r="AW344" s="29" t="str">
        <f>IF(Table4[[#This Row],[Is Agent ]]=0,"",SUM(Table4[[#This Row],[I_ACD_TIME]],Table4[[#This Row],[I_ACD_OTHER_TIME]],Table4[[#This Row],[I_ACD_AUX_OUT_TIME]],Table4[[#This Row],[I_ACW_TIME]]))</f>
        <v/>
      </c>
    </row>
    <row r="345" spans="1:49" x14ac:dyDescent="0.25">
      <c r="A345" s="29" t="e">
        <f>CONCATENATE(Table4[[#This Row],[CMSID]],"-",Table4[[#This Row],[CALL_DATE]])</f>
        <v>#N/A</v>
      </c>
      <c r="B345" t="e">
        <v>#N/A</v>
      </c>
      <c r="C345" s="8">
        <v>45177</v>
      </c>
      <c r="D345" t="s">
        <v>118</v>
      </c>
      <c r="E345">
        <v>1</v>
      </c>
      <c r="F345">
        <v>0</v>
      </c>
      <c r="G345">
        <v>1900</v>
      </c>
      <c r="H345">
        <v>0</v>
      </c>
      <c r="I345">
        <v>0</v>
      </c>
      <c r="J345">
        <v>4</v>
      </c>
      <c r="K345">
        <v>0</v>
      </c>
      <c r="L345">
        <v>22</v>
      </c>
      <c r="M345">
        <v>889</v>
      </c>
      <c r="N345">
        <v>0</v>
      </c>
      <c r="O345">
        <v>2</v>
      </c>
      <c r="P345">
        <v>0</v>
      </c>
      <c r="Q345">
        <v>0</v>
      </c>
      <c r="R345">
        <v>5</v>
      </c>
      <c r="S345">
        <v>0</v>
      </c>
      <c r="T345">
        <v>0</v>
      </c>
      <c r="U345">
        <v>2931</v>
      </c>
      <c r="V345">
        <v>1011</v>
      </c>
      <c r="W345">
        <v>11</v>
      </c>
      <c r="X345">
        <v>39</v>
      </c>
      <c r="Y345">
        <v>0</v>
      </c>
      <c r="Z345">
        <v>0</v>
      </c>
      <c r="AA345">
        <v>0</v>
      </c>
      <c r="AB345">
        <v>960</v>
      </c>
      <c r="AC345">
        <v>0</v>
      </c>
      <c r="AD345">
        <v>0</v>
      </c>
      <c r="AE345">
        <v>0</v>
      </c>
      <c r="AF345">
        <v>0</v>
      </c>
      <c r="AG345" t="e">
        <v>#N/A</v>
      </c>
      <c r="AH345" t="s">
        <v>1283</v>
      </c>
      <c r="AI345" t="e">
        <v>#N/A</v>
      </c>
      <c r="AJ345" s="12" t="s">
        <v>1297</v>
      </c>
      <c r="AK345" t="s">
        <v>127</v>
      </c>
      <c r="AL345" t="s">
        <v>127</v>
      </c>
      <c r="AM345" s="8">
        <v>45178</v>
      </c>
      <c r="AN345" s="12" t="s">
        <v>1297</v>
      </c>
      <c r="AO345" s="12" t="s">
        <v>1297</v>
      </c>
      <c r="AP345" t="s">
        <v>1703</v>
      </c>
      <c r="AQ345" t="s">
        <v>120</v>
      </c>
      <c r="AR345" t="e">
        <v>#N/A</v>
      </c>
      <c r="AS345" t="s">
        <v>1703</v>
      </c>
      <c r="AU345" s="29">
        <f>IFERROR(Table4[[#This Row],[THT]]/Table4[[#This Row],[ACD_CALLS]],"")</f>
        <v>0</v>
      </c>
      <c r="AV345" s="29">
        <f>COUNTIF(Roster!B:B,Table4[[#This Row],[EMPLID]])</f>
        <v>0</v>
      </c>
      <c r="AW345" s="29" t="str">
        <f>IF(Table4[[#This Row],[Is Agent ]]=0,"",SUM(Table4[[#This Row],[I_ACD_TIME]],Table4[[#This Row],[I_ACD_OTHER_TIME]],Table4[[#This Row],[I_ACD_AUX_OUT_TIME]],Table4[[#This Row],[I_ACW_TIME]]))</f>
        <v/>
      </c>
    </row>
    <row r="346" spans="1:49" x14ac:dyDescent="0.25">
      <c r="A346" s="29" t="e">
        <f>CONCATENATE(Table4[[#This Row],[CMSID]],"-",Table4[[#This Row],[CALL_DATE]])</f>
        <v>#N/A</v>
      </c>
      <c r="B346" t="e">
        <v>#N/A</v>
      </c>
      <c r="C346" s="8">
        <v>45175</v>
      </c>
      <c r="D346" t="s">
        <v>118</v>
      </c>
      <c r="E346">
        <v>2</v>
      </c>
      <c r="F346">
        <v>0</v>
      </c>
      <c r="G346">
        <v>1310</v>
      </c>
      <c r="H346">
        <v>366</v>
      </c>
      <c r="I346">
        <v>357</v>
      </c>
      <c r="J346">
        <v>4</v>
      </c>
      <c r="K346">
        <v>0</v>
      </c>
      <c r="L346">
        <v>1218</v>
      </c>
      <c r="M346">
        <v>1207</v>
      </c>
      <c r="N346">
        <v>0</v>
      </c>
      <c r="O346">
        <v>7</v>
      </c>
      <c r="P346">
        <v>937</v>
      </c>
      <c r="Q346">
        <v>3</v>
      </c>
      <c r="R346">
        <v>9</v>
      </c>
      <c r="S346">
        <v>0</v>
      </c>
      <c r="T346">
        <v>1</v>
      </c>
      <c r="U346">
        <v>5105</v>
      </c>
      <c r="V346">
        <v>3416</v>
      </c>
      <c r="W346">
        <v>0</v>
      </c>
      <c r="X346">
        <v>150</v>
      </c>
      <c r="Y346">
        <v>0</v>
      </c>
      <c r="Z346">
        <v>0</v>
      </c>
      <c r="AA346">
        <v>0</v>
      </c>
      <c r="AB346">
        <v>2882</v>
      </c>
      <c r="AC346">
        <v>0</v>
      </c>
      <c r="AD346">
        <v>0</v>
      </c>
      <c r="AE346">
        <v>0</v>
      </c>
      <c r="AF346">
        <v>0</v>
      </c>
      <c r="AG346" t="e">
        <v>#N/A</v>
      </c>
      <c r="AH346" t="s">
        <v>1283</v>
      </c>
      <c r="AI346" t="e">
        <v>#N/A</v>
      </c>
      <c r="AJ346" s="12" t="s">
        <v>1297</v>
      </c>
      <c r="AK346" t="s">
        <v>127</v>
      </c>
      <c r="AL346" t="s">
        <v>127</v>
      </c>
      <c r="AM346" s="8">
        <v>45178</v>
      </c>
      <c r="AN346" s="12" t="s">
        <v>1297</v>
      </c>
      <c r="AO346" s="12" t="s">
        <v>1297</v>
      </c>
      <c r="AP346" t="s">
        <v>1703</v>
      </c>
      <c r="AQ346" t="s">
        <v>120</v>
      </c>
      <c r="AR346" t="e">
        <v>#N/A</v>
      </c>
      <c r="AS346" t="s">
        <v>1703</v>
      </c>
      <c r="AU346" s="29">
        <f>IFERROR(Table4[[#This Row],[THT]]/Table4[[#This Row],[ACD_CALLS]],"")</f>
        <v>0</v>
      </c>
      <c r="AV346" s="29">
        <f>COUNTIF(Roster!B:B,Table4[[#This Row],[EMPLID]])</f>
        <v>0</v>
      </c>
      <c r="AW346" s="29" t="str">
        <f>IF(Table4[[#This Row],[Is Agent ]]=0,"",SUM(Table4[[#This Row],[I_ACD_TIME]],Table4[[#This Row],[I_ACD_OTHER_TIME]],Table4[[#This Row],[I_ACD_AUX_OUT_TIME]],Table4[[#This Row],[I_ACW_TIME]]))</f>
        <v/>
      </c>
    </row>
    <row r="347" spans="1:49" x14ac:dyDescent="0.25">
      <c r="A347" s="29" t="e">
        <f>CONCATENATE(Table4[[#This Row],[CMSID]],"-",Table4[[#This Row],[CALL_DATE]])</f>
        <v>#N/A</v>
      </c>
      <c r="B347" t="e">
        <v>#N/A</v>
      </c>
      <c r="C347" s="8">
        <v>45170</v>
      </c>
      <c r="D347" t="s">
        <v>118</v>
      </c>
      <c r="E347">
        <v>2</v>
      </c>
      <c r="F347">
        <v>0</v>
      </c>
      <c r="G347">
        <v>1586</v>
      </c>
      <c r="H347">
        <v>0</v>
      </c>
      <c r="I347">
        <v>0</v>
      </c>
      <c r="J347">
        <v>12</v>
      </c>
      <c r="K347">
        <v>0</v>
      </c>
      <c r="L347">
        <v>108</v>
      </c>
      <c r="M347">
        <v>1608</v>
      </c>
      <c r="N347">
        <v>0</v>
      </c>
      <c r="O347">
        <v>2</v>
      </c>
      <c r="P347">
        <v>0</v>
      </c>
      <c r="Q347">
        <v>0</v>
      </c>
      <c r="R347">
        <v>9</v>
      </c>
      <c r="S347">
        <v>0</v>
      </c>
      <c r="T347">
        <v>0</v>
      </c>
      <c r="U347">
        <v>3914</v>
      </c>
      <c r="V347">
        <v>2307</v>
      </c>
      <c r="W347">
        <v>0</v>
      </c>
      <c r="X347">
        <v>390</v>
      </c>
      <c r="Y347">
        <v>0</v>
      </c>
      <c r="Z347">
        <v>0</v>
      </c>
      <c r="AA347">
        <v>0</v>
      </c>
      <c r="AB347">
        <v>1896</v>
      </c>
      <c r="AC347">
        <v>0</v>
      </c>
      <c r="AD347">
        <v>0</v>
      </c>
      <c r="AE347">
        <v>0</v>
      </c>
      <c r="AF347">
        <v>0</v>
      </c>
      <c r="AG347" t="e">
        <v>#N/A</v>
      </c>
      <c r="AH347" t="s">
        <v>1283</v>
      </c>
      <c r="AI347" t="e">
        <v>#N/A</v>
      </c>
      <c r="AJ347" s="12" t="s">
        <v>1297</v>
      </c>
      <c r="AK347" t="s">
        <v>127</v>
      </c>
      <c r="AL347" t="s">
        <v>127</v>
      </c>
      <c r="AM347" s="8">
        <v>45171</v>
      </c>
      <c r="AN347" s="12" t="s">
        <v>1297</v>
      </c>
      <c r="AO347" s="12" t="s">
        <v>1297</v>
      </c>
      <c r="AP347" t="s">
        <v>1703</v>
      </c>
      <c r="AQ347" t="s">
        <v>120</v>
      </c>
      <c r="AR347" t="e">
        <v>#N/A</v>
      </c>
      <c r="AS347" t="s">
        <v>1703</v>
      </c>
      <c r="AU347" s="29">
        <f>IFERROR(Table4[[#This Row],[THT]]/Table4[[#This Row],[ACD_CALLS]],"")</f>
        <v>0</v>
      </c>
      <c r="AV347" s="29">
        <f>COUNTIF(Roster!B:B,Table4[[#This Row],[EMPLID]])</f>
        <v>0</v>
      </c>
      <c r="AW347" s="29" t="str">
        <f>IF(Table4[[#This Row],[Is Agent ]]=0,"",SUM(Table4[[#This Row],[I_ACD_TIME]],Table4[[#This Row],[I_ACD_OTHER_TIME]],Table4[[#This Row],[I_ACD_AUX_OUT_TIME]],Table4[[#This Row],[I_ACW_TIME]]))</f>
        <v/>
      </c>
    </row>
    <row r="348" spans="1:49" x14ac:dyDescent="0.25">
      <c r="A348" s="29" t="e">
        <f>CONCATENATE(Table4[[#This Row],[CMSID]],"-",Table4[[#This Row],[CALL_DATE]])</f>
        <v>#N/A</v>
      </c>
      <c r="B348" t="e">
        <v>#N/A</v>
      </c>
      <c r="C348" s="8">
        <v>45170</v>
      </c>
      <c r="D348" t="s">
        <v>123</v>
      </c>
      <c r="E348">
        <v>0</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t="e">
        <v>#N/A</v>
      </c>
      <c r="AH348" t="s">
        <v>1283</v>
      </c>
      <c r="AI348" t="e">
        <v>#N/A</v>
      </c>
      <c r="AJ348" s="12" t="s">
        <v>1297</v>
      </c>
      <c r="AK348" t="s">
        <v>127</v>
      </c>
      <c r="AL348" t="s">
        <v>127</v>
      </c>
      <c r="AM348" s="8">
        <v>45171</v>
      </c>
      <c r="AN348" s="12" t="s">
        <v>1297</v>
      </c>
      <c r="AO348" s="12" t="s">
        <v>1297</v>
      </c>
      <c r="AP348" t="s">
        <v>1703</v>
      </c>
      <c r="AQ348" t="s">
        <v>120</v>
      </c>
      <c r="AR348" t="e">
        <v>#N/A</v>
      </c>
      <c r="AS348" t="s">
        <v>1703</v>
      </c>
      <c r="AU348" s="29" t="str">
        <f>IFERROR(Table4[[#This Row],[THT]]/Table4[[#This Row],[ACD_CALLS]],"")</f>
        <v/>
      </c>
      <c r="AV348" s="29">
        <f>COUNTIF(Roster!B:B,Table4[[#This Row],[EMPLID]])</f>
        <v>0</v>
      </c>
      <c r="AW348" s="29" t="str">
        <f>IF(Table4[[#This Row],[Is Agent ]]=0,"",SUM(Table4[[#This Row],[I_ACD_TIME]],Table4[[#This Row],[I_ACD_OTHER_TIME]],Table4[[#This Row],[I_ACD_AUX_OUT_TIME]],Table4[[#This Row],[I_ACW_TIME]]))</f>
        <v/>
      </c>
    </row>
    <row r="349" spans="1:49" x14ac:dyDescent="0.25">
      <c r="A349" s="29" t="e">
        <f>CONCATENATE(Table4[[#This Row],[CMSID]],"-",Table4[[#This Row],[CALL_DATE]])</f>
        <v>#N/A</v>
      </c>
      <c r="B349" t="e">
        <v>#N/A</v>
      </c>
      <c r="C349" s="8">
        <v>45178</v>
      </c>
      <c r="D349" t="s">
        <v>118</v>
      </c>
      <c r="E349">
        <v>1</v>
      </c>
      <c r="F349">
        <v>0</v>
      </c>
      <c r="G349">
        <v>495</v>
      </c>
      <c r="H349">
        <v>0</v>
      </c>
      <c r="I349">
        <v>0</v>
      </c>
      <c r="J349">
        <v>5</v>
      </c>
      <c r="K349">
        <v>0</v>
      </c>
      <c r="L349">
        <v>1154</v>
      </c>
      <c r="M349">
        <v>0</v>
      </c>
      <c r="N349">
        <v>0</v>
      </c>
      <c r="O349">
        <v>3</v>
      </c>
      <c r="P349">
        <v>0</v>
      </c>
      <c r="Q349">
        <v>0</v>
      </c>
      <c r="R349">
        <v>5</v>
      </c>
      <c r="S349">
        <v>0</v>
      </c>
      <c r="T349">
        <v>0</v>
      </c>
      <c r="U349">
        <v>1888</v>
      </c>
      <c r="V349">
        <v>1316</v>
      </c>
      <c r="W349">
        <v>67</v>
      </c>
      <c r="X349">
        <v>37</v>
      </c>
      <c r="Y349">
        <v>0</v>
      </c>
      <c r="Z349">
        <v>0</v>
      </c>
      <c r="AA349">
        <v>0</v>
      </c>
      <c r="AB349">
        <v>1268</v>
      </c>
      <c r="AC349">
        <v>0</v>
      </c>
      <c r="AD349">
        <v>0</v>
      </c>
      <c r="AE349">
        <v>0</v>
      </c>
      <c r="AF349">
        <v>0</v>
      </c>
      <c r="AG349" t="e">
        <v>#N/A</v>
      </c>
      <c r="AH349" t="s">
        <v>1283</v>
      </c>
      <c r="AI349" t="e">
        <v>#N/A</v>
      </c>
      <c r="AJ349" s="12" t="s">
        <v>1297</v>
      </c>
      <c r="AK349" t="s">
        <v>127</v>
      </c>
      <c r="AL349" t="s">
        <v>127</v>
      </c>
      <c r="AM349" s="8">
        <v>45178</v>
      </c>
      <c r="AN349" s="12" t="s">
        <v>1297</v>
      </c>
      <c r="AO349" s="12" t="s">
        <v>1297</v>
      </c>
      <c r="AP349" t="s">
        <v>1703</v>
      </c>
      <c r="AQ349" t="s">
        <v>120</v>
      </c>
      <c r="AR349" t="e">
        <v>#N/A</v>
      </c>
      <c r="AS349" t="s">
        <v>1703</v>
      </c>
      <c r="AU349" s="29">
        <f>IFERROR(Table4[[#This Row],[THT]]/Table4[[#This Row],[ACD_CALLS]],"")</f>
        <v>0</v>
      </c>
      <c r="AV349" s="29">
        <f>COUNTIF(Roster!B:B,Table4[[#This Row],[EMPLID]])</f>
        <v>0</v>
      </c>
      <c r="AW349" s="29" t="str">
        <f>IF(Table4[[#This Row],[Is Agent ]]=0,"",SUM(Table4[[#This Row],[I_ACD_TIME]],Table4[[#This Row],[I_ACD_OTHER_TIME]],Table4[[#This Row],[I_ACD_AUX_OUT_TIME]],Table4[[#This Row],[I_ACW_TIME]]))</f>
        <v/>
      </c>
    </row>
    <row r="350" spans="1:49" x14ac:dyDescent="0.25">
      <c r="A350" s="29" t="e">
        <f>CONCATENATE(Table4[[#This Row],[CMSID]],"-",Table4[[#This Row],[CALL_DATE]])</f>
        <v>#N/A</v>
      </c>
      <c r="B350" t="e">
        <v>#N/A</v>
      </c>
      <c r="C350" s="8">
        <v>45175</v>
      </c>
      <c r="D350" t="s">
        <v>123</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t="e">
        <v>#N/A</v>
      </c>
      <c r="AH350" t="s">
        <v>1283</v>
      </c>
      <c r="AI350" t="e">
        <v>#N/A</v>
      </c>
      <c r="AJ350" s="12" t="s">
        <v>1297</v>
      </c>
      <c r="AK350" t="s">
        <v>127</v>
      </c>
      <c r="AL350" t="s">
        <v>127</v>
      </c>
      <c r="AM350" s="8">
        <v>45178</v>
      </c>
      <c r="AN350" s="12" t="s">
        <v>1297</v>
      </c>
      <c r="AO350" s="12" t="s">
        <v>1297</v>
      </c>
      <c r="AP350" t="s">
        <v>1703</v>
      </c>
      <c r="AQ350" t="s">
        <v>120</v>
      </c>
      <c r="AR350" t="e">
        <v>#N/A</v>
      </c>
      <c r="AS350" t="s">
        <v>1703</v>
      </c>
      <c r="AU350" s="29" t="str">
        <f>IFERROR(Table4[[#This Row],[THT]]/Table4[[#This Row],[ACD_CALLS]],"")</f>
        <v/>
      </c>
      <c r="AV350" s="29">
        <f>COUNTIF(Roster!B:B,Table4[[#This Row],[EMPLID]])</f>
        <v>0</v>
      </c>
      <c r="AW350" s="29" t="str">
        <f>IF(Table4[[#This Row],[Is Agent ]]=0,"",SUM(Table4[[#This Row],[I_ACD_TIME]],Table4[[#This Row],[I_ACD_OTHER_TIME]],Table4[[#This Row],[I_ACD_AUX_OUT_TIME]],Table4[[#This Row],[I_ACW_TIME]]))</f>
        <v/>
      </c>
    </row>
    <row r="351" spans="1:49" x14ac:dyDescent="0.25">
      <c r="A351" s="29" t="e">
        <f>CONCATENATE(Table4[[#This Row],[CMSID]],"-",Table4[[#This Row],[CALL_DATE]])</f>
        <v>#N/A</v>
      </c>
      <c r="B351" t="e">
        <v>#N/A</v>
      </c>
      <c r="C351" s="8">
        <v>45177</v>
      </c>
      <c r="D351" t="s">
        <v>123</v>
      </c>
      <c r="E35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t="e">
        <v>#N/A</v>
      </c>
      <c r="AH351" t="s">
        <v>1283</v>
      </c>
      <c r="AI351" t="e">
        <v>#N/A</v>
      </c>
      <c r="AJ351" s="12" t="s">
        <v>1297</v>
      </c>
      <c r="AK351" t="s">
        <v>127</v>
      </c>
      <c r="AL351" t="s">
        <v>127</v>
      </c>
      <c r="AM351" s="8">
        <v>45178</v>
      </c>
      <c r="AN351" s="12" t="s">
        <v>1297</v>
      </c>
      <c r="AO351" s="12" t="s">
        <v>1297</v>
      </c>
      <c r="AP351" t="s">
        <v>1703</v>
      </c>
      <c r="AQ351" t="s">
        <v>120</v>
      </c>
      <c r="AR351" t="e">
        <v>#N/A</v>
      </c>
      <c r="AS351" t="s">
        <v>1703</v>
      </c>
      <c r="AU351" s="29" t="str">
        <f>IFERROR(Table4[[#This Row],[THT]]/Table4[[#This Row],[ACD_CALLS]],"")</f>
        <v/>
      </c>
      <c r="AV351" s="29">
        <f>COUNTIF(Roster!B:B,Table4[[#This Row],[EMPLID]])</f>
        <v>0</v>
      </c>
      <c r="AW351" s="29" t="str">
        <f>IF(Table4[[#This Row],[Is Agent ]]=0,"",SUM(Table4[[#This Row],[I_ACD_TIME]],Table4[[#This Row],[I_ACD_OTHER_TIME]],Table4[[#This Row],[I_ACD_AUX_OUT_TIME]],Table4[[#This Row],[I_ACW_TIME]]))</f>
        <v/>
      </c>
    </row>
    <row r="352" spans="1:49" x14ac:dyDescent="0.25">
      <c r="A352" s="29" t="e">
        <f>CONCATENATE(Table4[[#This Row],[CMSID]],"-",Table4[[#This Row],[CALL_DATE]])</f>
        <v>#N/A</v>
      </c>
      <c r="B352" t="e">
        <v>#N/A</v>
      </c>
      <c r="C352" s="8">
        <v>45178</v>
      </c>
      <c r="D352" t="s">
        <v>123</v>
      </c>
      <c r="E352">
        <v>0</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t="e">
        <v>#N/A</v>
      </c>
      <c r="AH352" t="s">
        <v>1283</v>
      </c>
      <c r="AI352" t="e">
        <v>#N/A</v>
      </c>
      <c r="AJ352" s="12" t="s">
        <v>1297</v>
      </c>
      <c r="AK352" t="s">
        <v>127</v>
      </c>
      <c r="AL352" t="s">
        <v>127</v>
      </c>
      <c r="AM352" s="8">
        <v>45178</v>
      </c>
      <c r="AN352" s="12" t="s">
        <v>1297</v>
      </c>
      <c r="AO352" s="12" t="s">
        <v>1297</v>
      </c>
      <c r="AP352" t="s">
        <v>1703</v>
      </c>
      <c r="AQ352" t="s">
        <v>120</v>
      </c>
      <c r="AR352" t="e">
        <v>#N/A</v>
      </c>
      <c r="AS352" t="s">
        <v>1703</v>
      </c>
      <c r="AU352" s="29" t="str">
        <f>IFERROR(Table4[[#This Row],[THT]]/Table4[[#This Row],[ACD_CALLS]],"")</f>
        <v/>
      </c>
      <c r="AV352" s="29">
        <f>COUNTIF(Roster!B:B,Table4[[#This Row],[EMPLID]])</f>
        <v>0</v>
      </c>
      <c r="AW352" s="29" t="str">
        <f>IF(Table4[[#This Row],[Is Agent ]]=0,"",SUM(Table4[[#This Row],[I_ACD_TIME]],Table4[[#This Row],[I_ACD_OTHER_TIME]],Table4[[#This Row],[I_ACD_AUX_OUT_TIME]],Table4[[#This Row],[I_ACW_TIME]]))</f>
        <v/>
      </c>
    </row>
    <row r="353" spans="1:49" x14ac:dyDescent="0.25">
      <c r="A353" s="29" t="e">
        <f>CONCATENATE(Table4[[#This Row],[CMSID]],"-",Table4[[#This Row],[CALL_DATE]])</f>
        <v>#N/A</v>
      </c>
      <c r="B353" t="e">
        <v>#N/A</v>
      </c>
      <c r="C353" s="8">
        <v>45176</v>
      </c>
      <c r="D353" t="s">
        <v>118</v>
      </c>
      <c r="E353">
        <v>2</v>
      </c>
      <c r="F353">
        <v>0</v>
      </c>
      <c r="G353">
        <v>3368</v>
      </c>
      <c r="H353">
        <v>0</v>
      </c>
      <c r="I353">
        <v>0</v>
      </c>
      <c r="J353">
        <v>4</v>
      </c>
      <c r="K353">
        <v>0</v>
      </c>
      <c r="L353">
        <v>0</v>
      </c>
      <c r="M353">
        <v>1078</v>
      </c>
      <c r="N353">
        <v>0</v>
      </c>
      <c r="O353">
        <v>0</v>
      </c>
      <c r="P353">
        <v>0</v>
      </c>
      <c r="Q353">
        <v>0</v>
      </c>
      <c r="R353">
        <v>10</v>
      </c>
      <c r="S353">
        <v>0</v>
      </c>
      <c r="T353">
        <v>0</v>
      </c>
      <c r="U353">
        <v>12450</v>
      </c>
      <c r="V353">
        <v>9068</v>
      </c>
      <c r="W353">
        <v>0</v>
      </c>
      <c r="X353">
        <v>82</v>
      </c>
      <c r="Y353">
        <v>0</v>
      </c>
      <c r="Z353">
        <v>0</v>
      </c>
      <c r="AA353">
        <v>0</v>
      </c>
      <c r="AB353">
        <v>8976</v>
      </c>
      <c r="AC353">
        <v>0</v>
      </c>
      <c r="AD353">
        <v>0</v>
      </c>
      <c r="AE353">
        <v>0</v>
      </c>
      <c r="AF353">
        <v>0</v>
      </c>
      <c r="AG353" t="e">
        <v>#N/A</v>
      </c>
      <c r="AH353" t="s">
        <v>1283</v>
      </c>
      <c r="AI353" t="e">
        <v>#N/A</v>
      </c>
      <c r="AJ353" s="12" t="s">
        <v>1297</v>
      </c>
      <c r="AK353" t="s">
        <v>127</v>
      </c>
      <c r="AL353" t="s">
        <v>127</v>
      </c>
      <c r="AM353" s="8">
        <v>45178</v>
      </c>
      <c r="AN353" s="12" t="s">
        <v>1297</v>
      </c>
      <c r="AO353" s="12" t="s">
        <v>1297</v>
      </c>
      <c r="AP353" t="s">
        <v>1703</v>
      </c>
      <c r="AQ353" t="s">
        <v>120</v>
      </c>
      <c r="AR353" t="e">
        <v>#N/A</v>
      </c>
      <c r="AS353" t="s">
        <v>1703</v>
      </c>
      <c r="AU353" s="29">
        <f>IFERROR(Table4[[#This Row],[THT]]/Table4[[#This Row],[ACD_CALLS]],"")</f>
        <v>0</v>
      </c>
      <c r="AV353" s="29">
        <f>COUNTIF(Roster!B:B,Table4[[#This Row],[EMPLID]])</f>
        <v>0</v>
      </c>
      <c r="AW353" s="29" t="str">
        <f>IF(Table4[[#This Row],[Is Agent ]]=0,"",SUM(Table4[[#This Row],[I_ACD_TIME]],Table4[[#This Row],[I_ACD_OTHER_TIME]],Table4[[#This Row],[I_ACD_AUX_OUT_TIME]],Table4[[#This Row],[I_ACW_TIME]]))</f>
        <v/>
      </c>
    </row>
    <row r="354" spans="1:49" x14ac:dyDescent="0.25">
      <c r="A354" s="29" t="str">
        <f>CONCATENATE(Table4[[#This Row],[CMSID]],"-",Table4[[#This Row],[CALL_DATE]])</f>
        <v>454644-45174</v>
      </c>
      <c r="B354">
        <v>42003102</v>
      </c>
      <c r="C354" s="8">
        <v>45174</v>
      </c>
      <c r="D354" t="s">
        <v>123</v>
      </c>
      <c r="E354">
        <v>0</v>
      </c>
      <c r="F354">
        <v>0</v>
      </c>
      <c r="G354">
        <v>0</v>
      </c>
      <c r="H354">
        <v>0</v>
      </c>
      <c r="I354">
        <v>0</v>
      </c>
      <c r="J354">
        <v>0</v>
      </c>
      <c r="K354">
        <v>0</v>
      </c>
      <c r="L354">
        <v>3945</v>
      </c>
      <c r="M354">
        <v>61</v>
      </c>
      <c r="N354">
        <v>0</v>
      </c>
      <c r="O354">
        <v>8</v>
      </c>
      <c r="P354">
        <v>333</v>
      </c>
      <c r="Q354">
        <v>1</v>
      </c>
      <c r="R354">
        <v>0</v>
      </c>
      <c r="S354">
        <v>0</v>
      </c>
      <c r="T354">
        <v>0</v>
      </c>
      <c r="U354">
        <v>28826</v>
      </c>
      <c r="V354">
        <v>9547</v>
      </c>
      <c r="W354">
        <v>1005</v>
      </c>
      <c r="X354">
        <v>114</v>
      </c>
      <c r="Y354">
        <v>0</v>
      </c>
      <c r="Z354">
        <v>1901</v>
      </c>
      <c r="AA354">
        <v>0</v>
      </c>
      <c r="AB354">
        <v>7056</v>
      </c>
      <c r="AC354">
        <v>0</v>
      </c>
      <c r="AD354">
        <v>0</v>
      </c>
      <c r="AE354">
        <v>1</v>
      </c>
      <c r="AF354">
        <v>0</v>
      </c>
      <c r="AG354" t="s">
        <v>1339</v>
      </c>
      <c r="AH354" t="s">
        <v>1288</v>
      </c>
      <c r="AI354" t="s">
        <v>1295</v>
      </c>
      <c r="AJ354" s="12" t="s">
        <v>1297</v>
      </c>
      <c r="AK354" t="s">
        <v>125</v>
      </c>
      <c r="AL354" t="s">
        <v>125</v>
      </c>
      <c r="AM354" s="8">
        <v>45178</v>
      </c>
      <c r="AN354" s="12" t="s">
        <v>1297</v>
      </c>
      <c r="AO354" s="12" t="s">
        <v>1297</v>
      </c>
      <c r="AP354" t="s">
        <v>1703</v>
      </c>
      <c r="AQ354" t="s">
        <v>120</v>
      </c>
      <c r="AR354" s="35">
        <v>454644</v>
      </c>
      <c r="AS354" t="s">
        <v>1703</v>
      </c>
      <c r="AU354" s="29" t="str">
        <f>IFERROR(Table4[[#This Row],[THT]]/Table4[[#This Row],[ACD_CALLS]],"")</f>
        <v/>
      </c>
      <c r="AV354" s="29">
        <f>COUNTIF(Roster!B:B,Table4[[#This Row],[EMPLID]])</f>
        <v>1</v>
      </c>
      <c r="AW354" s="29">
        <f>IF(Table4[[#This Row],[Is Agent ]]=0,"",SUM(Table4[[#This Row],[I_ACD_TIME]],Table4[[#This Row],[I_ACD_OTHER_TIME]],Table4[[#This Row],[I_ACD_AUX_OUT_TIME]],Table4[[#This Row],[I_ACW_TIME]]))</f>
        <v>0</v>
      </c>
    </row>
    <row r="355" spans="1:49" x14ac:dyDescent="0.25">
      <c r="A355" s="29" t="str">
        <f>CONCATENATE(Table4[[#This Row],[CMSID]],"-",Table4[[#This Row],[CALL_DATE]])</f>
        <v>454644-45171</v>
      </c>
      <c r="B355">
        <v>42003102</v>
      </c>
      <c r="C355" s="8">
        <v>45171</v>
      </c>
      <c r="D355" t="s">
        <v>123</v>
      </c>
      <c r="E355">
        <v>0</v>
      </c>
      <c r="F355">
        <v>0</v>
      </c>
      <c r="G355">
        <v>0</v>
      </c>
      <c r="H355">
        <v>0</v>
      </c>
      <c r="I355">
        <v>0</v>
      </c>
      <c r="J355">
        <v>0</v>
      </c>
      <c r="K355">
        <v>0</v>
      </c>
      <c r="L355">
        <v>1192</v>
      </c>
      <c r="M355">
        <v>0</v>
      </c>
      <c r="N355">
        <v>0</v>
      </c>
      <c r="O355">
        <v>7</v>
      </c>
      <c r="P355">
        <v>0</v>
      </c>
      <c r="Q355">
        <v>0</v>
      </c>
      <c r="R355">
        <v>0</v>
      </c>
      <c r="S355">
        <v>0</v>
      </c>
      <c r="T355">
        <v>0</v>
      </c>
      <c r="U355">
        <v>29596</v>
      </c>
      <c r="V355">
        <v>9762</v>
      </c>
      <c r="W355">
        <v>161</v>
      </c>
      <c r="X355">
        <v>108</v>
      </c>
      <c r="Y355">
        <v>0</v>
      </c>
      <c r="Z355">
        <v>2007</v>
      </c>
      <c r="AA355">
        <v>0</v>
      </c>
      <c r="AB355">
        <v>3051</v>
      </c>
      <c r="AC355">
        <v>4415</v>
      </c>
      <c r="AD355">
        <v>0</v>
      </c>
      <c r="AE355">
        <v>0</v>
      </c>
      <c r="AF355">
        <v>0</v>
      </c>
      <c r="AG355" t="s">
        <v>1339</v>
      </c>
      <c r="AH355" t="s">
        <v>1288</v>
      </c>
      <c r="AI355" t="s">
        <v>1295</v>
      </c>
      <c r="AJ355" s="12" t="s">
        <v>1297</v>
      </c>
      <c r="AK355" t="s">
        <v>125</v>
      </c>
      <c r="AL355" t="s">
        <v>125</v>
      </c>
      <c r="AM355" s="8">
        <v>45171</v>
      </c>
      <c r="AN355" s="12" t="s">
        <v>1297</v>
      </c>
      <c r="AO355" s="12" t="s">
        <v>1297</v>
      </c>
      <c r="AP355" t="s">
        <v>1703</v>
      </c>
      <c r="AQ355" t="s">
        <v>120</v>
      </c>
      <c r="AR355" s="35">
        <v>454644</v>
      </c>
      <c r="AS355" t="s">
        <v>1703</v>
      </c>
      <c r="AU355" s="29" t="str">
        <f>IFERROR(Table4[[#This Row],[THT]]/Table4[[#This Row],[ACD_CALLS]],"")</f>
        <v/>
      </c>
      <c r="AV355" s="29">
        <f>COUNTIF(Roster!B:B,Table4[[#This Row],[EMPLID]])</f>
        <v>1</v>
      </c>
      <c r="AW355" s="29">
        <f>IF(Table4[[#This Row],[Is Agent ]]=0,"",SUM(Table4[[#This Row],[I_ACD_TIME]],Table4[[#This Row],[I_ACD_OTHER_TIME]],Table4[[#This Row],[I_ACD_AUX_OUT_TIME]],Table4[[#This Row],[I_ACW_TIME]]))</f>
        <v>0</v>
      </c>
    </row>
    <row r="356" spans="1:49" x14ac:dyDescent="0.25">
      <c r="A356" s="29" t="str">
        <f>CONCATENATE(Table4[[#This Row],[CMSID]],"-",Table4[[#This Row],[CALL_DATE]])</f>
        <v>454644-45178</v>
      </c>
      <c r="B356">
        <v>42003102</v>
      </c>
      <c r="C356" s="8">
        <v>45178</v>
      </c>
      <c r="D356" t="s">
        <v>123</v>
      </c>
      <c r="E356">
        <v>0</v>
      </c>
      <c r="F356">
        <v>0</v>
      </c>
      <c r="G356">
        <v>0</v>
      </c>
      <c r="H356">
        <v>0</v>
      </c>
      <c r="I356">
        <v>0</v>
      </c>
      <c r="J356">
        <v>0</v>
      </c>
      <c r="K356">
        <v>0</v>
      </c>
      <c r="L356">
        <v>1721</v>
      </c>
      <c r="M356">
        <v>0</v>
      </c>
      <c r="N356">
        <v>0</v>
      </c>
      <c r="O356">
        <v>9</v>
      </c>
      <c r="P356">
        <v>460</v>
      </c>
      <c r="Q356">
        <v>3</v>
      </c>
      <c r="R356">
        <v>0</v>
      </c>
      <c r="S356">
        <v>0</v>
      </c>
      <c r="T356">
        <v>0</v>
      </c>
      <c r="U356">
        <v>29628</v>
      </c>
      <c r="V356">
        <v>8049</v>
      </c>
      <c r="W356">
        <v>1168</v>
      </c>
      <c r="X356">
        <v>76</v>
      </c>
      <c r="Y356">
        <v>0</v>
      </c>
      <c r="Z356">
        <v>1897</v>
      </c>
      <c r="AA356">
        <v>0</v>
      </c>
      <c r="AB356">
        <v>4821</v>
      </c>
      <c r="AC356">
        <v>0</v>
      </c>
      <c r="AD356">
        <v>0</v>
      </c>
      <c r="AE356">
        <v>0</v>
      </c>
      <c r="AF356">
        <v>0</v>
      </c>
      <c r="AG356" t="s">
        <v>1339</v>
      </c>
      <c r="AH356" t="s">
        <v>1288</v>
      </c>
      <c r="AI356" t="s">
        <v>1295</v>
      </c>
      <c r="AJ356" s="12" t="s">
        <v>1297</v>
      </c>
      <c r="AK356" t="s">
        <v>125</v>
      </c>
      <c r="AL356" t="s">
        <v>125</v>
      </c>
      <c r="AM356" s="8">
        <v>45178</v>
      </c>
      <c r="AN356" s="12" t="s">
        <v>1297</v>
      </c>
      <c r="AO356" s="12" t="s">
        <v>1297</v>
      </c>
      <c r="AP356" t="s">
        <v>1703</v>
      </c>
      <c r="AQ356" t="s">
        <v>120</v>
      </c>
      <c r="AR356" s="35">
        <v>454644</v>
      </c>
      <c r="AS356" t="s">
        <v>1703</v>
      </c>
      <c r="AU356" s="29" t="str">
        <f>IFERROR(Table4[[#This Row],[THT]]/Table4[[#This Row],[ACD_CALLS]],"")</f>
        <v/>
      </c>
      <c r="AV356" s="29">
        <f>COUNTIF(Roster!B:B,Table4[[#This Row],[EMPLID]])</f>
        <v>1</v>
      </c>
      <c r="AW356" s="29">
        <f>IF(Table4[[#This Row],[Is Agent ]]=0,"",SUM(Table4[[#This Row],[I_ACD_TIME]],Table4[[#This Row],[I_ACD_OTHER_TIME]],Table4[[#This Row],[I_ACD_AUX_OUT_TIME]],Table4[[#This Row],[I_ACW_TIME]]))</f>
        <v>0</v>
      </c>
    </row>
    <row r="357" spans="1:49" x14ac:dyDescent="0.25">
      <c r="A357" s="29" t="str">
        <f>CONCATENATE(Table4[[#This Row],[CMSID]],"-",Table4[[#This Row],[CALL_DATE]])</f>
        <v>454644-45175</v>
      </c>
      <c r="B357">
        <v>42003102</v>
      </c>
      <c r="C357" s="8">
        <v>45175</v>
      </c>
      <c r="D357" t="s">
        <v>123</v>
      </c>
      <c r="E357">
        <v>1</v>
      </c>
      <c r="F357">
        <v>0</v>
      </c>
      <c r="G357">
        <v>145</v>
      </c>
      <c r="H357">
        <v>0</v>
      </c>
      <c r="I357">
        <v>0</v>
      </c>
      <c r="J357">
        <v>0</v>
      </c>
      <c r="K357">
        <v>0</v>
      </c>
      <c r="L357">
        <v>1637</v>
      </c>
      <c r="M357">
        <v>0</v>
      </c>
      <c r="N357">
        <v>0</v>
      </c>
      <c r="O357">
        <v>17</v>
      </c>
      <c r="P357">
        <v>41</v>
      </c>
      <c r="Q357">
        <v>1</v>
      </c>
      <c r="R357">
        <v>2</v>
      </c>
      <c r="S357">
        <v>0</v>
      </c>
      <c r="T357">
        <v>0</v>
      </c>
      <c r="U357">
        <v>28824</v>
      </c>
      <c r="V357">
        <v>7197</v>
      </c>
      <c r="W357">
        <v>2685</v>
      </c>
      <c r="X357">
        <v>48</v>
      </c>
      <c r="Y357">
        <v>0</v>
      </c>
      <c r="Z357">
        <v>1867</v>
      </c>
      <c r="AA357">
        <v>0</v>
      </c>
      <c r="AB357">
        <v>4995</v>
      </c>
      <c r="AC357">
        <v>0</v>
      </c>
      <c r="AD357">
        <v>0</v>
      </c>
      <c r="AE357">
        <v>3</v>
      </c>
      <c r="AF357">
        <v>0</v>
      </c>
      <c r="AG357" t="s">
        <v>1339</v>
      </c>
      <c r="AH357" t="s">
        <v>1288</v>
      </c>
      <c r="AI357" t="s">
        <v>1295</v>
      </c>
      <c r="AJ357" s="12" t="s">
        <v>1297</v>
      </c>
      <c r="AK357" t="s">
        <v>125</v>
      </c>
      <c r="AL357" t="s">
        <v>125</v>
      </c>
      <c r="AM357" s="8">
        <v>45178</v>
      </c>
      <c r="AN357" s="12" t="s">
        <v>1297</v>
      </c>
      <c r="AO357" s="12" t="s">
        <v>1297</v>
      </c>
      <c r="AP357" t="s">
        <v>1703</v>
      </c>
      <c r="AQ357" t="s">
        <v>120</v>
      </c>
      <c r="AR357" s="35">
        <v>454644</v>
      </c>
      <c r="AS357" t="s">
        <v>1703</v>
      </c>
      <c r="AU357" s="29">
        <f>IFERROR(Table4[[#This Row],[THT]]/Table4[[#This Row],[ACD_CALLS]],"")</f>
        <v>0</v>
      </c>
      <c r="AV357" s="29">
        <f>COUNTIF(Roster!B:B,Table4[[#This Row],[EMPLID]])</f>
        <v>1</v>
      </c>
      <c r="AW357" s="29">
        <f>IF(Table4[[#This Row],[Is Agent ]]=0,"",SUM(Table4[[#This Row],[I_ACD_TIME]],Table4[[#This Row],[I_ACD_OTHER_TIME]],Table4[[#This Row],[I_ACD_AUX_OUT_TIME]],Table4[[#This Row],[I_ACW_TIME]]))</f>
        <v>145</v>
      </c>
    </row>
    <row r="358" spans="1:49" x14ac:dyDescent="0.25">
      <c r="A358" s="29" t="str">
        <f>CONCATENATE(Table4[[#This Row],[CMSID]],"-",Table4[[#This Row],[CALL_DATE]])</f>
        <v>454644-45178</v>
      </c>
      <c r="B358">
        <v>42003102</v>
      </c>
      <c r="C358" s="8">
        <v>45178</v>
      </c>
      <c r="D358" t="s">
        <v>118</v>
      </c>
      <c r="E358">
        <v>36</v>
      </c>
      <c r="F358">
        <v>1</v>
      </c>
      <c r="G358">
        <v>16981</v>
      </c>
      <c r="H358">
        <v>3077</v>
      </c>
      <c r="I358">
        <v>550</v>
      </c>
      <c r="J358">
        <v>0</v>
      </c>
      <c r="K358">
        <v>0</v>
      </c>
      <c r="L358">
        <v>1242</v>
      </c>
      <c r="M358">
        <v>0</v>
      </c>
      <c r="N358">
        <v>0</v>
      </c>
      <c r="O358">
        <v>8</v>
      </c>
      <c r="P358">
        <v>3809</v>
      </c>
      <c r="Q358">
        <v>20</v>
      </c>
      <c r="R358">
        <v>173</v>
      </c>
      <c r="S358">
        <v>0</v>
      </c>
      <c r="T358">
        <v>2</v>
      </c>
      <c r="U358">
        <v>0</v>
      </c>
      <c r="V358">
        <v>0</v>
      </c>
      <c r="W358">
        <v>0</v>
      </c>
      <c r="X358">
        <v>0</v>
      </c>
      <c r="Y358">
        <v>0</v>
      </c>
      <c r="Z358">
        <v>0</v>
      </c>
      <c r="AA358">
        <v>0</v>
      </c>
      <c r="AB358">
        <v>0</v>
      </c>
      <c r="AC358">
        <v>0</v>
      </c>
      <c r="AD358">
        <v>0</v>
      </c>
      <c r="AE358">
        <v>0</v>
      </c>
      <c r="AF358">
        <v>0</v>
      </c>
      <c r="AG358" t="s">
        <v>1339</v>
      </c>
      <c r="AH358" t="s">
        <v>1288</v>
      </c>
      <c r="AI358" t="s">
        <v>1295</v>
      </c>
      <c r="AJ358" s="12" t="s">
        <v>1297</v>
      </c>
      <c r="AK358" t="s">
        <v>125</v>
      </c>
      <c r="AL358" t="s">
        <v>125</v>
      </c>
      <c r="AM358" s="8">
        <v>45178</v>
      </c>
      <c r="AN358" s="12" t="s">
        <v>1297</v>
      </c>
      <c r="AO358" s="12" t="s">
        <v>1297</v>
      </c>
      <c r="AP358" t="s">
        <v>1703</v>
      </c>
      <c r="AQ358" t="s">
        <v>120</v>
      </c>
      <c r="AR358" s="35">
        <v>454644</v>
      </c>
      <c r="AS358" t="s">
        <v>1703</v>
      </c>
      <c r="AU358" s="29">
        <f>IFERROR(Table4[[#This Row],[THT]]/Table4[[#This Row],[ACD_CALLS]],"")</f>
        <v>0</v>
      </c>
      <c r="AV358" s="29">
        <f>COUNTIF(Roster!B:B,Table4[[#This Row],[EMPLID]])</f>
        <v>1</v>
      </c>
      <c r="AW358" s="29">
        <f>IF(Table4[[#This Row],[Is Agent ]]=0,"",SUM(Table4[[#This Row],[I_ACD_TIME]],Table4[[#This Row],[I_ACD_OTHER_TIME]],Table4[[#This Row],[I_ACD_AUX_OUT_TIME]],Table4[[#This Row],[I_ACW_TIME]]))</f>
        <v>20608</v>
      </c>
    </row>
    <row r="359" spans="1:49" x14ac:dyDescent="0.25">
      <c r="A359" s="29" t="str">
        <f>CONCATENATE(Table4[[#This Row],[CMSID]],"-",Table4[[#This Row],[CALL_DATE]])</f>
        <v>454644-45171</v>
      </c>
      <c r="B359">
        <v>42003102</v>
      </c>
      <c r="C359" s="8">
        <v>45171</v>
      </c>
      <c r="D359" t="s">
        <v>118</v>
      </c>
      <c r="E359">
        <v>22</v>
      </c>
      <c r="F359">
        <v>0</v>
      </c>
      <c r="G359">
        <v>18136</v>
      </c>
      <c r="H359">
        <v>1433</v>
      </c>
      <c r="I359">
        <v>161</v>
      </c>
      <c r="J359">
        <v>0</v>
      </c>
      <c r="K359">
        <v>0</v>
      </c>
      <c r="L359">
        <v>161</v>
      </c>
      <c r="M359">
        <v>0</v>
      </c>
      <c r="N359">
        <v>0</v>
      </c>
      <c r="O359">
        <v>2</v>
      </c>
      <c r="P359">
        <v>1595</v>
      </c>
      <c r="Q359">
        <v>8</v>
      </c>
      <c r="R359">
        <v>104</v>
      </c>
      <c r="S359">
        <v>1</v>
      </c>
      <c r="T359">
        <v>0</v>
      </c>
      <c r="U359">
        <v>0</v>
      </c>
      <c r="V359">
        <v>0</v>
      </c>
      <c r="W359">
        <v>0</v>
      </c>
      <c r="X359">
        <v>0</v>
      </c>
      <c r="Y359">
        <v>0</v>
      </c>
      <c r="Z359">
        <v>0</v>
      </c>
      <c r="AA359">
        <v>0</v>
      </c>
      <c r="AB359">
        <v>0</v>
      </c>
      <c r="AC359">
        <v>0</v>
      </c>
      <c r="AD359">
        <v>0</v>
      </c>
      <c r="AE359">
        <v>0</v>
      </c>
      <c r="AF359">
        <v>0</v>
      </c>
      <c r="AG359" t="s">
        <v>1339</v>
      </c>
      <c r="AH359" t="s">
        <v>1288</v>
      </c>
      <c r="AI359" t="s">
        <v>1295</v>
      </c>
      <c r="AJ359" s="12" t="s">
        <v>1297</v>
      </c>
      <c r="AK359" t="s">
        <v>125</v>
      </c>
      <c r="AL359" t="s">
        <v>125</v>
      </c>
      <c r="AM359" s="8">
        <v>45171</v>
      </c>
      <c r="AN359" s="12" t="s">
        <v>1297</v>
      </c>
      <c r="AO359" s="12" t="s">
        <v>1297</v>
      </c>
      <c r="AP359" t="s">
        <v>1703</v>
      </c>
      <c r="AQ359" t="s">
        <v>120</v>
      </c>
      <c r="AR359" s="35">
        <v>454644</v>
      </c>
      <c r="AS359" t="s">
        <v>1703</v>
      </c>
      <c r="AU359" s="29">
        <f>IFERROR(Table4[[#This Row],[THT]]/Table4[[#This Row],[ACD_CALLS]],"")</f>
        <v>0</v>
      </c>
      <c r="AV359" s="29">
        <f>COUNTIF(Roster!B:B,Table4[[#This Row],[EMPLID]])</f>
        <v>1</v>
      </c>
      <c r="AW359" s="29">
        <f>IF(Table4[[#This Row],[Is Agent ]]=0,"",SUM(Table4[[#This Row],[I_ACD_TIME]],Table4[[#This Row],[I_ACD_OTHER_TIME]],Table4[[#This Row],[I_ACD_AUX_OUT_TIME]],Table4[[#This Row],[I_ACW_TIME]]))</f>
        <v>19730</v>
      </c>
    </row>
    <row r="360" spans="1:49" x14ac:dyDescent="0.25">
      <c r="A360" s="29" t="str">
        <f>CONCATENATE(Table4[[#This Row],[CMSID]],"-",Table4[[#This Row],[CALL_DATE]])</f>
        <v>454644-45176</v>
      </c>
      <c r="B360">
        <v>42003102</v>
      </c>
      <c r="C360" s="8">
        <v>45176</v>
      </c>
      <c r="D360" t="s">
        <v>118</v>
      </c>
      <c r="E360">
        <v>33</v>
      </c>
      <c r="F360">
        <v>0</v>
      </c>
      <c r="G360">
        <v>17099</v>
      </c>
      <c r="H360">
        <v>1531</v>
      </c>
      <c r="I360">
        <v>403</v>
      </c>
      <c r="J360">
        <v>0</v>
      </c>
      <c r="K360">
        <v>0</v>
      </c>
      <c r="L360">
        <v>2766</v>
      </c>
      <c r="M360">
        <v>0</v>
      </c>
      <c r="N360">
        <v>0</v>
      </c>
      <c r="O360">
        <v>6</v>
      </c>
      <c r="P360">
        <v>1998</v>
      </c>
      <c r="Q360">
        <v>16</v>
      </c>
      <c r="R360">
        <v>161</v>
      </c>
      <c r="S360">
        <v>1</v>
      </c>
      <c r="T360">
        <v>2</v>
      </c>
      <c r="U360">
        <v>0</v>
      </c>
      <c r="V360">
        <v>0</v>
      </c>
      <c r="W360">
        <v>0</v>
      </c>
      <c r="X360">
        <v>0</v>
      </c>
      <c r="Y360">
        <v>0</v>
      </c>
      <c r="Z360">
        <v>0</v>
      </c>
      <c r="AA360">
        <v>0</v>
      </c>
      <c r="AB360">
        <v>0</v>
      </c>
      <c r="AC360">
        <v>0</v>
      </c>
      <c r="AD360">
        <v>0</v>
      </c>
      <c r="AE360">
        <v>0</v>
      </c>
      <c r="AF360">
        <v>0</v>
      </c>
      <c r="AG360" t="s">
        <v>1339</v>
      </c>
      <c r="AH360" t="s">
        <v>1288</v>
      </c>
      <c r="AI360" t="s">
        <v>1295</v>
      </c>
      <c r="AJ360" s="12" t="s">
        <v>1297</v>
      </c>
      <c r="AK360" t="s">
        <v>125</v>
      </c>
      <c r="AL360" t="s">
        <v>125</v>
      </c>
      <c r="AM360" s="8">
        <v>45178</v>
      </c>
      <c r="AN360" s="12" t="s">
        <v>1297</v>
      </c>
      <c r="AO360" s="12" t="s">
        <v>1297</v>
      </c>
      <c r="AP360" t="s">
        <v>1703</v>
      </c>
      <c r="AQ360" t="s">
        <v>120</v>
      </c>
      <c r="AR360" s="35">
        <v>454644</v>
      </c>
      <c r="AS360" t="s">
        <v>1703</v>
      </c>
      <c r="AU360" s="29">
        <f>IFERROR(Table4[[#This Row],[THT]]/Table4[[#This Row],[ACD_CALLS]],"")</f>
        <v>0</v>
      </c>
      <c r="AV360" s="29">
        <f>COUNTIF(Roster!B:B,Table4[[#This Row],[EMPLID]])</f>
        <v>1</v>
      </c>
      <c r="AW360" s="29">
        <f>IF(Table4[[#This Row],[Is Agent ]]=0,"",SUM(Table4[[#This Row],[I_ACD_TIME]],Table4[[#This Row],[I_ACD_OTHER_TIME]],Table4[[#This Row],[I_ACD_AUX_OUT_TIME]],Table4[[#This Row],[I_ACW_TIME]]))</f>
        <v>19033</v>
      </c>
    </row>
    <row r="361" spans="1:49" x14ac:dyDescent="0.25">
      <c r="A361" s="29" t="str">
        <f>CONCATENATE(Table4[[#This Row],[CMSID]],"-",Table4[[#This Row],[CALL_DATE]])</f>
        <v>454644-45174</v>
      </c>
      <c r="B361">
        <v>42003102</v>
      </c>
      <c r="C361" s="8">
        <v>45174</v>
      </c>
      <c r="D361" t="s">
        <v>118</v>
      </c>
      <c r="E361">
        <v>30</v>
      </c>
      <c r="F361">
        <v>0</v>
      </c>
      <c r="G361">
        <v>16044</v>
      </c>
      <c r="H361">
        <v>2086</v>
      </c>
      <c r="I361">
        <v>283</v>
      </c>
      <c r="J361">
        <v>0</v>
      </c>
      <c r="K361">
        <v>0</v>
      </c>
      <c r="L361">
        <v>463</v>
      </c>
      <c r="M361">
        <v>0</v>
      </c>
      <c r="N361">
        <v>0</v>
      </c>
      <c r="O361">
        <v>8</v>
      </c>
      <c r="P361">
        <v>2371</v>
      </c>
      <c r="Q361">
        <v>15</v>
      </c>
      <c r="R361">
        <v>144</v>
      </c>
      <c r="S361">
        <v>1</v>
      </c>
      <c r="T361">
        <v>2</v>
      </c>
      <c r="U361">
        <v>0</v>
      </c>
      <c r="V361">
        <v>0</v>
      </c>
      <c r="W361">
        <v>0</v>
      </c>
      <c r="X361">
        <v>0</v>
      </c>
      <c r="Y361">
        <v>0</v>
      </c>
      <c r="Z361">
        <v>0</v>
      </c>
      <c r="AA361">
        <v>0</v>
      </c>
      <c r="AB361">
        <v>0</v>
      </c>
      <c r="AC361">
        <v>0</v>
      </c>
      <c r="AD361">
        <v>0</v>
      </c>
      <c r="AE361">
        <v>0</v>
      </c>
      <c r="AF361">
        <v>0</v>
      </c>
      <c r="AG361" t="s">
        <v>1339</v>
      </c>
      <c r="AH361" t="s">
        <v>1288</v>
      </c>
      <c r="AI361" t="s">
        <v>1295</v>
      </c>
      <c r="AJ361" s="12" t="s">
        <v>1297</v>
      </c>
      <c r="AK361" t="s">
        <v>125</v>
      </c>
      <c r="AL361" t="s">
        <v>125</v>
      </c>
      <c r="AM361" s="8">
        <v>45178</v>
      </c>
      <c r="AN361" s="12" t="s">
        <v>1297</v>
      </c>
      <c r="AO361" s="12" t="s">
        <v>1297</v>
      </c>
      <c r="AP361" t="s">
        <v>1703</v>
      </c>
      <c r="AQ361" t="s">
        <v>120</v>
      </c>
      <c r="AR361" s="35">
        <v>454644</v>
      </c>
      <c r="AS361" t="s">
        <v>1703</v>
      </c>
      <c r="AU361" s="29">
        <f>IFERROR(Table4[[#This Row],[THT]]/Table4[[#This Row],[ACD_CALLS]],"")</f>
        <v>0</v>
      </c>
      <c r="AV361" s="29">
        <f>COUNTIF(Roster!B:B,Table4[[#This Row],[EMPLID]])</f>
        <v>1</v>
      </c>
      <c r="AW361" s="29">
        <f>IF(Table4[[#This Row],[Is Agent ]]=0,"",SUM(Table4[[#This Row],[I_ACD_TIME]],Table4[[#This Row],[I_ACD_OTHER_TIME]],Table4[[#This Row],[I_ACD_AUX_OUT_TIME]],Table4[[#This Row],[I_ACW_TIME]]))</f>
        <v>18413</v>
      </c>
    </row>
    <row r="362" spans="1:49" x14ac:dyDescent="0.25">
      <c r="A362" s="29" t="str">
        <f>CONCATENATE(Table4[[#This Row],[CMSID]],"-",Table4[[#This Row],[CALL_DATE]])</f>
        <v>454644-45175</v>
      </c>
      <c r="B362">
        <v>42003102</v>
      </c>
      <c r="C362" s="8">
        <v>45175</v>
      </c>
      <c r="D362" t="s">
        <v>118</v>
      </c>
      <c r="E362">
        <v>41</v>
      </c>
      <c r="F362">
        <v>0</v>
      </c>
      <c r="G362">
        <v>17925</v>
      </c>
      <c r="H362">
        <v>675</v>
      </c>
      <c r="I362">
        <v>271</v>
      </c>
      <c r="J362">
        <v>0</v>
      </c>
      <c r="K362">
        <v>0</v>
      </c>
      <c r="L362">
        <v>271</v>
      </c>
      <c r="M362">
        <v>0</v>
      </c>
      <c r="N362">
        <v>0</v>
      </c>
      <c r="O362">
        <v>5</v>
      </c>
      <c r="P362">
        <v>947</v>
      </c>
      <c r="Q362">
        <v>11</v>
      </c>
      <c r="R362">
        <v>195</v>
      </c>
      <c r="S362">
        <v>1</v>
      </c>
      <c r="T362">
        <v>2</v>
      </c>
      <c r="U362">
        <v>0</v>
      </c>
      <c r="V362">
        <v>0</v>
      </c>
      <c r="W362">
        <v>0</v>
      </c>
      <c r="X362">
        <v>0</v>
      </c>
      <c r="Y362">
        <v>0</v>
      </c>
      <c r="Z362">
        <v>0</v>
      </c>
      <c r="AA362">
        <v>0</v>
      </c>
      <c r="AB362">
        <v>0</v>
      </c>
      <c r="AC362">
        <v>0</v>
      </c>
      <c r="AD362">
        <v>0</v>
      </c>
      <c r="AE362">
        <v>0</v>
      </c>
      <c r="AF362">
        <v>0</v>
      </c>
      <c r="AG362" t="s">
        <v>1339</v>
      </c>
      <c r="AH362" t="s">
        <v>1288</v>
      </c>
      <c r="AI362" t="s">
        <v>1295</v>
      </c>
      <c r="AJ362" s="12" t="s">
        <v>1297</v>
      </c>
      <c r="AK362" t="s">
        <v>125</v>
      </c>
      <c r="AL362" t="s">
        <v>125</v>
      </c>
      <c r="AM362" s="8">
        <v>45178</v>
      </c>
      <c r="AN362" s="12" t="s">
        <v>1297</v>
      </c>
      <c r="AO362" s="12" t="s">
        <v>1297</v>
      </c>
      <c r="AP362" t="s">
        <v>1703</v>
      </c>
      <c r="AQ362" t="s">
        <v>120</v>
      </c>
      <c r="AR362" s="35">
        <v>454644</v>
      </c>
      <c r="AS362" t="s">
        <v>1703</v>
      </c>
      <c r="AU362" s="29">
        <f>IFERROR(Table4[[#This Row],[THT]]/Table4[[#This Row],[ACD_CALLS]],"")</f>
        <v>0</v>
      </c>
      <c r="AV362" s="29">
        <f>COUNTIF(Roster!B:B,Table4[[#This Row],[EMPLID]])</f>
        <v>1</v>
      </c>
      <c r="AW362" s="29">
        <f>IF(Table4[[#This Row],[Is Agent ]]=0,"",SUM(Table4[[#This Row],[I_ACD_TIME]],Table4[[#This Row],[I_ACD_OTHER_TIME]],Table4[[#This Row],[I_ACD_AUX_OUT_TIME]],Table4[[#This Row],[I_ACW_TIME]]))</f>
        <v>18871</v>
      </c>
    </row>
    <row r="363" spans="1:49" x14ac:dyDescent="0.25">
      <c r="A363" s="29" t="str">
        <f>CONCATENATE(Table4[[#This Row],[CMSID]],"-",Table4[[#This Row],[CALL_DATE]])</f>
        <v>454644-45170</v>
      </c>
      <c r="B363">
        <v>42003102</v>
      </c>
      <c r="C363" s="8">
        <v>45170</v>
      </c>
      <c r="D363" t="s">
        <v>123</v>
      </c>
      <c r="E363">
        <v>0</v>
      </c>
      <c r="F363">
        <v>0</v>
      </c>
      <c r="G363">
        <v>0</v>
      </c>
      <c r="H363">
        <v>0</v>
      </c>
      <c r="I363">
        <v>0</v>
      </c>
      <c r="J363">
        <v>0</v>
      </c>
      <c r="K363">
        <v>0</v>
      </c>
      <c r="L363">
        <v>267</v>
      </c>
      <c r="M363">
        <v>0</v>
      </c>
      <c r="N363">
        <v>0</v>
      </c>
      <c r="O363">
        <v>6</v>
      </c>
      <c r="P363">
        <v>0</v>
      </c>
      <c r="Q363">
        <v>0</v>
      </c>
      <c r="R363">
        <v>0</v>
      </c>
      <c r="S363">
        <v>0</v>
      </c>
      <c r="T363">
        <v>0</v>
      </c>
      <c r="U363">
        <v>28647</v>
      </c>
      <c r="V363">
        <v>4683</v>
      </c>
      <c r="W363">
        <v>42</v>
      </c>
      <c r="X363">
        <v>144</v>
      </c>
      <c r="Y363">
        <v>0</v>
      </c>
      <c r="Z363">
        <v>1961</v>
      </c>
      <c r="AA363">
        <v>0</v>
      </c>
      <c r="AB363">
        <v>2089</v>
      </c>
      <c r="AC363">
        <v>0</v>
      </c>
      <c r="AD363">
        <v>0</v>
      </c>
      <c r="AE363">
        <v>43</v>
      </c>
      <c r="AF363">
        <v>0</v>
      </c>
      <c r="AG363" t="s">
        <v>1339</v>
      </c>
      <c r="AH363" t="s">
        <v>1288</v>
      </c>
      <c r="AI363" t="s">
        <v>1295</v>
      </c>
      <c r="AJ363" s="12" t="s">
        <v>1297</v>
      </c>
      <c r="AK363" t="s">
        <v>125</v>
      </c>
      <c r="AL363" t="s">
        <v>125</v>
      </c>
      <c r="AM363" s="8">
        <v>45171</v>
      </c>
      <c r="AN363" s="12" t="s">
        <v>1297</v>
      </c>
      <c r="AO363" s="12" t="s">
        <v>1297</v>
      </c>
      <c r="AP363" t="s">
        <v>1703</v>
      </c>
      <c r="AQ363" t="s">
        <v>120</v>
      </c>
      <c r="AR363" s="35">
        <v>454644</v>
      </c>
      <c r="AS363" t="s">
        <v>1703</v>
      </c>
      <c r="AU363" s="29" t="str">
        <f>IFERROR(Table4[[#This Row],[THT]]/Table4[[#This Row],[ACD_CALLS]],"")</f>
        <v/>
      </c>
      <c r="AV363" s="29">
        <f>COUNTIF(Roster!B:B,Table4[[#This Row],[EMPLID]])</f>
        <v>1</v>
      </c>
      <c r="AW363" s="29">
        <f>IF(Table4[[#This Row],[Is Agent ]]=0,"",SUM(Table4[[#This Row],[I_ACD_TIME]],Table4[[#This Row],[I_ACD_OTHER_TIME]],Table4[[#This Row],[I_ACD_AUX_OUT_TIME]],Table4[[#This Row],[I_ACW_TIME]]))</f>
        <v>0</v>
      </c>
    </row>
    <row r="364" spans="1:49" x14ac:dyDescent="0.25">
      <c r="A364" s="29" t="str">
        <f>CONCATENATE(Table4[[#This Row],[CMSID]],"-",Table4[[#This Row],[CALL_DATE]])</f>
        <v>454644-45170</v>
      </c>
      <c r="B364">
        <v>42003102</v>
      </c>
      <c r="C364" s="8">
        <v>45170</v>
      </c>
      <c r="D364" t="s">
        <v>118</v>
      </c>
      <c r="E364">
        <v>27</v>
      </c>
      <c r="F364">
        <v>0</v>
      </c>
      <c r="G364">
        <v>21092</v>
      </c>
      <c r="H364">
        <v>2704</v>
      </c>
      <c r="I364">
        <v>433</v>
      </c>
      <c r="J364">
        <v>0</v>
      </c>
      <c r="K364">
        <v>0</v>
      </c>
      <c r="L364">
        <v>433</v>
      </c>
      <c r="M364">
        <v>0</v>
      </c>
      <c r="N364">
        <v>0</v>
      </c>
      <c r="O364">
        <v>4</v>
      </c>
      <c r="P364">
        <v>3147</v>
      </c>
      <c r="Q364">
        <v>13</v>
      </c>
      <c r="R364">
        <v>126</v>
      </c>
      <c r="S364">
        <v>0</v>
      </c>
      <c r="T364">
        <v>1</v>
      </c>
      <c r="U364">
        <v>0</v>
      </c>
      <c r="V364">
        <v>0</v>
      </c>
      <c r="W364">
        <v>0</v>
      </c>
      <c r="X364">
        <v>0</v>
      </c>
      <c r="Y364">
        <v>0</v>
      </c>
      <c r="Z364">
        <v>0</v>
      </c>
      <c r="AA364">
        <v>0</v>
      </c>
      <c r="AB364">
        <v>0</v>
      </c>
      <c r="AC364">
        <v>0</v>
      </c>
      <c r="AD364">
        <v>0</v>
      </c>
      <c r="AE364">
        <v>0</v>
      </c>
      <c r="AF364">
        <v>0</v>
      </c>
      <c r="AG364" t="s">
        <v>1339</v>
      </c>
      <c r="AH364" t="s">
        <v>1288</v>
      </c>
      <c r="AI364" t="s">
        <v>1295</v>
      </c>
      <c r="AJ364" s="12" t="s">
        <v>1297</v>
      </c>
      <c r="AK364" t="s">
        <v>125</v>
      </c>
      <c r="AL364" t="s">
        <v>125</v>
      </c>
      <c r="AM364" s="8">
        <v>45171</v>
      </c>
      <c r="AN364" s="12" t="s">
        <v>1297</v>
      </c>
      <c r="AO364" s="12" t="s">
        <v>1297</v>
      </c>
      <c r="AP364" t="s">
        <v>1703</v>
      </c>
      <c r="AQ364" t="s">
        <v>120</v>
      </c>
      <c r="AR364" s="35">
        <v>454644</v>
      </c>
      <c r="AS364" t="s">
        <v>1703</v>
      </c>
      <c r="AU364" s="29">
        <f>IFERROR(Table4[[#This Row],[THT]]/Table4[[#This Row],[ACD_CALLS]],"")</f>
        <v>0</v>
      </c>
      <c r="AV364" s="29">
        <f>COUNTIF(Roster!B:B,Table4[[#This Row],[EMPLID]])</f>
        <v>1</v>
      </c>
      <c r="AW364" s="29">
        <f>IF(Table4[[#This Row],[Is Agent ]]=0,"",SUM(Table4[[#This Row],[I_ACD_TIME]],Table4[[#This Row],[I_ACD_OTHER_TIME]],Table4[[#This Row],[I_ACD_AUX_OUT_TIME]],Table4[[#This Row],[I_ACW_TIME]]))</f>
        <v>24229</v>
      </c>
    </row>
    <row r="365" spans="1:49" x14ac:dyDescent="0.25">
      <c r="A365" s="29" t="str">
        <f>CONCATENATE(Table4[[#This Row],[CMSID]],"-",Table4[[#This Row],[CALL_DATE]])</f>
        <v>454644-45177</v>
      </c>
      <c r="B365">
        <v>42003102</v>
      </c>
      <c r="C365" s="8">
        <v>45177</v>
      </c>
      <c r="D365" t="s">
        <v>123</v>
      </c>
      <c r="E365">
        <v>0</v>
      </c>
      <c r="F365">
        <v>0</v>
      </c>
      <c r="G365">
        <v>0</v>
      </c>
      <c r="H365">
        <v>0</v>
      </c>
      <c r="I365">
        <v>0</v>
      </c>
      <c r="J365">
        <v>0</v>
      </c>
      <c r="K365">
        <v>0</v>
      </c>
      <c r="L365">
        <v>1357</v>
      </c>
      <c r="M365">
        <v>401</v>
      </c>
      <c r="N365">
        <v>0</v>
      </c>
      <c r="O365">
        <v>7</v>
      </c>
      <c r="P365">
        <v>0</v>
      </c>
      <c r="Q365">
        <v>0</v>
      </c>
      <c r="R365">
        <v>0</v>
      </c>
      <c r="S365">
        <v>0</v>
      </c>
      <c r="T365">
        <v>0</v>
      </c>
      <c r="U365">
        <v>27198</v>
      </c>
      <c r="V365">
        <v>8346</v>
      </c>
      <c r="W365">
        <v>349</v>
      </c>
      <c r="X365">
        <v>79</v>
      </c>
      <c r="Y365">
        <v>0</v>
      </c>
      <c r="Z365">
        <v>1909</v>
      </c>
      <c r="AA365">
        <v>0</v>
      </c>
      <c r="AB365">
        <v>3848</v>
      </c>
      <c r="AC365">
        <v>291</v>
      </c>
      <c r="AD365">
        <v>0</v>
      </c>
      <c r="AE365">
        <v>0</v>
      </c>
      <c r="AF365">
        <v>0</v>
      </c>
      <c r="AG365" t="s">
        <v>1339</v>
      </c>
      <c r="AH365" t="s">
        <v>1288</v>
      </c>
      <c r="AI365" t="s">
        <v>1295</v>
      </c>
      <c r="AJ365" s="12" t="s">
        <v>1297</v>
      </c>
      <c r="AK365" t="s">
        <v>125</v>
      </c>
      <c r="AL365" t="s">
        <v>125</v>
      </c>
      <c r="AM365" s="8">
        <v>45178</v>
      </c>
      <c r="AN365" s="12" t="s">
        <v>1297</v>
      </c>
      <c r="AO365" s="12" t="s">
        <v>1297</v>
      </c>
      <c r="AP365" t="s">
        <v>1703</v>
      </c>
      <c r="AQ365" t="s">
        <v>120</v>
      </c>
      <c r="AR365" s="35">
        <v>454644</v>
      </c>
      <c r="AS365" t="s">
        <v>1703</v>
      </c>
      <c r="AU365" s="29" t="str">
        <f>IFERROR(Table4[[#This Row],[THT]]/Table4[[#This Row],[ACD_CALLS]],"")</f>
        <v/>
      </c>
      <c r="AV365" s="29">
        <f>COUNTIF(Roster!B:B,Table4[[#This Row],[EMPLID]])</f>
        <v>1</v>
      </c>
      <c r="AW365" s="29">
        <f>IF(Table4[[#This Row],[Is Agent ]]=0,"",SUM(Table4[[#This Row],[I_ACD_TIME]],Table4[[#This Row],[I_ACD_OTHER_TIME]],Table4[[#This Row],[I_ACD_AUX_OUT_TIME]],Table4[[#This Row],[I_ACW_TIME]]))</f>
        <v>0</v>
      </c>
    </row>
    <row r="366" spans="1:49" x14ac:dyDescent="0.25">
      <c r="A366" s="29" t="str">
        <f>CONCATENATE(Table4[[#This Row],[CMSID]],"-",Table4[[#This Row],[CALL_DATE]])</f>
        <v>454644-45177</v>
      </c>
      <c r="B366">
        <v>42003102</v>
      </c>
      <c r="C366" s="8">
        <v>45177</v>
      </c>
      <c r="D366" t="s">
        <v>118</v>
      </c>
      <c r="E366">
        <v>32</v>
      </c>
      <c r="F366">
        <v>0</v>
      </c>
      <c r="G366">
        <v>16995</v>
      </c>
      <c r="H366">
        <v>1304</v>
      </c>
      <c r="I366">
        <v>424</v>
      </c>
      <c r="J366">
        <v>0</v>
      </c>
      <c r="K366">
        <v>0</v>
      </c>
      <c r="L366">
        <v>2206</v>
      </c>
      <c r="M366">
        <v>0</v>
      </c>
      <c r="N366">
        <v>0</v>
      </c>
      <c r="O366">
        <v>10</v>
      </c>
      <c r="P366">
        <v>1776</v>
      </c>
      <c r="Q366">
        <v>18</v>
      </c>
      <c r="R366">
        <v>157</v>
      </c>
      <c r="S366">
        <v>4</v>
      </c>
      <c r="T366">
        <v>1</v>
      </c>
      <c r="U366">
        <v>0</v>
      </c>
      <c r="V366">
        <v>0</v>
      </c>
      <c r="W366">
        <v>0</v>
      </c>
      <c r="X366">
        <v>0</v>
      </c>
      <c r="Y366">
        <v>0</v>
      </c>
      <c r="Z366">
        <v>0</v>
      </c>
      <c r="AA366">
        <v>0</v>
      </c>
      <c r="AB366">
        <v>0</v>
      </c>
      <c r="AC366">
        <v>0</v>
      </c>
      <c r="AD366">
        <v>0</v>
      </c>
      <c r="AE366">
        <v>0</v>
      </c>
      <c r="AF366">
        <v>0</v>
      </c>
      <c r="AG366" t="s">
        <v>1339</v>
      </c>
      <c r="AH366" t="s">
        <v>1288</v>
      </c>
      <c r="AI366" t="s">
        <v>1295</v>
      </c>
      <c r="AJ366" s="12" t="s">
        <v>1297</v>
      </c>
      <c r="AK366" t="s">
        <v>125</v>
      </c>
      <c r="AL366" t="s">
        <v>125</v>
      </c>
      <c r="AM366" s="8">
        <v>45178</v>
      </c>
      <c r="AN366" s="12" t="s">
        <v>1297</v>
      </c>
      <c r="AO366" s="12" t="s">
        <v>1297</v>
      </c>
      <c r="AP366" t="s">
        <v>1703</v>
      </c>
      <c r="AQ366" t="s">
        <v>120</v>
      </c>
      <c r="AR366" s="35">
        <v>454644</v>
      </c>
      <c r="AS366" t="s">
        <v>1703</v>
      </c>
      <c r="AU366" s="29">
        <f>IFERROR(Table4[[#This Row],[THT]]/Table4[[#This Row],[ACD_CALLS]],"")</f>
        <v>0</v>
      </c>
      <c r="AV366" s="29">
        <f>COUNTIF(Roster!B:B,Table4[[#This Row],[EMPLID]])</f>
        <v>1</v>
      </c>
      <c r="AW366" s="29">
        <f>IF(Table4[[#This Row],[Is Agent ]]=0,"",SUM(Table4[[#This Row],[I_ACD_TIME]],Table4[[#This Row],[I_ACD_OTHER_TIME]],Table4[[#This Row],[I_ACD_AUX_OUT_TIME]],Table4[[#This Row],[I_ACW_TIME]]))</f>
        <v>18723</v>
      </c>
    </row>
    <row r="367" spans="1:49" x14ac:dyDescent="0.25">
      <c r="A367" s="29" t="str">
        <f>CONCATENATE(Table4[[#This Row],[CMSID]],"-",Table4[[#This Row],[CALL_DATE]])</f>
        <v>454644-45176</v>
      </c>
      <c r="B367">
        <v>42003102</v>
      </c>
      <c r="C367" s="8">
        <v>45176</v>
      </c>
      <c r="D367" t="s">
        <v>123</v>
      </c>
      <c r="E367">
        <v>1</v>
      </c>
      <c r="F367">
        <v>0</v>
      </c>
      <c r="G367">
        <v>162</v>
      </c>
      <c r="H367">
        <v>0</v>
      </c>
      <c r="I367">
        <v>0</v>
      </c>
      <c r="J367">
        <v>0</v>
      </c>
      <c r="K367">
        <v>0</v>
      </c>
      <c r="L367">
        <v>1351</v>
      </c>
      <c r="M367">
        <v>0</v>
      </c>
      <c r="N367">
        <v>0</v>
      </c>
      <c r="O367">
        <v>12</v>
      </c>
      <c r="P367">
        <v>40</v>
      </c>
      <c r="Q367">
        <v>1</v>
      </c>
      <c r="R367">
        <v>3</v>
      </c>
      <c r="S367">
        <v>0</v>
      </c>
      <c r="T367">
        <v>0</v>
      </c>
      <c r="U367">
        <v>28873</v>
      </c>
      <c r="V367">
        <v>8683</v>
      </c>
      <c r="W367">
        <v>1228</v>
      </c>
      <c r="X367">
        <v>100</v>
      </c>
      <c r="Y367">
        <v>0</v>
      </c>
      <c r="Z367">
        <v>1910</v>
      </c>
      <c r="AA367">
        <v>0</v>
      </c>
      <c r="AB367">
        <v>3629</v>
      </c>
      <c r="AC367">
        <v>208</v>
      </c>
      <c r="AD367">
        <v>0</v>
      </c>
      <c r="AE367">
        <v>0</v>
      </c>
      <c r="AF367">
        <v>0</v>
      </c>
      <c r="AG367" t="s">
        <v>1339</v>
      </c>
      <c r="AH367" t="s">
        <v>1288</v>
      </c>
      <c r="AI367" t="s">
        <v>1295</v>
      </c>
      <c r="AJ367" s="12" t="s">
        <v>1297</v>
      </c>
      <c r="AK367" t="s">
        <v>125</v>
      </c>
      <c r="AL367" t="s">
        <v>125</v>
      </c>
      <c r="AM367" s="8">
        <v>45178</v>
      </c>
      <c r="AN367" s="12" t="s">
        <v>1297</v>
      </c>
      <c r="AO367" s="12" t="s">
        <v>1297</v>
      </c>
      <c r="AP367" t="s">
        <v>1703</v>
      </c>
      <c r="AQ367" t="s">
        <v>120</v>
      </c>
      <c r="AR367" s="35">
        <v>454644</v>
      </c>
      <c r="AS367" t="s">
        <v>1703</v>
      </c>
      <c r="AU367" s="29">
        <f>IFERROR(Table4[[#This Row],[THT]]/Table4[[#This Row],[ACD_CALLS]],"")</f>
        <v>0</v>
      </c>
      <c r="AV367" s="29">
        <f>COUNTIF(Roster!B:B,Table4[[#This Row],[EMPLID]])</f>
        <v>1</v>
      </c>
      <c r="AW367" s="29">
        <f>IF(Table4[[#This Row],[Is Agent ]]=0,"",SUM(Table4[[#This Row],[I_ACD_TIME]],Table4[[#This Row],[I_ACD_OTHER_TIME]],Table4[[#This Row],[I_ACD_AUX_OUT_TIME]],Table4[[#This Row],[I_ACW_TIME]]))</f>
        <v>162</v>
      </c>
    </row>
    <row r="368" spans="1:49" x14ac:dyDescent="0.25">
      <c r="A368" s="29" t="str">
        <f>CONCATENATE(Table4[[#This Row],[CMSID]],"-",Table4[[#This Row],[CALL_DATE]])</f>
        <v>100641-45170</v>
      </c>
      <c r="B368">
        <v>94208102</v>
      </c>
      <c r="C368" s="8">
        <v>45170</v>
      </c>
      <c r="D368" t="s">
        <v>123</v>
      </c>
      <c r="E368">
        <v>1</v>
      </c>
      <c r="F368">
        <v>0</v>
      </c>
      <c r="G368">
        <v>717</v>
      </c>
      <c r="H368">
        <v>0</v>
      </c>
      <c r="I368">
        <v>0</v>
      </c>
      <c r="J368">
        <v>5</v>
      </c>
      <c r="K368">
        <v>0</v>
      </c>
      <c r="L368">
        <v>2056</v>
      </c>
      <c r="M368">
        <v>0</v>
      </c>
      <c r="N368">
        <v>0</v>
      </c>
      <c r="O368">
        <v>6</v>
      </c>
      <c r="P368">
        <v>189</v>
      </c>
      <c r="Q368">
        <v>2</v>
      </c>
      <c r="R368">
        <v>3</v>
      </c>
      <c r="S368">
        <v>1</v>
      </c>
      <c r="T368">
        <v>0</v>
      </c>
      <c r="U368">
        <v>36029</v>
      </c>
      <c r="V368">
        <v>6438</v>
      </c>
      <c r="W368">
        <v>134</v>
      </c>
      <c r="X368">
        <v>53</v>
      </c>
      <c r="Y368">
        <v>0</v>
      </c>
      <c r="Z368">
        <v>2467</v>
      </c>
      <c r="AA368">
        <v>0</v>
      </c>
      <c r="AB368">
        <v>3119</v>
      </c>
      <c r="AC368">
        <v>138</v>
      </c>
      <c r="AD368">
        <v>0</v>
      </c>
      <c r="AE368">
        <v>302</v>
      </c>
      <c r="AF368">
        <v>0</v>
      </c>
      <c r="AG368" t="s">
        <v>1391</v>
      </c>
      <c r="AH368" t="s">
        <v>1288</v>
      </c>
      <c r="AI368" t="s">
        <v>1295</v>
      </c>
      <c r="AJ368" s="12" t="s">
        <v>1297</v>
      </c>
      <c r="AK368" t="s">
        <v>119</v>
      </c>
      <c r="AL368" t="s">
        <v>119</v>
      </c>
      <c r="AM368" s="8">
        <v>45171</v>
      </c>
      <c r="AN368" s="12" t="s">
        <v>1297</v>
      </c>
      <c r="AO368" s="12" t="s">
        <v>1297</v>
      </c>
      <c r="AP368" t="s">
        <v>1703</v>
      </c>
      <c r="AQ368" t="s">
        <v>120</v>
      </c>
      <c r="AR368" s="35">
        <v>100641</v>
      </c>
      <c r="AS368" t="s">
        <v>1703</v>
      </c>
      <c r="AU368" s="29">
        <f>IFERROR(Table4[[#This Row],[THT]]/Table4[[#This Row],[ACD_CALLS]],"")</f>
        <v>0</v>
      </c>
      <c r="AV368" s="29">
        <f>COUNTIF(Roster!B:B,Table4[[#This Row],[EMPLID]])</f>
        <v>1</v>
      </c>
      <c r="AW368" s="29">
        <f>IF(Table4[[#This Row],[Is Agent ]]=0,"",SUM(Table4[[#This Row],[I_ACD_TIME]],Table4[[#This Row],[I_ACD_OTHER_TIME]],Table4[[#This Row],[I_ACD_AUX_OUT_TIME]],Table4[[#This Row],[I_ACW_TIME]]))</f>
        <v>722</v>
      </c>
    </row>
    <row r="369" spans="1:49" x14ac:dyDescent="0.25">
      <c r="A369" s="29" t="str">
        <f>CONCATENATE(Table4[[#This Row],[CMSID]],"-",Table4[[#This Row],[CALL_DATE]])</f>
        <v>100641-45171</v>
      </c>
      <c r="B369">
        <v>94208102</v>
      </c>
      <c r="C369" s="8">
        <v>45171</v>
      </c>
      <c r="D369" t="s">
        <v>118</v>
      </c>
      <c r="E369">
        <v>30</v>
      </c>
      <c r="F369">
        <v>0</v>
      </c>
      <c r="G369">
        <v>18020</v>
      </c>
      <c r="H369">
        <v>1519</v>
      </c>
      <c r="I369">
        <v>208</v>
      </c>
      <c r="J369">
        <v>566</v>
      </c>
      <c r="K369">
        <v>0</v>
      </c>
      <c r="L369">
        <v>2576</v>
      </c>
      <c r="M369">
        <v>0</v>
      </c>
      <c r="N369">
        <v>0</v>
      </c>
      <c r="O369">
        <v>5</v>
      </c>
      <c r="P369">
        <v>2018</v>
      </c>
      <c r="Q369">
        <v>12</v>
      </c>
      <c r="R369">
        <v>141</v>
      </c>
      <c r="S369">
        <v>3</v>
      </c>
      <c r="T369">
        <v>0</v>
      </c>
      <c r="U369">
        <v>0</v>
      </c>
      <c r="V369">
        <v>0</v>
      </c>
      <c r="W369">
        <v>0</v>
      </c>
      <c r="X369">
        <v>0</v>
      </c>
      <c r="Y369">
        <v>0</v>
      </c>
      <c r="Z369">
        <v>0</v>
      </c>
      <c r="AA369">
        <v>0</v>
      </c>
      <c r="AB369">
        <v>0</v>
      </c>
      <c r="AC369">
        <v>0</v>
      </c>
      <c r="AD369">
        <v>0</v>
      </c>
      <c r="AE369">
        <v>0</v>
      </c>
      <c r="AF369">
        <v>0</v>
      </c>
      <c r="AG369" t="s">
        <v>1391</v>
      </c>
      <c r="AH369" t="s">
        <v>1288</v>
      </c>
      <c r="AI369" t="s">
        <v>1295</v>
      </c>
      <c r="AJ369" s="12" t="s">
        <v>1297</v>
      </c>
      <c r="AK369" t="s">
        <v>119</v>
      </c>
      <c r="AL369" t="s">
        <v>119</v>
      </c>
      <c r="AM369" s="8">
        <v>45171</v>
      </c>
      <c r="AN369" s="12" t="s">
        <v>1297</v>
      </c>
      <c r="AO369" s="12" t="s">
        <v>1297</v>
      </c>
      <c r="AP369" t="s">
        <v>1703</v>
      </c>
      <c r="AQ369" t="s">
        <v>120</v>
      </c>
      <c r="AR369" s="35">
        <v>100641</v>
      </c>
      <c r="AS369" t="s">
        <v>1703</v>
      </c>
      <c r="AU369" s="29">
        <f>IFERROR(Table4[[#This Row],[THT]]/Table4[[#This Row],[ACD_CALLS]],"")</f>
        <v>0</v>
      </c>
      <c r="AV369" s="29">
        <f>COUNTIF(Roster!B:B,Table4[[#This Row],[EMPLID]])</f>
        <v>1</v>
      </c>
      <c r="AW369" s="29">
        <f>IF(Table4[[#This Row],[Is Agent ]]=0,"",SUM(Table4[[#This Row],[I_ACD_TIME]],Table4[[#This Row],[I_ACD_OTHER_TIME]],Table4[[#This Row],[I_ACD_AUX_OUT_TIME]],Table4[[#This Row],[I_ACW_TIME]]))</f>
        <v>20313</v>
      </c>
    </row>
    <row r="370" spans="1:49" x14ac:dyDescent="0.25">
      <c r="A370" s="29" t="str">
        <f>CONCATENATE(Table4[[#This Row],[CMSID]],"-",Table4[[#This Row],[CALL_DATE]])</f>
        <v>100641-45177</v>
      </c>
      <c r="B370">
        <v>94208102</v>
      </c>
      <c r="C370" s="8">
        <v>45177</v>
      </c>
      <c r="D370" t="s">
        <v>118</v>
      </c>
      <c r="E370">
        <v>52</v>
      </c>
      <c r="F370">
        <v>0</v>
      </c>
      <c r="G370">
        <v>23233</v>
      </c>
      <c r="H370">
        <v>452</v>
      </c>
      <c r="I370">
        <v>766</v>
      </c>
      <c r="J370">
        <v>855</v>
      </c>
      <c r="K370">
        <v>0</v>
      </c>
      <c r="L370">
        <v>3424</v>
      </c>
      <c r="M370">
        <v>0</v>
      </c>
      <c r="N370">
        <v>0</v>
      </c>
      <c r="O370">
        <v>8</v>
      </c>
      <c r="P370">
        <v>1523</v>
      </c>
      <c r="Q370">
        <v>15</v>
      </c>
      <c r="R370">
        <v>252</v>
      </c>
      <c r="S370">
        <v>2</v>
      </c>
      <c r="T370">
        <v>1</v>
      </c>
      <c r="U370">
        <v>0</v>
      </c>
      <c r="V370">
        <v>0</v>
      </c>
      <c r="W370">
        <v>0</v>
      </c>
      <c r="X370">
        <v>0</v>
      </c>
      <c r="Y370">
        <v>0</v>
      </c>
      <c r="Z370">
        <v>0</v>
      </c>
      <c r="AA370">
        <v>0</v>
      </c>
      <c r="AB370">
        <v>0</v>
      </c>
      <c r="AC370">
        <v>0</v>
      </c>
      <c r="AD370">
        <v>0</v>
      </c>
      <c r="AE370">
        <v>0</v>
      </c>
      <c r="AF370">
        <v>0</v>
      </c>
      <c r="AG370" t="s">
        <v>1391</v>
      </c>
      <c r="AH370" t="s">
        <v>1288</v>
      </c>
      <c r="AI370" t="s">
        <v>1295</v>
      </c>
      <c r="AJ370" s="12" t="s">
        <v>1297</v>
      </c>
      <c r="AK370" t="s">
        <v>119</v>
      </c>
      <c r="AL370" t="s">
        <v>119</v>
      </c>
      <c r="AM370" s="8">
        <v>45178</v>
      </c>
      <c r="AN370" s="12" t="s">
        <v>1297</v>
      </c>
      <c r="AO370" s="12" t="s">
        <v>1297</v>
      </c>
      <c r="AP370" t="s">
        <v>1703</v>
      </c>
      <c r="AQ370" t="s">
        <v>120</v>
      </c>
      <c r="AR370" s="35">
        <v>100641</v>
      </c>
      <c r="AS370" t="s">
        <v>1703</v>
      </c>
      <c r="AU370" s="29">
        <f>IFERROR(Table4[[#This Row],[THT]]/Table4[[#This Row],[ACD_CALLS]],"")</f>
        <v>0</v>
      </c>
      <c r="AV370" s="29">
        <f>COUNTIF(Roster!B:B,Table4[[#This Row],[EMPLID]])</f>
        <v>1</v>
      </c>
      <c r="AW370" s="29">
        <f>IF(Table4[[#This Row],[Is Agent ]]=0,"",SUM(Table4[[#This Row],[I_ACD_TIME]],Table4[[#This Row],[I_ACD_OTHER_TIME]],Table4[[#This Row],[I_ACD_AUX_OUT_TIME]],Table4[[#This Row],[I_ACW_TIME]]))</f>
        <v>25306</v>
      </c>
    </row>
    <row r="371" spans="1:49" x14ac:dyDescent="0.25">
      <c r="A371" s="29" t="str">
        <f>CONCATENATE(Table4[[#This Row],[CMSID]],"-",Table4[[#This Row],[CALL_DATE]])</f>
        <v>100641-45171</v>
      </c>
      <c r="B371">
        <v>94208102</v>
      </c>
      <c r="C371" s="8">
        <v>45171</v>
      </c>
      <c r="D371" t="s">
        <v>123</v>
      </c>
      <c r="E371">
        <v>0</v>
      </c>
      <c r="F371">
        <v>0</v>
      </c>
      <c r="G371">
        <v>0</v>
      </c>
      <c r="H371">
        <v>0</v>
      </c>
      <c r="I371">
        <v>0</v>
      </c>
      <c r="J371">
        <v>0</v>
      </c>
      <c r="K371">
        <v>0</v>
      </c>
      <c r="L371">
        <v>268</v>
      </c>
      <c r="M371">
        <v>0</v>
      </c>
      <c r="N371">
        <v>0</v>
      </c>
      <c r="O371">
        <v>2</v>
      </c>
      <c r="P371">
        <v>111</v>
      </c>
      <c r="Q371">
        <v>1</v>
      </c>
      <c r="R371">
        <v>0</v>
      </c>
      <c r="S371">
        <v>0</v>
      </c>
      <c r="T371">
        <v>0</v>
      </c>
      <c r="U371">
        <v>34257</v>
      </c>
      <c r="V371">
        <v>13602</v>
      </c>
      <c r="W371">
        <v>167</v>
      </c>
      <c r="X371">
        <v>35</v>
      </c>
      <c r="Y371">
        <v>0</v>
      </c>
      <c r="Z371">
        <v>1788</v>
      </c>
      <c r="AA371">
        <v>0</v>
      </c>
      <c r="AB371">
        <v>1086</v>
      </c>
      <c r="AC371">
        <v>0</v>
      </c>
      <c r="AD371">
        <v>0</v>
      </c>
      <c r="AE371">
        <v>8092</v>
      </c>
      <c r="AF371">
        <v>0</v>
      </c>
      <c r="AG371" t="s">
        <v>1391</v>
      </c>
      <c r="AH371" t="s">
        <v>1288</v>
      </c>
      <c r="AI371" t="s">
        <v>1295</v>
      </c>
      <c r="AJ371" s="12" t="s">
        <v>1297</v>
      </c>
      <c r="AK371" t="s">
        <v>119</v>
      </c>
      <c r="AL371" t="s">
        <v>119</v>
      </c>
      <c r="AM371" s="8">
        <v>45171</v>
      </c>
      <c r="AN371" s="12" t="s">
        <v>1297</v>
      </c>
      <c r="AO371" s="12" t="s">
        <v>1297</v>
      </c>
      <c r="AP371" t="s">
        <v>1703</v>
      </c>
      <c r="AQ371" t="s">
        <v>120</v>
      </c>
      <c r="AR371" s="35">
        <v>100641</v>
      </c>
      <c r="AS371" t="s">
        <v>1703</v>
      </c>
      <c r="AU371" s="29" t="str">
        <f>IFERROR(Table4[[#This Row],[THT]]/Table4[[#This Row],[ACD_CALLS]],"")</f>
        <v/>
      </c>
      <c r="AV371" s="29">
        <f>COUNTIF(Roster!B:B,Table4[[#This Row],[EMPLID]])</f>
        <v>1</v>
      </c>
      <c r="AW371" s="29">
        <f>IF(Table4[[#This Row],[Is Agent ]]=0,"",SUM(Table4[[#This Row],[I_ACD_TIME]],Table4[[#This Row],[I_ACD_OTHER_TIME]],Table4[[#This Row],[I_ACD_AUX_OUT_TIME]],Table4[[#This Row],[I_ACW_TIME]]))</f>
        <v>0</v>
      </c>
    </row>
    <row r="372" spans="1:49" x14ac:dyDescent="0.25">
      <c r="A372" s="29" t="str">
        <f>CONCATENATE(Table4[[#This Row],[CMSID]],"-",Table4[[#This Row],[CALL_DATE]])</f>
        <v>100641-45170</v>
      </c>
      <c r="B372">
        <v>94208102</v>
      </c>
      <c r="C372" s="8">
        <v>45170</v>
      </c>
      <c r="D372" t="s">
        <v>118</v>
      </c>
      <c r="E372">
        <v>41</v>
      </c>
      <c r="F372">
        <v>0</v>
      </c>
      <c r="G372">
        <v>26323</v>
      </c>
      <c r="H372">
        <v>1384</v>
      </c>
      <c r="I372">
        <v>339</v>
      </c>
      <c r="J372">
        <v>841</v>
      </c>
      <c r="K372">
        <v>0</v>
      </c>
      <c r="L372">
        <v>339</v>
      </c>
      <c r="M372">
        <v>0</v>
      </c>
      <c r="N372">
        <v>0</v>
      </c>
      <c r="O372">
        <v>4</v>
      </c>
      <c r="P372">
        <v>1813</v>
      </c>
      <c r="Q372">
        <v>11</v>
      </c>
      <c r="R372">
        <v>184</v>
      </c>
      <c r="S372">
        <v>3</v>
      </c>
      <c r="T372">
        <v>0</v>
      </c>
      <c r="U372">
        <v>0</v>
      </c>
      <c r="V372">
        <v>0</v>
      </c>
      <c r="W372">
        <v>0</v>
      </c>
      <c r="X372">
        <v>0</v>
      </c>
      <c r="Y372">
        <v>0</v>
      </c>
      <c r="Z372">
        <v>0</v>
      </c>
      <c r="AA372">
        <v>0</v>
      </c>
      <c r="AB372">
        <v>0</v>
      </c>
      <c r="AC372">
        <v>0</v>
      </c>
      <c r="AD372">
        <v>0</v>
      </c>
      <c r="AE372">
        <v>0</v>
      </c>
      <c r="AF372">
        <v>0</v>
      </c>
      <c r="AG372" t="s">
        <v>1391</v>
      </c>
      <c r="AH372" t="s">
        <v>1288</v>
      </c>
      <c r="AI372" t="s">
        <v>1295</v>
      </c>
      <c r="AJ372" s="12" t="s">
        <v>1297</v>
      </c>
      <c r="AK372" t="s">
        <v>119</v>
      </c>
      <c r="AL372" t="s">
        <v>119</v>
      </c>
      <c r="AM372" s="8">
        <v>45171</v>
      </c>
      <c r="AN372" s="12" t="s">
        <v>1297</v>
      </c>
      <c r="AO372" s="12" t="s">
        <v>1297</v>
      </c>
      <c r="AP372" t="s">
        <v>1703</v>
      </c>
      <c r="AQ372" t="s">
        <v>120</v>
      </c>
      <c r="AR372" s="35">
        <v>100641</v>
      </c>
      <c r="AS372" t="s">
        <v>1703</v>
      </c>
      <c r="AU372" s="29">
        <f>IFERROR(Table4[[#This Row],[THT]]/Table4[[#This Row],[ACD_CALLS]],"")</f>
        <v>0</v>
      </c>
      <c r="AV372" s="29">
        <f>COUNTIF(Roster!B:B,Table4[[#This Row],[EMPLID]])</f>
        <v>1</v>
      </c>
      <c r="AW372" s="29">
        <f>IF(Table4[[#This Row],[Is Agent ]]=0,"",SUM(Table4[[#This Row],[I_ACD_TIME]],Table4[[#This Row],[I_ACD_OTHER_TIME]],Table4[[#This Row],[I_ACD_AUX_OUT_TIME]],Table4[[#This Row],[I_ACW_TIME]]))</f>
        <v>28887</v>
      </c>
    </row>
    <row r="373" spans="1:49" x14ac:dyDescent="0.25">
      <c r="A373" s="29" t="str">
        <f>CONCATENATE(Table4[[#This Row],[CMSID]],"-",Table4[[#This Row],[CALL_DATE]])</f>
        <v>100641-45174</v>
      </c>
      <c r="B373">
        <v>94208102</v>
      </c>
      <c r="C373" s="8">
        <v>45174</v>
      </c>
      <c r="D373" t="s">
        <v>118</v>
      </c>
      <c r="E373">
        <v>42</v>
      </c>
      <c r="F373">
        <v>0</v>
      </c>
      <c r="G373">
        <v>21153</v>
      </c>
      <c r="H373">
        <v>445</v>
      </c>
      <c r="I373">
        <v>282</v>
      </c>
      <c r="J373">
        <v>722</v>
      </c>
      <c r="K373">
        <v>0</v>
      </c>
      <c r="L373">
        <v>282</v>
      </c>
      <c r="M373">
        <v>0</v>
      </c>
      <c r="N373">
        <v>0</v>
      </c>
      <c r="O373">
        <v>4</v>
      </c>
      <c r="P373">
        <v>755</v>
      </c>
      <c r="Q373">
        <v>12</v>
      </c>
      <c r="R373">
        <v>202</v>
      </c>
      <c r="S373">
        <v>3</v>
      </c>
      <c r="T373">
        <v>0</v>
      </c>
      <c r="U373">
        <v>0</v>
      </c>
      <c r="V373">
        <v>0</v>
      </c>
      <c r="W373">
        <v>0</v>
      </c>
      <c r="X373">
        <v>0</v>
      </c>
      <c r="Y373">
        <v>0</v>
      </c>
      <c r="Z373">
        <v>0</v>
      </c>
      <c r="AA373">
        <v>0</v>
      </c>
      <c r="AB373">
        <v>0</v>
      </c>
      <c r="AC373">
        <v>0</v>
      </c>
      <c r="AD373">
        <v>0</v>
      </c>
      <c r="AE373">
        <v>0</v>
      </c>
      <c r="AF373">
        <v>0</v>
      </c>
      <c r="AG373" t="s">
        <v>1391</v>
      </c>
      <c r="AH373" t="s">
        <v>1288</v>
      </c>
      <c r="AI373" t="s">
        <v>1295</v>
      </c>
      <c r="AJ373" s="12" t="s">
        <v>1297</v>
      </c>
      <c r="AK373" t="s">
        <v>119</v>
      </c>
      <c r="AL373" t="s">
        <v>119</v>
      </c>
      <c r="AM373" s="8">
        <v>45178</v>
      </c>
      <c r="AN373" s="12" t="s">
        <v>1297</v>
      </c>
      <c r="AO373" s="12" t="s">
        <v>1297</v>
      </c>
      <c r="AP373" t="s">
        <v>1703</v>
      </c>
      <c r="AQ373" t="s">
        <v>120</v>
      </c>
      <c r="AR373" s="35">
        <v>100641</v>
      </c>
      <c r="AS373" t="s">
        <v>1703</v>
      </c>
      <c r="AU373" s="29">
        <f>IFERROR(Table4[[#This Row],[THT]]/Table4[[#This Row],[ACD_CALLS]],"")</f>
        <v>0</v>
      </c>
      <c r="AV373" s="29">
        <f>COUNTIF(Roster!B:B,Table4[[#This Row],[EMPLID]])</f>
        <v>1</v>
      </c>
      <c r="AW373" s="29">
        <f>IF(Table4[[#This Row],[Is Agent ]]=0,"",SUM(Table4[[#This Row],[I_ACD_TIME]],Table4[[#This Row],[I_ACD_OTHER_TIME]],Table4[[#This Row],[I_ACD_AUX_OUT_TIME]],Table4[[#This Row],[I_ACW_TIME]]))</f>
        <v>22602</v>
      </c>
    </row>
    <row r="374" spans="1:49" x14ac:dyDescent="0.25">
      <c r="A374" s="29" t="str">
        <f>CONCATENATE(Table4[[#This Row],[CMSID]],"-",Table4[[#This Row],[CALL_DATE]])</f>
        <v>100641-45174</v>
      </c>
      <c r="B374">
        <v>94208102</v>
      </c>
      <c r="C374" s="8">
        <v>45174</v>
      </c>
      <c r="D374" t="s">
        <v>123</v>
      </c>
      <c r="E374">
        <v>0</v>
      </c>
      <c r="F374">
        <v>0</v>
      </c>
      <c r="G374">
        <v>0</v>
      </c>
      <c r="H374">
        <v>0</v>
      </c>
      <c r="I374">
        <v>0</v>
      </c>
      <c r="J374">
        <v>0</v>
      </c>
      <c r="K374">
        <v>0</v>
      </c>
      <c r="L374">
        <v>4198</v>
      </c>
      <c r="M374">
        <v>0</v>
      </c>
      <c r="N374">
        <v>0</v>
      </c>
      <c r="O374">
        <v>17</v>
      </c>
      <c r="P374">
        <v>438</v>
      </c>
      <c r="Q374">
        <v>3</v>
      </c>
      <c r="R374">
        <v>0</v>
      </c>
      <c r="S374">
        <v>0</v>
      </c>
      <c r="T374">
        <v>0</v>
      </c>
      <c r="U374">
        <v>36124</v>
      </c>
      <c r="V374">
        <v>11791</v>
      </c>
      <c r="W374">
        <v>1811</v>
      </c>
      <c r="X374">
        <v>9</v>
      </c>
      <c r="Y374">
        <v>0</v>
      </c>
      <c r="Z374">
        <v>2367</v>
      </c>
      <c r="AA374">
        <v>0</v>
      </c>
      <c r="AB374">
        <v>5994</v>
      </c>
      <c r="AC374">
        <v>606</v>
      </c>
      <c r="AD374">
        <v>0</v>
      </c>
      <c r="AE374">
        <v>2474</v>
      </c>
      <c r="AF374">
        <v>0</v>
      </c>
      <c r="AG374" t="s">
        <v>1391</v>
      </c>
      <c r="AH374" t="s">
        <v>1288</v>
      </c>
      <c r="AI374" t="s">
        <v>1295</v>
      </c>
      <c r="AJ374" s="12" t="s">
        <v>1297</v>
      </c>
      <c r="AK374" t="s">
        <v>119</v>
      </c>
      <c r="AL374" t="s">
        <v>119</v>
      </c>
      <c r="AM374" s="8">
        <v>45178</v>
      </c>
      <c r="AN374" s="12" t="s">
        <v>1297</v>
      </c>
      <c r="AO374" s="12" t="s">
        <v>1297</v>
      </c>
      <c r="AP374" t="s">
        <v>1703</v>
      </c>
      <c r="AQ374" t="s">
        <v>120</v>
      </c>
      <c r="AR374" s="35">
        <v>100641</v>
      </c>
      <c r="AS374" t="s">
        <v>1703</v>
      </c>
      <c r="AU374" s="29" t="str">
        <f>IFERROR(Table4[[#This Row],[THT]]/Table4[[#This Row],[ACD_CALLS]],"")</f>
        <v/>
      </c>
      <c r="AV374" s="29">
        <f>COUNTIF(Roster!B:B,Table4[[#This Row],[EMPLID]])</f>
        <v>1</v>
      </c>
      <c r="AW374" s="29">
        <f>IF(Table4[[#This Row],[Is Agent ]]=0,"",SUM(Table4[[#This Row],[I_ACD_TIME]],Table4[[#This Row],[I_ACD_OTHER_TIME]],Table4[[#This Row],[I_ACD_AUX_OUT_TIME]],Table4[[#This Row],[I_ACW_TIME]]))</f>
        <v>0</v>
      </c>
    </row>
    <row r="375" spans="1:49" x14ac:dyDescent="0.25">
      <c r="A375" s="29" t="str">
        <f>CONCATENATE(Table4[[#This Row],[CMSID]],"-",Table4[[#This Row],[CALL_DATE]])</f>
        <v>100641-45177</v>
      </c>
      <c r="B375">
        <v>94208102</v>
      </c>
      <c r="C375" s="8">
        <v>45177</v>
      </c>
      <c r="D375" t="s">
        <v>123</v>
      </c>
      <c r="E375">
        <v>0</v>
      </c>
      <c r="F375">
        <v>0</v>
      </c>
      <c r="G375">
        <v>0</v>
      </c>
      <c r="H375">
        <v>0</v>
      </c>
      <c r="I375">
        <v>0</v>
      </c>
      <c r="J375">
        <v>0</v>
      </c>
      <c r="K375">
        <v>0</v>
      </c>
      <c r="L375">
        <v>1900</v>
      </c>
      <c r="M375">
        <v>0</v>
      </c>
      <c r="N375">
        <v>0</v>
      </c>
      <c r="O375">
        <v>21</v>
      </c>
      <c r="P375">
        <v>0</v>
      </c>
      <c r="Q375">
        <v>0</v>
      </c>
      <c r="R375">
        <v>0</v>
      </c>
      <c r="S375">
        <v>0</v>
      </c>
      <c r="T375">
        <v>0</v>
      </c>
      <c r="U375">
        <v>36022</v>
      </c>
      <c r="V375">
        <v>10140</v>
      </c>
      <c r="W375">
        <v>946</v>
      </c>
      <c r="X375">
        <v>17</v>
      </c>
      <c r="Y375">
        <v>471</v>
      </c>
      <c r="Z375">
        <v>2405</v>
      </c>
      <c r="AA375">
        <v>0</v>
      </c>
      <c r="AB375">
        <v>3599</v>
      </c>
      <c r="AC375">
        <v>64</v>
      </c>
      <c r="AD375">
        <v>0</v>
      </c>
      <c r="AE375">
        <v>117</v>
      </c>
      <c r="AF375">
        <v>0</v>
      </c>
      <c r="AG375" t="s">
        <v>1391</v>
      </c>
      <c r="AH375" t="s">
        <v>1288</v>
      </c>
      <c r="AI375" t="s">
        <v>1295</v>
      </c>
      <c r="AJ375" s="12" t="s">
        <v>1297</v>
      </c>
      <c r="AK375" t="s">
        <v>119</v>
      </c>
      <c r="AL375" t="s">
        <v>119</v>
      </c>
      <c r="AM375" s="8">
        <v>45178</v>
      </c>
      <c r="AN375" s="12" t="s">
        <v>1297</v>
      </c>
      <c r="AO375" s="12" t="s">
        <v>1297</v>
      </c>
      <c r="AP375" t="s">
        <v>1703</v>
      </c>
      <c r="AQ375" t="s">
        <v>120</v>
      </c>
      <c r="AR375" s="35">
        <v>100641</v>
      </c>
      <c r="AS375" t="s">
        <v>1703</v>
      </c>
      <c r="AU375" s="29" t="str">
        <f>IFERROR(Table4[[#This Row],[THT]]/Table4[[#This Row],[ACD_CALLS]],"")</f>
        <v/>
      </c>
      <c r="AV375" s="29">
        <f>COUNTIF(Roster!B:B,Table4[[#This Row],[EMPLID]])</f>
        <v>1</v>
      </c>
      <c r="AW375" s="29">
        <f>IF(Table4[[#This Row],[Is Agent ]]=0,"",SUM(Table4[[#This Row],[I_ACD_TIME]],Table4[[#This Row],[I_ACD_OTHER_TIME]],Table4[[#This Row],[I_ACD_AUX_OUT_TIME]],Table4[[#This Row],[I_ACW_TIME]]))</f>
        <v>0</v>
      </c>
    </row>
    <row r="376" spans="1:49" x14ac:dyDescent="0.25">
      <c r="A376" s="29" t="str">
        <f>CONCATENATE(Table4[[#This Row],[CMSID]],"-",Table4[[#This Row],[CALL_DATE]])</f>
        <v>54640-45178</v>
      </c>
      <c r="B376">
        <v>110385102</v>
      </c>
      <c r="C376" s="8">
        <v>45178</v>
      </c>
      <c r="D376" t="s">
        <v>118</v>
      </c>
      <c r="E376">
        <v>32</v>
      </c>
      <c r="F376">
        <v>0</v>
      </c>
      <c r="G376">
        <v>14108</v>
      </c>
      <c r="H376">
        <v>3051</v>
      </c>
      <c r="I376">
        <v>302</v>
      </c>
      <c r="J376">
        <v>220</v>
      </c>
      <c r="K376">
        <v>0</v>
      </c>
      <c r="L376">
        <v>2981</v>
      </c>
      <c r="M376">
        <v>0</v>
      </c>
      <c r="N376">
        <v>0</v>
      </c>
      <c r="O376">
        <v>33</v>
      </c>
      <c r="P376">
        <v>4046</v>
      </c>
      <c r="Q376">
        <v>23</v>
      </c>
      <c r="R376">
        <v>156</v>
      </c>
      <c r="S376">
        <v>3</v>
      </c>
      <c r="T376">
        <v>0</v>
      </c>
      <c r="U376">
        <v>27983</v>
      </c>
      <c r="V376">
        <v>9061</v>
      </c>
      <c r="W376">
        <v>1387</v>
      </c>
      <c r="X376">
        <v>22</v>
      </c>
      <c r="Y376">
        <v>0</v>
      </c>
      <c r="Z376">
        <v>1692</v>
      </c>
      <c r="AA376">
        <v>0</v>
      </c>
      <c r="AB376">
        <v>5283</v>
      </c>
      <c r="AC376">
        <v>1551</v>
      </c>
      <c r="AD376">
        <v>0</v>
      </c>
      <c r="AE376">
        <v>90</v>
      </c>
      <c r="AF376">
        <v>0</v>
      </c>
      <c r="AG376" t="s">
        <v>1407</v>
      </c>
      <c r="AH376" t="s">
        <v>1701</v>
      </c>
      <c r="AI376" t="s">
        <v>1295</v>
      </c>
      <c r="AJ376" s="12" t="s">
        <v>1297</v>
      </c>
      <c r="AK376" t="s">
        <v>124</v>
      </c>
      <c r="AL376" t="s">
        <v>124</v>
      </c>
      <c r="AM376" s="8">
        <v>45178</v>
      </c>
      <c r="AN376" s="12" t="s">
        <v>1297</v>
      </c>
      <c r="AO376" s="12" t="s">
        <v>1297</v>
      </c>
      <c r="AP376" t="s">
        <v>1703</v>
      </c>
      <c r="AQ376" t="s">
        <v>120</v>
      </c>
      <c r="AR376" s="35">
        <v>54640</v>
      </c>
      <c r="AS376" t="s">
        <v>1703</v>
      </c>
      <c r="AU376" s="29">
        <f>IFERROR(Table4[[#This Row],[THT]]/Table4[[#This Row],[ACD_CALLS]],"")</f>
        <v>0</v>
      </c>
      <c r="AV376" s="29">
        <f>COUNTIF(Roster!B:B,Table4[[#This Row],[EMPLID]])</f>
        <v>1</v>
      </c>
      <c r="AW376" s="29">
        <f>IF(Table4[[#This Row],[Is Agent ]]=0,"",SUM(Table4[[#This Row],[I_ACD_TIME]],Table4[[#This Row],[I_ACD_OTHER_TIME]],Table4[[#This Row],[I_ACD_AUX_OUT_TIME]],Table4[[#This Row],[I_ACW_TIME]]))</f>
        <v>17681</v>
      </c>
    </row>
    <row r="377" spans="1:49" x14ac:dyDescent="0.25">
      <c r="A377" s="29" t="str">
        <f>CONCATENATE(Table4[[#This Row],[CMSID]],"-",Table4[[#This Row],[CALL_DATE]])</f>
        <v>54640-45177</v>
      </c>
      <c r="B377">
        <v>110385102</v>
      </c>
      <c r="C377" s="8">
        <v>45177</v>
      </c>
      <c r="D377" t="s">
        <v>123</v>
      </c>
      <c r="E377">
        <v>1</v>
      </c>
      <c r="F377">
        <v>0</v>
      </c>
      <c r="G377">
        <v>133</v>
      </c>
      <c r="H377">
        <v>0</v>
      </c>
      <c r="I377">
        <v>0</v>
      </c>
      <c r="J377">
        <v>30</v>
      </c>
      <c r="K377">
        <v>0</v>
      </c>
      <c r="L377">
        <v>0</v>
      </c>
      <c r="M377">
        <v>0</v>
      </c>
      <c r="N377">
        <v>0</v>
      </c>
      <c r="O377">
        <v>0</v>
      </c>
      <c r="P377">
        <v>0</v>
      </c>
      <c r="Q377">
        <v>0</v>
      </c>
      <c r="R377">
        <v>3</v>
      </c>
      <c r="S377">
        <v>0</v>
      </c>
      <c r="T377">
        <v>0</v>
      </c>
      <c r="U377">
        <v>0</v>
      </c>
      <c r="V377">
        <v>0</v>
      </c>
      <c r="W377">
        <v>0</v>
      </c>
      <c r="X377">
        <v>0</v>
      </c>
      <c r="Y377">
        <v>0</v>
      </c>
      <c r="Z377">
        <v>0</v>
      </c>
      <c r="AA377">
        <v>0</v>
      </c>
      <c r="AB377">
        <v>0</v>
      </c>
      <c r="AC377">
        <v>0</v>
      </c>
      <c r="AD377">
        <v>0</v>
      </c>
      <c r="AE377">
        <v>0</v>
      </c>
      <c r="AF377">
        <v>0</v>
      </c>
      <c r="AG377" t="s">
        <v>1407</v>
      </c>
      <c r="AH377" t="s">
        <v>1701</v>
      </c>
      <c r="AI377" t="s">
        <v>1295</v>
      </c>
      <c r="AJ377" s="12" t="s">
        <v>1297</v>
      </c>
      <c r="AK377" t="s">
        <v>124</v>
      </c>
      <c r="AL377" t="s">
        <v>124</v>
      </c>
      <c r="AM377" s="8">
        <v>45178</v>
      </c>
      <c r="AN377" s="12" t="s">
        <v>1297</v>
      </c>
      <c r="AO377" s="12" t="s">
        <v>1297</v>
      </c>
      <c r="AP377" t="s">
        <v>1703</v>
      </c>
      <c r="AQ377" t="s">
        <v>120</v>
      </c>
      <c r="AR377" s="35">
        <v>54640</v>
      </c>
      <c r="AS377" t="s">
        <v>1703</v>
      </c>
      <c r="AU377" s="29">
        <f>IFERROR(Table4[[#This Row],[THT]]/Table4[[#This Row],[ACD_CALLS]],"")</f>
        <v>0</v>
      </c>
      <c r="AV377" s="29">
        <f>COUNTIF(Roster!B:B,Table4[[#This Row],[EMPLID]])</f>
        <v>1</v>
      </c>
      <c r="AW377" s="29">
        <f>IF(Table4[[#This Row],[Is Agent ]]=0,"",SUM(Table4[[#This Row],[I_ACD_TIME]],Table4[[#This Row],[I_ACD_OTHER_TIME]],Table4[[#This Row],[I_ACD_AUX_OUT_TIME]],Table4[[#This Row],[I_ACW_TIME]]))</f>
        <v>163</v>
      </c>
    </row>
    <row r="378" spans="1:49" x14ac:dyDescent="0.25">
      <c r="A378" s="29" t="str">
        <f>CONCATENATE(Table4[[#This Row],[CMSID]],"-",Table4[[#This Row],[CALL_DATE]])</f>
        <v>54640-45175</v>
      </c>
      <c r="B378">
        <v>110385102</v>
      </c>
      <c r="C378" s="8">
        <v>45175</v>
      </c>
      <c r="D378" t="s">
        <v>123</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t="s">
        <v>1407</v>
      </c>
      <c r="AH378" t="s">
        <v>1701</v>
      </c>
      <c r="AI378" t="s">
        <v>1295</v>
      </c>
      <c r="AJ378" s="12" t="s">
        <v>1297</v>
      </c>
      <c r="AK378" t="s">
        <v>124</v>
      </c>
      <c r="AL378" t="s">
        <v>124</v>
      </c>
      <c r="AM378" s="8">
        <v>45178</v>
      </c>
      <c r="AN378" s="12" t="s">
        <v>1297</v>
      </c>
      <c r="AO378" s="12" t="s">
        <v>1297</v>
      </c>
      <c r="AP378" t="s">
        <v>1703</v>
      </c>
      <c r="AQ378" t="s">
        <v>120</v>
      </c>
      <c r="AR378" s="35">
        <v>54640</v>
      </c>
      <c r="AS378" t="s">
        <v>1703</v>
      </c>
      <c r="AU378" s="29" t="str">
        <f>IFERROR(Table4[[#This Row],[THT]]/Table4[[#This Row],[ACD_CALLS]],"")</f>
        <v/>
      </c>
      <c r="AV378" s="29">
        <f>COUNTIF(Roster!B:B,Table4[[#This Row],[EMPLID]])</f>
        <v>1</v>
      </c>
      <c r="AW378" s="29">
        <f>IF(Table4[[#This Row],[Is Agent ]]=0,"",SUM(Table4[[#This Row],[I_ACD_TIME]],Table4[[#This Row],[I_ACD_OTHER_TIME]],Table4[[#This Row],[I_ACD_AUX_OUT_TIME]],Table4[[#This Row],[I_ACW_TIME]]))</f>
        <v>0</v>
      </c>
    </row>
    <row r="379" spans="1:49" x14ac:dyDescent="0.25">
      <c r="A379" s="29" t="str">
        <f>CONCATENATE(Table4[[#This Row],[CMSID]],"-",Table4[[#This Row],[CALL_DATE]])</f>
        <v>54640-45175</v>
      </c>
      <c r="B379">
        <v>110385102</v>
      </c>
      <c r="C379" s="8">
        <v>45175</v>
      </c>
      <c r="D379" t="s">
        <v>118</v>
      </c>
      <c r="E379">
        <v>35</v>
      </c>
      <c r="F379">
        <v>0</v>
      </c>
      <c r="G379">
        <v>16319</v>
      </c>
      <c r="H379">
        <v>3027</v>
      </c>
      <c r="I379">
        <v>129</v>
      </c>
      <c r="J379">
        <v>315</v>
      </c>
      <c r="K379">
        <v>0</v>
      </c>
      <c r="L379">
        <v>860</v>
      </c>
      <c r="M379">
        <v>0</v>
      </c>
      <c r="N379">
        <v>0</v>
      </c>
      <c r="O379">
        <v>20</v>
      </c>
      <c r="P379">
        <v>3157</v>
      </c>
      <c r="Q379">
        <v>17</v>
      </c>
      <c r="R379">
        <v>169</v>
      </c>
      <c r="S379">
        <v>2</v>
      </c>
      <c r="T379">
        <v>0</v>
      </c>
      <c r="U379">
        <v>29270</v>
      </c>
      <c r="V379">
        <v>6723</v>
      </c>
      <c r="W379">
        <v>2717</v>
      </c>
      <c r="X379">
        <v>52</v>
      </c>
      <c r="Y379">
        <v>0</v>
      </c>
      <c r="Z379">
        <v>1706</v>
      </c>
      <c r="AA379">
        <v>0</v>
      </c>
      <c r="AB379">
        <v>2429</v>
      </c>
      <c r="AC379">
        <v>2063</v>
      </c>
      <c r="AD379">
        <v>0</v>
      </c>
      <c r="AE379">
        <v>318</v>
      </c>
      <c r="AF379">
        <v>0</v>
      </c>
      <c r="AG379" t="s">
        <v>1407</v>
      </c>
      <c r="AH379" t="s">
        <v>1701</v>
      </c>
      <c r="AI379" t="s">
        <v>1295</v>
      </c>
      <c r="AJ379" s="12" t="s">
        <v>1297</v>
      </c>
      <c r="AK379" t="s">
        <v>124</v>
      </c>
      <c r="AL379" t="s">
        <v>124</v>
      </c>
      <c r="AM379" s="8">
        <v>45178</v>
      </c>
      <c r="AN379" s="12" t="s">
        <v>1297</v>
      </c>
      <c r="AO379" s="12" t="s">
        <v>1297</v>
      </c>
      <c r="AP379" t="s">
        <v>1703</v>
      </c>
      <c r="AQ379" t="s">
        <v>120</v>
      </c>
      <c r="AR379" s="35">
        <v>54640</v>
      </c>
      <c r="AS379" t="s">
        <v>1703</v>
      </c>
      <c r="AU379" s="29">
        <f>IFERROR(Table4[[#This Row],[THT]]/Table4[[#This Row],[ACD_CALLS]],"")</f>
        <v>0</v>
      </c>
      <c r="AV379" s="29">
        <f>COUNTIF(Roster!B:B,Table4[[#This Row],[EMPLID]])</f>
        <v>1</v>
      </c>
      <c r="AW379" s="29">
        <f>IF(Table4[[#This Row],[Is Agent ]]=0,"",SUM(Table4[[#This Row],[I_ACD_TIME]],Table4[[#This Row],[I_ACD_OTHER_TIME]],Table4[[#This Row],[I_ACD_AUX_OUT_TIME]],Table4[[#This Row],[I_ACW_TIME]]))</f>
        <v>19790</v>
      </c>
    </row>
    <row r="380" spans="1:49" x14ac:dyDescent="0.25">
      <c r="A380" s="29" t="str">
        <f>CONCATENATE(Table4[[#This Row],[CMSID]],"-",Table4[[#This Row],[CALL_DATE]])</f>
        <v>54640-45174</v>
      </c>
      <c r="B380">
        <v>110385102</v>
      </c>
      <c r="C380" s="8">
        <v>45174</v>
      </c>
      <c r="D380" t="s">
        <v>123</v>
      </c>
      <c r="E380">
        <v>1</v>
      </c>
      <c r="F380">
        <v>0</v>
      </c>
      <c r="G380">
        <v>121</v>
      </c>
      <c r="H380">
        <v>198</v>
      </c>
      <c r="I380">
        <v>0</v>
      </c>
      <c r="J380">
        <v>0</v>
      </c>
      <c r="K380">
        <v>0</v>
      </c>
      <c r="L380">
        <v>0</v>
      </c>
      <c r="M380">
        <v>0</v>
      </c>
      <c r="N380">
        <v>0</v>
      </c>
      <c r="O380">
        <v>0</v>
      </c>
      <c r="P380">
        <v>198</v>
      </c>
      <c r="Q380">
        <v>1</v>
      </c>
      <c r="R380">
        <v>3</v>
      </c>
      <c r="S380">
        <v>0</v>
      </c>
      <c r="T380">
        <v>0</v>
      </c>
      <c r="U380">
        <v>0</v>
      </c>
      <c r="V380">
        <v>0</v>
      </c>
      <c r="W380">
        <v>0</v>
      </c>
      <c r="X380">
        <v>0</v>
      </c>
      <c r="Y380">
        <v>0</v>
      </c>
      <c r="Z380">
        <v>0</v>
      </c>
      <c r="AA380">
        <v>0</v>
      </c>
      <c r="AB380">
        <v>0</v>
      </c>
      <c r="AC380">
        <v>0</v>
      </c>
      <c r="AD380">
        <v>0</v>
      </c>
      <c r="AE380">
        <v>0</v>
      </c>
      <c r="AF380">
        <v>0</v>
      </c>
      <c r="AG380" t="s">
        <v>1407</v>
      </c>
      <c r="AH380" t="s">
        <v>1701</v>
      </c>
      <c r="AI380" t="s">
        <v>1295</v>
      </c>
      <c r="AJ380" s="12" t="s">
        <v>1297</v>
      </c>
      <c r="AK380" t="s">
        <v>124</v>
      </c>
      <c r="AL380" t="s">
        <v>124</v>
      </c>
      <c r="AM380" s="8">
        <v>45178</v>
      </c>
      <c r="AN380" s="12" t="s">
        <v>1297</v>
      </c>
      <c r="AO380" s="12" t="s">
        <v>1297</v>
      </c>
      <c r="AP380" t="s">
        <v>1703</v>
      </c>
      <c r="AQ380" t="s">
        <v>120</v>
      </c>
      <c r="AR380" s="35">
        <v>54640</v>
      </c>
      <c r="AS380" t="s">
        <v>1703</v>
      </c>
      <c r="AU380" s="29">
        <f>IFERROR(Table4[[#This Row],[THT]]/Table4[[#This Row],[ACD_CALLS]],"")</f>
        <v>0</v>
      </c>
      <c r="AV380" s="29">
        <f>COUNTIF(Roster!B:B,Table4[[#This Row],[EMPLID]])</f>
        <v>1</v>
      </c>
      <c r="AW380" s="29">
        <f>IF(Table4[[#This Row],[Is Agent ]]=0,"",SUM(Table4[[#This Row],[I_ACD_TIME]],Table4[[#This Row],[I_ACD_OTHER_TIME]],Table4[[#This Row],[I_ACD_AUX_OUT_TIME]],Table4[[#This Row],[I_ACW_TIME]]))</f>
        <v>319</v>
      </c>
    </row>
    <row r="381" spans="1:49" x14ac:dyDescent="0.25">
      <c r="A381" s="29" t="str">
        <f>CONCATENATE(Table4[[#This Row],[CMSID]],"-",Table4[[#This Row],[CALL_DATE]])</f>
        <v>54640-45178</v>
      </c>
      <c r="B381">
        <v>110385102</v>
      </c>
      <c r="C381" s="8">
        <v>45178</v>
      </c>
      <c r="D381" t="s">
        <v>123</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t="s">
        <v>1407</v>
      </c>
      <c r="AH381" t="s">
        <v>1701</v>
      </c>
      <c r="AI381" t="s">
        <v>1295</v>
      </c>
      <c r="AJ381" s="12" t="s">
        <v>1297</v>
      </c>
      <c r="AK381" t="s">
        <v>124</v>
      </c>
      <c r="AL381" t="s">
        <v>124</v>
      </c>
      <c r="AM381" s="8">
        <v>45178</v>
      </c>
      <c r="AN381" s="12" t="s">
        <v>1297</v>
      </c>
      <c r="AO381" s="12" t="s">
        <v>1297</v>
      </c>
      <c r="AP381" t="s">
        <v>1703</v>
      </c>
      <c r="AQ381" t="s">
        <v>120</v>
      </c>
      <c r="AR381" s="35">
        <v>54640</v>
      </c>
      <c r="AS381" t="s">
        <v>1703</v>
      </c>
      <c r="AU381" s="29" t="str">
        <f>IFERROR(Table4[[#This Row],[THT]]/Table4[[#This Row],[ACD_CALLS]],"")</f>
        <v/>
      </c>
      <c r="AV381" s="29">
        <f>COUNTIF(Roster!B:B,Table4[[#This Row],[EMPLID]])</f>
        <v>1</v>
      </c>
      <c r="AW381" s="29">
        <f>IF(Table4[[#This Row],[Is Agent ]]=0,"",SUM(Table4[[#This Row],[I_ACD_TIME]],Table4[[#This Row],[I_ACD_OTHER_TIME]],Table4[[#This Row],[I_ACD_AUX_OUT_TIME]],Table4[[#This Row],[I_ACW_TIME]]))</f>
        <v>0</v>
      </c>
    </row>
    <row r="382" spans="1:49" x14ac:dyDescent="0.25">
      <c r="A382" s="29" t="str">
        <f>CONCATENATE(Table4[[#This Row],[CMSID]],"-",Table4[[#This Row],[CALL_DATE]])</f>
        <v>54640-45170</v>
      </c>
      <c r="B382">
        <v>110385102</v>
      </c>
      <c r="C382" s="8">
        <v>45170</v>
      </c>
      <c r="D382" t="s">
        <v>118</v>
      </c>
      <c r="E382">
        <v>37</v>
      </c>
      <c r="F382">
        <v>0</v>
      </c>
      <c r="G382">
        <v>18028</v>
      </c>
      <c r="H382">
        <v>3087</v>
      </c>
      <c r="I382">
        <v>200</v>
      </c>
      <c r="J382">
        <v>359</v>
      </c>
      <c r="K382">
        <v>0</v>
      </c>
      <c r="L382">
        <v>4356</v>
      </c>
      <c r="M382">
        <v>0</v>
      </c>
      <c r="N382">
        <v>0</v>
      </c>
      <c r="O382">
        <v>29</v>
      </c>
      <c r="P382">
        <v>3808</v>
      </c>
      <c r="Q382">
        <v>18</v>
      </c>
      <c r="R382">
        <v>172</v>
      </c>
      <c r="S382">
        <v>3</v>
      </c>
      <c r="T382">
        <v>0</v>
      </c>
      <c r="U382">
        <v>30641</v>
      </c>
      <c r="V382">
        <v>8794</v>
      </c>
      <c r="W382">
        <v>5</v>
      </c>
      <c r="X382">
        <v>18</v>
      </c>
      <c r="Y382">
        <v>0</v>
      </c>
      <c r="Z382">
        <v>1760</v>
      </c>
      <c r="AA382">
        <v>0</v>
      </c>
      <c r="AB382">
        <v>6797</v>
      </c>
      <c r="AC382">
        <v>0</v>
      </c>
      <c r="AD382">
        <v>0</v>
      </c>
      <c r="AE382">
        <v>0</v>
      </c>
      <c r="AF382">
        <v>0</v>
      </c>
      <c r="AG382" t="s">
        <v>1407</v>
      </c>
      <c r="AH382" t="s">
        <v>1701</v>
      </c>
      <c r="AI382" t="s">
        <v>1295</v>
      </c>
      <c r="AJ382" s="12" t="s">
        <v>1297</v>
      </c>
      <c r="AK382" t="s">
        <v>124</v>
      </c>
      <c r="AL382" t="s">
        <v>124</v>
      </c>
      <c r="AM382" s="8">
        <v>45171</v>
      </c>
      <c r="AN382" s="12" t="s">
        <v>1297</v>
      </c>
      <c r="AO382" s="12" t="s">
        <v>1297</v>
      </c>
      <c r="AP382" t="s">
        <v>1703</v>
      </c>
      <c r="AQ382" t="s">
        <v>120</v>
      </c>
      <c r="AR382" s="35">
        <v>54640</v>
      </c>
      <c r="AS382" t="s">
        <v>1703</v>
      </c>
      <c r="AU382" s="29">
        <f>IFERROR(Table4[[#This Row],[THT]]/Table4[[#This Row],[ACD_CALLS]],"")</f>
        <v>0</v>
      </c>
      <c r="AV382" s="29">
        <f>COUNTIF(Roster!B:B,Table4[[#This Row],[EMPLID]])</f>
        <v>1</v>
      </c>
      <c r="AW382" s="29">
        <f>IF(Table4[[#This Row],[Is Agent ]]=0,"",SUM(Table4[[#This Row],[I_ACD_TIME]],Table4[[#This Row],[I_ACD_OTHER_TIME]],Table4[[#This Row],[I_ACD_AUX_OUT_TIME]],Table4[[#This Row],[I_ACW_TIME]]))</f>
        <v>21674</v>
      </c>
    </row>
    <row r="383" spans="1:49" x14ac:dyDescent="0.25">
      <c r="A383" s="29" t="str">
        <f>CONCATENATE(Table4[[#This Row],[CMSID]],"-",Table4[[#This Row],[CALL_DATE]])</f>
        <v>54640-45174</v>
      </c>
      <c r="B383">
        <v>110385102</v>
      </c>
      <c r="C383" s="8">
        <v>45174</v>
      </c>
      <c r="D383" t="s">
        <v>118</v>
      </c>
      <c r="E383">
        <v>39</v>
      </c>
      <c r="F383">
        <v>0</v>
      </c>
      <c r="G383">
        <v>18097</v>
      </c>
      <c r="H383">
        <v>3739</v>
      </c>
      <c r="I383">
        <v>605</v>
      </c>
      <c r="J383">
        <v>280</v>
      </c>
      <c r="K383">
        <v>0</v>
      </c>
      <c r="L383">
        <v>2768</v>
      </c>
      <c r="M383">
        <v>0</v>
      </c>
      <c r="N383">
        <v>0</v>
      </c>
      <c r="O383">
        <v>20</v>
      </c>
      <c r="P383">
        <v>4728</v>
      </c>
      <c r="Q383">
        <v>30</v>
      </c>
      <c r="R383">
        <v>186</v>
      </c>
      <c r="S383">
        <v>5</v>
      </c>
      <c r="T383">
        <v>0</v>
      </c>
      <c r="U383">
        <v>30278</v>
      </c>
      <c r="V383">
        <v>5548</v>
      </c>
      <c r="W383">
        <v>1743</v>
      </c>
      <c r="X383">
        <v>18</v>
      </c>
      <c r="Y383">
        <v>0</v>
      </c>
      <c r="Z383">
        <v>1691</v>
      </c>
      <c r="AA383">
        <v>0</v>
      </c>
      <c r="AB383">
        <v>1343</v>
      </c>
      <c r="AC383">
        <v>0</v>
      </c>
      <c r="AD383">
        <v>0</v>
      </c>
      <c r="AE383">
        <v>0</v>
      </c>
      <c r="AF383">
        <v>0</v>
      </c>
      <c r="AG383" t="s">
        <v>1407</v>
      </c>
      <c r="AH383" t="s">
        <v>1701</v>
      </c>
      <c r="AI383" t="s">
        <v>1295</v>
      </c>
      <c r="AJ383" s="12" t="s">
        <v>1297</v>
      </c>
      <c r="AK383" t="s">
        <v>124</v>
      </c>
      <c r="AL383" t="s">
        <v>124</v>
      </c>
      <c r="AM383" s="8">
        <v>45178</v>
      </c>
      <c r="AN383" s="12" t="s">
        <v>1297</v>
      </c>
      <c r="AO383" s="12" t="s">
        <v>1297</v>
      </c>
      <c r="AP383" t="s">
        <v>1703</v>
      </c>
      <c r="AQ383" t="s">
        <v>120</v>
      </c>
      <c r="AR383" s="35">
        <v>54640</v>
      </c>
      <c r="AS383" t="s">
        <v>1703</v>
      </c>
      <c r="AU383" s="29">
        <f>IFERROR(Table4[[#This Row],[THT]]/Table4[[#This Row],[ACD_CALLS]],"")</f>
        <v>0</v>
      </c>
      <c r="AV383" s="29">
        <f>COUNTIF(Roster!B:B,Table4[[#This Row],[EMPLID]])</f>
        <v>1</v>
      </c>
      <c r="AW383" s="29">
        <f>IF(Table4[[#This Row],[Is Agent ]]=0,"",SUM(Table4[[#This Row],[I_ACD_TIME]],Table4[[#This Row],[I_ACD_OTHER_TIME]],Table4[[#This Row],[I_ACD_AUX_OUT_TIME]],Table4[[#This Row],[I_ACW_TIME]]))</f>
        <v>22721</v>
      </c>
    </row>
    <row r="384" spans="1:49" x14ac:dyDescent="0.25">
      <c r="A384" s="29" t="str">
        <f>CONCATENATE(Table4[[#This Row],[CMSID]],"-",Table4[[#This Row],[CALL_DATE]])</f>
        <v>54640-45177</v>
      </c>
      <c r="B384">
        <v>110385102</v>
      </c>
      <c r="C384" s="8">
        <v>45177</v>
      </c>
      <c r="D384" t="s">
        <v>118</v>
      </c>
      <c r="E384">
        <v>49</v>
      </c>
      <c r="F384">
        <v>0</v>
      </c>
      <c r="G384">
        <v>16120</v>
      </c>
      <c r="H384">
        <v>2526</v>
      </c>
      <c r="I384">
        <v>727</v>
      </c>
      <c r="J384">
        <v>641</v>
      </c>
      <c r="K384">
        <v>0</v>
      </c>
      <c r="L384">
        <v>4181</v>
      </c>
      <c r="M384">
        <v>0</v>
      </c>
      <c r="N384">
        <v>0</v>
      </c>
      <c r="O384">
        <v>36</v>
      </c>
      <c r="P384">
        <v>4359</v>
      </c>
      <c r="Q384">
        <v>29</v>
      </c>
      <c r="R384">
        <v>239</v>
      </c>
      <c r="S384">
        <v>5</v>
      </c>
      <c r="T384">
        <v>0</v>
      </c>
      <c r="U384">
        <v>30938</v>
      </c>
      <c r="V384">
        <v>9461</v>
      </c>
      <c r="W384">
        <v>1369</v>
      </c>
      <c r="X384">
        <v>30</v>
      </c>
      <c r="Y384">
        <v>0</v>
      </c>
      <c r="Z384">
        <v>1740</v>
      </c>
      <c r="AA384">
        <v>0</v>
      </c>
      <c r="AB384">
        <v>4995</v>
      </c>
      <c r="AC384">
        <v>890</v>
      </c>
      <c r="AD384">
        <v>0</v>
      </c>
      <c r="AE384">
        <v>0</v>
      </c>
      <c r="AF384">
        <v>0</v>
      </c>
      <c r="AG384" t="s">
        <v>1407</v>
      </c>
      <c r="AH384" t="s">
        <v>1701</v>
      </c>
      <c r="AI384" t="s">
        <v>1295</v>
      </c>
      <c r="AJ384" s="12" t="s">
        <v>1297</v>
      </c>
      <c r="AK384" t="s">
        <v>124</v>
      </c>
      <c r="AL384" t="s">
        <v>124</v>
      </c>
      <c r="AM384" s="8">
        <v>45178</v>
      </c>
      <c r="AN384" s="12" t="s">
        <v>1297</v>
      </c>
      <c r="AO384" s="12" t="s">
        <v>1297</v>
      </c>
      <c r="AP384" t="s">
        <v>1703</v>
      </c>
      <c r="AQ384" t="s">
        <v>120</v>
      </c>
      <c r="AR384" s="35">
        <v>54640</v>
      </c>
      <c r="AS384" t="s">
        <v>1703</v>
      </c>
      <c r="AU384" s="29">
        <f>IFERROR(Table4[[#This Row],[THT]]/Table4[[#This Row],[ACD_CALLS]],"")</f>
        <v>0</v>
      </c>
      <c r="AV384" s="29">
        <f>COUNTIF(Roster!B:B,Table4[[#This Row],[EMPLID]])</f>
        <v>1</v>
      </c>
      <c r="AW384" s="29">
        <f>IF(Table4[[#This Row],[Is Agent ]]=0,"",SUM(Table4[[#This Row],[I_ACD_TIME]],Table4[[#This Row],[I_ACD_OTHER_TIME]],Table4[[#This Row],[I_ACD_AUX_OUT_TIME]],Table4[[#This Row],[I_ACW_TIME]]))</f>
        <v>20014</v>
      </c>
    </row>
    <row r="385" spans="1:49" x14ac:dyDescent="0.25">
      <c r="A385" s="29" t="str">
        <f>CONCATENATE(Table4[[#This Row],[CMSID]],"-",Table4[[#This Row],[CALL_DATE]])</f>
        <v>54640-45176</v>
      </c>
      <c r="B385">
        <v>110385102</v>
      </c>
      <c r="C385" s="8">
        <v>45176</v>
      </c>
      <c r="D385" t="s">
        <v>118</v>
      </c>
      <c r="E385">
        <v>35</v>
      </c>
      <c r="F385">
        <v>0</v>
      </c>
      <c r="G385">
        <v>19208</v>
      </c>
      <c r="H385">
        <v>3591</v>
      </c>
      <c r="I385">
        <v>482</v>
      </c>
      <c r="J385">
        <v>338</v>
      </c>
      <c r="K385">
        <v>0</v>
      </c>
      <c r="L385">
        <v>1435</v>
      </c>
      <c r="M385">
        <v>0</v>
      </c>
      <c r="N385">
        <v>0</v>
      </c>
      <c r="O385">
        <v>24</v>
      </c>
      <c r="P385">
        <v>4139</v>
      </c>
      <c r="Q385">
        <v>21</v>
      </c>
      <c r="R385">
        <v>169</v>
      </c>
      <c r="S385">
        <v>3</v>
      </c>
      <c r="T385">
        <v>0</v>
      </c>
      <c r="U385">
        <v>30664</v>
      </c>
      <c r="V385">
        <v>5068</v>
      </c>
      <c r="W385">
        <v>1775</v>
      </c>
      <c r="X385">
        <v>45</v>
      </c>
      <c r="Y385">
        <v>0</v>
      </c>
      <c r="Z385">
        <v>1641</v>
      </c>
      <c r="AA385">
        <v>0</v>
      </c>
      <c r="AB385">
        <v>2790</v>
      </c>
      <c r="AC385">
        <v>0</v>
      </c>
      <c r="AD385">
        <v>0</v>
      </c>
      <c r="AE385">
        <v>0</v>
      </c>
      <c r="AF385">
        <v>0</v>
      </c>
      <c r="AG385" t="s">
        <v>1407</v>
      </c>
      <c r="AH385" t="s">
        <v>1701</v>
      </c>
      <c r="AI385" t="s">
        <v>1295</v>
      </c>
      <c r="AJ385" s="12" t="s">
        <v>1297</v>
      </c>
      <c r="AK385" t="s">
        <v>124</v>
      </c>
      <c r="AL385" t="s">
        <v>124</v>
      </c>
      <c r="AM385" s="8">
        <v>45178</v>
      </c>
      <c r="AN385" s="12" t="s">
        <v>1297</v>
      </c>
      <c r="AO385" s="12" t="s">
        <v>1297</v>
      </c>
      <c r="AP385" t="s">
        <v>1703</v>
      </c>
      <c r="AQ385" t="s">
        <v>120</v>
      </c>
      <c r="AR385" s="35">
        <v>54640</v>
      </c>
      <c r="AS385" t="s">
        <v>1703</v>
      </c>
      <c r="AU385" s="29">
        <f>IFERROR(Table4[[#This Row],[THT]]/Table4[[#This Row],[ACD_CALLS]],"")</f>
        <v>0</v>
      </c>
      <c r="AV385" s="29">
        <f>COUNTIF(Roster!B:B,Table4[[#This Row],[EMPLID]])</f>
        <v>1</v>
      </c>
      <c r="AW385" s="29">
        <f>IF(Table4[[#This Row],[Is Agent ]]=0,"",SUM(Table4[[#This Row],[I_ACD_TIME]],Table4[[#This Row],[I_ACD_OTHER_TIME]],Table4[[#This Row],[I_ACD_AUX_OUT_TIME]],Table4[[#This Row],[I_ACW_TIME]]))</f>
        <v>23619</v>
      </c>
    </row>
    <row r="386" spans="1:49" x14ac:dyDescent="0.25">
      <c r="A386" s="29" t="str">
        <f>CONCATENATE(Table4[[#This Row],[CMSID]],"-",Table4[[#This Row],[CALL_DATE]])</f>
        <v>54640-45176</v>
      </c>
      <c r="B386">
        <v>110385102</v>
      </c>
      <c r="C386" s="8">
        <v>45176</v>
      </c>
      <c r="D386" t="s">
        <v>123</v>
      </c>
      <c r="E386">
        <v>3</v>
      </c>
      <c r="F386">
        <v>0</v>
      </c>
      <c r="G386">
        <v>469</v>
      </c>
      <c r="H386">
        <v>0</v>
      </c>
      <c r="I386">
        <v>0</v>
      </c>
      <c r="J386">
        <v>38</v>
      </c>
      <c r="K386">
        <v>0</v>
      </c>
      <c r="L386">
        <v>0</v>
      </c>
      <c r="M386">
        <v>0</v>
      </c>
      <c r="N386">
        <v>0</v>
      </c>
      <c r="O386">
        <v>0</v>
      </c>
      <c r="P386">
        <v>0</v>
      </c>
      <c r="Q386">
        <v>0</v>
      </c>
      <c r="R386">
        <v>8</v>
      </c>
      <c r="S386">
        <v>0</v>
      </c>
      <c r="T386">
        <v>0</v>
      </c>
      <c r="U386">
        <v>0</v>
      </c>
      <c r="V386">
        <v>0</v>
      </c>
      <c r="W386">
        <v>0</v>
      </c>
      <c r="X386">
        <v>0</v>
      </c>
      <c r="Y386">
        <v>0</v>
      </c>
      <c r="Z386">
        <v>0</v>
      </c>
      <c r="AA386">
        <v>0</v>
      </c>
      <c r="AB386">
        <v>0</v>
      </c>
      <c r="AC386">
        <v>0</v>
      </c>
      <c r="AD386">
        <v>0</v>
      </c>
      <c r="AE386">
        <v>0</v>
      </c>
      <c r="AF386">
        <v>0</v>
      </c>
      <c r="AG386" t="s">
        <v>1407</v>
      </c>
      <c r="AH386" t="s">
        <v>1701</v>
      </c>
      <c r="AI386" t="s">
        <v>1295</v>
      </c>
      <c r="AJ386" s="12" t="s">
        <v>1297</v>
      </c>
      <c r="AK386" t="s">
        <v>124</v>
      </c>
      <c r="AL386" t="s">
        <v>124</v>
      </c>
      <c r="AM386" s="8">
        <v>45178</v>
      </c>
      <c r="AN386" s="12" t="s">
        <v>1297</v>
      </c>
      <c r="AO386" s="12" t="s">
        <v>1297</v>
      </c>
      <c r="AP386" t="s">
        <v>1703</v>
      </c>
      <c r="AQ386" t="s">
        <v>120</v>
      </c>
      <c r="AR386" s="35">
        <v>54640</v>
      </c>
      <c r="AS386" t="s">
        <v>1703</v>
      </c>
      <c r="AU386" s="29">
        <f>IFERROR(Table4[[#This Row],[THT]]/Table4[[#This Row],[ACD_CALLS]],"")</f>
        <v>0</v>
      </c>
      <c r="AV386" s="29">
        <f>COUNTIF(Roster!B:B,Table4[[#This Row],[EMPLID]])</f>
        <v>1</v>
      </c>
      <c r="AW386" s="29">
        <f>IF(Table4[[#This Row],[Is Agent ]]=0,"",SUM(Table4[[#This Row],[I_ACD_TIME]],Table4[[#This Row],[I_ACD_OTHER_TIME]],Table4[[#This Row],[I_ACD_AUX_OUT_TIME]],Table4[[#This Row],[I_ACW_TIME]]))</f>
        <v>507</v>
      </c>
    </row>
    <row r="387" spans="1:49" x14ac:dyDescent="0.25">
      <c r="A387" s="29" t="str">
        <f>CONCATENATE(Table4[[#This Row],[CMSID]],"-",Table4[[#This Row],[CALL_DATE]])</f>
        <v>54640-45170</v>
      </c>
      <c r="B387">
        <v>110385102</v>
      </c>
      <c r="C387" s="8">
        <v>45170</v>
      </c>
      <c r="D387" t="s">
        <v>123</v>
      </c>
      <c r="E387">
        <v>1</v>
      </c>
      <c r="F387">
        <v>0</v>
      </c>
      <c r="G387">
        <v>193</v>
      </c>
      <c r="H387">
        <v>0</v>
      </c>
      <c r="I387">
        <v>0</v>
      </c>
      <c r="J387">
        <v>0</v>
      </c>
      <c r="K387">
        <v>0</v>
      </c>
      <c r="L387">
        <v>0</v>
      </c>
      <c r="M387">
        <v>0</v>
      </c>
      <c r="N387">
        <v>0</v>
      </c>
      <c r="O387">
        <v>0</v>
      </c>
      <c r="P387">
        <v>0</v>
      </c>
      <c r="Q387">
        <v>0</v>
      </c>
      <c r="R387">
        <v>3</v>
      </c>
      <c r="S387">
        <v>0</v>
      </c>
      <c r="T387">
        <v>0</v>
      </c>
      <c r="U387">
        <v>0</v>
      </c>
      <c r="V387">
        <v>0</v>
      </c>
      <c r="W387">
        <v>0</v>
      </c>
      <c r="X387">
        <v>0</v>
      </c>
      <c r="Y387">
        <v>0</v>
      </c>
      <c r="Z387">
        <v>0</v>
      </c>
      <c r="AA387">
        <v>0</v>
      </c>
      <c r="AB387">
        <v>0</v>
      </c>
      <c r="AC387">
        <v>0</v>
      </c>
      <c r="AD387">
        <v>0</v>
      </c>
      <c r="AE387">
        <v>0</v>
      </c>
      <c r="AF387">
        <v>0</v>
      </c>
      <c r="AG387" t="s">
        <v>1407</v>
      </c>
      <c r="AH387" t="s">
        <v>1701</v>
      </c>
      <c r="AI387" t="s">
        <v>1295</v>
      </c>
      <c r="AJ387" s="12" t="s">
        <v>1297</v>
      </c>
      <c r="AK387" t="s">
        <v>124</v>
      </c>
      <c r="AL387" t="s">
        <v>124</v>
      </c>
      <c r="AM387" s="8">
        <v>45171</v>
      </c>
      <c r="AN387" s="12" t="s">
        <v>1297</v>
      </c>
      <c r="AO387" s="12" t="s">
        <v>1297</v>
      </c>
      <c r="AP387" t="s">
        <v>1703</v>
      </c>
      <c r="AQ387" t="s">
        <v>120</v>
      </c>
      <c r="AR387" s="35">
        <v>54640</v>
      </c>
      <c r="AS387" t="s">
        <v>1703</v>
      </c>
      <c r="AU387" s="29">
        <f>IFERROR(Table4[[#This Row],[THT]]/Table4[[#This Row],[ACD_CALLS]],"")</f>
        <v>0</v>
      </c>
      <c r="AV387" s="29">
        <f>COUNTIF(Roster!B:B,Table4[[#This Row],[EMPLID]])</f>
        <v>1</v>
      </c>
      <c r="AW387" s="29">
        <f>IF(Table4[[#This Row],[Is Agent ]]=0,"",SUM(Table4[[#This Row],[I_ACD_TIME]],Table4[[#This Row],[I_ACD_OTHER_TIME]],Table4[[#This Row],[I_ACD_AUX_OUT_TIME]],Table4[[#This Row],[I_ACW_TIME]]))</f>
        <v>193</v>
      </c>
    </row>
    <row r="388" spans="1:49" x14ac:dyDescent="0.25">
      <c r="A388" s="29" t="str">
        <f>CONCATENATE(Table4[[#This Row],[CMSID]],"-",Table4[[#This Row],[CALL_DATE]])</f>
        <v>495644-45176</v>
      </c>
      <c r="B388">
        <v>55682102</v>
      </c>
      <c r="C388" s="8">
        <v>45176</v>
      </c>
      <c r="D388" t="s">
        <v>123</v>
      </c>
      <c r="E388">
        <v>0</v>
      </c>
      <c r="F388">
        <v>0</v>
      </c>
      <c r="G388">
        <v>0</v>
      </c>
      <c r="H388">
        <v>0</v>
      </c>
      <c r="I388">
        <v>0</v>
      </c>
      <c r="J388">
        <v>0</v>
      </c>
      <c r="K388">
        <v>0</v>
      </c>
      <c r="L388">
        <v>1275</v>
      </c>
      <c r="M388">
        <v>0</v>
      </c>
      <c r="N388">
        <v>0</v>
      </c>
      <c r="O388">
        <v>15</v>
      </c>
      <c r="P388">
        <v>197</v>
      </c>
      <c r="Q388">
        <v>2</v>
      </c>
      <c r="R388">
        <v>0</v>
      </c>
      <c r="S388">
        <v>0</v>
      </c>
      <c r="T388">
        <v>0</v>
      </c>
      <c r="U388">
        <v>28175</v>
      </c>
      <c r="V388">
        <v>7962</v>
      </c>
      <c r="W388">
        <v>1576</v>
      </c>
      <c r="X388">
        <v>52</v>
      </c>
      <c r="Y388">
        <v>0</v>
      </c>
      <c r="Z388">
        <v>1831</v>
      </c>
      <c r="AA388">
        <v>0</v>
      </c>
      <c r="AB388">
        <v>4842</v>
      </c>
      <c r="AC388">
        <v>72</v>
      </c>
      <c r="AD388">
        <v>0</v>
      </c>
      <c r="AE388">
        <v>394</v>
      </c>
      <c r="AF388">
        <v>0</v>
      </c>
      <c r="AG388" t="s">
        <v>1352</v>
      </c>
      <c r="AH388" t="s">
        <v>1284</v>
      </c>
      <c r="AI388" t="s">
        <v>1295</v>
      </c>
      <c r="AJ388" s="12" t="s">
        <v>1297</v>
      </c>
      <c r="AK388" t="s">
        <v>125</v>
      </c>
      <c r="AL388" t="s">
        <v>125</v>
      </c>
      <c r="AM388" s="8">
        <v>45178</v>
      </c>
      <c r="AN388" s="12" t="s">
        <v>1297</v>
      </c>
      <c r="AO388" s="12" t="s">
        <v>1297</v>
      </c>
      <c r="AP388" t="s">
        <v>1703</v>
      </c>
      <c r="AQ388" t="s">
        <v>120</v>
      </c>
      <c r="AR388" s="35">
        <v>495644</v>
      </c>
      <c r="AS388" t="s">
        <v>1703</v>
      </c>
      <c r="AU388" s="29" t="str">
        <f>IFERROR(Table4[[#This Row],[THT]]/Table4[[#This Row],[ACD_CALLS]],"")</f>
        <v/>
      </c>
      <c r="AV388" s="29">
        <f>COUNTIF(Roster!B:B,Table4[[#This Row],[EMPLID]])</f>
        <v>1</v>
      </c>
      <c r="AW388" s="29">
        <f>IF(Table4[[#This Row],[Is Agent ]]=0,"",SUM(Table4[[#This Row],[I_ACD_TIME]],Table4[[#This Row],[I_ACD_OTHER_TIME]],Table4[[#This Row],[I_ACD_AUX_OUT_TIME]],Table4[[#This Row],[I_ACW_TIME]]))</f>
        <v>0</v>
      </c>
    </row>
    <row r="389" spans="1:49" x14ac:dyDescent="0.25">
      <c r="A389" s="29" t="str">
        <f>CONCATENATE(Table4[[#This Row],[CMSID]],"-",Table4[[#This Row],[CALL_DATE]])</f>
        <v>495644-45177</v>
      </c>
      <c r="B389">
        <v>55682102</v>
      </c>
      <c r="C389" s="8">
        <v>45177</v>
      </c>
      <c r="D389" t="s">
        <v>123</v>
      </c>
      <c r="E389">
        <v>2</v>
      </c>
      <c r="F389">
        <v>0</v>
      </c>
      <c r="G389">
        <v>1259</v>
      </c>
      <c r="H389">
        <v>0</v>
      </c>
      <c r="I389">
        <v>0</v>
      </c>
      <c r="J389">
        <v>0</v>
      </c>
      <c r="K389">
        <v>0</v>
      </c>
      <c r="L389">
        <v>2046</v>
      </c>
      <c r="M389">
        <v>0</v>
      </c>
      <c r="N389">
        <v>0</v>
      </c>
      <c r="O389">
        <v>20</v>
      </c>
      <c r="P389">
        <v>22</v>
      </c>
      <c r="Q389">
        <v>2</v>
      </c>
      <c r="R389">
        <v>6</v>
      </c>
      <c r="S389">
        <v>0</v>
      </c>
      <c r="T389">
        <v>0</v>
      </c>
      <c r="U389">
        <v>28599</v>
      </c>
      <c r="V389">
        <v>8408</v>
      </c>
      <c r="W389">
        <v>1195</v>
      </c>
      <c r="X389">
        <v>17</v>
      </c>
      <c r="Y389">
        <v>0</v>
      </c>
      <c r="Z389">
        <v>1927</v>
      </c>
      <c r="AA389">
        <v>0</v>
      </c>
      <c r="AB389">
        <v>5768</v>
      </c>
      <c r="AC389">
        <v>0</v>
      </c>
      <c r="AD389">
        <v>0</v>
      </c>
      <c r="AE389">
        <v>124</v>
      </c>
      <c r="AF389">
        <v>0</v>
      </c>
      <c r="AG389" t="s">
        <v>1352</v>
      </c>
      <c r="AH389" t="s">
        <v>1284</v>
      </c>
      <c r="AI389" t="s">
        <v>1295</v>
      </c>
      <c r="AJ389" s="12" t="s">
        <v>1297</v>
      </c>
      <c r="AK389" t="s">
        <v>125</v>
      </c>
      <c r="AL389" t="s">
        <v>125</v>
      </c>
      <c r="AM389" s="8">
        <v>45178</v>
      </c>
      <c r="AN389" s="12" t="s">
        <v>1297</v>
      </c>
      <c r="AO389" s="12" t="s">
        <v>1297</v>
      </c>
      <c r="AP389" t="s">
        <v>1703</v>
      </c>
      <c r="AQ389" t="s">
        <v>120</v>
      </c>
      <c r="AR389" s="35">
        <v>495644</v>
      </c>
      <c r="AS389" t="s">
        <v>1703</v>
      </c>
      <c r="AU389" s="29">
        <f>IFERROR(Table4[[#This Row],[THT]]/Table4[[#This Row],[ACD_CALLS]],"")</f>
        <v>0</v>
      </c>
      <c r="AV389" s="29">
        <f>COUNTIF(Roster!B:B,Table4[[#This Row],[EMPLID]])</f>
        <v>1</v>
      </c>
      <c r="AW389" s="29">
        <f>IF(Table4[[#This Row],[Is Agent ]]=0,"",SUM(Table4[[#This Row],[I_ACD_TIME]],Table4[[#This Row],[I_ACD_OTHER_TIME]],Table4[[#This Row],[I_ACD_AUX_OUT_TIME]],Table4[[#This Row],[I_ACW_TIME]]))</f>
        <v>1259</v>
      </c>
    </row>
    <row r="390" spans="1:49" x14ac:dyDescent="0.25">
      <c r="A390" s="29" t="str">
        <f>CONCATENATE(Table4[[#This Row],[CMSID]],"-",Table4[[#This Row],[CALL_DATE]])</f>
        <v>495644-45176</v>
      </c>
      <c r="B390">
        <v>55682102</v>
      </c>
      <c r="C390" s="8">
        <v>45176</v>
      </c>
      <c r="D390" t="s">
        <v>118</v>
      </c>
      <c r="E390">
        <v>34</v>
      </c>
      <c r="F390">
        <v>0</v>
      </c>
      <c r="G390">
        <v>15419</v>
      </c>
      <c r="H390">
        <v>3043</v>
      </c>
      <c r="I390">
        <v>753</v>
      </c>
      <c r="J390">
        <v>8</v>
      </c>
      <c r="K390">
        <v>0</v>
      </c>
      <c r="L390">
        <v>753</v>
      </c>
      <c r="M390">
        <v>0</v>
      </c>
      <c r="N390">
        <v>0</v>
      </c>
      <c r="O390">
        <v>12</v>
      </c>
      <c r="P390">
        <v>3844</v>
      </c>
      <c r="Q390">
        <v>23</v>
      </c>
      <c r="R390">
        <v>167</v>
      </c>
      <c r="S390">
        <v>7</v>
      </c>
      <c r="T390">
        <v>0</v>
      </c>
      <c r="U390">
        <v>0</v>
      </c>
      <c r="V390">
        <v>0</v>
      </c>
      <c r="W390">
        <v>0</v>
      </c>
      <c r="X390">
        <v>0</v>
      </c>
      <c r="Y390">
        <v>0</v>
      </c>
      <c r="Z390">
        <v>0</v>
      </c>
      <c r="AA390">
        <v>0</v>
      </c>
      <c r="AB390">
        <v>0</v>
      </c>
      <c r="AC390">
        <v>0</v>
      </c>
      <c r="AD390">
        <v>0</v>
      </c>
      <c r="AE390">
        <v>0</v>
      </c>
      <c r="AF390">
        <v>0</v>
      </c>
      <c r="AG390" t="s">
        <v>1352</v>
      </c>
      <c r="AH390" t="s">
        <v>1284</v>
      </c>
      <c r="AI390" t="s">
        <v>1295</v>
      </c>
      <c r="AJ390" s="12" t="s">
        <v>1297</v>
      </c>
      <c r="AK390" t="s">
        <v>125</v>
      </c>
      <c r="AL390" t="s">
        <v>125</v>
      </c>
      <c r="AM390" s="8">
        <v>45178</v>
      </c>
      <c r="AN390" s="12" t="s">
        <v>1297</v>
      </c>
      <c r="AO390" s="12" t="s">
        <v>1297</v>
      </c>
      <c r="AP390" t="s">
        <v>1703</v>
      </c>
      <c r="AQ390" t="s">
        <v>120</v>
      </c>
      <c r="AR390" s="35">
        <v>495644</v>
      </c>
      <c r="AS390" t="s">
        <v>1703</v>
      </c>
      <c r="AU390" s="29">
        <f>IFERROR(Table4[[#This Row],[THT]]/Table4[[#This Row],[ACD_CALLS]],"")</f>
        <v>0</v>
      </c>
      <c r="AV390" s="29">
        <f>COUNTIF(Roster!B:B,Table4[[#This Row],[EMPLID]])</f>
        <v>1</v>
      </c>
      <c r="AW390" s="29">
        <f>IF(Table4[[#This Row],[Is Agent ]]=0,"",SUM(Table4[[#This Row],[I_ACD_TIME]],Table4[[#This Row],[I_ACD_OTHER_TIME]],Table4[[#This Row],[I_ACD_AUX_OUT_TIME]],Table4[[#This Row],[I_ACW_TIME]]))</f>
        <v>19223</v>
      </c>
    </row>
    <row r="391" spans="1:49" x14ac:dyDescent="0.25">
      <c r="A391" s="29" t="str">
        <f>CONCATENATE(Table4[[#This Row],[CMSID]],"-",Table4[[#This Row],[CALL_DATE]])</f>
        <v>495644-45178</v>
      </c>
      <c r="B391">
        <v>55682102</v>
      </c>
      <c r="C391" s="8">
        <v>45178</v>
      </c>
      <c r="D391" t="s">
        <v>123</v>
      </c>
      <c r="E391">
        <v>0</v>
      </c>
      <c r="F391">
        <v>0</v>
      </c>
      <c r="G391">
        <v>0</v>
      </c>
      <c r="H391">
        <v>0</v>
      </c>
      <c r="I391">
        <v>0</v>
      </c>
      <c r="J391">
        <v>0</v>
      </c>
      <c r="K391">
        <v>0</v>
      </c>
      <c r="L391">
        <v>3425</v>
      </c>
      <c r="M391">
        <v>201</v>
      </c>
      <c r="N391">
        <v>0</v>
      </c>
      <c r="O391">
        <v>28</v>
      </c>
      <c r="P391">
        <v>243</v>
      </c>
      <c r="Q391">
        <v>5</v>
      </c>
      <c r="R391">
        <v>0</v>
      </c>
      <c r="S391">
        <v>0</v>
      </c>
      <c r="T391">
        <v>0</v>
      </c>
      <c r="U391">
        <v>28357</v>
      </c>
      <c r="V391">
        <v>10946</v>
      </c>
      <c r="W391">
        <v>2346</v>
      </c>
      <c r="X391">
        <v>37</v>
      </c>
      <c r="Y391">
        <v>0</v>
      </c>
      <c r="Z391">
        <v>1889</v>
      </c>
      <c r="AA391">
        <v>0</v>
      </c>
      <c r="AB391">
        <v>6200</v>
      </c>
      <c r="AC391">
        <v>165</v>
      </c>
      <c r="AD391">
        <v>0</v>
      </c>
      <c r="AE391">
        <v>0</v>
      </c>
      <c r="AF391">
        <v>0</v>
      </c>
      <c r="AG391" t="s">
        <v>1352</v>
      </c>
      <c r="AH391" t="s">
        <v>1284</v>
      </c>
      <c r="AI391" t="s">
        <v>1295</v>
      </c>
      <c r="AJ391" s="12" t="s">
        <v>1297</v>
      </c>
      <c r="AK391" t="s">
        <v>125</v>
      </c>
      <c r="AL391" t="s">
        <v>125</v>
      </c>
      <c r="AM391" s="8">
        <v>45178</v>
      </c>
      <c r="AN391" s="12" t="s">
        <v>1297</v>
      </c>
      <c r="AO391" s="12" t="s">
        <v>1297</v>
      </c>
      <c r="AP391" t="s">
        <v>1703</v>
      </c>
      <c r="AQ391" t="s">
        <v>120</v>
      </c>
      <c r="AR391" s="35">
        <v>495644</v>
      </c>
      <c r="AS391" t="s">
        <v>1703</v>
      </c>
      <c r="AU391" s="29" t="str">
        <f>IFERROR(Table4[[#This Row],[THT]]/Table4[[#This Row],[ACD_CALLS]],"")</f>
        <v/>
      </c>
      <c r="AV391" s="29">
        <f>COUNTIF(Roster!B:B,Table4[[#This Row],[EMPLID]])</f>
        <v>1</v>
      </c>
      <c r="AW391" s="29">
        <f>IF(Table4[[#This Row],[Is Agent ]]=0,"",SUM(Table4[[#This Row],[I_ACD_TIME]],Table4[[#This Row],[I_ACD_OTHER_TIME]],Table4[[#This Row],[I_ACD_AUX_OUT_TIME]],Table4[[#This Row],[I_ACW_TIME]]))</f>
        <v>0</v>
      </c>
    </row>
    <row r="392" spans="1:49" x14ac:dyDescent="0.25">
      <c r="A392" s="29" t="str">
        <f>CONCATENATE(Table4[[#This Row],[CMSID]],"-",Table4[[#This Row],[CALL_DATE]])</f>
        <v>495644-45178</v>
      </c>
      <c r="B392">
        <v>55682102</v>
      </c>
      <c r="C392" s="8">
        <v>45178</v>
      </c>
      <c r="D392" t="s">
        <v>118</v>
      </c>
      <c r="E392">
        <v>31</v>
      </c>
      <c r="F392">
        <v>0</v>
      </c>
      <c r="G392">
        <v>12294</v>
      </c>
      <c r="H392">
        <v>2386</v>
      </c>
      <c r="I392">
        <v>393</v>
      </c>
      <c r="J392">
        <v>3</v>
      </c>
      <c r="K392">
        <v>0</v>
      </c>
      <c r="L392">
        <v>2280</v>
      </c>
      <c r="M392">
        <v>0</v>
      </c>
      <c r="N392">
        <v>0</v>
      </c>
      <c r="O392">
        <v>10</v>
      </c>
      <c r="P392">
        <v>3201</v>
      </c>
      <c r="Q392">
        <v>20</v>
      </c>
      <c r="R392">
        <v>147</v>
      </c>
      <c r="S392">
        <v>2</v>
      </c>
      <c r="T392">
        <v>0</v>
      </c>
      <c r="U392">
        <v>0</v>
      </c>
      <c r="V392">
        <v>0</v>
      </c>
      <c r="W392">
        <v>0</v>
      </c>
      <c r="X392">
        <v>0</v>
      </c>
      <c r="Y392">
        <v>0</v>
      </c>
      <c r="Z392">
        <v>0</v>
      </c>
      <c r="AA392">
        <v>0</v>
      </c>
      <c r="AB392">
        <v>0</v>
      </c>
      <c r="AC392">
        <v>0</v>
      </c>
      <c r="AD392">
        <v>0</v>
      </c>
      <c r="AE392">
        <v>0</v>
      </c>
      <c r="AF392">
        <v>0</v>
      </c>
      <c r="AG392" t="s">
        <v>1352</v>
      </c>
      <c r="AH392" t="s">
        <v>1284</v>
      </c>
      <c r="AI392" t="s">
        <v>1295</v>
      </c>
      <c r="AJ392" s="12" t="s">
        <v>1297</v>
      </c>
      <c r="AK392" t="s">
        <v>125</v>
      </c>
      <c r="AL392" t="s">
        <v>125</v>
      </c>
      <c r="AM392" s="8">
        <v>45178</v>
      </c>
      <c r="AN392" s="12" t="s">
        <v>1297</v>
      </c>
      <c r="AO392" s="12" t="s">
        <v>1297</v>
      </c>
      <c r="AP392" t="s">
        <v>1703</v>
      </c>
      <c r="AQ392" t="s">
        <v>120</v>
      </c>
      <c r="AR392" s="35">
        <v>495644</v>
      </c>
      <c r="AS392" t="s">
        <v>1703</v>
      </c>
      <c r="AU392" s="29">
        <f>IFERROR(Table4[[#This Row],[THT]]/Table4[[#This Row],[ACD_CALLS]],"")</f>
        <v>0</v>
      </c>
      <c r="AV392" s="29">
        <f>COUNTIF(Roster!B:B,Table4[[#This Row],[EMPLID]])</f>
        <v>1</v>
      </c>
      <c r="AW392" s="29">
        <f>IF(Table4[[#This Row],[Is Agent ]]=0,"",SUM(Table4[[#This Row],[I_ACD_TIME]],Table4[[#This Row],[I_ACD_OTHER_TIME]],Table4[[#This Row],[I_ACD_AUX_OUT_TIME]],Table4[[#This Row],[I_ACW_TIME]]))</f>
        <v>15076</v>
      </c>
    </row>
    <row r="393" spans="1:49" x14ac:dyDescent="0.25">
      <c r="A393" s="29" t="str">
        <f>CONCATENATE(Table4[[#This Row],[CMSID]],"-",Table4[[#This Row],[CALL_DATE]])</f>
        <v>495644-45177</v>
      </c>
      <c r="B393">
        <v>55682102</v>
      </c>
      <c r="C393" s="8">
        <v>45177</v>
      </c>
      <c r="D393" t="s">
        <v>118</v>
      </c>
      <c r="E393">
        <v>35</v>
      </c>
      <c r="F393">
        <v>0</v>
      </c>
      <c r="G393">
        <v>14299</v>
      </c>
      <c r="H393">
        <v>3264</v>
      </c>
      <c r="I393">
        <v>558</v>
      </c>
      <c r="J393">
        <v>0</v>
      </c>
      <c r="K393">
        <v>0</v>
      </c>
      <c r="L393">
        <v>558</v>
      </c>
      <c r="M393">
        <v>0</v>
      </c>
      <c r="N393">
        <v>0</v>
      </c>
      <c r="O393">
        <v>8</v>
      </c>
      <c r="P393">
        <v>3923</v>
      </c>
      <c r="Q393">
        <v>17</v>
      </c>
      <c r="R393">
        <v>168</v>
      </c>
      <c r="S393">
        <v>5</v>
      </c>
      <c r="T393">
        <v>0</v>
      </c>
      <c r="U393">
        <v>0</v>
      </c>
      <c r="V393">
        <v>0</v>
      </c>
      <c r="W393">
        <v>0</v>
      </c>
      <c r="X393">
        <v>0</v>
      </c>
      <c r="Y393">
        <v>0</v>
      </c>
      <c r="Z393">
        <v>0</v>
      </c>
      <c r="AA393">
        <v>0</v>
      </c>
      <c r="AB393">
        <v>0</v>
      </c>
      <c r="AC393">
        <v>0</v>
      </c>
      <c r="AD393">
        <v>0</v>
      </c>
      <c r="AE393">
        <v>0</v>
      </c>
      <c r="AF393">
        <v>0</v>
      </c>
      <c r="AG393" t="s">
        <v>1352</v>
      </c>
      <c r="AH393" t="s">
        <v>1284</v>
      </c>
      <c r="AI393" t="s">
        <v>1295</v>
      </c>
      <c r="AJ393" s="12" t="s">
        <v>1297</v>
      </c>
      <c r="AK393" t="s">
        <v>125</v>
      </c>
      <c r="AL393" t="s">
        <v>125</v>
      </c>
      <c r="AM393" s="8">
        <v>45178</v>
      </c>
      <c r="AN393" s="12" t="s">
        <v>1297</v>
      </c>
      <c r="AO393" s="12" t="s">
        <v>1297</v>
      </c>
      <c r="AP393" t="s">
        <v>1703</v>
      </c>
      <c r="AQ393" t="s">
        <v>120</v>
      </c>
      <c r="AR393" s="35">
        <v>495644</v>
      </c>
      <c r="AS393" t="s">
        <v>1703</v>
      </c>
      <c r="AU393" s="29">
        <f>IFERROR(Table4[[#This Row],[THT]]/Table4[[#This Row],[ACD_CALLS]],"")</f>
        <v>0</v>
      </c>
      <c r="AV393" s="29">
        <f>COUNTIF(Roster!B:B,Table4[[#This Row],[EMPLID]])</f>
        <v>1</v>
      </c>
      <c r="AW393" s="29">
        <f>IF(Table4[[#This Row],[Is Agent ]]=0,"",SUM(Table4[[#This Row],[I_ACD_TIME]],Table4[[#This Row],[I_ACD_OTHER_TIME]],Table4[[#This Row],[I_ACD_AUX_OUT_TIME]],Table4[[#This Row],[I_ACW_TIME]]))</f>
        <v>18121</v>
      </c>
    </row>
    <row r="394" spans="1:49" x14ac:dyDescent="0.25">
      <c r="A394" s="29" t="str">
        <f>CONCATENATE(Table4[[#This Row],[CMSID]],"-",Table4[[#This Row],[CALL_DATE]])</f>
        <v>32640-45171</v>
      </c>
      <c r="B394">
        <v>3512101</v>
      </c>
      <c r="C394" s="8">
        <v>45171</v>
      </c>
      <c r="D394" t="s">
        <v>118</v>
      </c>
      <c r="E394">
        <v>19</v>
      </c>
      <c r="F394">
        <v>0</v>
      </c>
      <c r="G394">
        <v>9807</v>
      </c>
      <c r="H394">
        <v>938</v>
      </c>
      <c r="I394">
        <v>269</v>
      </c>
      <c r="J394">
        <v>148</v>
      </c>
      <c r="K394">
        <v>0</v>
      </c>
      <c r="L394">
        <v>978</v>
      </c>
      <c r="M394">
        <v>0</v>
      </c>
      <c r="N394">
        <v>0</v>
      </c>
      <c r="O394">
        <v>12</v>
      </c>
      <c r="P394">
        <v>1207</v>
      </c>
      <c r="Q394">
        <v>9</v>
      </c>
      <c r="R394">
        <v>93</v>
      </c>
      <c r="S394">
        <v>0</v>
      </c>
      <c r="T394">
        <v>1</v>
      </c>
      <c r="U394">
        <v>16592</v>
      </c>
      <c r="V394">
        <v>5471</v>
      </c>
      <c r="W394">
        <v>135</v>
      </c>
      <c r="X394">
        <v>141</v>
      </c>
      <c r="Y394">
        <v>0</v>
      </c>
      <c r="Z394">
        <v>2154</v>
      </c>
      <c r="AA394">
        <v>0</v>
      </c>
      <c r="AB394">
        <v>2581</v>
      </c>
      <c r="AC394">
        <v>301</v>
      </c>
      <c r="AD394">
        <v>0</v>
      </c>
      <c r="AE394">
        <v>0</v>
      </c>
      <c r="AF394">
        <v>0</v>
      </c>
      <c r="AG394" t="s">
        <v>1300</v>
      </c>
      <c r="AH394" t="s">
        <v>1282</v>
      </c>
      <c r="AI394" t="s">
        <v>1295</v>
      </c>
      <c r="AJ394" s="12" t="s">
        <v>1297</v>
      </c>
      <c r="AK394" t="s">
        <v>125</v>
      </c>
      <c r="AL394" t="s">
        <v>125</v>
      </c>
      <c r="AM394" s="8">
        <v>45171</v>
      </c>
      <c r="AN394" s="12" t="s">
        <v>1297</v>
      </c>
      <c r="AO394" s="12" t="s">
        <v>1297</v>
      </c>
      <c r="AP394" t="s">
        <v>1703</v>
      </c>
      <c r="AQ394" t="s">
        <v>120</v>
      </c>
      <c r="AR394" s="35">
        <v>32640</v>
      </c>
      <c r="AS394" t="s">
        <v>1703</v>
      </c>
      <c r="AU394" s="29">
        <f>IFERROR(Table4[[#This Row],[THT]]/Table4[[#This Row],[ACD_CALLS]],"")</f>
        <v>0</v>
      </c>
      <c r="AV394" s="29">
        <f>COUNTIF(Roster!B:B,Table4[[#This Row],[EMPLID]])</f>
        <v>1</v>
      </c>
      <c r="AW394" s="29">
        <f>IF(Table4[[#This Row],[Is Agent ]]=0,"",SUM(Table4[[#This Row],[I_ACD_TIME]],Table4[[#This Row],[I_ACD_OTHER_TIME]],Table4[[#This Row],[I_ACD_AUX_OUT_TIME]],Table4[[#This Row],[I_ACW_TIME]]))</f>
        <v>11162</v>
      </c>
    </row>
    <row r="395" spans="1:49" x14ac:dyDescent="0.25">
      <c r="A395" s="29" t="str">
        <f>CONCATENATE(Table4[[#This Row],[CMSID]],"-",Table4[[#This Row],[CALL_DATE]])</f>
        <v>32640-45178</v>
      </c>
      <c r="B395">
        <v>3512101</v>
      </c>
      <c r="C395" s="8">
        <v>45178</v>
      </c>
      <c r="D395" t="s">
        <v>123</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t="s">
        <v>1300</v>
      </c>
      <c r="AH395" t="s">
        <v>1282</v>
      </c>
      <c r="AI395" t="s">
        <v>1295</v>
      </c>
      <c r="AJ395" s="12" t="s">
        <v>1297</v>
      </c>
      <c r="AK395" t="s">
        <v>125</v>
      </c>
      <c r="AL395" t="s">
        <v>125</v>
      </c>
      <c r="AM395" s="8">
        <v>45178</v>
      </c>
      <c r="AN395" s="12" t="s">
        <v>1297</v>
      </c>
      <c r="AO395" s="12" t="s">
        <v>1297</v>
      </c>
      <c r="AP395" t="s">
        <v>1703</v>
      </c>
      <c r="AQ395" t="s">
        <v>120</v>
      </c>
      <c r="AR395" s="35">
        <v>32640</v>
      </c>
      <c r="AS395" t="s">
        <v>1703</v>
      </c>
      <c r="AU395" s="29" t="str">
        <f>IFERROR(Table4[[#This Row],[THT]]/Table4[[#This Row],[ACD_CALLS]],"")</f>
        <v/>
      </c>
      <c r="AV395" s="29">
        <f>COUNTIF(Roster!B:B,Table4[[#This Row],[EMPLID]])</f>
        <v>1</v>
      </c>
      <c r="AW395" s="29">
        <f>IF(Table4[[#This Row],[Is Agent ]]=0,"",SUM(Table4[[#This Row],[I_ACD_TIME]],Table4[[#This Row],[I_ACD_OTHER_TIME]],Table4[[#This Row],[I_ACD_AUX_OUT_TIME]],Table4[[#This Row],[I_ACW_TIME]]))</f>
        <v>0</v>
      </c>
    </row>
    <row r="396" spans="1:49" x14ac:dyDescent="0.25">
      <c r="A396" s="29" t="str">
        <f>CONCATENATE(Table4[[#This Row],[CMSID]],"-",Table4[[#This Row],[CALL_DATE]])</f>
        <v>32640-45177</v>
      </c>
      <c r="B396">
        <v>3512101</v>
      </c>
      <c r="C396" s="8">
        <v>45177</v>
      </c>
      <c r="D396" t="s">
        <v>118</v>
      </c>
      <c r="E396">
        <v>15</v>
      </c>
      <c r="F396">
        <v>0</v>
      </c>
      <c r="G396">
        <v>11120</v>
      </c>
      <c r="H396">
        <v>1300</v>
      </c>
      <c r="I396">
        <v>183</v>
      </c>
      <c r="J396">
        <v>64</v>
      </c>
      <c r="K396">
        <v>0</v>
      </c>
      <c r="L396">
        <v>894</v>
      </c>
      <c r="M396">
        <v>0</v>
      </c>
      <c r="N396">
        <v>0</v>
      </c>
      <c r="O396">
        <v>11</v>
      </c>
      <c r="P396">
        <v>1539</v>
      </c>
      <c r="Q396">
        <v>10</v>
      </c>
      <c r="R396">
        <v>72</v>
      </c>
      <c r="S396">
        <v>0</v>
      </c>
      <c r="T396">
        <v>3</v>
      </c>
      <c r="U396">
        <v>18046</v>
      </c>
      <c r="V396">
        <v>4216</v>
      </c>
      <c r="W396">
        <v>190</v>
      </c>
      <c r="X396">
        <v>317</v>
      </c>
      <c r="Y396">
        <v>0</v>
      </c>
      <c r="Z396">
        <v>1781</v>
      </c>
      <c r="AA396">
        <v>0</v>
      </c>
      <c r="AB396">
        <v>1661</v>
      </c>
      <c r="AC396">
        <v>0</v>
      </c>
      <c r="AD396">
        <v>0</v>
      </c>
      <c r="AE396">
        <v>0</v>
      </c>
      <c r="AF396">
        <v>0</v>
      </c>
      <c r="AG396" t="s">
        <v>1300</v>
      </c>
      <c r="AH396" t="s">
        <v>1282</v>
      </c>
      <c r="AI396" t="s">
        <v>1295</v>
      </c>
      <c r="AJ396" s="12" t="s">
        <v>1297</v>
      </c>
      <c r="AK396" t="s">
        <v>125</v>
      </c>
      <c r="AL396" t="s">
        <v>125</v>
      </c>
      <c r="AM396" s="8">
        <v>45178</v>
      </c>
      <c r="AN396" s="12" t="s">
        <v>1297</v>
      </c>
      <c r="AO396" s="12" t="s">
        <v>1297</v>
      </c>
      <c r="AP396" t="s">
        <v>1703</v>
      </c>
      <c r="AQ396" t="s">
        <v>120</v>
      </c>
      <c r="AR396" s="35">
        <v>32640</v>
      </c>
      <c r="AS396" t="s">
        <v>1703</v>
      </c>
      <c r="AU396" s="29">
        <f>IFERROR(Table4[[#This Row],[THT]]/Table4[[#This Row],[ACD_CALLS]],"")</f>
        <v>0</v>
      </c>
      <c r="AV396" s="29">
        <f>COUNTIF(Roster!B:B,Table4[[#This Row],[EMPLID]])</f>
        <v>1</v>
      </c>
      <c r="AW396" s="29">
        <f>IF(Table4[[#This Row],[Is Agent ]]=0,"",SUM(Table4[[#This Row],[I_ACD_TIME]],Table4[[#This Row],[I_ACD_OTHER_TIME]],Table4[[#This Row],[I_ACD_AUX_OUT_TIME]],Table4[[#This Row],[I_ACW_TIME]]))</f>
        <v>12667</v>
      </c>
    </row>
    <row r="397" spans="1:49" x14ac:dyDescent="0.25">
      <c r="A397" s="29" t="str">
        <f>CONCATENATE(Table4[[#This Row],[CMSID]],"-",Table4[[#This Row],[CALL_DATE]])</f>
        <v>32640-45177</v>
      </c>
      <c r="B397">
        <v>3512101</v>
      </c>
      <c r="C397" s="8">
        <v>45177</v>
      </c>
      <c r="D397" t="s">
        <v>123</v>
      </c>
      <c r="E397">
        <v>1</v>
      </c>
      <c r="F397">
        <v>0</v>
      </c>
      <c r="G397">
        <v>1081</v>
      </c>
      <c r="H397">
        <v>0</v>
      </c>
      <c r="I397">
        <v>0</v>
      </c>
      <c r="J397">
        <v>0</v>
      </c>
      <c r="K397">
        <v>0</v>
      </c>
      <c r="L397">
        <v>0</v>
      </c>
      <c r="M397">
        <v>0</v>
      </c>
      <c r="N397">
        <v>0</v>
      </c>
      <c r="O397">
        <v>0</v>
      </c>
      <c r="P397">
        <v>0</v>
      </c>
      <c r="Q397">
        <v>0</v>
      </c>
      <c r="R397">
        <v>3</v>
      </c>
      <c r="S397">
        <v>0</v>
      </c>
      <c r="T397">
        <v>0</v>
      </c>
      <c r="U397">
        <v>0</v>
      </c>
      <c r="V397">
        <v>0</v>
      </c>
      <c r="W397">
        <v>0</v>
      </c>
      <c r="X397">
        <v>0</v>
      </c>
      <c r="Y397">
        <v>0</v>
      </c>
      <c r="Z397">
        <v>0</v>
      </c>
      <c r="AA397">
        <v>0</v>
      </c>
      <c r="AB397">
        <v>0</v>
      </c>
      <c r="AC397">
        <v>0</v>
      </c>
      <c r="AD397">
        <v>0</v>
      </c>
      <c r="AE397">
        <v>0</v>
      </c>
      <c r="AF397">
        <v>0</v>
      </c>
      <c r="AG397" t="s">
        <v>1300</v>
      </c>
      <c r="AH397" t="s">
        <v>1282</v>
      </c>
      <c r="AI397" t="s">
        <v>1295</v>
      </c>
      <c r="AJ397" s="12" t="s">
        <v>1297</v>
      </c>
      <c r="AK397" t="s">
        <v>125</v>
      </c>
      <c r="AL397" t="s">
        <v>125</v>
      </c>
      <c r="AM397" s="8">
        <v>45178</v>
      </c>
      <c r="AN397" s="12" t="s">
        <v>1297</v>
      </c>
      <c r="AO397" s="12" t="s">
        <v>1297</v>
      </c>
      <c r="AP397" t="s">
        <v>1703</v>
      </c>
      <c r="AQ397" t="s">
        <v>120</v>
      </c>
      <c r="AR397" s="35">
        <v>32640</v>
      </c>
      <c r="AS397" t="s">
        <v>1703</v>
      </c>
      <c r="AU397" s="29">
        <f>IFERROR(Table4[[#This Row],[THT]]/Table4[[#This Row],[ACD_CALLS]],"")</f>
        <v>0</v>
      </c>
      <c r="AV397" s="29">
        <f>COUNTIF(Roster!B:B,Table4[[#This Row],[EMPLID]])</f>
        <v>1</v>
      </c>
      <c r="AW397" s="29">
        <f>IF(Table4[[#This Row],[Is Agent ]]=0,"",SUM(Table4[[#This Row],[I_ACD_TIME]],Table4[[#This Row],[I_ACD_OTHER_TIME]],Table4[[#This Row],[I_ACD_AUX_OUT_TIME]],Table4[[#This Row],[I_ACW_TIME]]))</f>
        <v>1081</v>
      </c>
    </row>
    <row r="398" spans="1:49" x14ac:dyDescent="0.25">
      <c r="A398" s="29" t="str">
        <f>CONCATENATE(Table4[[#This Row],[CMSID]],"-",Table4[[#This Row],[CALL_DATE]])</f>
        <v>32640-45171</v>
      </c>
      <c r="B398">
        <v>3512101</v>
      </c>
      <c r="C398" s="8">
        <v>45171</v>
      </c>
      <c r="D398" t="s">
        <v>123</v>
      </c>
      <c r="E398">
        <v>0</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t="s">
        <v>1300</v>
      </c>
      <c r="AH398" t="s">
        <v>1282</v>
      </c>
      <c r="AI398" t="s">
        <v>1295</v>
      </c>
      <c r="AJ398" s="12" t="s">
        <v>1297</v>
      </c>
      <c r="AK398" t="s">
        <v>125</v>
      </c>
      <c r="AL398" t="s">
        <v>125</v>
      </c>
      <c r="AM398" s="8">
        <v>45171</v>
      </c>
      <c r="AN398" s="12" t="s">
        <v>1297</v>
      </c>
      <c r="AO398" s="12" t="s">
        <v>1297</v>
      </c>
      <c r="AP398" t="s">
        <v>1703</v>
      </c>
      <c r="AQ398" t="s">
        <v>120</v>
      </c>
      <c r="AR398" s="35">
        <v>32640</v>
      </c>
      <c r="AS398" t="s">
        <v>1703</v>
      </c>
      <c r="AU398" s="29" t="str">
        <f>IFERROR(Table4[[#This Row],[THT]]/Table4[[#This Row],[ACD_CALLS]],"")</f>
        <v/>
      </c>
      <c r="AV398" s="29">
        <f>COUNTIF(Roster!B:B,Table4[[#This Row],[EMPLID]])</f>
        <v>1</v>
      </c>
      <c r="AW398" s="29">
        <f>IF(Table4[[#This Row],[Is Agent ]]=0,"",SUM(Table4[[#This Row],[I_ACD_TIME]],Table4[[#This Row],[I_ACD_OTHER_TIME]],Table4[[#This Row],[I_ACD_AUX_OUT_TIME]],Table4[[#This Row],[I_ACW_TIME]]))</f>
        <v>0</v>
      </c>
    </row>
    <row r="399" spans="1:49" x14ac:dyDescent="0.25">
      <c r="A399" s="29" t="str">
        <f>CONCATENATE(Table4[[#This Row],[CMSID]],"-",Table4[[#This Row],[CALL_DATE]])</f>
        <v>32640-45174</v>
      </c>
      <c r="B399">
        <v>3512101</v>
      </c>
      <c r="C399" s="8">
        <v>45174</v>
      </c>
      <c r="D399" t="s">
        <v>118</v>
      </c>
      <c r="E399">
        <v>37</v>
      </c>
      <c r="F399">
        <v>0</v>
      </c>
      <c r="G399">
        <v>20704</v>
      </c>
      <c r="H399">
        <v>1998</v>
      </c>
      <c r="I399">
        <v>425</v>
      </c>
      <c r="J399">
        <v>304</v>
      </c>
      <c r="K399">
        <v>0</v>
      </c>
      <c r="L399">
        <v>3260</v>
      </c>
      <c r="M399">
        <v>0</v>
      </c>
      <c r="N399">
        <v>0</v>
      </c>
      <c r="O399">
        <v>13</v>
      </c>
      <c r="P399">
        <v>2648</v>
      </c>
      <c r="Q399">
        <v>12</v>
      </c>
      <c r="R399">
        <v>177</v>
      </c>
      <c r="S399">
        <v>0</v>
      </c>
      <c r="T399">
        <v>2</v>
      </c>
      <c r="U399">
        <v>35064</v>
      </c>
      <c r="V399">
        <v>8595</v>
      </c>
      <c r="W399">
        <v>1375</v>
      </c>
      <c r="X399">
        <v>156</v>
      </c>
      <c r="Y399">
        <v>0</v>
      </c>
      <c r="Z399">
        <v>2387</v>
      </c>
      <c r="AA399">
        <v>0</v>
      </c>
      <c r="AB399">
        <v>4082</v>
      </c>
      <c r="AC399">
        <v>36</v>
      </c>
      <c r="AD399">
        <v>0</v>
      </c>
      <c r="AE399">
        <v>98</v>
      </c>
      <c r="AF399">
        <v>0</v>
      </c>
      <c r="AG399" t="s">
        <v>1300</v>
      </c>
      <c r="AH399" t="s">
        <v>1282</v>
      </c>
      <c r="AI399" t="s">
        <v>1295</v>
      </c>
      <c r="AJ399" s="12" t="s">
        <v>1297</v>
      </c>
      <c r="AK399" t="s">
        <v>125</v>
      </c>
      <c r="AL399" t="s">
        <v>125</v>
      </c>
      <c r="AM399" s="8">
        <v>45178</v>
      </c>
      <c r="AN399" s="12" t="s">
        <v>1297</v>
      </c>
      <c r="AO399" s="12" t="s">
        <v>1297</v>
      </c>
      <c r="AP399" t="s">
        <v>1703</v>
      </c>
      <c r="AQ399" t="s">
        <v>120</v>
      </c>
      <c r="AR399" s="35">
        <v>32640</v>
      </c>
      <c r="AS399" t="s">
        <v>1703</v>
      </c>
      <c r="AU399" s="29">
        <f>IFERROR(Table4[[#This Row],[THT]]/Table4[[#This Row],[ACD_CALLS]],"")</f>
        <v>0</v>
      </c>
      <c r="AV399" s="29">
        <f>COUNTIF(Roster!B:B,Table4[[#This Row],[EMPLID]])</f>
        <v>1</v>
      </c>
      <c r="AW399" s="29">
        <f>IF(Table4[[#This Row],[Is Agent ]]=0,"",SUM(Table4[[#This Row],[I_ACD_TIME]],Table4[[#This Row],[I_ACD_OTHER_TIME]],Table4[[#This Row],[I_ACD_AUX_OUT_TIME]],Table4[[#This Row],[I_ACW_TIME]]))</f>
        <v>23431</v>
      </c>
    </row>
    <row r="400" spans="1:49" x14ac:dyDescent="0.25">
      <c r="A400" s="29" t="str">
        <f>CONCATENATE(Table4[[#This Row],[CMSID]],"-",Table4[[#This Row],[CALL_DATE]])</f>
        <v>32640-45176</v>
      </c>
      <c r="B400">
        <v>3512101</v>
      </c>
      <c r="C400" s="8">
        <v>45176</v>
      </c>
      <c r="D400" t="s">
        <v>118</v>
      </c>
      <c r="E400">
        <v>17</v>
      </c>
      <c r="F400">
        <v>1</v>
      </c>
      <c r="G400">
        <v>9226</v>
      </c>
      <c r="H400">
        <v>1581</v>
      </c>
      <c r="I400">
        <v>111</v>
      </c>
      <c r="J400">
        <v>160</v>
      </c>
      <c r="K400">
        <v>0</v>
      </c>
      <c r="L400">
        <v>1764</v>
      </c>
      <c r="M400">
        <v>0</v>
      </c>
      <c r="N400">
        <v>0</v>
      </c>
      <c r="O400">
        <v>19</v>
      </c>
      <c r="P400">
        <v>2171</v>
      </c>
      <c r="Q400">
        <v>17</v>
      </c>
      <c r="R400">
        <v>81</v>
      </c>
      <c r="S400">
        <v>2</v>
      </c>
      <c r="T400">
        <v>1</v>
      </c>
      <c r="U400">
        <v>18810</v>
      </c>
      <c r="V400">
        <v>6401</v>
      </c>
      <c r="W400">
        <v>1361</v>
      </c>
      <c r="X400">
        <v>132</v>
      </c>
      <c r="Y400">
        <v>0</v>
      </c>
      <c r="Z400">
        <v>2348</v>
      </c>
      <c r="AA400">
        <v>0</v>
      </c>
      <c r="AB400">
        <v>3772</v>
      </c>
      <c r="AC400">
        <v>0</v>
      </c>
      <c r="AD400">
        <v>0</v>
      </c>
      <c r="AE400">
        <v>0</v>
      </c>
      <c r="AF400">
        <v>0</v>
      </c>
      <c r="AG400" t="s">
        <v>1300</v>
      </c>
      <c r="AH400" t="s">
        <v>1282</v>
      </c>
      <c r="AI400" t="s">
        <v>1295</v>
      </c>
      <c r="AJ400" s="12" t="s">
        <v>1297</v>
      </c>
      <c r="AK400" t="s">
        <v>125</v>
      </c>
      <c r="AL400" t="s">
        <v>125</v>
      </c>
      <c r="AM400" s="8">
        <v>45178</v>
      </c>
      <c r="AN400" s="12" t="s">
        <v>1297</v>
      </c>
      <c r="AO400" s="12" t="s">
        <v>1297</v>
      </c>
      <c r="AP400" t="s">
        <v>1703</v>
      </c>
      <c r="AQ400" t="s">
        <v>120</v>
      </c>
      <c r="AR400" s="35">
        <v>32640</v>
      </c>
      <c r="AS400" t="s">
        <v>1703</v>
      </c>
      <c r="AU400" s="29">
        <f>IFERROR(Table4[[#This Row],[THT]]/Table4[[#This Row],[ACD_CALLS]],"")</f>
        <v>0</v>
      </c>
      <c r="AV400" s="29">
        <f>COUNTIF(Roster!B:B,Table4[[#This Row],[EMPLID]])</f>
        <v>1</v>
      </c>
      <c r="AW400" s="29">
        <f>IF(Table4[[#This Row],[Is Agent ]]=0,"",SUM(Table4[[#This Row],[I_ACD_TIME]],Table4[[#This Row],[I_ACD_OTHER_TIME]],Table4[[#This Row],[I_ACD_AUX_OUT_TIME]],Table4[[#This Row],[I_ACW_TIME]]))</f>
        <v>11078</v>
      </c>
    </row>
    <row r="401" spans="1:49" x14ac:dyDescent="0.25">
      <c r="A401" s="29" t="str">
        <f>CONCATENATE(Table4[[#This Row],[CMSID]],"-",Table4[[#This Row],[CALL_DATE]])</f>
        <v>32640-45176</v>
      </c>
      <c r="B401">
        <v>3512101</v>
      </c>
      <c r="C401" s="8">
        <v>45176</v>
      </c>
      <c r="D401" t="s">
        <v>123</v>
      </c>
      <c r="E401">
        <v>0</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t="s">
        <v>1300</v>
      </c>
      <c r="AH401" t="s">
        <v>1282</v>
      </c>
      <c r="AI401" t="s">
        <v>1295</v>
      </c>
      <c r="AJ401" s="12" t="s">
        <v>1297</v>
      </c>
      <c r="AK401" t="s">
        <v>125</v>
      </c>
      <c r="AL401" t="s">
        <v>125</v>
      </c>
      <c r="AM401" s="8">
        <v>45178</v>
      </c>
      <c r="AN401" s="12" t="s">
        <v>1297</v>
      </c>
      <c r="AO401" s="12" t="s">
        <v>1297</v>
      </c>
      <c r="AP401" t="s">
        <v>1703</v>
      </c>
      <c r="AQ401" t="s">
        <v>120</v>
      </c>
      <c r="AR401" s="35">
        <v>32640</v>
      </c>
      <c r="AS401" t="s">
        <v>1703</v>
      </c>
      <c r="AU401" s="29" t="str">
        <f>IFERROR(Table4[[#This Row],[THT]]/Table4[[#This Row],[ACD_CALLS]],"")</f>
        <v/>
      </c>
      <c r="AV401" s="29">
        <f>COUNTIF(Roster!B:B,Table4[[#This Row],[EMPLID]])</f>
        <v>1</v>
      </c>
      <c r="AW401" s="29">
        <f>IF(Table4[[#This Row],[Is Agent ]]=0,"",SUM(Table4[[#This Row],[I_ACD_TIME]],Table4[[#This Row],[I_ACD_OTHER_TIME]],Table4[[#This Row],[I_ACD_AUX_OUT_TIME]],Table4[[#This Row],[I_ACW_TIME]]))</f>
        <v>0</v>
      </c>
    </row>
    <row r="402" spans="1:49" x14ac:dyDescent="0.25">
      <c r="A402" s="29" t="str">
        <f>CONCATENATE(Table4[[#This Row],[CMSID]],"-",Table4[[#This Row],[CALL_DATE]])</f>
        <v>32640-45174</v>
      </c>
      <c r="B402">
        <v>3512101</v>
      </c>
      <c r="C402" s="8">
        <v>45174</v>
      </c>
      <c r="D402" t="s">
        <v>123</v>
      </c>
      <c r="E402">
        <v>4</v>
      </c>
      <c r="F402">
        <v>0</v>
      </c>
      <c r="G402">
        <v>1752</v>
      </c>
      <c r="H402">
        <v>119</v>
      </c>
      <c r="I402">
        <v>46</v>
      </c>
      <c r="J402">
        <v>30</v>
      </c>
      <c r="K402">
        <v>0</v>
      </c>
      <c r="L402">
        <v>46</v>
      </c>
      <c r="M402">
        <v>0</v>
      </c>
      <c r="N402">
        <v>0</v>
      </c>
      <c r="O402">
        <v>1</v>
      </c>
      <c r="P402">
        <v>165</v>
      </c>
      <c r="Q402">
        <v>2</v>
      </c>
      <c r="R402">
        <v>10</v>
      </c>
      <c r="S402">
        <v>0</v>
      </c>
      <c r="T402">
        <v>1</v>
      </c>
      <c r="U402">
        <v>0</v>
      </c>
      <c r="V402">
        <v>0</v>
      </c>
      <c r="W402">
        <v>0</v>
      </c>
      <c r="X402">
        <v>0</v>
      </c>
      <c r="Y402">
        <v>0</v>
      </c>
      <c r="Z402">
        <v>0</v>
      </c>
      <c r="AA402">
        <v>0</v>
      </c>
      <c r="AB402">
        <v>0</v>
      </c>
      <c r="AC402">
        <v>0</v>
      </c>
      <c r="AD402">
        <v>0</v>
      </c>
      <c r="AE402">
        <v>0</v>
      </c>
      <c r="AF402">
        <v>0</v>
      </c>
      <c r="AG402" t="s">
        <v>1300</v>
      </c>
      <c r="AH402" t="s">
        <v>1282</v>
      </c>
      <c r="AI402" t="s">
        <v>1295</v>
      </c>
      <c r="AJ402" s="12" t="s">
        <v>1297</v>
      </c>
      <c r="AK402" t="s">
        <v>125</v>
      </c>
      <c r="AL402" t="s">
        <v>125</v>
      </c>
      <c r="AM402" s="8">
        <v>45178</v>
      </c>
      <c r="AN402" s="12" t="s">
        <v>1297</v>
      </c>
      <c r="AO402" s="12" t="s">
        <v>1297</v>
      </c>
      <c r="AP402" t="s">
        <v>1703</v>
      </c>
      <c r="AQ402" t="s">
        <v>120</v>
      </c>
      <c r="AR402" s="35">
        <v>32640</v>
      </c>
      <c r="AS402" t="s">
        <v>1703</v>
      </c>
      <c r="AU402" s="29">
        <f>IFERROR(Table4[[#This Row],[THT]]/Table4[[#This Row],[ACD_CALLS]],"")</f>
        <v>0</v>
      </c>
      <c r="AV402" s="29">
        <f>COUNTIF(Roster!B:B,Table4[[#This Row],[EMPLID]])</f>
        <v>1</v>
      </c>
      <c r="AW402" s="29">
        <f>IF(Table4[[#This Row],[Is Agent ]]=0,"",SUM(Table4[[#This Row],[I_ACD_TIME]],Table4[[#This Row],[I_ACD_OTHER_TIME]],Table4[[#This Row],[I_ACD_AUX_OUT_TIME]],Table4[[#This Row],[I_ACW_TIME]]))</f>
        <v>1947</v>
      </c>
    </row>
    <row r="403" spans="1:49" x14ac:dyDescent="0.25">
      <c r="A403" s="29" t="str">
        <f>CONCATENATE(Table4[[#This Row],[CMSID]],"-",Table4[[#This Row],[CALL_DATE]])</f>
        <v>32640-45178</v>
      </c>
      <c r="B403">
        <v>3512101</v>
      </c>
      <c r="C403" s="8">
        <v>45178</v>
      </c>
      <c r="D403" t="s">
        <v>118</v>
      </c>
      <c r="E403">
        <v>17</v>
      </c>
      <c r="F403">
        <v>0</v>
      </c>
      <c r="G403">
        <v>11585</v>
      </c>
      <c r="H403">
        <v>1795</v>
      </c>
      <c r="I403">
        <v>41</v>
      </c>
      <c r="J403">
        <v>185</v>
      </c>
      <c r="K403">
        <v>0</v>
      </c>
      <c r="L403">
        <v>74</v>
      </c>
      <c r="M403">
        <v>0</v>
      </c>
      <c r="N403">
        <v>0</v>
      </c>
      <c r="O403">
        <v>5</v>
      </c>
      <c r="P403">
        <v>1836</v>
      </c>
      <c r="Q403">
        <v>8</v>
      </c>
      <c r="R403">
        <v>81</v>
      </c>
      <c r="S403">
        <v>0</v>
      </c>
      <c r="T403">
        <v>3</v>
      </c>
      <c r="U403">
        <v>17909</v>
      </c>
      <c r="V403">
        <v>2631</v>
      </c>
      <c r="W403">
        <v>1632</v>
      </c>
      <c r="X403">
        <v>110</v>
      </c>
      <c r="Y403">
        <v>0</v>
      </c>
      <c r="Z403">
        <v>1830</v>
      </c>
      <c r="AA403">
        <v>0</v>
      </c>
      <c r="AB403">
        <v>637</v>
      </c>
      <c r="AC403">
        <v>0</v>
      </c>
      <c r="AD403">
        <v>0</v>
      </c>
      <c r="AE403">
        <v>0</v>
      </c>
      <c r="AF403">
        <v>0</v>
      </c>
      <c r="AG403" t="s">
        <v>1300</v>
      </c>
      <c r="AH403" t="s">
        <v>1282</v>
      </c>
      <c r="AI403" t="s">
        <v>1295</v>
      </c>
      <c r="AJ403" s="12" t="s">
        <v>1297</v>
      </c>
      <c r="AK403" t="s">
        <v>125</v>
      </c>
      <c r="AL403" t="s">
        <v>125</v>
      </c>
      <c r="AM403" s="8">
        <v>45178</v>
      </c>
      <c r="AN403" s="12" t="s">
        <v>1297</v>
      </c>
      <c r="AO403" s="12" t="s">
        <v>1297</v>
      </c>
      <c r="AP403" t="s">
        <v>1703</v>
      </c>
      <c r="AQ403" t="s">
        <v>120</v>
      </c>
      <c r="AR403" s="35">
        <v>32640</v>
      </c>
      <c r="AS403" t="s">
        <v>1703</v>
      </c>
      <c r="AU403" s="29">
        <f>IFERROR(Table4[[#This Row],[THT]]/Table4[[#This Row],[ACD_CALLS]],"")</f>
        <v>0</v>
      </c>
      <c r="AV403" s="29">
        <f>COUNTIF(Roster!B:B,Table4[[#This Row],[EMPLID]])</f>
        <v>1</v>
      </c>
      <c r="AW403" s="29">
        <f>IF(Table4[[#This Row],[Is Agent ]]=0,"",SUM(Table4[[#This Row],[I_ACD_TIME]],Table4[[#This Row],[I_ACD_OTHER_TIME]],Table4[[#This Row],[I_ACD_AUX_OUT_TIME]],Table4[[#This Row],[I_ACW_TIME]]))</f>
        <v>13606</v>
      </c>
    </row>
    <row r="404" spans="1:49" x14ac:dyDescent="0.25">
      <c r="A404" s="29" t="str">
        <f>CONCATENATE(Table4[[#This Row],[CMSID]],"-",Table4[[#This Row],[CALL_DATE]])</f>
        <v>459644-45176</v>
      </c>
      <c r="B404">
        <v>44016102</v>
      </c>
      <c r="C404" s="8">
        <v>45176</v>
      </c>
      <c r="D404" t="s">
        <v>118</v>
      </c>
      <c r="E404">
        <v>27</v>
      </c>
      <c r="F404">
        <v>0</v>
      </c>
      <c r="G404">
        <v>16516</v>
      </c>
      <c r="H404">
        <v>2860</v>
      </c>
      <c r="I404">
        <v>44</v>
      </c>
      <c r="J404">
        <v>0</v>
      </c>
      <c r="K404">
        <v>0</v>
      </c>
      <c r="L404">
        <v>974</v>
      </c>
      <c r="M404">
        <v>0</v>
      </c>
      <c r="N404">
        <v>0</v>
      </c>
      <c r="O404">
        <v>2</v>
      </c>
      <c r="P404">
        <v>2904</v>
      </c>
      <c r="Q404">
        <v>13</v>
      </c>
      <c r="R404">
        <v>129</v>
      </c>
      <c r="S404">
        <v>1</v>
      </c>
      <c r="T404">
        <v>0</v>
      </c>
      <c r="U404">
        <v>0</v>
      </c>
      <c r="V404">
        <v>0</v>
      </c>
      <c r="W404">
        <v>0</v>
      </c>
      <c r="X404">
        <v>0</v>
      </c>
      <c r="Y404">
        <v>0</v>
      </c>
      <c r="Z404">
        <v>0</v>
      </c>
      <c r="AA404">
        <v>0</v>
      </c>
      <c r="AB404">
        <v>0</v>
      </c>
      <c r="AC404">
        <v>0</v>
      </c>
      <c r="AD404">
        <v>0</v>
      </c>
      <c r="AE404">
        <v>0</v>
      </c>
      <c r="AF404">
        <v>0</v>
      </c>
      <c r="AG404" t="s">
        <v>1341</v>
      </c>
      <c r="AH404" t="s">
        <v>1284</v>
      </c>
      <c r="AI404" t="s">
        <v>1295</v>
      </c>
      <c r="AJ404" s="12" t="s">
        <v>1297</v>
      </c>
      <c r="AK404" t="s">
        <v>125</v>
      </c>
      <c r="AL404" t="s">
        <v>125</v>
      </c>
      <c r="AM404" s="8">
        <v>45178</v>
      </c>
      <c r="AN404" s="12" t="s">
        <v>1297</v>
      </c>
      <c r="AO404" s="12" t="s">
        <v>1297</v>
      </c>
      <c r="AP404" t="s">
        <v>1703</v>
      </c>
      <c r="AQ404" t="s">
        <v>120</v>
      </c>
      <c r="AR404" s="35">
        <v>459644</v>
      </c>
      <c r="AS404" t="s">
        <v>1703</v>
      </c>
      <c r="AU404" s="29">
        <f>IFERROR(Table4[[#This Row],[THT]]/Table4[[#This Row],[ACD_CALLS]],"")</f>
        <v>0</v>
      </c>
      <c r="AV404" s="29">
        <f>COUNTIF(Roster!B:B,Table4[[#This Row],[EMPLID]])</f>
        <v>1</v>
      </c>
      <c r="AW404" s="29">
        <f>IF(Table4[[#This Row],[Is Agent ]]=0,"",SUM(Table4[[#This Row],[I_ACD_TIME]],Table4[[#This Row],[I_ACD_OTHER_TIME]],Table4[[#This Row],[I_ACD_AUX_OUT_TIME]],Table4[[#This Row],[I_ACW_TIME]]))</f>
        <v>19420</v>
      </c>
    </row>
    <row r="405" spans="1:49" x14ac:dyDescent="0.25">
      <c r="A405" s="29" t="str">
        <f>CONCATENATE(Table4[[#This Row],[CMSID]],"-",Table4[[#This Row],[CALL_DATE]])</f>
        <v>459644-45174</v>
      </c>
      <c r="B405">
        <v>44016102</v>
      </c>
      <c r="C405" s="8">
        <v>45174</v>
      </c>
      <c r="D405" t="s">
        <v>118</v>
      </c>
      <c r="E405">
        <v>25</v>
      </c>
      <c r="F405">
        <v>0</v>
      </c>
      <c r="G405">
        <v>15992</v>
      </c>
      <c r="H405">
        <v>1744</v>
      </c>
      <c r="I405">
        <v>155</v>
      </c>
      <c r="J405">
        <v>0</v>
      </c>
      <c r="K405">
        <v>0</v>
      </c>
      <c r="L405">
        <v>155</v>
      </c>
      <c r="M405">
        <v>0</v>
      </c>
      <c r="N405">
        <v>0</v>
      </c>
      <c r="O405">
        <v>2</v>
      </c>
      <c r="P405">
        <v>1899</v>
      </c>
      <c r="Q405">
        <v>8</v>
      </c>
      <c r="R405">
        <v>117</v>
      </c>
      <c r="S405">
        <v>0</v>
      </c>
      <c r="T405">
        <v>0</v>
      </c>
      <c r="U405">
        <v>0</v>
      </c>
      <c r="V405">
        <v>0</v>
      </c>
      <c r="W405">
        <v>0</v>
      </c>
      <c r="X405">
        <v>0</v>
      </c>
      <c r="Y405">
        <v>0</v>
      </c>
      <c r="Z405">
        <v>0</v>
      </c>
      <c r="AA405">
        <v>0</v>
      </c>
      <c r="AB405">
        <v>0</v>
      </c>
      <c r="AC405">
        <v>0</v>
      </c>
      <c r="AD405">
        <v>0</v>
      </c>
      <c r="AE405">
        <v>0</v>
      </c>
      <c r="AF405">
        <v>0</v>
      </c>
      <c r="AG405" t="s">
        <v>1341</v>
      </c>
      <c r="AH405" t="s">
        <v>1284</v>
      </c>
      <c r="AI405" t="s">
        <v>1295</v>
      </c>
      <c r="AJ405" s="12" t="s">
        <v>1297</v>
      </c>
      <c r="AK405" t="s">
        <v>125</v>
      </c>
      <c r="AL405" t="s">
        <v>125</v>
      </c>
      <c r="AM405" s="8">
        <v>45178</v>
      </c>
      <c r="AN405" s="12" t="s">
        <v>1297</v>
      </c>
      <c r="AO405" s="12" t="s">
        <v>1297</v>
      </c>
      <c r="AP405" t="s">
        <v>1703</v>
      </c>
      <c r="AQ405" t="s">
        <v>120</v>
      </c>
      <c r="AR405" s="35">
        <v>459644</v>
      </c>
      <c r="AS405" t="s">
        <v>1703</v>
      </c>
      <c r="AU405" s="29">
        <f>IFERROR(Table4[[#This Row],[THT]]/Table4[[#This Row],[ACD_CALLS]],"")</f>
        <v>0</v>
      </c>
      <c r="AV405" s="29">
        <f>COUNTIF(Roster!B:B,Table4[[#This Row],[EMPLID]])</f>
        <v>1</v>
      </c>
      <c r="AW405" s="29">
        <f>IF(Table4[[#This Row],[Is Agent ]]=0,"",SUM(Table4[[#This Row],[I_ACD_TIME]],Table4[[#This Row],[I_ACD_OTHER_TIME]],Table4[[#This Row],[I_ACD_AUX_OUT_TIME]],Table4[[#This Row],[I_ACW_TIME]]))</f>
        <v>17891</v>
      </c>
    </row>
    <row r="406" spans="1:49" x14ac:dyDescent="0.25">
      <c r="A406" s="29" t="str">
        <f>CONCATENATE(Table4[[#This Row],[CMSID]],"-",Table4[[#This Row],[CALL_DATE]])</f>
        <v>459644-45175</v>
      </c>
      <c r="B406">
        <v>44016102</v>
      </c>
      <c r="C406" s="8">
        <v>45175</v>
      </c>
      <c r="D406" t="s">
        <v>118</v>
      </c>
      <c r="E406">
        <v>21</v>
      </c>
      <c r="F406">
        <v>0</v>
      </c>
      <c r="G406">
        <v>13799</v>
      </c>
      <c r="H406">
        <v>1186</v>
      </c>
      <c r="I406">
        <v>265</v>
      </c>
      <c r="J406">
        <v>2</v>
      </c>
      <c r="K406">
        <v>0</v>
      </c>
      <c r="L406">
        <v>438</v>
      </c>
      <c r="M406">
        <v>0</v>
      </c>
      <c r="N406">
        <v>0</v>
      </c>
      <c r="O406">
        <v>4</v>
      </c>
      <c r="P406">
        <v>1455</v>
      </c>
      <c r="Q406">
        <v>15</v>
      </c>
      <c r="R406">
        <v>100</v>
      </c>
      <c r="S406">
        <v>1</v>
      </c>
      <c r="T406">
        <v>2</v>
      </c>
      <c r="U406">
        <v>0</v>
      </c>
      <c r="V406">
        <v>0</v>
      </c>
      <c r="W406">
        <v>0</v>
      </c>
      <c r="X406">
        <v>0</v>
      </c>
      <c r="Y406">
        <v>0</v>
      </c>
      <c r="Z406">
        <v>0</v>
      </c>
      <c r="AA406">
        <v>0</v>
      </c>
      <c r="AB406">
        <v>0</v>
      </c>
      <c r="AC406">
        <v>0</v>
      </c>
      <c r="AD406">
        <v>0</v>
      </c>
      <c r="AE406">
        <v>0</v>
      </c>
      <c r="AF406">
        <v>0</v>
      </c>
      <c r="AG406" t="s">
        <v>1341</v>
      </c>
      <c r="AH406" t="s">
        <v>1284</v>
      </c>
      <c r="AI406" t="s">
        <v>1295</v>
      </c>
      <c r="AJ406" s="12" t="s">
        <v>1297</v>
      </c>
      <c r="AK406" t="s">
        <v>125</v>
      </c>
      <c r="AL406" t="s">
        <v>125</v>
      </c>
      <c r="AM406" s="8">
        <v>45178</v>
      </c>
      <c r="AN406" s="12" t="s">
        <v>1297</v>
      </c>
      <c r="AO406" s="12" t="s">
        <v>1297</v>
      </c>
      <c r="AP406" t="s">
        <v>1703</v>
      </c>
      <c r="AQ406" t="s">
        <v>120</v>
      </c>
      <c r="AR406" s="35">
        <v>459644</v>
      </c>
      <c r="AS406" t="s">
        <v>1703</v>
      </c>
      <c r="AU406" s="29">
        <f>IFERROR(Table4[[#This Row],[THT]]/Table4[[#This Row],[ACD_CALLS]],"")</f>
        <v>0</v>
      </c>
      <c r="AV406" s="29">
        <f>COUNTIF(Roster!B:B,Table4[[#This Row],[EMPLID]])</f>
        <v>1</v>
      </c>
      <c r="AW406" s="29">
        <f>IF(Table4[[#This Row],[Is Agent ]]=0,"",SUM(Table4[[#This Row],[I_ACD_TIME]],Table4[[#This Row],[I_ACD_OTHER_TIME]],Table4[[#This Row],[I_ACD_AUX_OUT_TIME]],Table4[[#This Row],[I_ACW_TIME]]))</f>
        <v>15252</v>
      </c>
    </row>
    <row r="407" spans="1:49" x14ac:dyDescent="0.25">
      <c r="A407" s="29" t="str">
        <f>CONCATENATE(Table4[[#This Row],[CMSID]],"-",Table4[[#This Row],[CALL_DATE]])</f>
        <v>459644-45178</v>
      </c>
      <c r="B407">
        <v>44016102</v>
      </c>
      <c r="C407" s="8">
        <v>45178</v>
      </c>
      <c r="D407" t="s">
        <v>118</v>
      </c>
      <c r="E407">
        <v>17</v>
      </c>
      <c r="F407">
        <v>0</v>
      </c>
      <c r="G407">
        <v>13049</v>
      </c>
      <c r="H407">
        <v>1632</v>
      </c>
      <c r="I407">
        <v>151</v>
      </c>
      <c r="J407">
        <v>0</v>
      </c>
      <c r="K407">
        <v>0</v>
      </c>
      <c r="L407">
        <v>2324</v>
      </c>
      <c r="M407">
        <v>0</v>
      </c>
      <c r="N407">
        <v>0</v>
      </c>
      <c r="O407">
        <v>3</v>
      </c>
      <c r="P407">
        <v>1815</v>
      </c>
      <c r="Q407">
        <v>9</v>
      </c>
      <c r="R407">
        <v>82</v>
      </c>
      <c r="S407">
        <v>0</v>
      </c>
      <c r="T407">
        <v>1</v>
      </c>
      <c r="U407">
        <v>0</v>
      </c>
      <c r="V407">
        <v>0</v>
      </c>
      <c r="W407">
        <v>0</v>
      </c>
      <c r="X407">
        <v>0</v>
      </c>
      <c r="Y407">
        <v>0</v>
      </c>
      <c r="Z407">
        <v>0</v>
      </c>
      <c r="AA407">
        <v>0</v>
      </c>
      <c r="AB407">
        <v>0</v>
      </c>
      <c r="AC407">
        <v>0</v>
      </c>
      <c r="AD407">
        <v>0</v>
      </c>
      <c r="AE407">
        <v>0</v>
      </c>
      <c r="AF407">
        <v>0</v>
      </c>
      <c r="AG407" t="s">
        <v>1341</v>
      </c>
      <c r="AH407" t="s">
        <v>1284</v>
      </c>
      <c r="AI407" t="s">
        <v>1295</v>
      </c>
      <c r="AJ407" s="12" t="s">
        <v>1297</v>
      </c>
      <c r="AK407" t="s">
        <v>125</v>
      </c>
      <c r="AL407" t="s">
        <v>125</v>
      </c>
      <c r="AM407" s="8">
        <v>45178</v>
      </c>
      <c r="AN407" s="12" t="s">
        <v>1297</v>
      </c>
      <c r="AO407" s="12" t="s">
        <v>1297</v>
      </c>
      <c r="AP407" t="s">
        <v>1703</v>
      </c>
      <c r="AQ407" t="s">
        <v>120</v>
      </c>
      <c r="AR407" s="35">
        <v>459644</v>
      </c>
      <c r="AS407" t="s">
        <v>1703</v>
      </c>
      <c r="AU407" s="29">
        <f>IFERROR(Table4[[#This Row],[THT]]/Table4[[#This Row],[ACD_CALLS]],"")</f>
        <v>0</v>
      </c>
      <c r="AV407" s="29">
        <f>COUNTIF(Roster!B:B,Table4[[#This Row],[EMPLID]])</f>
        <v>1</v>
      </c>
      <c r="AW407" s="29">
        <f>IF(Table4[[#This Row],[Is Agent ]]=0,"",SUM(Table4[[#This Row],[I_ACD_TIME]],Table4[[#This Row],[I_ACD_OTHER_TIME]],Table4[[#This Row],[I_ACD_AUX_OUT_TIME]],Table4[[#This Row],[I_ACW_TIME]]))</f>
        <v>14832</v>
      </c>
    </row>
    <row r="408" spans="1:49" x14ac:dyDescent="0.25">
      <c r="A408" s="29" t="str">
        <f>CONCATENATE(Table4[[#This Row],[CMSID]],"-",Table4[[#This Row],[CALL_DATE]])</f>
        <v>459644-45170</v>
      </c>
      <c r="B408">
        <v>44016102</v>
      </c>
      <c r="C408" s="8">
        <v>45170</v>
      </c>
      <c r="D408" t="s">
        <v>118</v>
      </c>
      <c r="E408">
        <v>29</v>
      </c>
      <c r="F408">
        <v>0</v>
      </c>
      <c r="G408">
        <v>17133</v>
      </c>
      <c r="H408">
        <v>1987</v>
      </c>
      <c r="I408">
        <v>729</v>
      </c>
      <c r="J408">
        <v>0</v>
      </c>
      <c r="K408">
        <v>0</v>
      </c>
      <c r="L408">
        <v>729</v>
      </c>
      <c r="M408">
        <v>0</v>
      </c>
      <c r="N408">
        <v>0</v>
      </c>
      <c r="O408">
        <v>6</v>
      </c>
      <c r="P408">
        <v>2880</v>
      </c>
      <c r="Q408">
        <v>17</v>
      </c>
      <c r="R408">
        <v>137</v>
      </c>
      <c r="S408">
        <v>0</v>
      </c>
      <c r="T408">
        <v>5</v>
      </c>
      <c r="U408">
        <v>0</v>
      </c>
      <c r="V408">
        <v>0</v>
      </c>
      <c r="W408">
        <v>0</v>
      </c>
      <c r="X408">
        <v>0</v>
      </c>
      <c r="Y408">
        <v>0</v>
      </c>
      <c r="Z408">
        <v>0</v>
      </c>
      <c r="AA408">
        <v>0</v>
      </c>
      <c r="AB408">
        <v>0</v>
      </c>
      <c r="AC408">
        <v>0</v>
      </c>
      <c r="AD408">
        <v>0</v>
      </c>
      <c r="AE408">
        <v>0</v>
      </c>
      <c r="AF408">
        <v>0</v>
      </c>
      <c r="AG408" t="s">
        <v>1341</v>
      </c>
      <c r="AH408" t="s">
        <v>1284</v>
      </c>
      <c r="AI408" t="s">
        <v>1295</v>
      </c>
      <c r="AJ408" s="12" t="s">
        <v>1297</v>
      </c>
      <c r="AK408" t="s">
        <v>125</v>
      </c>
      <c r="AL408" t="s">
        <v>125</v>
      </c>
      <c r="AM408" s="8">
        <v>45171</v>
      </c>
      <c r="AN408" s="12" t="s">
        <v>1297</v>
      </c>
      <c r="AO408" s="12" t="s">
        <v>1297</v>
      </c>
      <c r="AP408" t="s">
        <v>1703</v>
      </c>
      <c r="AQ408" t="s">
        <v>120</v>
      </c>
      <c r="AR408" s="35">
        <v>459644</v>
      </c>
      <c r="AS408" t="s">
        <v>1703</v>
      </c>
      <c r="AU408" s="29">
        <f>IFERROR(Table4[[#This Row],[THT]]/Table4[[#This Row],[ACD_CALLS]],"")</f>
        <v>0</v>
      </c>
      <c r="AV408" s="29">
        <f>COUNTIF(Roster!B:B,Table4[[#This Row],[EMPLID]])</f>
        <v>1</v>
      </c>
      <c r="AW408" s="29">
        <f>IF(Table4[[#This Row],[Is Agent ]]=0,"",SUM(Table4[[#This Row],[I_ACD_TIME]],Table4[[#This Row],[I_ACD_OTHER_TIME]],Table4[[#This Row],[I_ACD_AUX_OUT_TIME]],Table4[[#This Row],[I_ACW_TIME]]))</f>
        <v>19849</v>
      </c>
    </row>
    <row r="409" spans="1:49" x14ac:dyDescent="0.25">
      <c r="A409" s="29" t="str">
        <f>CONCATENATE(Table4[[#This Row],[CMSID]],"-",Table4[[#This Row],[CALL_DATE]])</f>
        <v>459644-45171</v>
      </c>
      <c r="B409">
        <v>44016102</v>
      </c>
      <c r="C409" s="8">
        <v>45171</v>
      </c>
      <c r="D409" t="s">
        <v>123</v>
      </c>
      <c r="E409">
        <v>2</v>
      </c>
      <c r="F409">
        <v>0</v>
      </c>
      <c r="G409">
        <v>1677</v>
      </c>
      <c r="H409">
        <v>0</v>
      </c>
      <c r="I409">
        <v>0</v>
      </c>
      <c r="J409">
        <v>0</v>
      </c>
      <c r="K409">
        <v>0</v>
      </c>
      <c r="L409">
        <v>24</v>
      </c>
      <c r="M409">
        <v>0</v>
      </c>
      <c r="N409">
        <v>0</v>
      </c>
      <c r="O409">
        <v>1</v>
      </c>
      <c r="P409">
        <v>0</v>
      </c>
      <c r="Q409">
        <v>0</v>
      </c>
      <c r="R409">
        <v>5</v>
      </c>
      <c r="S409">
        <v>0</v>
      </c>
      <c r="T409">
        <v>0</v>
      </c>
      <c r="U409">
        <v>28597</v>
      </c>
      <c r="V409">
        <v>9791</v>
      </c>
      <c r="W409">
        <v>156</v>
      </c>
      <c r="X409">
        <v>12</v>
      </c>
      <c r="Y409">
        <v>0</v>
      </c>
      <c r="Z409">
        <v>2005</v>
      </c>
      <c r="AA409">
        <v>0</v>
      </c>
      <c r="AB409">
        <v>3439</v>
      </c>
      <c r="AC409">
        <v>2291</v>
      </c>
      <c r="AD409">
        <v>0</v>
      </c>
      <c r="AE409">
        <v>1520</v>
      </c>
      <c r="AF409">
        <v>0</v>
      </c>
      <c r="AG409" t="s">
        <v>1341</v>
      </c>
      <c r="AH409" t="s">
        <v>1284</v>
      </c>
      <c r="AI409" t="s">
        <v>1295</v>
      </c>
      <c r="AJ409" s="12" t="s">
        <v>1297</v>
      </c>
      <c r="AK409" t="s">
        <v>125</v>
      </c>
      <c r="AL409" t="s">
        <v>125</v>
      </c>
      <c r="AM409" s="8">
        <v>45171</v>
      </c>
      <c r="AN409" s="12" t="s">
        <v>1297</v>
      </c>
      <c r="AO409" s="12" t="s">
        <v>1297</v>
      </c>
      <c r="AP409" t="s">
        <v>1703</v>
      </c>
      <c r="AQ409" t="s">
        <v>120</v>
      </c>
      <c r="AR409" s="35">
        <v>459644</v>
      </c>
      <c r="AS409" t="s">
        <v>1703</v>
      </c>
      <c r="AU409" s="29">
        <f>IFERROR(Table4[[#This Row],[THT]]/Table4[[#This Row],[ACD_CALLS]],"")</f>
        <v>0</v>
      </c>
      <c r="AV409" s="29">
        <f>COUNTIF(Roster!B:B,Table4[[#This Row],[EMPLID]])</f>
        <v>1</v>
      </c>
      <c r="AW409" s="29">
        <f>IF(Table4[[#This Row],[Is Agent ]]=0,"",SUM(Table4[[#This Row],[I_ACD_TIME]],Table4[[#This Row],[I_ACD_OTHER_TIME]],Table4[[#This Row],[I_ACD_AUX_OUT_TIME]],Table4[[#This Row],[I_ACW_TIME]]))</f>
        <v>1677</v>
      </c>
    </row>
    <row r="410" spans="1:49" x14ac:dyDescent="0.25">
      <c r="A410" s="29" t="str">
        <f>CONCATENATE(Table4[[#This Row],[CMSID]],"-",Table4[[#This Row],[CALL_DATE]])</f>
        <v>459644-45175</v>
      </c>
      <c r="B410">
        <v>44016102</v>
      </c>
      <c r="C410" s="8">
        <v>45175</v>
      </c>
      <c r="D410" t="s">
        <v>123</v>
      </c>
      <c r="E410">
        <v>1</v>
      </c>
      <c r="F410">
        <v>0</v>
      </c>
      <c r="G410">
        <v>632</v>
      </c>
      <c r="H410">
        <v>234</v>
      </c>
      <c r="I410">
        <v>181</v>
      </c>
      <c r="J410">
        <v>0</v>
      </c>
      <c r="K410">
        <v>0</v>
      </c>
      <c r="L410">
        <v>615</v>
      </c>
      <c r="M410">
        <v>0</v>
      </c>
      <c r="N410">
        <v>0</v>
      </c>
      <c r="O410">
        <v>6</v>
      </c>
      <c r="P410">
        <v>416</v>
      </c>
      <c r="Q410">
        <v>2</v>
      </c>
      <c r="R410">
        <v>3</v>
      </c>
      <c r="S410">
        <v>0</v>
      </c>
      <c r="T410">
        <v>1</v>
      </c>
      <c r="U410">
        <v>25103</v>
      </c>
      <c r="V410">
        <v>7529</v>
      </c>
      <c r="W410">
        <v>1617</v>
      </c>
      <c r="X410">
        <v>20</v>
      </c>
      <c r="Y410">
        <v>0</v>
      </c>
      <c r="Z410">
        <v>1837</v>
      </c>
      <c r="AA410">
        <v>0</v>
      </c>
      <c r="AB410">
        <v>3736</v>
      </c>
      <c r="AC410">
        <v>0</v>
      </c>
      <c r="AD410">
        <v>0</v>
      </c>
      <c r="AE410">
        <v>1285</v>
      </c>
      <c r="AF410">
        <v>0</v>
      </c>
      <c r="AG410" t="s">
        <v>1341</v>
      </c>
      <c r="AH410" t="s">
        <v>1284</v>
      </c>
      <c r="AI410" t="s">
        <v>1295</v>
      </c>
      <c r="AJ410" s="12" t="s">
        <v>1297</v>
      </c>
      <c r="AK410" t="s">
        <v>125</v>
      </c>
      <c r="AL410" t="s">
        <v>125</v>
      </c>
      <c r="AM410" s="8">
        <v>45178</v>
      </c>
      <c r="AN410" s="12" t="s">
        <v>1297</v>
      </c>
      <c r="AO410" s="12" t="s">
        <v>1297</v>
      </c>
      <c r="AP410" t="s">
        <v>1703</v>
      </c>
      <c r="AQ410" t="s">
        <v>120</v>
      </c>
      <c r="AR410" s="35">
        <v>459644</v>
      </c>
      <c r="AS410" t="s">
        <v>1703</v>
      </c>
      <c r="AU410" s="29">
        <f>IFERROR(Table4[[#This Row],[THT]]/Table4[[#This Row],[ACD_CALLS]],"")</f>
        <v>0</v>
      </c>
      <c r="AV410" s="29">
        <f>COUNTIF(Roster!B:B,Table4[[#This Row],[EMPLID]])</f>
        <v>1</v>
      </c>
      <c r="AW410" s="29">
        <f>IF(Table4[[#This Row],[Is Agent ]]=0,"",SUM(Table4[[#This Row],[I_ACD_TIME]],Table4[[#This Row],[I_ACD_OTHER_TIME]],Table4[[#This Row],[I_ACD_AUX_OUT_TIME]],Table4[[#This Row],[I_ACW_TIME]]))</f>
        <v>1047</v>
      </c>
    </row>
    <row r="411" spans="1:49" x14ac:dyDescent="0.25">
      <c r="A411" s="29" t="str">
        <f>CONCATENATE(Table4[[#This Row],[CMSID]],"-",Table4[[#This Row],[CALL_DATE]])</f>
        <v>459644-45176</v>
      </c>
      <c r="B411">
        <v>44016102</v>
      </c>
      <c r="C411" s="8">
        <v>45176</v>
      </c>
      <c r="D411" t="s">
        <v>123</v>
      </c>
      <c r="E411">
        <v>0</v>
      </c>
      <c r="F411">
        <v>0</v>
      </c>
      <c r="G411">
        <v>0</v>
      </c>
      <c r="H411">
        <v>0</v>
      </c>
      <c r="I411">
        <v>0</v>
      </c>
      <c r="J411">
        <v>0</v>
      </c>
      <c r="K411">
        <v>0</v>
      </c>
      <c r="L411">
        <v>741</v>
      </c>
      <c r="M411">
        <v>0</v>
      </c>
      <c r="N411">
        <v>0</v>
      </c>
      <c r="O411">
        <v>5</v>
      </c>
      <c r="P411">
        <v>264</v>
      </c>
      <c r="Q411">
        <v>2</v>
      </c>
      <c r="R411">
        <v>0</v>
      </c>
      <c r="S411">
        <v>0</v>
      </c>
      <c r="T411">
        <v>1</v>
      </c>
      <c r="U411">
        <v>27935</v>
      </c>
      <c r="V411">
        <v>7786</v>
      </c>
      <c r="W411">
        <v>644</v>
      </c>
      <c r="X411">
        <v>23</v>
      </c>
      <c r="Y411">
        <v>0</v>
      </c>
      <c r="Z411">
        <v>1757</v>
      </c>
      <c r="AA411">
        <v>0</v>
      </c>
      <c r="AB411">
        <v>3099</v>
      </c>
      <c r="AC411">
        <v>596</v>
      </c>
      <c r="AD411">
        <v>0</v>
      </c>
      <c r="AE411">
        <v>1291</v>
      </c>
      <c r="AF411">
        <v>0</v>
      </c>
      <c r="AG411" t="s">
        <v>1341</v>
      </c>
      <c r="AH411" t="s">
        <v>1284</v>
      </c>
      <c r="AI411" t="s">
        <v>1295</v>
      </c>
      <c r="AJ411" s="12" t="s">
        <v>1297</v>
      </c>
      <c r="AK411" t="s">
        <v>125</v>
      </c>
      <c r="AL411" t="s">
        <v>125</v>
      </c>
      <c r="AM411" s="8">
        <v>45178</v>
      </c>
      <c r="AN411" s="12" t="s">
        <v>1297</v>
      </c>
      <c r="AO411" s="12" t="s">
        <v>1297</v>
      </c>
      <c r="AP411" t="s">
        <v>1703</v>
      </c>
      <c r="AQ411" t="s">
        <v>120</v>
      </c>
      <c r="AR411" s="35">
        <v>459644</v>
      </c>
      <c r="AS411" t="s">
        <v>1703</v>
      </c>
      <c r="AU411" s="29" t="str">
        <f>IFERROR(Table4[[#This Row],[THT]]/Table4[[#This Row],[ACD_CALLS]],"")</f>
        <v/>
      </c>
      <c r="AV411" s="29">
        <f>COUNTIF(Roster!B:B,Table4[[#This Row],[EMPLID]])</f>
        <v>1</v>
      </c>
      <c r="AW411" s="29">
        <f>IF(Table4[[#This Row],[Is Agent ]]=0,"",SUM(Table4[[#This Row],[I_ACD_TIME]],Table4[[#This Row],[I_ACD_OTHER_TIME]],Table4[[#This Row],[I_ACD_AUX_OUT_TIME]],Table4[[#This Row],[I_ACW_TIME]]))</f>
        <v>0</v>
      </c>
    </row>
    <row r="412" spans="1:49" x14ac:dyDescent="0.25">
      <c r="A412" s="29" t="str">
        <f>CONCATENATE(Table4[[#This Row],[CMSID]],"-",Table4[[#This Row],[CALL_DATE]])</f>
        <v>459644-45170</v>
      </c>
      <c r="B412">
        <v>44016102</v>
      </c>
      <c r="C412" s="8">
        <v>45170</v>
      </c>
      <c r="D412" t="s">
        <v>123</v>
      </c>
      <c r="E412">
        <v>1</v>
      </c>
      <c r="F412">
        <v>0</v>
      </c>
      <c r="G412">
        <v>1713</v>
      </c>
      <c r="H412">
        <v>166</v>
      </c>
      <c r="I412">
        <v>0</v>
      </c>
      <c r="J412">
        <v>0</v>
      </c>
      <c r="K412">
        <v>0</v>
      </c>
      <c r="L412">
        <v>414</v>
      </c>
      <c r="M412">
        <v>154</v>
      </c>
      <c r="N412">
        <v>0</v>
      </c>
      <c r="O412">
        <v>9</v>
      </c>
      <c r="P412">
        <v>280</v>
      </c>
      <c r="Q412">
        <v>2</v>
      </c>
      <c r="R412">
        <v>3</v>
      </c>
      <c r="S412">
        <v>0</v>
      </c>
      <c r="T412">
        <v>0</v>
      </c>
      <c r="U412">
        <v>29072</v>
      </c>
      <c r="V412">
        <v>7930</v>
      </c>
      <c r="W412">
        <v>3</v>
      </c>
      <c r="X412">
        <v>31</v>
      </c>
      <c r="Y412">
        <v>0</v>
      </c>
      <c r="Z412">
        <v>1844</v>
      </c>
      <c r="AA412">
        <v>0</v>
      </c>
      <c r="AB412">
        <v>4754</v>
      </c>
      <c r="AC412">
        <v>0</v>
      </c>
      <c r="AD412">
        <v>0</v>
      </c>
      <c r="AE412">
        <v>559</v>
      </c>
      <c r="AF412">
        <v>0</v>
      </c>
      <c r="AG412" t="s">
        <v>1341</v>
      </c>
      <c r="AH412" t="s">
        <v>1284</v>
      </c>
      <c r="AI412" t="s">
        <v>1295</v>
      </c>
      <c r="AJ412" s="12" t="s">
        <v>1297</v>
      </c>
      <c r="AK412" t="s">
        <v>125</v>
      </c>
      <c r="AL412" t="s">
        <v>125</v>
      </c>
      <c r="AM412" s="8">
        <v>45171</v>
      </c>
      <c r="AN412" s="12" t="s">
        <v>1297</v>
      </c>
      <c r="AO412" s="12" t="s">
        <v>1297</v>
      </c>
      <c r="AP412" t="s">
        <v>1703</v>
      </c>
      <c r="AQ412" t="s">
        <v>120</v>
      </c>
      <c r="AR412" s="35">
        <v>459644</v>
      </c>
      <c r="AS412" t="s">
        <v>1703</v>
      </c>
      <c r="AU412" s="29">
        <f>IFERROR(Table4[[#This Row],[THT]]/Table4[[#This Row],[ACD_CALLS]],"")</f>
        <v>0</v>
      </c>
      <c r="AV412" s="29">
        <f>COUNTIF(Roster!B:B,Table4[[#This Row],[EMPLID]])</f>
        <v>1</v>
      </c>
      <c r="AW412" s="29">
        <f>IF(Table4[[#This Row],[Is Agent ]]=0,"",SUM(Table4[[#This Row],[I_ACD_TIME]],Table4[[#This Row],[I_ACD_OTHER_TIME]],Table4[[#This Row],[I_ACD_AUX_OUT_TIME]],Table4[[#This Row],[I_ACW_TIME]]))</f>
        <v>1879</v>
      </c>
    </row>
    <row r="413" spans="1:49" x14ac:dyDescent="0.25">
      <c r="A413" s="29" t="str">
        <f>CONCATENATE(Table4[[#This Row],[CMSID]],"-",Table4[[#This Row],[CALL_DATE]])</f>
        <v>459644-45178</v>
      </c>
      <c r="B413">
        <v>44016102</v>
      </c>
      <c r="C413" s="8">
        <v>45178</v>
      </c>
      <c r="D413" t="s">
        <v>123</v>
      </c>
      <c r="E413">
        <v>1</v>
      </c>
      <c r="F413">
        <v>0</v>
      </c>
      <c r="G413">
        <v>38</v>
      </c>
      <c r="H413">
        <v>0</v>
      </c>
      <c r="I413">
        <v>0</v>
      </c>
      <c r="J413">
        <v>0</v>
      </c>
      <c r="K413">
        <v>0</v>
      </c>
      <c r="L413">
        <v>4824</v>
      </c>
      <c r="M413">
        <v>0</v>
      </c>
      <c r="N413">
        <v>0</v>
      </c>
      <c r="O413">
        <v>17</v>
      </c>
      <c r="P413">
        <v>68</v>
      </c>
      <c r="Q413">
        <v>2</v>
      </c>
      <c r="R413">
        <v>3</v>
      </c>
      <c r="S413">
        <v>0</v>
      </c>
      <c r="T413">
        <v>1</v>
      </c>
      <c r="U413">
        <v>30955</v>
      </c>
      <c r="V413">
        <v>15172</v>
      </c>
      <c r="W413">
        <v>979</v>
      </c>
      <c r="X413">
        <v>31</v>
      </c>
      <c r="Y413">
        <v>0</v>
      </c>
      <c r="Z413">
        <v>1833</v>
      </c>
      <c r="AA413">
        <v>0</v>
      </c>
      <c r="AB413">
        <v>7998</v>
      </c>
      <c r="AC413">
        <v>1911</v>
      </c>
      <c r="AD413">
        <v>0</v>
      </c>
      <c r="AE413">
        <v>1056</v>
      </c>
      <c r="AF413">
        <v>0</v>
      </c>
      <c r="AG413" t="s">
        <v>1341</v>
      </c>
      <c r="AH413" t="s">
        <v>1284</v>
      </c>
      <c r="AI413" t="s">
        <v>1295</v>
      </c>
      <c r="AJ413" s="12" t="s">
        <v>1297</v>
      </c>
      <c r="AK413" t="s">
        <v>125</v>
      </c>
      <c r="AL413" t="s">
        <v>125</v>
      </c>
      <c r="AM413" s="8">
        <v>45178</v>
      </c>
      <c r="AN413" s="12" t="s">
        <v>1297</v>
      </c>
      <c r="AO413" s="12" t="s">
        <v>1297</v>
      </c>
      <c r="AP413" t="s">
        <v>1703</v>
      </c>
      <c r="AQ413" t="s">
        <v>120</v>
      </c>
      <c r="AR413" s="35">
        <v>459644</v>
      </c>
      <c r="AS413" t="s">
        <v>1703</v>
      </c>
      <c r="AU413" s="29">
        <f>IFERROR(Table4[[#This Row],[THT]]/Table4[[#This Row],[ACD_CALLS]],"")</f>
        <v>0</v>
      </c>
      <c r="AV413" s="29">
        <f>COUNTIF(Roster!B:B,Table4[[#This Row],[EMPLID]])</f>
        <v>1</v>
      </c>
      <c r="AW413" s="29">
        <f>IF(Table4[[#This Row],[Is Agent ]]=0,"",SUM(Table4[[#This Row],[I_ACD_TIME]],Table4[[#This Row],[I_ACD_OTHER_TIME]],Table4[[#This Row],[I_ACD_AUX_OUT_TIME]],Table4[[#This Row],[I_ACW_TIME]]))</f>
        <v>38</v>
      </c>
    </row>
    <row r="414" spans="1:49" x14ac:dyDescent="0.25">
      <c r="A414" s="29" t="str">
        <f>CONCATENATE(Table4[[#This Row],[CMSID]],"-",Table4[[#This Row],[CALL_DATE]])</f>
        <v>459644-45174</v>
      </c>
      <c r="B414">
        <v>44016102</v>
      </c>
      <c r="C414" s="8">
        <v>45174</v>
      </c>
      <c r="D414" t="s">
        <v>123</v>
      </c>
      <c r="E414">
        <v>0</v>
      </c>
      <c r="F414">
        <v>0</v>
      </c>
      <c r="G414">
        <v>0</v>
      </c>
      <c r="H414">
        <v>0</v>
      </c>
      <c r="I414">
        <v>0</v>
      </c>
      <c r="J414">
        <v>0</v>
      </c>
      <c r="K414">
        <v>0</v>
      </c>
      <c r="L414">
        <v>1456</v>
      </c>
      <c r="M414">
        <v>0</v>
      </c>
      <c r="N414">
        <v>0</v>
      </c>
      <c r="O414">
        <v>9</v>
      </c>
      <c r="P414">
        <v>197</v>
      </c>
      <c r="Q414">
        <v>1</v>
      </c>
      <c r="R414">
        <v>0</v>
      </c>
      <c r="S414">
        <v>0</v>
      </c>
      <c r="T414">
        <v>0</v>
      </c>
      <c r="U414">
        <v>28868</v>
      </c>
      <c r="V414">
        <v>9849</v>
      </c>
      <c r="W414">
        <v>1166</v>
      </c>
      <c r="X414">
        <v>36</v>
      </c>
      <c r="Y414">
        <v>0</v>
      </c>
      <c r="Z414">
        <v>1870</v>
      </c>
      <c r="AA414">
        <v>0</v>
      </c>
      <c r="AB414">
        <v>4957</v>
      </c>
      <c r="AC414">
        <v>0</v>
      </c>
      <c r="AD414">
        <v>0</v>
      </c>
      <c r="AE414">
        <v>2792</v>
      </c>
      <c r="AF414">
        <v>0</v>
      </c>
      <c r="AG414" t="s">
        <v>1341</v>
      </c>
      <c r="AH414" t="s">
        <v>1284</v>
      </c>
      <c r="AI414" t="s">
        <v>1295</v>
      </c>
      <c r="AJ414" s="12" t="s">
        <v>1297</v>
      </c>
      <c r="AK414" t="s">
        <v>125</v>
      </c>
      <c r="AL414" t="s">
        <v>125</v>
      </c>
      <c r="AM414" s="8">
        <v>45178</v>
      </c>
      <c r="AN414" s="12" t="s">
        <v>1297</v>
      </c>
      <c r="AO414" s="12" t="s">
        <v>1297</v>
      </c>
      <c r="AP414" t="s">
        <v>1703</v>
      </c>
      <c r="AQ414" t="s">
        <v>120</v>
      </c>
      <c r="AR414" s="35">
        <v>459644</v>
      </c>
      <c r="AS414" t="s">
        <v>1703</v>
      </c>
      <c r="AU414" s="29" t="str">
        <f>IFERROR(Table4[[#This Row],[THT]]/Table4[[#This Row],[ACD_CALLS]],"")</f>
        <v/>
      </c>
      <c r="AV414" s="29">
        <f>COUNTIF(Roster!B:B,Table4[[#This Row],[EMPLID]])</f>
        <v>1</v>
      </c>
      <c r="AW414" s="29">
        <f>IF(Table4[[#This Row],[Is Agent ]]=0,"",SUM(Table4[[#This Row],[I_ACD_TIME]],Table4[[#This Row],[I_ACD_OTHER_TIME]],Table4[[#This Row],[I_ACD_AUX_OUT_TIME]],Table4[[#This Row],[I_ACW_TIME]]))</f>
        <v>0</v>
      </c>
    </row>
    <row r="415" spans="1:49" x14ac:dyDescent="0.25">
      <c r="A415" s="29" t="str">
        <f>CONCATENATE(Table4[[#This Row],[CMSID]],"-",Table4[[#This Row],[CALL_DATE]])</f>
        <v>459644-45171</v>
      </c>
      <c r="B415">
        <v>44016102</v>
      </c>
      <c r="C415" s="8">
        <v>45171</v>
      </c>
      <c r="D415" t="s">
        <v>118</v>
      </c>
      <c r="E415">
        <v>21</v>
      </c>
      <c r="F415">
        <v>0</v>
      </c>
      <c r="G415">
        <v>15167</v>
      </c>
      <c r="H415">
        <v>1705</v>
      </c>
      <c r="I415">
        <v>505</v>
      </c>
      <c r="J415">
        <v>0</v>
      </c>
      <c r="K415">
        <v>0</v>
      </c>
      <c r="L415">
        <v>505</v>
      </c>
      <c r="M415">
        <v>0</v>
      </c>
      <c r="N415">
        <v>0</v>
      </c>
      <c r="O415">
        <v>6</v>
      </c>
      <c r="P415">
        <v>2353</v>
      </c>
      <c r="Q415">
        <v>13</v>
      </c>
      <c r="R415">
        <v>96</v>
      </c>
      <c r="S415">
        <v>3</v>
      </c>
      <c r="T415">
        <v>0</v>
      </c>
      <c r="U415">
        <v>0</v>
      </c>
      <c r="V415">
        <v>0</v>
      </c>
      <c r="W415">
        <v>0</v>
      </c>
      <c r="X415">
        <v>0</v>
      </c>
      <c r="Y415">
        <v>0</v>
      </c>
      <c r="Z415">
        <v>0</v>
      </c>
      <c r="AA415">
        <v>0</v>
      </c>
      <c r="AB415">
        <v>0</v>
      </c>
      <c r="AC415">
        <v>0</v>
      </c>
      <c r="AD415">
        <v>0</v>
      </c>
      <c r="AE415">
        <v>0</v>
      </c>
      <c r="AF415">
        <v>0</v>
      </c>
      <c r="AG415" t="s">
        <v>1341</v>
      </c>
      <c r="AH415" t="s">
        <v>1284</v>
      </c>
      <c r="AI415" t="s">
        <v>1295</v>
      </c>
      <c r="AJ415" s="12" t="s">
        <v>1297</v>
      </c>
      <c r="AK415" t="s">
        <v>125</v>
      </c>
      <c r="AL415" t="s">
        <v>125</v>
      </c>
      <c r="AM415" s="8">
        <v>45171</v>
      </c>
      <c r="AN415" s="12" t="s">
        <v>1297</v>
      </c>
      <c r="AO415" s="12" t="s">
        <v>1297</v>
      </c>
      <c r="AP415" t="s">
        <v>1703</v>
      </c>
      <c r="AQ415" t="s">
        <v>120</v>
      </c>
      <c r="AR415" s="35">
        <v>459644</v>
      </c>
      <c r="AS415" t="s">
        <v>1703</v>
      </c>
      <c r="AU415" s="29">
        <f>IFERROR(Table4[[#This Row],[THT]]/Table4[[#This Row],[ACD_CALLS]],"")</f>
        <v>0</v>
      </c>
      <c r="AV415" s="29">
        <f>COUNTIF(Roster!B:B,Table4[[#This Row],[EMPLID]])</f>
        <v>1</v>
      </c>
      <c r="AW415" s="29">
        <f>IF(Table4[[#This Row],[Is Agent ]]=0,"",SUM(Table4[[#This Row],[I_ACD_TIME]],Table4[[#This Row],[I_ACD_OTHER_TIME]],Table4[[#This Row],[I_ACD_AUX_OUT_TIME]],Table4[[#This Row],[I_ACW_TIME]]))</f>
        <v>17377</v>
      </c>
    </row>
    <row r="416" spans="1:49" x14ac:dyDescent="0.25">
      <c r="A416" s="29" t="str">
        <f>CONCATENATE(Table4[[#This Row],[CMSID]],"-",Table4[[#This Row],[CALL_DATE]])</f>
        <v>399643-45174</v>
      </c>
      <c r="B416">
        <v>29474101</v>
      </c>
      <c r="C416" s="8">
        <v>45174</v>
      </c>
      <c r="D416" t="s">
        <v>123</v>
      </c>
      <c r="E416">
        <v>2</v>
      </c>
      <c r="F416">
        <v>0</v>
      </c>
      <c r="G416">
        <v>1065</v>
      </c>
      <c r="H416">
        <v>0</v>
      </c>
      <c r="I416">
        <v>0</v>
      </c>
      <c r="J416">
        <v>49</v>
      </c>
      <c r="K416">
        <v>0</v>
      </c>
      <c r="L416">
        <v>0</v>
      </c>
      <c r="M416">
        <v>0</v>
      </c>
      <c r="N416">
        <v>0</v>
      </c>
      <c r="O416">
        <v>0</v>
      </c>
      <c r="P416">
        <v>0</v>
      </c>
      <c r="Q416">
        <v>0</v>
      </c>
      <c r="R416">
        <v>6</v>
      </c>
      <c r="S416">
        <v>0</v>
      </c>
      <c r="T416">
        <v>0</v>
      </c>
      <c r="U416">
        <v>0</v>
      </c>
      <c r="V416">
        <v>0</v>
      </c>
      <c r="W416">
        <v>0</v>
      </c>
      <c r="X416">
        <v>0</v>
      </c>
      <c r="Y416">
        <v>0</v>
      </c>
      <c r="Z416">
        <v>0</v>
      </c>
      <c r="AA416">
        <v>0</v>
      </c>
      <c r="AB416">
        <v>0</v>
      </c>
      <c r="AC416">
        <v>0</v>
      </c>
      <c r="AD416">
        <v>0</v>
      </c>
      <c r="AE416">
        <v>0</v>
      </c>
      <c r="AF416">
        <v>0</v>
      </c>
      <c r="AG416" t="s">
        <v>1326</v>
      </c>
      <c r="AH416" t="s">
        <v>1291</v>
      </c>
      <c r="AI416" t="s">
        <v>1295</v>
      </c>
      <c r="AJ416" s="12" t="s">
        <v>1297</v>
      </c>
      <c r="AK416" t="s">
        <v>125</v>
      </c>
      <c r="AL416" t="s">
        <v>125</v>
      </c>
      <c r="AM416" s="8">
        <v>45178</v>
      </c>
      <c r="AN416" s="12" t="s">
        <v>1297</v>
      </c>
      <c r="AO416" s="12" t="s">
        <v>1297</v>
      </c>
      <c r="AP416" t="s">
        <v>1703</v>
      </c>
      <c r="AQ416" t="s">
        <v>120</v>
      </c>
      <c r="AR416" s="35">
        <v>399643</v>
      </c>
      <c r="AS416" t="s">
        <v>1703</v>
      </c>
      <c r="AU416" s="29">
        <f>IFERROR(Table4[[#This Row],[THT]]/Table4[[#This Row],[ACD_CALLS]],"")</f>
        <v>0</v>
      </c>
      <c r="AV416" s="29">
        <f>COUNTIF(Roster!B:B,Table4[[#This Row],[EMPLID]])</f>
        <v>1</v>
      </c>
      <c r="AW416" s="29">
        <f>IF(Table4[[#This Row],[Is Agent ]]=0,"",SUM(Table4[[#This Row],[I_ACD_TIME]],Table4[[#This Row],[I_ACD_OTHER_TIME]],Table4[[#This Row],[I_ACD_AUX_OUT_TIME]],Table4[[#This Row],[I_ACW_TIME]]))</f>
        <v>1114</v>
      </c>
    </row>
    <row r="417" spans="1:49" x14ac:dyDescent="0.25">
      <c r="A417" s="29" t="str">
        <f>CONCATENATE(Table4[[#This Row],[CMSID]],"-",Table4[[#This Row],[CALL_DATE]])</f>
        <v>399643-45173</v>
      </c>
      <c r="B417">
        <v>29474101</v>
      </c>
      <c r="C417" s="8">
        <v>45173</v>
      </c>
      <c r="D417" t="s">
        <v>118</v>
      </c>
      <c r="E417">
        <v>44</v>
      </c>
      <c r="F417">
        <v>0</v>
      </c>
      <c r="G417">
        <v>19856</v>
      </c>
      <c r="H417">
        <v>1675</v>
      </c>
      <c r="I417">
        <v>837</v>
      </c>
      <c r="J417">
        <v>352</v>
      </c>
      <c r="K417">
        <v>0</v>
      </c>
      <c r="L417">
        <v>3960</v>
      </c>
      <c r="M417">
        <v>266</v>
      </c>
      <c r="N417">
        <v>0</v>
      </c>
      <c r="O417">
        <v>18</v>
      </c>
      <c r="P417">
        <v>2794</v>
      </c>
      <c r="Q417">
        <v>12</v>
      </c>
      <c r="R417">
        <v>210</v>
      </c>
      <c r="S417">
        <v>2</v>
      </c>
      <c r="T417">
        <v>0</v>
      </c>
      <c r="U417">
        <v>35872</v>
      </c>
      <c r="V417">
        <v>12345</v>
      </c>
      <c r="W417">
        <v>1188</v>
      </c>
      <c r="X417">
        <v>116</v>
      </c>
      <c r="Y417">
        <v>0</v>
      </c>
      <c r="Z417">
        <v>2617</v>
      </c>
      <c r="AA417">
        <v>0</v>
      </c>
      <c r="AB417">
        <v>6010</v>
      </c>
      <c r="AC417">
        <v>2290</v>
      </c>
      <c r="AD417">
        <v>0</v>
      </c>
      <c r="AE417">
        <v>0</v>
      </c>
      <c r="AF417">
        <v>0</v>
      </c>
      <c r="AG417" t="s">
        <v>1326</v>
      </c>
      <c r="AH417" t="s">
        <v>1291</v>
      </c>
      <c r="AI417" t="s">
        <v>1295</v>
      </c>
      <c r="AJ417" s="12" t="s">
        <v>1297</v>
      </c>
      <c r="AK417" t="s">
        <v>125</v>
      </c>
      <c r="AL417" t="s">
        <v>125</v>
      </c>
      <c r="AM417" s="8">
        <v>45178</v>
      </c>
      <c r="AN417" s="12" t="s">
        <v>1297</v>
      </c>
      <c r="AO417" s="12" t="s">
        <v>1297</v>
      </c>
      <c r="AP417" t="s">
        <v>1703</v>
      </c>
      <c r="AQ417" t="s">
        <v>120</v>
      </c>
      <c r="AR417" s="35">
        <v>399643</v>
      </c>
      <c r="AS417" t="s">
        <v>1703</v>
      </c>
      <c r="AU417" s="29">
        <f>IFERROR(Table4[[#This Row],[THT]]/Table4[[#This Row],[ACD_CALLS]],"")</f>
        <v>0</v>
      </c>
      <c r="AV417" s="29">
        <f>COUNTIF(Roster!B:B,Table4[[#This Row],[EMPLID]])</f>
        <v>1</v>
      </c>
      <c r="AW417" s="29">
        <f>IF(Table4[[#This Row],[Is Agent ]]=0,"",SUM(Table4[[#This Row],[I_ACD_TIME]],Table4[[#This Row],[I_ACD_OTHER_TIME]],Table4[[#This Row],[I_ACD_AUX_OUT_TIME]],Table4[[#This Row],[I_ACW_TIME]]))</f>
        <v>22720</v>
      </c>
    </row>
    <row r="418" spans="1:49" x14ac:dyDescent="0.25">
      <c r="A418" s="29" t="str">
        <f>CONCATENATE(Table4[[#This Row],[CMSID]],"-",Table4[[#This Row],[CALL_DATE]])</f>
        <v>399643-45170</v>
      </c>
      <c r="B418">
        <v>29474101</v>
      </c>
      <c r="C418" s="8">
        <v>45170</v>
      </c>
      <c r="D418" t="s">
        <v>123</v>
      </c>
      <c r="E418">
        <v>1</v>
      </c>
      <c r="F418">
        <v>0</v>
      </c>
      <c r="G418">
        <v>739</v>
      </c>
      <c r="H418">
        <v>147</v>
      </c>
      <c r="I418">
        <v>0</v>
      </c>
      <c r="J418">
        <v>0</v>
      </c>
      <c r="K418">
        <v>0</v>
      </c>
      <c r="L418">
        <v>0</v>
      </c>
      <c r="M418">
        <v>0</v>
      </c>
      <c r="N418">
        <v>0</v>
      </c>
      <c r="O418">
        <v>0</v>
      </c>
      <c r="P418">
        <v>147</v>
      </c>
      <c r="Q418">
        <v>1</v>
      </c>
      <c r="R418">
        <v>3</v>
      </c>
      <c r="S418">
        <v>0</v>
      </c>
      <c r="T418">
        <v>0</v>
      </c>
      <c r="U418">
        <v>0</v>
      </c>
      <c r="V418">
        <v>0</v>
      </c>
      <c r="W418">
        <v>0</v>
      </c>
      <c r="X418">
        <v>0</v>
      </c>
      <c r="Y418">
        <v>0</v>
      </c>
      <c r="Z418">
        <v>0</v>
      </c>
      <c r="AA418">
        <v>0</v>
      </c>
      <c r="AB418">
        <v>0</v>
      </c>
      <c r="AC418">
        <v>0</v>
      </c>
      <c r="AD418">
        <v>0</v>
      </c>
      <c r="AE418">
        <v>0</v>
      </c>
      <c r="AF418">
        <v>0</v>
      </c>
      <c r="AG418" t="s">
        <v>1326</v>
      </c>
      <c r="AH418" t="s">
        <v>1291</v>
      </c>
      <c r="AI418" t="s">
        <v>1295</v>
      </c>
      <c r="AJ418" s="12" t="s">
        <v>1297</v>
      </c>
      <c r="AK418" t="s">
        <v>125</v>
      </c>
      <c r="AL418" t="s">
        <v>125</v>
      </c>
      <c r="AM418" s="8">
        <v>45171</v>
      </c>
      <c r="AN418" s="12" t="s">
        <v>1297</v>
      </c>
      <c r="AO418" s="12" t="s">
        <v>1297</v>
      </c>
      <c r="AP418" t="s">
        <v>1703</v>
      </c>
      <c r="AQ418" t="s">
        <v>120</v>
      </c>
      <c r="AR418" s="35">
        <v>399643</v>
      </c>
      <c r="AS418" t="s">
        <v>1703</v>
      </c>
      <c r="AU418" s="29">
        <f>IFERROR(Table4[[#This Row],[THT]]/Table4[[#This Row],[ACD_CALLS]],"")</f>
        <v>0</v>
      </c>
      <c r="AV418" s="29">
        <f>COUNTIF(Roster!B:B,Table4[[#This Row],[EMPLID]])</f>
        <v>1</v>
      </c>
      <c r="AW418" s="29">
        <f>IF(Table4[[#This Row],[Is Agent ]]=0,"",SUM(Table4[[#This Row],[I_ACD_TIME]],Table4[[#This Row],[I_ACD_OTHER_TIME]],Table4[[#This Row],[I_ACD_AUX_OUT_TIME]],Table4[[#This Row],[I_ACW_TIME]]))</f>
        <v>886</v>
      </c>
    </row>
    <row r="419" spans="1:49" x14ac:dyDescent="0.25">
      <c r="A419" s="29" t="str">
        <f>CONCATENATE(Table4[[#This Row],[CMSID]],"-",Table4[[#This Row],[CALL_DATE]])</f>
        <v>399643-45173</v>
      </c>
      <c r="B419">
        <v>29474101</v>
      </c>
      <c r="C419" s="8">
        <v>45173</v>
      </c>
      <c r="D419" t="s">
        <v>123</v>
      </c>
      <c r="E419">
        <v>1</v>
      </c>
      <c r="F419">
        <v>0</v>
      </c>
      <c r="G419">
        <v>220</v>
      </c>
      <c r="H419">
        <v>0</v>
      </c>
      <c r="I419">
        <v>0</v>
      </c>
      <c r="J419">
        <v>23</v>
      </c>
      <c r="K419">
        <v>0</v>
      </c>
      <c r="L419">
        <v>0</v>
      </c>
      <c r="M419">
        <v>0</v>
      </c>
      <c r="N419">
        <v>0</v>
      </c>
      <c r="O419">
        <v>0</v>
      </c>
      <c r="P419">
        <v>0</v>
      </c>
      <c r="Q419">
        <v>0</v>
      </c>
      <c r="R419">
        <v>3</v>
      </c>
      <c r="S419">
        <v>0</v>
      </c>
      <c r="T419">
        <v>0</v>
      </c>
      <c r="U419">
        <v>0</v>
      </c>
      <c r="V419">
        <v>0</v>
      </c>
      <c r="W419">
        <v>0</v>
      </c>
      <c r="X419">
        <v>0</v>
      </c>
      <c r="Y419">
        <v>0</v>
      </c>
      <c r="Z419">
        <v>0</v>
      </c>
      <c r="AA419">
        <v>0</v>
      </c>
      <c r="AB419">
        <v>0</v>
      </c>
      <c r="AC419">
        <v>0</v>
      </c>
      <c r="AD419">
        <v>0</v>
      </c>
      <c r="AE419">
        <v>0</v>
      </c>
      <c r="AF419">
        <v>0</v>
      </c>
      <c r="AG419" t="s">
        <v>1326</v>
      </c>
      <c r="AH419" t="s">
        <v>1291</v>
      </c>
      <c r="AI419" t="s">
        <v>1295</v>
      </c>
      <c r="AJ419" s="12" t="s">
        <v>1297</v>
      </c>
      <c r="AK419" t="s">
        <v>125</v>
      </c>
      <c r="AL419" t="s">
        <v>125</v>
      </c>
      <c r="AM419" s="8">
        <v>45178</v>
      </c>
      <c r="AN419" s="12" t="s">
        <v>1297</v>
      </c>
      <c r="AO419" s="12" t="s">
        <v>1297</v>
      </c>
      <c r="AP419" t="s">
        <v>1703</v>
      </c>
      <c r="AQ419" t="s">
        <v>120</v>
      </c>
      <c r="AR419" s="35">
        <v>399643</v>
      </c>
      <c r="AS419" t="s">
        <v>1703</v>
      </c>
      <c r="AU419" s="29">
        <f>IFERROR(Table4[[#This Row],[THT]]/Table4[[#This Row],[ACD_CALLS]],"")</f>
        <v>0</v>
      </c>
      <c r="AV419" s="29">
        <f>COUNTIF(Roster!B:B,Table4[[#This Row],[EMPLID]])</f>
        <v>1</v>
      </c>
      <c r="AW419" s="29">
        <f>IF(Table4[[#This Row],[Is Agent ]]=0,"",SUM(Table4[[#This Row],[I_ACD_TIME]],Table4[[#This Row],[I_ACD_OTHER_TIME]],Table4[[#This Row],[I_ACD_AUX_OUT_TIME]],Table4[[#This Row],[I_ACW_TIME]]))</f>
        <v>243</v>
      </c>
    </row>
    <row r="420" spans="1:49" x14ac:dyDescent="0.25">
      <c r="A420" s="29" t="str">
        <f>CONCATENATE(Table4[[#This Row],[CMSID]],"-",Table4[[#This Row],[CALL_DATE]])</f>
        <v>399643-45170</v>
      </c>
      <c r="B420">
        <v>29474101</v>
      </c>
      <c r="C420" s="8">
        <v>45170</v>
      </c>
      <c r="D420" t="s">
        <v>118</v>
      </c>
      <c r="E420">
        <v>35</v>
      </c>
      <c r="F420">
        <v>0</v>
      </c>
      <c r="G420">
        <v>20338</v>
      </c>
      <c r="H420">
        <v>2922</v>
      </c>
      <c r="I420">
        <v>382</v>
      </c>
      <c r="J420">
        <v>307</v>
      </c>
      <c r="K420">
        <v>0</v>
      </c>
      <c r="L420">
        <v>5252</v>
      </c>
      <c r="M420">
        <v>0</v>
      </c>
      <c r="N420">
        <v>0</v>
      </c>
      <c r="O420">
        <v>13</v>
      </c>
      <c r="P420">
        <v>4085</v>
      </c>
      <c r="Q420">
        <v>18</v>
      </c>
      <c r="R420">
        <v>163</v>
      </c>
      <c r="S420">
        <v>0</v>
      </c>
      <c r="T420">
        <v>1</v>
      </c>
      <c r="U420">
        <v>36705</v>
      </c>
      <c r="V420">
        <v>11877</v>
      </c>
      <c r="W420">
        <v>0</v>
      </c>
      <c r="X420">
        <v>169</v>
      </c>
      <c r="Y420">
        <v>0</v>
      </c>
      <c r="Z420">
        <v>2475</v>
      </c>
      <c r="AA420">
        <v>0</v>
      </c>
      <c r="AB420">
        <v>4344</v>
      </c>
      <c r="AC420">
        <v>1374</v>
      </c>
      <c r="AD420">
        <v>0</v>
      </c>
      <c r="AE420">
        <v>0</v>
      </c>
      <c r="AF420">
        <v>0</v>
      </c>
      <c r="AG420" t="s">
        <v>1326</v>
      </c>
      <c r="AH420" t="s">
        <v>1291</v>
      </c>
      <c r="AI420" t="s">
        <v>1295</v>
      </c>
      <c r="AJ420" s="12" t="s">
        <v>1297</v>
      </c>
      <c r="AK420" t="s">
        <v>125</v>
      </c>
      <c r="AL420" t="s">
        <v>125</v>
      </c>
      <c r="AM420" s="8">
        <v>45171</v>
      </c>
      <c r="AN420" s="12" t="s">
        <v>1297</v>
      </c>
      <c r="AO420" s="12" t="s">
        <v>1297</v>
      </c>
      <c r="AP420" t="s">
        <v>1703</v>
      </c>
      <c r="AQ420" t="s">
        <v>120</v>
      </c>
      <c r="AR420" s="35">
        <v>399643</v>
      </c>
      <c r="AS420" t="s">
        <v>1703</v>
      </c>
      <c r="AU420" s="29">
        <f>IFERROR(Table4[[#This Row],[THT]]/Table4[[#This Row],[ACD_CALLS]],"")</f>
        <v>0</v>
      </c>
      <c r="AV420" s="29">
        <f>COUNTIF(Roster!B:B,Table4[[#This Row],[EMPLID]])</f>
        <v>1</v>
      </c>
      <c r="AW420" s="29">
        <f>IF(Table4[[#This Row],[Is Agent ]]=0,"",SUM(Table4[[#This Row],[I_ACD_TIME]],Table4[[#This Row],[I_ACD_OTHER_TIME]],Table4[[#This Row],[I_ACD_AUX_OUT_TIME]],Table4[[#This Row],[I_ACW_TIME]]))</f>
        <v>23949</v>
      </c>
    </row>
    <row r="421" spans="1:49" x14ac:dyDescent="0.25">
      <c r="A421" s="29" t="str">
        <f>CONCATENATE(Table4[[#This Row],[CMSID]],"-",Table4[[#This Row],[CALL_DATE]])</f>
        <v>399643-45176</v>
      </c>
      <c r="B421">
        <v>29474101</v>
      </c>
      <c r="C421" s="8">
        <v>45176</v>
      </c>
      <c r="D421" t="s">
        <v>118</v>
      </c>
      <c r="E421">
        <v>39</v>
      </c>
      <c r="F421">
        <v>0</v>
      </c>
      <c r="G421">
        <v>11112</v>
      </c>
      <c r="H421">
        <v>1138</v>
      </c>
      <c r="I421">
        <v>991</v>
      </c>
      <c r="J421">
        <v>456</v>
      </c>
      <c r="K421">
        <v>0</v>
      </c>
      <c r="L421">
        <v>4153</v>
      </c>
      <c r="M421">
        <v>184</v>
      </c>
      <c r="N421">
        <v>0</v>
      </c>
      <c r="O421">
        <v>20</v>
      </c>
      <c r="P421">
        <v>2411</v>
      </c>
      <c r="Q421">
        <v>21</v>
      </c>
      <c r="R421">
        <v>190</v>
      </c>
      <c r="S421">
        <v>6</v>
      </c>
      <c r="T421">
        <v>0</v>
      </c>
      <c r="U421">
        <v>28428</v>
      </c>
      <c r="V421">
        <v>12200</v>
      </c>
      <c r="W421">
        <v>2199</v>
      </c>
      <c r="X421">
        <v>31</v>
      </c>
      <c r="Y421">
        <v>0</v>
      </c>
      <c r="Z421">
        <v>2161</v>
      </c>
      <c r="AA421">
        <v>0</v>
      </c>
      <c r="AB421">
        <v>4214</v>
      </c>
      <c r="AC421">
        <v>2047</v>
      </c>
      <c r="AD421">
        <v>0</v>
      </c>
      <c r="AE421">
        <v>0</v>
      </c>
      <c r="AF421">
        <v>0</v>
      </c>
      <c r="AG421" t="s">
        <v>1326</v>
      </c>
      <c r="AH421" t="s">
        <v>1291</v>
      </c>
      <c r="AI421" t="s">
        <v>1295</v>
      </c>
      <c r="AJ421" s="12" t="s">
        <v>1297</v>
      </c>
      <c r="AK421" t="s">
        <v>125</v>
      </c>
      <c r="AL421" t="s">
        <v>125</v>
      </c>
      <c r="AM421" s="8">
        <v>45178</v>
      </c>
      <c r="AN421" s="12" t="s">
        <v>1297</v>
      </c>
      <c r="AO421" s="12" t="s">
        <v>1297</v>
      </c>
      <c r="AP421" t="s">
        <v>1703</v>
      </c>
      <c r="AQ421" t="s">
        <v>120</v>
      </c>
      <c r="AR421" s="35">
        <v>399643</v>
      </c>
      <c r="AS421" t="s">
        <v>1703</v>
      </c>
      <c r="AU421" s="29">
        <f>IFERROR(Table4[[#This Row],[THT]]/Table4[[#This Row],[ACD_CALLS]],"")</f>
        <v>0</v>
      </c>
      <c r="AV421" s="29">
        <f>COUNTIF(Roster!B:B,Table4[[#This Row],[EMPLID]])</f>
        <v>1</v>
      </c>
      <c r="AW421" s="29">
        <f>IF(Table4[[#This Row],[Is Agent ]]=0,"",SUM(Table4[[#This Row],[I_ACD_TIME]],Table4[[#This Row],[I_ACD_OTHER_TIME]],Table4[[#This Row],[I_ACD_AUX_OUT_TIME]],Table4[[#This Row],[I_ACW_TIME]]))</f>
        <v>13697</v>
      </c>
    </row>
    <row r="422" spans="1:49" x14ac:dyDescent="0.25">
      <c r="A422" s="29" t="str">
        <f>CONCATENATE(Table4[[#This Row],[CMSID]],"-",Table4[[#This Row],[CALL_DATE]])</f>
        <v>399643-45176</v>
      </c>
      <c r="B422">
        <v>29474101</v>
      </c>
      <c r="C422" s="8">
        <v>45176</v>
      </c>
      <c r="D422" t="s">
        <v>123</v>
      </c>
      <c r="E422">
        <v>2</v>
      </c>
      <c r="F422">
        <v>0</v>
      </c>
      <c r="G422">
        <v>924</v>
      </c>
      <c r="H422">
        <v>16</v>
      </c>
      <c r="I422">
        <v>263</v>
      </c>
      <c r="J422">
        <v>0</v>
      </c>
      <c r="K422">
        <v>0</v>
      </c>
      <c r="L422">
        <v>263</v>
      </c>
      <c r="M422">
        <v>0</v>
      </c>
      <c r="N422">
        <v>0</v>
      </c>
      <c r="O422">
        <v>3</v>
      </c>
      <c r="P422">
        <v>279</v>
      </c>
      <c r="Q422">
        <v>2</v>
      </c>
      <c r="R422">
        <v>6</v>
      </c>
      <c r="S422">
        <v>0</v>
      </c>
      <c r="T422">
        <v>1</v>
      </c>
      <c r="U422">
        <v>0</v>
      </c>
      <c r="V422">
        <v>0</v>
      </c>
      <c r="W422">
        <v>0</v>
      </c>
      <c r="X422">
        <v>0</v>
      </c>
      <c r="Y422">
        <v>0</v>
      </c>
      <c r="Z422">
        <v>0</v>
      </c>
      <c r="AA422">
        <v>0</v>
      </c>
      <c r="AB422">
        <v>0</v>
      </c>
      <c r="AC422">
        <v>0</v>
      </c>
      <c r="AD422">
        <v>0</v>
      </c>
      <c r="AE422">
        <v>0</v>
      </c>
      <c r="AF422">
        <v>0</v>
      </c>
      <c r="AG422" t="s">
        <v>1326</v>
      </c>
      <c r="AH422" t="s">
        <v>1291</v>
      </c>
      <c r="AI422" t="s">
        <v>1295</v>
      </c>
      <c r="AJ422" s="12" t="s">
        <v>1297</v>
      </c>
      <c r="AK422" t="s">
        <v>125</v>
      </c>
      <c r="AL422" t="s">
        <v>125</v>
      </c>
      <c r="AM422" s="8">
        <v>45178</v>
      </c>
      <c r="AN422" s="12" t="s">
        <v>1297</v>
      </c>
      <c r="AO422" s="12" t="s">
        <v>1297</v>
      </c>
      <c r="AP422" t="s">
        <v>1703</v>
      </c>
      <c r="AQ422" t="s">
        <v>120</v>
      </c>
      <c r="AR422" s="35">
        <v>399643</v>
      </c>
      <c r="AS422" t="s">
        <v>1703</v>
      </c>
      <c r="AU422" s="29">
        <f>IFERROR(Table4[[#This Row],[THT]]/Table4[[#This Row],[ACD_CALLS]],"")</f>
        <v>0</v>
      </c>
      <c r="AV422" s="29">
        <f>COUNTIF(Roster!B:B,Table4[[#This Row],[EMPLID]])</f>
        <v>1</v>
      </c>
      <c r="AW422" s="29">
        <f>IF(Table4[[#This Row],[Is Agent ]]=0,"",SUM(Table4[[#This Row],[I_ACD_TIME]],Table4[[#This Row],[I_ACD_OTHER_TIME]],Table4[[#This Row],[I_ACD_AUX_OUT_TIME]],Table4[[#This Row],[I_ACW_TIME]]))</f>
        <v>1203</v>
      </c>
    </row>
    <row r="423" spans="1:49" x14ac:dyDescent="0.25">
      <c r="A423" s="29" t="str">
        <f>CONCATENATE(Table4[[#This Row],[CMSID]],"-",Table4[[#This Row],[CALL_DATE]])</f>
        <v>399643-45174</v>
      </c>
      <c r="B423">
        <v>29474101</v>
      </c>
      <c r="C423" s="8">
        <v>45174</v>
      </c>
      <c r="D423" t="s">
        <v>118</v>
      </c>
      <c r="E423">
        <v>41</v>
      </c>
      <c r="F423">
        <v>0</v>
      </c>
      <c r="G423">
        <v>19001</v>
      </c>
      <c r="H423">
        <v>2157</v>
      </c>
      <c r="I423">
        <v>761</v>
      </c>
      <c r="J423">
        <v>333</v>
      </c>
      <c r="K423">
        <v>0</v>
      </c>
      <c r="L423">
        <v>1943</v>
      </c>
      <c r="M423">
        <v>459</v>
      </c>
      <c r="N423">
        <v>0</v>
      </c>
      <c r="O423">
        <v>22</v>
      </c>
      <c r="P423">
        <v>3512</v>
      </c>
      <c r="Q423">
        <v>25</v>
      </c>
      <c r="R423">
        <v>198</v>
      </c>
      <c r="S423">
        <v>5</v>
      </c>
      <c r="T423">
        <v>0</v>
      </c>
      <c r="U423">
        <v>35439</v>
      </c>
      <c r="V423">
        <v>10053</v>
      </c>
      <c r="W423">
        <v>2351</v>
      </c>
      <c r="X423">
        <v>93</v>
      </c>
      <c r="Y423">
        <v>0</v>
      </c>
      <c r="Z423">
        <v>2891</v>
      </c>
      <c r="AA423">
        <v>0</v>
      </c>
      <c r="AB423">
        <v>5011</v>
      </c>
      <c r="AC423">
        <v>702</v>
      </c>
      <c r="AD423">
        <v>0</v>
      </c>
      <c r="AE423">
        <v>321</v>
      </c>
      <c r="AF423">
        <v>0</v>
      </c>
      <c r="AG423" t="s">
        <v>1326</v>
      </c>
      <c r="AH423" t="s">
        <v>1291</v>
      </c>
      <c r="AI423" t="s">
        <v>1295</v>
      </c>
      <c r="AJ423" s="12" t="s">
        <v>1297</v>
      </c>
      <c r="AK423" t="s">
        <v>125</v>
      </c>
      <c r="AL423" t="s">
        <v>125</v>
      </c>
      <c r="AM423" s="8">
        <v>45178</v>
      </c>
      <c r="AN423" s="12" t="s">
        <v>1297</v>
      </c>
      <c r="AO423" s="12" t="s">
        <v>1297</v>
      </c>
      <c r="AP423" t="s">
        <v>1703</v>
      </c>
      <c r="AQ423" t="s">
        <v>120</v>
      </c>
      <c r="AR423" s="35">
        <v>399643</v>
      </c>
      <c r="AS423" t="s">
        <v>1703</v>
      </c>
      <c r="AU423" s="29">
        <f>IFERROR(Table4[[#This Row],[THT]]/Table4[[#This Row],[ACD_CALLS]],"")</f>
        <v>0</v>
      </c>
      <c r="AV423" s="29">
        <f>COUNTIF(Roster!B:B,Table4[[#This Row],[EMPLID]])</f>
        <v>1</v>
      </c>
      <c r="AW423" s="29">
        <f>IF(Table4[[#This Row],[Is Agent ]]=0,"",SUM(Table4[[#This Row],[I_ACD_TIME]],Table4[[#This Row],[I_ACD_OTHER_TIME]],Table4[[#This Row],[I_ACD_AUX_OUT_TIME]],Table4[[#This Row],[I_ACW_TIME]]))</f>
        <v>22252</v>
      </c>
    </row>
    <row r="424" spans="1:49" x14ac:dyDescent="0.25">
      <c r="A424" s="29" t="str">
        <f>CONCATENATE(Table4[[#This Row],[CMSID]],"-",Table4[[#This Row],[CALL_DATE]])</f>
        <v>363643-45170</v>
      </c>
      <c r="B424">
        <v>22511101</v>
      </c>
      <c r="C424" s="8">
        <v>45170</v>
      </c>
      <c r="D424" t="s">
        <v>118</v>
      </c>
      <c r="E424">
        <v>29</v>
      </c>
      <c r="F424">
        <v>0</v>
      </c>
      <c r="G424">
        <v>18161</v>
      </c>
      <c r="H424">
        <v>656</v>
      </c>
      <c r="I424">
        <v>504</v>
      </c>
      <c r="J424">
        <v>359</v>
      </c>
      <c r="K424">
        <v>0</v>
      </c>
      <c r="L424">
        <v>4013</v>
      </c>
      <c r="M424">
        <v>0</v>
      </c>
      <c r="N424">
        <v>0</v>
      </c>
      <c r="O424">
        <v>24</v>
      </c>
      <c r="P424">
        <v>1512</v>
      </c>
      <c r="Q424">
        <v>13</v>
      </c>
      <c r="R424">
        <v>131</v>
      </c>
      <c r="S424">
        <v>0</v>
      </c>
      <c r="T424">
        <v>5</v>
      </c>
      <c r="U424">
        <v>30364</v>
      </c>
      <c r="V424">
        <v>10976</v>
      </c>
      <c r="W424">
        <v>3</v>
      </c>
      <c r="X424">
        <v>205</v>
      </c>
      <c r="Y424">
        <v>0</v>
      </c>
      <c r="Z424">
        <v>1791</v>
      </c>
      <c r="AA424">
        <v>0</v>
      </c>
      <c r="AB424">
        <v>7672</v>
      </c>
      <c r="AC424">
        <v>545</v>
      </c>
      <c r="AD424">
        <v>0</v>
      </c>
      <c r="AE424">
        <v>221</v>
      </c>
      <c r="AF424">
        <v>0</v>
      </c>
      <c r="AG424" t="s">
        <v>1319</v>
      </c>
      <c r="AH424" t="s">
        <v>1290</v>
      </c>
      <c r="AI424" t="s">
        <v>1295</v>
      </c>
      <c r="AJ424" s="12" t="s">
        <v>1297</v>
      </c>
      <c r="AK424" t="s">
        <v>125</v>
      </c>
      <c r="AL424" t="s">
        <v>125</v>
      </c>
      <c r="AM424" s="8">
        <v>45171</v>
      </c>
      <c r="AN424" s="12" t="s">
        <v>1297</v>
      </c>
      <c r="AO424" s="12" t="s">
        <v>1297</v>
      </c>
      <c r="AP424" t="s">
        <v>1703</v>
      </c>
      <c r="AQ424" t="s">
        <v>120</v>
      </c>
      <c r="AR424" s="35">
        <v>363643</v>
      </c>
      <c r="AS424" t="s">
        <v>1703</v>
      </c>
      <c r="AU424" s="29">
        <f>IFERROR(Table4[[#This Row],[THT]]/Table4[[#This Row],[ACD_CALLS]],"")</f>
        <v>0</v>
      </c>
      <c r="AV424" s="29">
        <f>COUNTIF(Roster!B:B,Table4[[#This Row],[EMPLID]])</f>
        <v>1</v>
      </c>
      <c r="AW424" s="29">
        <f>IF(Table4[[#This Row],[Is Agent ]]=0,"",SUM(Table4[[#This Row],[I_ACD_TIME]],Table4[[#This Row],[I_ACD_OTHER_TIME]],Table4[[#This Row],[I_ACD_AUX_OUT_TIME]],Table4[[#This Row],[I_ACW_TIME]]))</f>
        <v>19680</v>
      </c>
    </row>
    <row r="425" spans="1:49" x14ac:dyDescent="0.25">
      <c r="A425" s="29" t="str">
        <f>CONCATENATE(Table4[[#This Row],[CMSID]],"-",Table4[[#This Row],[CALL_DATE]])</f>
        <v>363643-45175</v>
      </c>
      <c r="B425">
        <v>22511101</v>
      </c>
      <c r="C425" s="8">
        <v>45175</v>
      </c>
      <c r="D425" t="s">
        <v>123</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t="s">
        <v>1319</v>
      </c>
      <c r="AH425" t="s">
        <v>1290</v>
      </c>
      <c r="AI425" t="s">
        <v>1295</v>
      </c>
      <c r="AJ425" s="12" t="s">
        <v>1297</v>
      </c>
      <c r="AK425" t="s">
        <v>125</v>
      </c>
      <c r="AL425" t="s">
        <v>125</v>
      </c>
      <c r="AM425" s="8">
        <v>45178</v>
      </c>
      <c r="AN425" s="12" t="s">
        <v>1297</v>
      </c>
      <c r="AO425" s="12" t="s">
        <v>1297</v>
      </c>
      <c r="AP425" t="s">
        <v>1703</v>
      </c>
      <c r="AQ425" t="s">
        <v>120</v>
      </c>
      <c r="AR425" s="35">
        <v>363643</v>
      </c>
      <c r="AS425" t="s">
        <v>1703</v>
      </c>
      <c r="AU425" s="29" t="str">
        <f>IFERROR(Table4[[#This Row],[THT]]/Table4[[#This Row],[ACD_CALLS]],"")</f>
        <v/>
      </c>
      <c r="AV425" s="29">
        <f>COUNTIF(Roster!B:B,Table4[[#This Row],[EMPLID]])</f>
        <v>1</v>
      </c>
      <c r="AW425" s="29">
        <f>IF(Table4[[#This Row],[Is Agent ]]=0,"",SUM(Table4[[#This Row],[I_ACD_TIME]],Table4[[#This Row],[I_ACD_OTHER_TIME]],Table4[[#This Row],[I_ACD_AUX_OUT_TIME]],Table4[[#This Row],[I_ACW_TIME]]))</f>
        <v>0</v>
      </c>
    </row>
    <row r="426" spans="1:49" x14ac:dyDescent="0.25">
      <c r="A426" s="29" t="str">
        <f>CONCATENATE(Table4[[#This Row],[CMSID]],"-",Table4[[#This Row],[CALL_DATE]])</f>
        <v>363643-45173</v>
      </c>
      <c r="B426">
        <v>22511101</v>
      </c>
      <c r="C426" s="8">
        <v>45173</v>
      </c>
      <c r="D426" t="s">
        <v>123</v>
      </c>
      <c r="E426">
        <v>1</v>
      </c>
      <c r="F426">
        <v>0</v>
      </c>
      <c r="G426">
        <v>131</v>
      </c>
      <c r="H426">
        <v>1</v>
      </c>
      <c r="I426">
        <v>164</v>
      </c>
      <c r="J426">
        <v>28</v>
      </c>
      <c r="K426">
        <v>0</v>
      </c>
      <c r="L426">
        <v>164</v>
      </c>
      <c r="M426">
        <v>0</v>
      </c>
      <c r="N426">
        <v>0</v>
      </c>
      <c r="O426">
        <v>1</v>
      </c>
      <c r="P426">
        <v>166</v>
      </c>
      <c r="Q426">
        <v>2</v>
      </c>
      <c r="R426">
        <v>3</v>
      </c>
      <c r="S426">
        <v>0</v>
      </c>
      <c r="T426">
        <v>1</v>
      </c>
      <c r="U426">
        <v>0</v>
      </c>
      <c r="V426">
        <v>0</v>
      </c>
      <c r="W426">
        <v>0</v>
      </c>
      <c r="X426">
        <v>0</v>
      </c>
      <c r="Y426">
        <v>0</v>
      </c>
      <c r="Z426">
        <v>0</v>
      </c>
      <c r="AA426">
        <v>0</v>
      </c>
      <c r="AB426">
        <v>0</v>
      </c>
      <c r="AC426">
        <v>0</v>
      </c>
      <c r="AD426">
        <v>0</v>
      </c>
      <c r="AE426">
        <v>0</v>
      </c>
      <c r="AF426">
        <v>0</v>
      </c>
      <c r="AG426" t="s">
        <v>1319</v>
      </c>
      <c r="AH426" t="s">
        <v>1290</v>
      </c>
      <c r="AI426" t="s">
        <v>1295</v>
      </c>
      <c r="AJ426" s="12" t="s">
        <v>1297</v>
      </c>
      <c r="AK426" t="s">
        <v>125</v>
      </c>
      <c r="AL426" t="s">
        <v>125</v>
      </c>
      <c r="AM426" s="8">
        <v>45178</v>
      </c>
      <c r="AN426" s="12" t="s">
        <v>1297</v>
      </c>
      <c r="AO426" s="12" t="s">
        <v>1297</v>
      </c>
      <c r="AP426" t="s">
        <v>1703</v>
      </c>
      <c r="AQ426" t="s">
        <v>120</v>
      </c>
      <c r="AR426" s="35">
        <v>363643</v>
      </c>
      <c r="AS426" t="s">
        <v>1703</v>
      </c>
      <c r="AU426" s="29">
        <f>IFERROR(Table4[[#This Row],[THT]]/Table4[[#This Row],[ACD_CALLS]],"")</f>
        <v>0</v>
      </c>
      <c r="AV426" s="29">
        <f>COUNTIF(Roster!B:B,Table4[[#This Row],[EMPLID]])</f>
        <v>1</v>
      </c>
      <c r="AW426" s="29">
        <f>IF(Table4[[#This Row],[Is Agent ]]=0,"",SUM(Table4[[#This Row],[I_ACD_TIME]],Table4[[#This Row],[I_ACD_OTHER_TIME]],Table4[[#This Row],[I_ACD_AUX_OUT_TIME]],Table4[[#This Row],[I_ACW_TIME]]))</f>
        <v>324</v>
      </c>
    </row>
    <row r="427" spans="1:49" x14ac:dyDescent="0.25">
      <c r="A427" s="29" t="str">
        <f>CONCATENATE(Table4[[#This Row],[CMSID]],"-",Table4[[#This Row],[CALL_DATE]])</f>
        <v>363643-45177</v>
      </c>
      <c r="B427">
        <v>22511101</v>
      </c>
      <c r="C427" s="8">
        <v>45177</v>
      </c>
      <c r="D427" t="s">
        <v>118</v>
      </c>
      <c r="E427">
        <v>20</v>
      </c>
      <c r="F427">
        <v>1</v>
      </c>
      <c r="G427">
        <v>13367</v>
      </c>
      <c r="H427">
        <v>1047</v>
      </c>
      <c r="I427">
        <v>413</v>
      </c>
      <c r="J427">
        <v>95</v>
      </c>
      <c r="K427">
        <v>0</v>
      </c>
      <c r="L427">
        <v>6679</v>
      </c>
      <c r="M427">
        <v>80</v>
      </c>
      <c r="N427">
        <v>0</v>
      </c>
      <c r="O427">
        <v>23</v>
      </c>
      <c r="P427">
        <v>1887</v>
      </c>
      <c r="Q427">
        <v>15</v>
      </c>
      <c r="R427">
        <v>99</v>
      </c>
      <c r="S427">
        <v>4</v>
      </c>
      <c r="T427">
        <v>0</v>
      </c>
      <c r="U427">
        <v>29565</v>
      </c>
      <c r="V427">
        <v>13805</v>
      </c>
      <c r="W427">
        <v>1147</v>
      </c>
      <c r="X427">
        <v>515</v>
      </c>
      <c r="Y427">
        <v>2</v>
      </c>
      <c r="Z427">
        <v>1856</v>
      </c>
      <c r="AA427">
        <v>0</v>
      </c>
      <c r="AB427">
        <v>10391</v>
      </c>
      <c r="AC427">
        <v>0</v>
      </c>
      <c r="AD427">
        <v>0</v>
      </c>
      <c r="AE427">
        <v>25</v>
      </c>
      <c r="AF427">
        <v>0</v>
      </c>
      <c r="AG427" t="s">
        <v>1319</v>
      </c>
      <c r="AH427" t="s">
        <v>1290</v>
      </c>
      <c r="AI427" t="s">
        <v>1295</v>
      </c>
      <c r="AJ427" s="12" t="s">
        <v>1297</v>
      </c>
      <c r="AK427" t="s">
        <v>125</v>
      </c>
      <c r="AL427" t="s">
        <v>125</v>
      </c>
      <c r="AM427" s="8">
        <v>45178</v>
      </c>
      <c r="AN427" s="12" t="s">
        <v>1297</v>
      </c>
      <c r="AO427" s="12" t="s">
        <v>1297</v>
      </c>
      <c r="AP427" t="s">
        <v>1703</v>
      </c>
      <c r="AQ427" t="s">
        <v>120</v>
      </c>
      <c r="AR427" s="35">
        <v>363643</v>
      </c>
      <c r="AS427" t="s">
        <v>1703</v>
      </c>
      <c r="AU427" s="29">
        <f>IFERROR(Table4[[#This Row],[THT]]/Table4[[#This Row],[ACD_CALLS]],"")</f>
        <v>0</v>
      </c>
      <c r="AV427" s="29">
        <f>COUNTIF(Roster!B:B,Table4[[#This Row],[EMPLID]])</f>
        <v>1</v>
      </c>
      <c r="AW427" s="29">
        <f>IF(Table4[[#This Row],[Is Agent ]]=0,"",SUM(Table4[[#This Row],[I_ACD_TIME]],Table4[[#This Row],[I_ACD_OTHER_TIME]],Table4[[#This Row],[I_ACD_AUX_OUT_TIME]],Table4[[#This Row],[I_ACW_TIME]]))</f>
        <v>14922</v>
      </c>
    </row>
    <row r="428" spans="1:49" x14ac:dyDescent="0.25">
      <c r="A428" s="29" t="str">
        <f>CONCATENATE(Table4[[#This Row],[CMSID]],"-",Table4[[#This Row],[CALL_DATE]])</f>
        <v>363643-45174</v>
      </c>
      <c r="B428">
        <v>22511101</v>
      </c>
      <c r="C428" s="8">
        <v>45174</v>
      </c>
      <c r="D428" t="s">
        <v>118</v>
      </c>
      <c r="E428">
        <v>32</v>
      </c>
      <c r="F428">
        <v>0</v>
      </c>
      <c r="G428">
        <v>13942</v>
      </c>
      <c r="H428">
        <v>1688</v>
      </c>
      <c r="I428">
        <v>257</v>
      </c>
      <c r="J428">
        <v>352</v>
      </c>
      <c r="K428">
        <v>0</v>
      </c>
      <c r="L428">
        <v>2953</v>
      </c>
      <c r="M428">
        <v>0</v>
      </c>
      <c r="N428">
        <v>0</v>
      </c>
      <c r="O428">
        <v>22</v>
      </c>
      <c r="P428">
        <v>2411</v>
      </c>
      <c r="Q428">
        <v>11</v>
      </c>
      <c r="R428">
        <v>147</v>
      </c>
      <c r="S428">
        <v>1</v>
      </c>
      <c r="T428">
        <v>1</v>
      </c>
      <c r="U428">
        <v>27492</v>
      </c>
      <c r="V428">
        <v>9523</v>
      </c>
      <c r="W428">
        <v>1579</v>
      </c>
      <c r="X428">
        <v>263</v>
      </c>
      <c r="Y428">
        <v>0</v>
      </c>
      <c r="Z428">
        <v>1923</v>
      </c>
      <c r="AA428">
        <v>0</v>
      </c>
      <c r="AB428">
        <v>5740</v>
      </c>
      <c r="AC428">
        <v>1</v>
      </c>
      <c r="AD428">
        <v>0</v>
      </c>
      <c r="AE428">
        <v>312</v>
      </c>
      <c r="AF428">
        <v>1</v>
      </c>
      <c r="AG428" t="s">
        <v>1319</v>
      </c>
      <c r="AH428" t="s">
        <v>1290</v>
      </c>
      <c r="AI428" t="s">
        <v>1295</v>
      </c>
      <c r="AJ428" s="12" t="s">
        <v>1297</v>
      </c>
      <c r="AK428" t="s">
        <v>125</v>
      </c>
      <c r="AL428" t="s">
        <v>125</v>
      </c>
      <c r="AM428" s="8">
        <v>45178</v>
      </c>
      <c r="AN428" s="12" t="s">
        <v>1297</v>
      </c>
      <c r="AO428" s="12" t="s">
        <v>1297</v>
      </c>
      <c r="AP428" t="s">
        <v>1703</v>
      </c>
      <c r="AQ428" t="s">
        <v>120</v>
      </c>
      <c r="AR428" s="35">
        <v>363643</v>
      </c>
      <c r="AS428" t="s">
        <v>1703</v>
      </c>
      <c r="AU428" s="29">
        <f>IFERROR(Table4[[#This Row],[THT]]/Table4[[#This Row],[ACD_CALLS]],"")</f>
        <v>0</v>
      </c>
      <c r="AV428" s="29">
        <f>COUNTIF(Roster!B:B,Table4[[#This Row],[EMPLID]])</f>
        <v>1</v>
      </c>
      <c r="AW428" s="29">
        <f>IF(Table4[[#This Row],[Is Agent ]]=0,"",SUM(Table4[[#This Row],[I_ACD_TIME]],Table4[[#This Row],[I_ACD_OTHER_TIME]],Table4[[#This Row],[I_ACD_AUX_OUT_TIME]],Table4[[#This Row],[I_ACW_TIME]]))</f>
        <v>16239</v>
      </c>
    </row>
    <row r="429" spans="1:49" x14ac:dyDescent="0.25">
      <c r="A429" s="29" t="str">
        <f>CONCATENATE(Table4[[#This Row],[CMSID]],"-",Table4[[#This Row],[CALL_DATE]])</f>
        <v>363643-45174</v>
      </c>
      <c r="B429">
        <v>22511101</v>
      </c>
      <c r="C429" s="8">
        <v>45174</v>
      </c>
      <c r="D429" t="s">
        <v>123</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t="s">
        <v>1319</v>
      </c>
      <c r="AH429" t="s">
        <v>1290</v>
      </c>
      <c r="AI429" t="s">
        <v>1295</v>
      </c>
      <c r="AJ429" s="12" t="s">
        <v>1297</v>
      </c>
      <c r="AK429" t="s">
        <v>125</v>
      </c>
      <c r="AL429" t="s">
        <v>125</v>
      </c>
      <c r="AM429" s="8">
        <v>45178</v>
      </c>
      <c r="AN429" s="12" t="s">
        <v>1297</v>
      </c>
      <c r="AO429" s="12" t="s">
        <v>1297</v>
      </c>
      <c r="AP429" t="s">
        <v>1703</v>
      </c>
      <c r="AQ429" t="s">
        <v>120</v>
      </c>
      <c r="AR429" s="35">
        <v>363643</v>
      </c>
      <c r="AS429" t="s">
        <v>1703</v>
      </c>
      <c r="AU429" s="29" t="str">
        <f>IFERROR(Table4[[#This Row],[THT]]/Table4[[#This Row],[ACD_CALLS]],"")</f>
        <v/>
      </c>
      <c r="AV429" s="29">
        <f>COUNTIF(Roster!B:B,Table4[[#This Row],[EMPLID]])</f>
        <v>1</v>
      </c>
      <c r="AW429" s="29">
        <f>IF(Table4[[#This Row],[Is Agent ]]=0,"",SUM(Table4[[#This Row],[I_ACD_TIME]],Table4[[#This Row],[I_ACD_OTHER_TIME]],Table4[[#This Row],[I_ACD_AUX_OUT_TIME]],Table4[[#This Row],[I_ACW_TIME]]))</f>
        <v>0</v>
      </c>
    </row>
    <row r="430" spans="1:49" x14ac:dyDescent="0.25">
      <c r="A430" s="29" t="str">
        <f>CONCATENATE(Table4[[#This Row],[CMSID]],"-",Table4[[#This Row],[CALL_DATE]])</f>
        <v>363643-45170</v>
      </c>
      <c r="B430">
        <v>22511101</v>
      </c>
      <c r="C430" s="8">
        <v>45170</v>
      </c>
      <c r="D430" t="s">
        <v>123</v>
      </c>
      <c r="E430">
        <v>1</v>
      </c>
      <c r="F430">
        <v>0</v>
      </c>
      <c r="G430">
        <v>71</v>
      </c>
      <c r="H430">
        <v>0</v>
      </c>
      <c r="I430">
        <v>0</v>
      </c>
      <c r="J430">
        <v>4</v>
      </c>
      <c r="K430">
        <v>0</v>
      </c>
      <c r="L430">
        <v>0</v>
      </c>
      <c r="M430">
        <v>0</v>
      </c>
      <c r="N430">
        <v>0</v>
      </c>
      <c r="O430">
        <v>0</v>
      </c>
      <c r="P430">
        <v>0</v>
      </c>
      <c r="Q430">
        <v>0</v>
      </c>
      <c r="R430">
        <v>3</v>
      </c>
      <c r="S430">
        <v>0</v>
      </c>
      <c r="T430">
        <v>0</v>
      </c>
      <c r="U430">
        <v>0</v>
      </c>
      <c r="V430">
        <v>0</v>
      </c>
      <c r="W430">
        <v>0</v>
      </c>
      <c r="X430">
        <v>0</v>
      </c>
      <c r="Y430">
        <v>0</v>
      </c>
      <c r="Z430">
        <v>0</v>
      </c>
      <c r="AA430">
        <v>0</v>
      </c>
      <c r="AB430">
        <v>0</v>
      </c>
      <c r="AC430">
        <v>0</v>
      </c>
      <c r="AD430">
        <v>0</v>
      </c>
      <c r="AE430">
        <v>0</v>
      </c>
      <c r="AF430">
        <v>0</v>
      </c>
      <c r="AG430" t="s">
        <v>1319</v>
      </c>
      <c r="AH430" t="s">
        <v>1290</v>
      </c>
      <c r="AI430" t="s">
        <v>1295</v>
      </c>
      <c r="AJ430" s="12" t="s">
        <v>1297</v>
      </c>
      <c r="AK430" t="s">
        <v>125</v>
      </c>
      <c r="AL430" t="s">
        <v>125</v>
      </c>
      <c r="AM430" s="8">
        <v>45171</v>
      </c>
      <c r="AN430" s="12" t="s">
        <v>1297</v>
      </c>
      <c r="AO430" s="12" t="s">
        <v>1297</v>
      </c>
      <c r="AP430" t="s">
        <v>1703</v>
      </c>
      <c r="AQ430" t="s">
        <v>120</v>
      </c>
      <c r="AR430" s="35">
        <v>363643</v>
      </c>
      <c r="AS430" t="s">
        <v>1703</v>
      </c>
      <c r="AU430" s="29">
        <f>IFERROR(Table4[[#This Row],[THT]]/Table4[[#This Row],[ACD_CALLS]],"")</f>
        <v>0</v>
      </c>
      <c r="AV430" s="29">
        <f>COUNTIF(Roster!B:B,Table4[[#This Row],[EMPLID]])</f>
        <v>1</v>
      </c>
      <c r="AW430" s="29">
        <f>IF(Table4[[#This Row],[Is Agent ]]=0,"",SUM(Table4[[#This Row],[I_ACD_TIME]],Table4[[#This Row],[I_ACD_OTHER_TIME]],Table4[[#This Row],[I_ACD_AUX_OUT_TIME]],Table4[[#This Row],[I_ACW_TIME]]))</f>
        <v>75</v>
      </c>
    </row>
    <row r="431" spans="1:49" x14ac:dyDescent="0.25">
      <c r="A431" s="29" t="str">
        <f>CONCATENATE(Table4[[#This Row],[CMSID]],"-",Table4[[#This Row],[CALL_DATE]])</f>
        <v>363643-45175</v>
      </c>
      <c r="B431">
        <v>22511101</v>
      </c>
      <c r="C431" s="8">
        <v>45175</v>
      </c>
      <c r="D431" t="s">
        <v>118</v>
      </c>
      <c r="E431">
        <v>31</v>
      </c>
      <c r="F431">
        <v>0</v>
      </c>
      <c r="G431">
        <v>16115</v>
      </c>
      <c r="H431">
        <v>1304</v>
      </c>
      <c r="I431">
        <v>887</v>
      </c>
      <c r="J431">
        <v>372</v>
      </c>
      <c r="K431">
        <v>0</v>
      </c>
      <c r="L431">
        <v>1700</v>
      </c>
      <c r="M431">
        <v>0</v>
      </c>
      <c r="N431">
        <v>0</v>
      </c>
      <c r="O431">
        <v>12</v>
      </c>
      <c r="P431">
        <v>2195</v>
      </c>
      <c r="Q431">
        <v>15</v>
      </c>
      <c r="R431">
        <v>146</v>
      </c>
      <c r="S431">
        <v>0</v>
      </c>
      <c r="T431">
        <v>2</v>
      </c>
      <c r="U431">
        <v>28448</v>
      </c>
      <c r="V431">
        <v>8709</v>
      </c>
      <c r="W431">
        <v>1802</v>
      </c>
      <c r="X431">
        <v>374</v>
      </c>
      <c r="Y431">
        <v>1</v>
      </c>
      <c r="Z431">
        <v>1842</v>
      </c>
      <c r="AA431">
        <v>3</v>
      </c>
      <c r="AB431">
        <v>4284</v>
      </c>
      <c r="AC431">
        <v>657</v>
      </c>
      <c r="AD431">
        <v>0</v>
      </c>
      <c r="AE431">
        <v>139</v>
      </c>
      <c r="AF431">
        <v>0</v>
      </c>
      <c r="AG431" t="s">
        <v>1319</v>
      </c>
      <c r="AH431" t="s">
        <v>1290</v>
      </c>
      <c r="AI431" t="s">
        <v>1295</v>
      </c>
      <c r="AJ431" s="12" t="s">
        <v>1297</v>
      </c>
      <c r="AK431" t="s">
        <v>125</v>
      </c>
      <c r="AL431" t="s">
        <v>125</v>
      </c>
      <c r="AM431" s="8">
        <v>45178</v>
      </c>
      <c r="AN431" s="12" t="s">
        <v>1297</v>
      </c>
      <c r="AO431" s="12" t="s">
        <v>1297</v>
      </c>
      <c r="AP431" t="s">
        <v>1703</v>
      </c>
      <c r="AQ431" t="s">
        <v>120</v>
      </c>
      <c r="AR431" s="35">
        <v>363643</v>
      </c>
      <c r="AS431" t="s">
        <v>1703</v>
      </c>
      <c r="AU431" s="29">
        <f>IFERROR(Table4[[#This Row],[THT]]/Table4[[#This Row],[ACD_CALLS]],"")</f>
        <v>0</v>
      </c>
      <c r="AV431" s="29">
        <f>COUNTIF(Roster!B:B,Table4[[#This Row],[EMPLID]])</f>
        <v>1</v>
      </c>
      <c r="AW431" s="29">
        <f>IF(Table4[[#This Row],[Is Agent ]]=0,"",SUM(Table4[[#This Row],[I_ACD_TIME]],Table4[[#This Row],[I_ACD_OTHER_TIME]],Table4[[#This Row],[I_ACD_AUX_OUT_TIME]],Table4[[#This Row],[I_ACW_TIME]]))</f>
        <v>18678</v>
      </c>
    </row>
    <row r="432" spans="1:49" x14ac:dyDescent="0.25">
      <c r="A432" s="29" t="str">
        <f>CONCATENATE(Table4[[#This Row],[CMSID]],"-",Table4[[#This Row],[CALL_DATE]])</f>
        <v>363643-45176</v>
      </c>
      <c r="B432">
        <v>22511101</v>
      </c>
      <c r="C432" s="8">
        <v>45176</v>
      </c>
      <c r="D432" t="s">
        <v>118</v>
      </c>
      <c r="E432">
        <v>32</v>
      </c>
      <c r="F432">
        <v>0</v>
      </c>
      <c r="G432">
        <v>17383</v>
      </c>
      <c r="H432">
        <v>727</v>
      </c>
      <c r="I432">
        <v>717</v>
      </c>
      <c r="J432">
        <v>324</v>
      </c>
      <c r="K432">
        <v>0</v>
      </c>
      <c r="L432">
        <v>2558</v>
      </c>
      <c r="M432">
        <v>0</v>
      </c>
      <c r="N432">
        <v>0</v>
      </c>
      <c r="O432">
        <v>18</v>
      </c>
      <c r="P432">
        <v>1663</v>
      </c>
      <c r="Q432">
        <v>10</v>
      </c>
      <c r="R432">
        <v>153</v>
      </c>
      <c r="S432">
        <v>0</v>
      </c>
      <c r="T432">
        <v>1</v>
      </c>
      <c r="U432">
        <v>29259</v>
      </c>
      <c r="V432">
        <v>9060</v>
      </c>
      <c r="W432">
        <v>1612</v>
      </c>
      <c r="X432">
        <v>256</v>
      </c>
      <c r="Y432">
        <v>0</v>
      </c>
      <c r="Z432">
        <v>1778</v>
      </c>
      <c r="AA432">
        <v>0</v>
      </c>
      <c r="AB432">
        <v>6121</v>
      </c>
      <c r="AC432">
        <v>0</v>
      </c>
      <c r="AD432">
        <v>0</v>
      </c>
      <c r="AE432">
        <v>159</v>
      </c>
      <c r="AF432">
        <v>2</v>
      </c>
      <c r="AG432" t="s">
        <v>1319</v>
      </c>
      <c r="AH432" t="s">
        <v>1290</v>
      </c>
      <c r="AI432" t="s">
        <v>1295</v>
      </c>
      <c r="AJ432" s="12" t="s">
        <v>1297</v>
      </c>
      <c r="AK432" t="s">
        <v>125</v>
      </c>
      <c r="AL432" t="s">
        <v>125</v>
      </c>
      <c r="AM432" s="8">
        <v>45178</v>
      </c>
      <c r="AN432" s="12" t="s">
        <v>1297</v>
      </c>
      <c r="AO432" s="12" t="s">
        <v>1297</v>
      </c>
      <c r="AP432" t="s">
        <v>1703</v>
      </c>
      <c r="AQ432" t="s">
        <v>120</v>
      </c>
      <c r="AR432" s="35">
        <v>363643</v>
      </c>
      <c r="AS432" t="s">
        <v>1703</v>
      </c>
      <c r="AU432" s="29">
        <f>IFERROR(Table4[[#This Row],[THT]]/Table4[[#This Row],[ACD_CALLS]],"")</f>
        <v>0</v>
      </c>
      <c r="AV432" s="29">
        <f>COUNTIF(Roster!B:B,Table4[[#This Row],[EMPLID]])</f>
        <v>1</v>
      </c>
      <c r="AW432" s="29">
        <f>IF(Table4[[#This Row],[Is Agent ]]=0,"",SUM(Table4[[#This Row],[I_ACD_TIME]],Table4[[#This Row],[I_ACD_OTHER_TIME]],Table4[[#This Row],[I_ACD_AUX_OUT_TIME]],Table4[[#This Row],[I_ACW_TIME]]))</f>
        <v>19151</v>
      </c>
    </row>
    <row r="433" spans="1:49" x14ac:dyDescent="0.25">
      <c r="A433" s="29" t="str">
        <f>CONCATENATE(Table4[[#This Row],[CMSID]],"-",Table4[[#This Row],[CALL_DATE]])</f>
        <v>363643-45177</v>
      </c>
      <c r="B433">
        <v>22511101</v>
      </c>
      <c r="C433" s="8">
        <v>45177</v>
      </c>
      <c r="D433" t="s">
        <v>123</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t="s">
        <v>1319</v>
      </c>
      <c r="AH433" t="s">
        <v>1290</v>
      </c>
      <c r="AI433" t="s">
        <v>1295</v>
      </c>
      <c r="AJ433" s="12" t="s">
        <v>1297</v>
      </c>
      <c r="AK433" t="s">
        <v>125</v>
      </c>
      <c r="AL433" t="s">
        <v>125</v>
      </c>
      <c r="AM433" s="8">
        <v>45178</v>
      </c>
      <c r="AN433" s="12" t="s">
        <v>1297</v>
      </c>
      <c r="AO433" s="12" t="s">
        <v>1297</v>
      </c>
      <c r="AP433" t="s">
        <v>1703</v>
      </c>
      <c r="AQ433" t="s">
        <v>120</v>
      </c>
      <c r="AR433" s="35">
        <v>363643</v>
      </c>
      <c r="AS433" t="s">
        <v>1703</v>
      </c>
      <c r="AU433" s="29" t="str">
        <f>IFERROR(Table4[[#This Row],[THT]]/Table4[[#This Row],[ACD_CALLS]],"")</f>
        <v/>
      </c>
      <c r="AV433" s="29">
        <f>COUNTIF(Roster!B:B,Table4[[#This Row],[EMPLID]])</f>
        <v>1</v>
      </c>
      <c r="AW433" s="29">
        <f>IF(Table4[[#This Row],[Is Agent ]]=0,"",SUM(Table4[[#This Row],[I_ACD_TIME]],Table4[[#This Row],[I_ACD_OTHER_TIME]],Table4[[#This Row],[I_ACD_AUX_OUT_TIME]],Table4[[#This Row],[I_ACW_TIME]]))</f>
        <v>0</v>
      </c>
    </row>
    <row r="434" spans="1:49" x14ac:dyDescent="0.25">
      <c r="A434" s="29" t="str">
        <f>CONCATENATE(Table4[[#This Row],[CMSID]],"-",Table4[[#This Row],[CALL_DATE]])</f>
        <v>363643-45173</v>
      </c>
      <c r="B434">
        <v>22511101</v>
      </c>
      <c r="C434" s="8">
        <v>45173</v>
      </c>
      <c r="D434" t="s">
        <v>118</v>
      </c>
      <c r="E434">
        <v>23</v>
      </c>
      <c r="F434">
        <v>0</v>
      </c>
      <c r="G434">
        <v>15899</v>
      </c>
      <c r="H434">
        <v>989</v>
      </c>
      <c r="I434">
        <v>133</v>
      </c>
      <c r="J434">
        <v>414</v>
      </c>
      <c r="K434">
        <v>0</v>
      </c>
      <c r="L434">
        <v>2976</v>
      </c>
      <c r="M434">
        <v>0</v>
      </c>
      <c r="N434">
        <v>0</v>
      </c>
      <c r="O434">
        <v>15</v>
      </c>
      <c r="P434">
        <v>1441</v>
      </c>
      <c r="Q434">
        <v>9</v>
      </c>
      <c r="R434">
        <v>113</v>
      </c>
      <c r="S434">
        <v>1</v>
      </c>
      <c r="T434">
        <v>0</v>
      </c>
      <c r="U434">
        <v>29106</v>
      </c>
      <c r="V434">
        <v>9206</v>
      </c>
      <c r="W434">
        <v>2322</v>
      </c>
      <c r="X434">
        <v>452</v>
      </c>
      <c r="Y434">
        <v>1</v>
      </c>
      <c r="Z434">
        <v>1860</v>
      </c>
      <c r="AA434">
        <v>0</v>
      </c>
      <c r="AB434">
        <v>5182</v>
      </c>
      <c r="AC434">
        <v>1</v>
      </c>
      <c r="AD434">
        <v>2</v>
      </c>
      <c r="AE434">
        <v>811</v>
      </c>
      <c r="AF434">
        <v>0</v>
      </c>
      <c r="AG434" t="s">
        <v>1319</v>
      </c>
      <c r="AH434" t="s">
        <v>1290</v>
      </c>
      <c r="AI434" t="s">
        <v>1295</v>
      </c>
      <c r="AJ434" s="12" t="s">
        <v>1297</v>
      </c>
      <c r="AK434" t="s">
        <v>125</v>
      </c>
      <c r="AL434" t="s">
        <v>125</v>
      </c>
      <c r="AM434" s="8">
        <v>45178</v>
      </c>
      <c r="AN434" s="12" t="s">
        <v>1297</v>
      </c>
      <c r="AO434" s="12" t="s">
        <v>1297</v>
      </c>
      <c r="AP434" t="s">
        <v>1703</v>
      </c>
      <c r="AQ434" t="s">
        <v>120</v>
      </c>
      <c r="AR434" s="35">
        <v>363643</v>
      </c>
      <c r="AS434" t="s">
        <v>1703</v>
      </c>
      <c r="AU434" s="29">
        <f>IFERROR(Table4[[#This Row],[THT]]/Table4[[#This Row],[ACD_CALLS]],"")</f>
        <v>0</v>
      </c>
      <c r="AV434" s="29">
        <f>COUNTIF(Roster!B:B,Table4[[#This Row],[EMPLID]])</f>
        <v>1</v>
      </c>
      <c r="AW434" s="29">
        <f>IF(Table4[[#This Row],[Is Agent ]]=0,"",SUM(Table4[[#This Row],[I_ACD_TIME]],Table4[[#This Row],[I_ACD_OTHER_TIME]],Table4[[#This Row],[I_ACD_AUX_OUT_TIME]],Table4[[#This Row],[I_ACW_TIME]]))</f>
        <v>17435</v>
      </c>
    </row>
    <row r="435" spans="1:49" x14ac:dyDescent="0.25">
      <c r="A435" s="29" t="str">
        <f>CONCATENATE(Table4[[#This Row],[CMSID]],"-",Table4[[#This Row],[CALL_DATE]])</f>
        <v>363643-45176</v>
      </c>
      <c r="B435">
        <v>22511101</v>
      </c>
      <c r="C435" s="8">
        <v>45176</v>
      </c>
      <c r="D435" t="s">
        <v>123</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t="s">
        <v>1319</v>
      </c>
      <c r="AH435" t="s">
        <v>1290</v>
      </c>
      <c r="AI435" t="s">
        <v>1295</v>
      </c>
      <c r="AJ435" s="12" t="s">
        <v>1297</v>
      </c>
      <c r="AK435" t="s">
        <v>125</v>
      </c>
      <c r="AL435" t="s">
        <v>125</v>
      </c>
      <c r="AM435" s="8">
        <v>45178</v>
      </c>
      <c r="AN435" s="12" t="s">
        <v>1297</v>
      </c>
      <c r="AO435" s="12" t="s">
        <v>1297</v>
      </c>
      <c r="AP435" t="s">
        <v>1703</v>
      </c>
      <c r="AQ435" t="s">
        <v>120</v>
      </c>
      <c r="AR435" s="35">
        <v>363643</v>
      </c>
      <c r="AS435" t="s">
        <v>1703</v>
      </c>
      <c r="AU435" s="29" t="str">
        <f>IFERROR(Table4[[#This Row],[THT]]/Table4[[#This Row],[ACD_CALLS]],"")</f>
        <v/>
      </c>
      <c r="AV435" s="29">
        <f>COUNTIF(Roster!B:B,Table4[[#This Row],[EMPLID]])</f>
        <v>1</v>
      </c>
      <c r="AW435" s="29">
        <f>IF(Table4[[#This Row],[Is Agent ]]=0,"",SUM(Table4[[#This Row],[I_ACD_TIME]],Table4[[#This Row],[I_ACD_OTHER_TIME]],Table4[[#This Row],[I_ACD_AUX_OUT_TIME]],Table4[[#This Row],[I_ACW_TIME]]))</f>
        <v>0</v>
      </c>
    </row>
    <row r="436" spans="1:49" x14ac:dyDescent="0.25">
      <c r="A436" s="29" t="str">
        <f>CONCATENATE(Table4[[#This Row],[CMSID]],"-",Table4[[#This Row],[CALL_DATE]])</f>
        <v>166641-45170</v>
      </c>
      <c r="B436">
        <v>111387102</v>
      </c>
      <c r="C436" s="8">
        <v>45170</v>
      </c>
      <c r="D436" t="s">
        <v>123</v>
      </c>
      <c r="E436">
        <v>2</v>
      </c>
      <c r="F436">
        <v>0</v>
      </c>
      <c r="G436">
        <v>450</v>
      </c>
      <c r="H436">
        <v>2</v>
      </c>
      <c r="I436">
        <v>3</v>
      </c>
      <c r="J436">
        <v>0</v>
      </c>
      <c r="K436">
        <v>0</v>
      </c>
      <c r="L436">
        <v>3</v>
      </c>
      <c r="M436">
        <v>0</v>
      </c>
      <c r="N436">
        <v>0</v>
      </c>
      <c r="O436">
        <v>1</v>
      </c>
      <c r="P436">
        <v>6</v>
      </c>
      <c r="Q436">
        <v>2</v>
      </c>
      <c r="R436">
        <v>6</v>
      </c>
      <c r="S436">
        <v>1</v>
      </c>
      <c r="T436">
        <v>0</v>
      </c>
      <c r="U436">
        <v>0</v>
      </c>
      <c r="V436">
        <v>0</v>
      </c>
      <c r="W436">
        <v>0</v>
      </c>
      <c r="X436">
        <v>0</v>
      </c>
      <c r="Y436">
        <v>0</v>
      </c>
      <c r="Z436">
        <v>0</v>
      </c>
      <c r="AA436">
        <v>0</v>
      </c>
      <c r="AB436">
        <v>0</v>
      </c>
      <c r="AC436">
        <v>0</v>
      </c>
      <c r="AD436">
        <v>0</v>
      </c>
      <c r="AE436">
        <v>0</v>
      </c>
      <c r="AF436">
        <v>0</v>
      </c>
      <c r="AG436" t="s">
        <v>1408</v>
      </c>
      <c r="AH436" t="s">
        <v>1701</v>
      </c>
      <c r="AI436" t="s">
        <v>1295</v>
      </c>
      <c r="AJ436" s="12" t="s">
        <v>1297</v>
      </c>
      <c r="AK436" t="s">
        <v>124</v>
      </c>
      <c r="AL436" t="s">
        <v>124</v>
      </c>
      <c r="AM436" s="8">
        <v>45171</v>
      </c>
      <c r="AN436" s="12" t="s">
        <v>1297</v>
      </c>
      <c r="AO436" s="12" t="s">
        <v>1297</v>
      </c>
      <c r="AP436" t="s">
        <v>1703</v>
      </c>
      <c r="AQ436" t="s">
        <v>120</v>
      </c>
      <c r="AR436" s="35">
        <v>166641</v>
      </c>
      <c r="AS436" t="s">
        <v>1703</v>
      </c>
      <c r="AU436" s="29">
        <f>IFERROR(Table4[[#This Row],[THT]]/Table4[[#This Row],[ACD_CALLS]],"")</f>
        <v>0</v>
      </c>
      <c r="AV436" s="29">
        <f>COUNTIF(Roster!B:B,Table4[[#This Row],[EMPLID]])</f>
        <v>1</v>
      </c>
      <c r="AW436" s="29">
        <f>IF(Table4[[#This Row],[Is Agent ]]=0,"",SUM(Table4[[#This Row],[I_ACD_TIME]],Table4[[#This Row],[I_ACD_OTHER_TIME]],Table4[[#This Row],[I_ACD_AUX_OUT_TIME]],Table4[[#This Row],[I_ACW_TIME]]))</f>
        <v>455</v>
      </c>
    </row>
    <row r="437" spans="1:49" x14ac:dyDescent="0.25">
      <c r="A437" s="29" t="str">
        <f>CONCATENATE(Table4[[#This Row],[CMSID]],"-",Table4[[#This Row],[CALL_DATE]])</f>
        <v>166641-45170</v>
      </c>
      <c r="B437">
        <v>111387102</v>
      </c>
      <c r="C437" s="8">
        <v>45170</v>
      </c>
      <c r="D437" t="s">
        <v>118</v>
      </c>
      <c r="E437">
        <v>29</v>
      </c>
      <c r="F437">
        <v>0</v>
      </c>
      <c r="G437">
        <v>18349</v>
      </c>
      <c r="H437">
        <v>2438</v>
      </c>
      <c r="I437">
        <v>29</v>
      </c>
      <c r="J437">
        <v>0</v>
      </c>
      <c r="K437">
        <v>0</v>
      </c>
      <c r="L437">
        <v>2739</v>
      </c>
      <c r="M437">
        <v>0</v>
      </c>
      <c r="N437">
        <v>0</v>
      </c>
      <c r="O437">
        <v>25</v>
      </c>
      <c r="P437">
        <v>3251</v>
      </c>
      <c r="Q437">
        <v>20</v>
      </c>
      <c r="R437">
        <v>134</v>
      </c>
      <c r="S437">
        <v>3</v>
      </c>
      <c r="T437">
        <v>1</v>
      </c>
      <c r="U437">
        <v>30035</v>
      </c>
      <c r="V437">
        <v>8656</v>
      </c>
      <c r="W437">
        <v>0</v>
      </c>
      <c r="X437">
        <v>50</v>
      </c>
      <c r="Y437">
        <v>0</v>
      </c>
      <c r="Z437">
        <v>3610</v>
      </c>
      <c r="AA437">
        <v>0</v>
      </c>
      <c r="AB437">
        <v>4247</v>
      </c>
      <c r="AC437">
        <v>704</v>
      </c>
      <c r="AD437">
        <v>0</v>
      </c>
      <c r="AE437">
        <v>0</v>
      </c>
      <c r="AF437">
        <v>0</v>
      </c>
      <c r="AG437" t="s">
        <v>1408</v>
      </c>
      <c r="AH437" t="s">
        <v>1701</v>
      </c>
      <c r="AI437" t="s">
        <v>1295</v>
      </c>
      <c r="AJ437" s="12" t="s">
        <v>1297</v>
      </c>
      <c r="AK437" t="s">
        <v>124</v>
      </c>
      <c r="AL437" t="s">
        <v>124</v>
      </c>
      <c r="AM437" s="8">
        <v>45171</v>
      </c>
      <c r="AN437" s="12" t="s">
        <v>1297</v>
      </c>
      <c r="AO437" s="12" t="s">
        <v>1297</v>
      </c>
      <c r="AP437" t="s">
        <v>1703</v>
      </c>
      <c r="AQ437" t="s">
        <v>120</v>
      </c>
      <c r="AR437" s="35">
        <v>166641</v>
      </c>
      <c r="AS437" t="s">
        <v>1703</v>
      </c>
      <c r="AU437" s="29">
        <f>IFERROR(Table4[[#This Row],[THT]]/Table4[[#This Row],[ACD_CALLS]],"")</f>
        <v>0</v>
      </c>
      <c r="AV437" s="29">
        <f>COUNTIF(Roster!B:B,Table4[[#This Row],[EMPLID]])</f>
        <v>1</v>
      </c>
      <c r="AW437" s="29">
        <f>IF(Table4[[#This Row],[Is Agent ]]=0,"",SUM(Table4[[#This Row],[I_ACD_TIME]],Table4[[#This Row],[I_ACD_OTHER_TIME]],Table4[[#This Row],[I_ACD_AUX_OUT_TIME]],Table4[[#This Row],[I_ACW_TIME]]))</f>
        <v>20816</v>
      </c>
    </row>
    <row r="438" spans="1:49" x14ac:dyDescent="0.25">
      <c r="A438" s="29" t="str">
        <f>CONCATENATE(Table4[[#This Row],[CMSID]],"-",Table4[[#This Row],[CALL_DATE]])</f>
        <v>213642-45178</v>
      </c>
      <c r="B438">
        <v>112389102</v>
      </c>
      <c r="C438" s="8">
        <v>45178</v>
      </c>
      <c r="D438" t="s">
        <v>118</v>
      </c>
      <c r="E438">
        <v>26</v>
      </c>
      <c r="F438">
        <v>0</v>
      </c>
      <c r="G438">
        <v>13034</v>
      </c>
      <c r="H438">
        <v>1139</v>
      </c>
      <c r="I438">
        <v>443</v>
      </c>
      <c r="J438">
        <v>2</v>
      </c>
      <c r="K438">
        <v>0</v>
      </c>
      <c r="L438">
        <v>5100</v>
      </c>
      <c r="M438">
        <v>0</v>
      </c>
      <c r="N438">
        <v>0</v>
      </c>
      <c r="O438">
        <v>20</v>
      </c>
      <c r="P438">
        <v>3442</v>
      </c>
      <c r="Q438">
        <v>18</v>
      </c>
      <c r="R438">
        <v>126</v>
      </c>
      <c r="S438">
        <v>3</v>
      </c>
      <c r="T438">
        <v>0</v>
      </c>
      <c r="U438">
        <v>25520</v>
      </c>
      <c r="V438">
        <v>9038</v>
      </c>
      <c r="W438">
        <v>1307</v>
      </c>
      <c r="X438">
        <v>33</v>
      </c>
      <c r="Y438">
        <v>0</v>
      </c>
      <c r="Z438">
        <v>1687</v>
      </c>
      <c r="AA438">
        <v>0</v>
      </c>
      <c r="AB438">
        <v>4033</v>
      </c>
      <c r="AC438">
        <v>0</v>
      </c>
      <c r="AD438">
        <v>0</v>
      </c>
      <c r="AE438">
        <v>101</v>
      </c>
      <c r="AF438">
        <v>0</v>
      </c>
      <c r="AG438" t="s">
        <v>1409</v>
      </c>
      <c r="AH438" t="s">
        <v>1701</v>
      </c>
      <c r="AI438" t="s">
        <v>1295</v>
      </c>
      <c r="AJ438" s="12" t="s">
        <v>1297</v>
      </c>
      <c r="AK438" t="s">
        <v>124</v>
      </c>
      <c r="AL438" t="s">
        <v>124</v>
      </c>
      <c r="AM438" s="8">
        <v>45178</v>
      </c>
      <c r="AN438" s="12" t="s">
        <v>1297</v>
      </c>
      <c r="AO438" s="12" t="s">
        <v>1297</v>
      </c>
      <c r="AP438" t="s">
        <v>1703</v>
      </c>
      <c r="AQ438" t="s">
        <v>120</v>
      </c>
      <c r="AR438" s="35">
        <v>213642</v>
      </c>
      <c r="AS438" t="s">
        <v>1703</v>
      </c>
      <c r="AU438" s="29">
        <f>IFERROR(Table4[[#This Row],[THT]]/Table4[[#This Row],[ACD_CALLS]],"")</f>
        <v>0</v>
      </c>
      <c r="AV438" s="29">
        <f>COUNTIF(Roster!B:B,Table4[[#This Row],[EMPLID]])</f>
        <v>1</v>
      </c>
      <c r="AW438" s="29">
        <f>IF(Table4[[#This Row],[Is Agent ]]=0,"",SUM(Table4[[#This Row],[I_ACD_TIME]],Table4[[#This Row],[I_ACD_OTHER_TIME]],Table4[[#This Row],[I_ACD_AUX_OUT_TIME]],Table4[[#This Row],[I_ACW_TIME]]))</f>
        <v>14618</v>
      </c>
    </row>
    <row r="439" spans="1:49" x14ac:dyDescent="0.25">
      <c r="A439" s="29" t="str">
        <f>CONCATENATE(Table4[[#This Row],[CMSID]],"-",Table4[[#This Row],[CALL_DATE]])</f>
        <v>213642-45176</v>
      </c>
      <c r="B439">
        <v>112389102</v>
      </c>
      <c r="C439" s="8">
        <v>45176</v>
      </c>
      <c r="D439" t="s">
        <v>123</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t="s">
        <v>1409</v>
      </c>
      <c r="AH439" t="s">
        <v>1701</v>
      </c>
      <c r="AI439" t="s">
        <v>1295</v>
      </c>
      <c r="AJ439" s="12" t="s">
        <v>1297</v>
      </c>
      <c r="AK439" t="s">
        <v>124</v>
      </c>
      <c r="AL439" t="s">
        <v>124</v>
      </c>
      <c r="AM439" s="8">
        <v>45178</v>
      </c>
      <c r="AN439" s="12" t="s">
        <v>1297</v>
      </c>
      <c r="AO439" s="12" t="s">
        <v>1297</v>
      </c>
      <c r="AP439" t="s">
        <v>1703</v>
      </c>
      <c r="AQ439" t="s">
        <v>120</v>
      </c>
      <c r="AR439" s="35">
        <v>213642</v>
      </c>
      <c r="AS439" t="s">
        <v>1703</v>
      </c>
      <c r="AU439" s="29" t="str">
        <f>IFERROR(Table4[[#This Row],[THT]]/Table4[[#This Row],[ACD_CALLS]],"")</f>
        <v/>
      </c>
      <c r="AV439" s="29">
        <f>COUNTIF(Roster!B:B,Table4[[#This Row],[EMPLID]])</f>
        <v>1</v>
      </c>
      <c r="AW439" s="29">
        <f>IF(Table4[[#This Row],[Is Agent ]]=0,"",SUM(Table4[[#This Row],[I_ACD_TIME]],Table4[[#This Row],[I_ACD_OTHER_TIME]],Table4[[#This Row],[I_ACD_AUX_OUT_TIME]],Table4[[#This Row],[I_ACW_TIME]]))</f>
        <v>0</v>
      </c>
    </row>
    <row r="440" spans="1:49" x14ac:dyDescent="0.25">
      <c r="A440" s="29" t="str">
        <f>CONCATENATE(Table4[[#This Row],[CMSID]],"-",Table4[[#This Row],[CALL_DATE]])</f>
        <v>213642-45175</v>
      </c>
      <c r="B440">
        <v>112389102</v>
      </c>
      <c r="C440" s="8">
        <v>45175</v>
      </c>
      <c r="D440" t="s">
        <v>123</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t="s">
        <v>1409</v>
      </c>
      <c r="AH440" t="s">
        <v>1701</v>
      </c>
      <c r="AI440" t="s">
        <v>1295</v>
      </c>
      <c r="AJ440" s="12" t="s">
        <v>1297</v>
      </c>
      <c r="AK440" t="s">
        <v>124</v>
      </c>
      <c r="AL440" t="s">
        <v>124</v>
      </c>
      <c r="AM440" s="8">
        <v>45178</v>
      </c>
      <c r="AN440" s="12" t="s">
        <v>1297</v>
      </c>
      <c r="AO440" s="12" t="s">
        <v>1297</v>
      </c>
      <c r="AP440" t="s">
        <v>1703</v>
      </c>
      <c r="AQ440" t="s">
        <v>120</v>
      </c>
      <c r="AR440" s="35">
        <v>213642</v>
      </c>
      <c r="AS440" t="s">
        <v>1703</v>
      </c>
      <c r="AU440" s="29" t="str">
        <f>IFERROR(Table4[[#This Row],[THT]]/Table4[[#This Row],[ACD_CALLS]],"")</f>
        <v/>
      </c>
      <c r="AV440" s="29">
        <f>COUNTIF(Roster!B:B,Table4[[#This Row],[EMPLID]])</f>
        <v>1</v>
      </c>
      <c r="AW440" s="29">
        <f>IF(Table4[[#This Row],[Is Agent ]]=0,"",SUM(Table4[[#This Row],[I_ACD_TIME]],Table4[[#This Row],[I_ACD_OTHER_TIME]],Table4[[#This Row],[I_ACD_AUX_OUT_TIME]],Table4[[#This Row],[I_ACW_TIME]]))</f>
        <v>0</v>
      </c>
    </row>
    <row r="441" spans="1:49" x14ac:dyDescent="0.25">
      <c r="A441" s="29" t="str">
        <f>CONCATENATE(Table4[[#This Row],[CMSID]],"-",Table4[[#This Row],[CALL_DATE]])</f>
        <v>213642-45175</v>
      </c>
      <c r="B441">
        <v>112389102</v>
      </c>
      <c r="C441" s="8">
        <v>45175</v>
      </c>
      <c r="D441" t="s">
        <v>118</v>
      </c>
      <c r="E441">
        <v>30</v>
      </c>
      <c r="F441">
        <v>0</v>
      </c>
      <c r="G441">
        <v>18762</v>
      </c>
      <c r="H441">
        <v>3215</v>
      </c>
      <c r="I441">
        <v>429</v>
      </c>
      <c r="J441">
        <v>0</v>
      </c>
      <c r="K441">
        <v>0</v>
      </c>
      <c r="L441">
        <v>1945</v>
      </c>
      <c r="M441">
        <v>0</v>
      </c>
      <c r="N441">
        <v>0</v>
      </c>
      <c r="O441">
        <v>13</v>
      </c>
      <c r="P441">
        <v>4055</v>
      </c>
      <c r="Q441">
        <v>23</v>
      </c>
      <c r="R441">
        <v>143</v>
      </c>
      <c r="S441">
        <v>1</v>
      </c>
      <c r="T441">
        <v>0</v>
      </c>
      <c r="U441">
        <v>29710</v>
      </c>
      <c r="V441">
        <v>6235</v>
      </c>
      <c r="W441">
        <v>1355</v>
      </c>
      <c r="X441">
        <v>30</v>
      </c>
      <c r="Y441">
        <v>0</v>
      </c>
      <c r="Z441">
        <v>2030</v>
      </c>
      <c r="AA441">
        <v>0</v>
      </c>
      <c r="AB441">
        <v>3671</v>
      </c>
      <c r="AC441">
        <v>0</v>
      </c>
      <c r="AD441">
        <v>0</v>
      </c>
      <c r="AE441">
        <v>63</v>
      </c>
      <c r="AF441">
        <v>0</v>
      </c>
      <c r="AG441" t="s">
        <v>1409</v>
      </c>
      <c r="AH441" t="s">
        <v>1701</v>
      </c>
      <c r="AI441" t="s">
        <v>1295</v>
      </c>
      <c r="AJ441" s="12" t="s">
        <v>1297</v>
      </c>
      <c r="AK441" t="s">
        <v>124</v>
      </c>
      <c r="AL441" t="s">
        <v>124</v>
      </c>
      <c r="AM441" s="8">
        <v>45178</v>
      </c>
      <c r="AN441" s="12" t="s">
        <v>1297</v>
      </c>
      <c r="AO441" s="12" t="s">
        <v>1297</v>
      </c>
      <c r="AP441" t="s">
        <v>1703</v>
      </c>
      <c r="AQ441" t="s">
        <v>120</v>
      </c>
      <c r="AR441" s="35">
        <v>213642</v>
      </c>
      <c r="AS441" t="s">
        <v>1703</v>
      </c>
      <c r="AU441" s="29">
        <f>IFERROR(Table4[[#This Row],[THT]]/Table4[[#This Row],[ACD_CALLS]],"")</f>
        <v>0</v>
      </c>
      <c r="AV441" s="29">
        <f>COUNTIF(Roster!B:B,Table4[[#This Row],[EMPLID]])</f>
        <v>1</v>
      </c>
      <c r="AW441" s="29">
        <f>IF(Table4[[#This Row],[Is Agent ]]=0,"",SUM(Table4[[#This Row],[I_ACD_TIME]],Table4[[#This Row],[I_ACD_OTHER_TIME]],Table4[[#This Row],[I_ACD_AUX_OUT_TIME]],Table4[[#This Row],[I_ACW_TIME]]))</f>
        <v>22406</v>
      </c>
    </row>
    <row r="442" spans="1:49" x14ac:dyDescent="0.25">
      <c r="A442" s="29" t="str">
        <f>CONCATENATE(Table4[[#This Row],[CMSID]],"-",Table4[[#This Row],[CALL_DATE]])</f>
        <v>213642-45176</v>
      </c>
      <c r="B442">
        <v>112389102</v>
      </c>
      <c r="C442" s="8">
        <v>45176</v>
      </c>
      <c r="D442" t="s">
        <v>118</v>
      </c>
      <c r="E442">
        <v>38</v>
      </c>
      <c r="F442">
        <v>0</v>
      </c>
      <c r="G442">
        <v>17682</v>
      </c>
      <c r="H442">
        <v>1797</v>
      </c>
      <c r="I442">
        <v>30</v>
      </c>
      <c r="J442">
        <v>0</v>
      </c>
      <c r="K442">
        <v>0</v>
      </c>
      <c r="L442">
        <v>1809</v>
      </c>
      <c r="M442">
        <v>0</v>
      </c>
      <c r="N442">
        <v>0</v>
      </c>
      <c r="O442">
        <v>20</v>
      </c>
      <c r="P442">
        <v>2627</v>
      </c>
      <c r="Q442">
        <v>21</v>
      </c>
      <c r="R442">
        <v>182</v>
      </c>
      <c r="S442">
        <v>4</v>
      </c>
      <c r="T442">
        <v>0</v>
      </c>
      <c r="U442">
        <v>28934</v>
      </c>
      <c r="V442">
        <v>7171</v>
      </c>
      <c r="W442">
        <v>2102</v>
      </c>
      <c r="X442">
        <v>62</v>
      </c>
      <c r="Y442">
        <v>0</v>
      </c>
      <c r="Z442">
        <v>1891</v>
      </c>
      <c r="AA442">
        <v>0</v>
      </c>
      <c r="AB442">
        <v>4433</v>
      </c>
      <c r="AC442">
        <v>292</v>
      </c>
      <c r="AD442">
        <v>0</v>
      </c>
      <c r="AE442">
        <v>92</v>
      </c>
      <c r="AF442">
        <v>0</v>
      </c>
      <c r="AG442" t="s">
        <v>1409</v>
      </c>
      <c r="AH442" t="s">
        <v>1701</v>
      </c>
      <c r="AI442" t="s">
        <v>1295</v>
      </c>
      <c r="AJ442" s="12" t="s">
        <v>1297</v>
      </c>
      <c r="AK442" t="s">
        <v>124</v>
      </c>
      <c r="AL442" t="s">
        <v>124</v>
      </c>
      <c r="AM442" s="8">
        <v>45178</v>
      </c>
      <c r="AN442" s="12" t="s">
        <v>1297</v>
      </c>
      <c r="AO442" s="12" t="s">
        <v>1297</v>
      </c>
      <c r="AP442" t="s">
        <v>1703</v>
      </c>
      <c r="AQ442" t="s">
        <v>120</v>
      </c>
      <c r="AR442" s="35">
        <v>213642</v>
      </c>
      <c r="AS442" t="s">
        <v>1703</v>
      </c>
      <c r="AU442" s="29">
        <f>IFERROR(Table4[[#This Row],[THT]]/Table4[[#This Row],[ACD_CALLS]],"")</f>
        <v>0</v>
      </c>
      <c r="AV442" s="29">
        <f>COUNTIF(Roster!B:B,Table4[[#This Row],[EMPLID]])</f>
        <v>1</v>
      </c>
      <c r="AW442" s="29">
        <f>IF(Table4[[#This Row],[Is Agent ]]=0,"",SUM(Table4[[#This Row],[I_ACD_TIME]],Table4[[#This Row],[I_ACD_OTHER_TIME]],Table4[[#This Row],[I_ACD_AUX_OUT_TIME]],Table4[[#This Row],[I_ACW_TIME]]))</f>
        <v>19509</v>
      </c>
    </row>
    <row r="443" spans="1:49" x14ac:dyDescent="0.25">
      <c r="A443" s="29" t="str">
        <f>CONCATENATE(Table4[[#This Row],[CMSID]],"-",Table4[[#This Row],[CALL_DATE]])</f>
        <v>213642-45174</v>
      </c>
      <c r="B443">
        <v>112389102</v>
      </c>
      <c r="C443" s="8">
        <v>45174</v>
      </c>
      <c r="D443" t="s">
        <v>123</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t="s">
        <v>1409</v>
      </c>
      <c r="AH443" t="s">
        <v>1701</v>
      </c>
      <c r="AI443" t="s">
        <v>1295</v>
      </c>
      <c r="AJ443" s="12" t="s">
        <v>1297</v>
      </c>
      <c r="AK443" t="s">
        <v>124</v>
      </c>
      <c r="AL443" t="s">
        <v>124</v>
      </c>
      <c r="AM443" s="8">
        <v>45178</v>
      </c>
      <c r="AN443" s="12" t="s">
        <v>1297</v>
      </c>
      <c r="AO443" s="12" t="s">
        <v>1297</v>
      </c>
      <c r="AP443" t="s">
        <v>1703</v>
      </c>
      <c r="AQ443" t="s">
        <v>120</v>
      </c>
      <c r="AR443" s="35">
        <v>213642</v>
      </c>
      <c r="AS443" t="s">
        <v>1703</v>
      </c>
      <c r="AU443" s="29" t="str">
        <f>IFERROR(Table4[[#This Row],[THT]]/Table4[[#This Row],[ACD_CALLS]],"")</f>
        <v/>
      </c>
      <c r="AV443" s="29">
        <f>COUNTIF(Roster!B:B,Table4[[#This Row],[EMPLID]])</f>
        <v>1</v>
      </c>
      <c r="AW443" s="29">
        <f>IF(Table4[[#This Row],[Is Agent ]]=0,"",SUM(Table4[[#This Row],[I_ACD_TIME]],Table4[[#This Row],[I_ACD_OTHER_TIME]],Table4[[#This Row],[I_ACD_AUX_OUT_TIME]],Table4[[#This Row],[I_ACW_TIME]]))</f>
        <v>0</v>
      </c>
    </row>
    <row r="444" spans="1:49" x14ac:dyDescent="0.25">
      <c r="A444" s="29" t="str">
        <f>CONCATENATE(Table4[[#This Row],[CMSID]],"-",Table4[[#This Row],[CALL_DATE]])</f>
        <v>213642-45174</v>
      </c>
      <c r="B444">
        <v>112389102</v>
      </c>
      <c r="C444" s="8">
        <v>45174</v>
      </c>
      <c r="D444" t="s">
        <v>118</v>
      </c>
      <c r="E444">
        <v>30</v>
      </c>
      <c r="F444">
        <v>0</v>
      </c>
      <c r="G444">
        <v>17160</v>
      </c>
      <c r="H444">
        <v>3262</v>
      </c>
      <c r="I444">
        <v>198</v>
      </c>
      <c r="J444">
        <v>0</v>
      </c>
      <c r="K444">
        <v>0</v>
      </c>
      <c r="L444">
        <v>3256</v>
      </c>
      <c r="M444">
        <v>0</v>
      </c>
      <c r="N444">
        <v>0</v>
      </c>
      <c r="O444">
        <v>22</v>
      </c>
      <c r="P444">
        <v>4158</v>
      </c>
      <c r="Q444">
        <v>27</v>
      </c>
      <c r="R444">
        <v>144</v>
      </c>
      <c r="S444">
        <v>5</v>
      </c>
      <c r="T444">
        <v>0</v>
      </c>
      <c r="U444">
        <v>29865</v>
      </c>
      <c r="V444">
        <v>7160</v>
      </c>
      <c r="W444">
        <v>1762</v>
      </c>
      <c r="X444">
        <v>41</v>
      </c>
      <c r="Y444">
        <v>0</v>
      </c>
      <c r="Z444">
        <v>1794</v>
      </c>
      <c r="AA444">
        <v>0</v>
      </c>
      <c r="AB444">
        <v>4044</v>
      </c>
      <c r="AC444">
        <v>0</v>
      </c>
      <c r="AD444">
        <v>0</v>
      </c>
      <c r="AE444">
        <v>0</v>
      </c>
      <c r="AF444">
        <v>0</v>
      </c>
      <c r="AG444" t="s">
        <v>1409</v>
      </c>
      <c r="AH444" t="s">
        <v>1701</v>
      </c>
      <c r="AI444" t="s">
        <v>1295</v>
      </c>
      <c r="AJ444" s="12" t="s">
        <v>1297</v>
      </c>
      <c r="AK444" t="s">
        <v>124</v>
      </c>
      <c r="AL444" t="s">
        <v>124</v>
      </c>
      <c r="AM444" s="8">
        <v>45178</v>
      </c>
      <c r="AN444" s="12" t="s">
        <v>1297</v>
      </c>
      <c r="AO444" s="12" t="s">
        <v>1297</v>
      </c>
      <c r="AP444" t="s">
        <v>1703</v>
      </c>
      <c r="AQ444" t="s">
        <v>120</v>
      </c>
      <c r="AR444" s="35">
        <v>213642</v>
      </c>
      <c r="AS444" t="s">
        <v>1703</v>
      </c>
      <c r="AU444" s="29">
        <f>IFERROR(Table4[[#This Row],[THT]]/Table4[[#This Row],[ACD_CALLS]],"")</f>
        <v>0</v>
      </c>
      <c r="AV444" s="29">
        <f>COUNTIF(Roster!B:B,Table4[[#This Row],[EMPLID]])</f>
        <v>1</v>
      </c>
      <c r="AW444" s="29">
        <f>IF(Table4[[#This Row],[Is Agent ]]=0,"",SUM(Table4[[#This Row],[I_ACD_TIME]],Table4[[#This Row],[I_ACD_OTHER_TIME]],Table4[[#This Row],[I_ACD_AUX_OUT_TIME]],Table4[[#This Row],[I_ACW_TIME]]))</f>
        <v>20620</v>
      </c>
    </row>
    <row r="445" spans="1:49" x14ac:dyDescent="0.25">
      <c r="A445" s="29" t="str">
        <f>CONCATENATE(Table4[[#This Row],[CMSID]],"-",Table4[[#This Row],[CALL_DATE]])</f>
        <v>213642-45178</v>
      </c>
      <c r="B445">
        <v>112389102</v>
      </c>
      <c r="C445" s="8">
        <v>45178</v>
      </c>
      <c r="D445" t="s">
        <v>123</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t="s">
        <v>1409</v>
      </c>
      <c r="AH445" t="s">
        <v>1701</v>
      </c>
      <c r="AI445" t="s">
        <v>1295</v>
      </c>
      <c r="AJ445" s="12" t="s">
        <v>1297</v>
      </c>
      <c r="AK445" t="s">
        <v>124</v>
      </c>
      <c r="AL445" t="s">
        <v>124</v>
      </c>
      <c r="AM445" s="8">
        <v>45178</v>
      </c>
      <c r="AN445" s="12" t="s">
        <v>1297</v>
      </c>
      <c r="AO445" s="12" t="s">
        <v>1297</v>
      </c>
      <c r="AP445" t="s">
        <v>1703</v>
      </c>
      <c r="AQ445" t="s">
        <v>120</v>
      </c>
      <c r="AR445" s="35">
        <v>213642</v>
      </c>
      <c r="AS445" t="s">
        <v>1703</v>
      </c>
      <c r="AU445" s="29" t="str">
        <f>IFERROR(Table4[[#This Row],[THT]]/Table4[[#This Row],[ACD_CALLS]],"")</f>
        <v/>
      </c>
      <c r="AV445" s="29">
        <f>COUNTIF(Roster!B:B,Table4[[#This Row],[EMPLID]])</f>
        <v>1</v>
      </c>
      <c r="AW445" s="29">
        <f>IF(Table4[[#This Row],[Is Agent ]]=0,"",SUM(Table4[[#This Row],[I_ACD_TIME]],Table4[[#This Row],[I_ACD_OTHER_TIME]],Table4[[#This Row],[I_ACD_AUX_OUT_TIME]],Table4[[#This Row],[I_ACW_TIME]]))</f>
        <v>0</v>
      </c>
    </row>
    <row r="446" spans="1:49" x14ac:dyDescent="0.25">
      <c r="A446" s="29" t="str">
        <f>CONCATENATE(Table4[[#This Row],[CMSID]],"-",Table4[[#This Row],[CALL_DATE]])</f>
        <v>178641-45171</v>
      </c>
      <c r="B446">
        <v>104018102</v>
      </c>
      <c r="C446" s="8">
        <v>45171</v>
      </c>
      <c r="D446" t="s">
        <v>123</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t="s">
        <v>1401</v>
      </c>
      <c r="AH446" t="s">
        <v>1284</v>
      </c>
      <c r="AI446" t="s">
        <v>1295</v>
      </c>
      <c r="AJ446" s="12" t="s">
        <v>1297</v>
      </c>
      <c r="AK446" t="s">
        <v>119</v>
      </c>
      <c r="AL446" t="s">
        <v>119</v>
      </c>
      <c r="AM446" s="8">
        <v>45171</v>
      </c>
      <c r="AN446" s="12" t="s">
        <v>1297</v>
      </c>
      <c r="AO446" s="12" t="s">
        <v>1297</v>
      </c>
      <c r="AP446" t="s">
        <v>1703</v>
      </c>
      <c r="AQ446" t="s">
        <v>120</v>
      </c>
      <c r="AR446" s="35">
        <v>178641</v>
      </c>
      <c r="AS446" t="s">
        <v>1703</v>
      </c>
      <c r="AU446" s="29" t="str">
        <f>IFERROR(Table4[[#This Row],[THT]]/Table4[[#This Row],[ACD_CALLS]],"")</f>
        <v/>
      </c>
      <c r="AV446" s="29">
        <f>COUNTIF(Roster!B:B,Table4[[#This Row],[EMPLID]])</f>
        <v>1</v>
      </c>
      <c r="AW446" s="29">
        <f>IF(Table4[[#This Row],[Is Agent ]]=0,"",SUM(Table4[[#This Row],[I_ACD_TIME]],Table4[[#This Row],[I_ACD_OTHER_TIME]],Table4[[#This Row],[I_ACD_AUX_OUT_TIME]],Table4[[#This Row],[I_ACW_TIME]]))</f>
        <v>0</v>
      </c>
    </row>
    <row r="447" spans="1:49" x14ac:dyDescent="0.25">
      <c r="A447" s="29" t="str">
        <f>CONCATENATE(Table4[[#This Row],[CMSID]],"-",Table4[[#This Row],[CALL_DATE]])</f>
        <v>178641-45170</v>
      </c>
      <c r="B447">
        <v>104018102</v>
      </c>
      <c r="C447" s="8">
        <v>45170</v>
      </c>
      <c r="D447" t="s">
        <v>123</v>
      </c>
      <c r="E447">
        <v>1</v>
      </c>
      <c r="F447">
        <v>0</v>
      </c>
      <c r="G447">
        <v>325</v>
      </c>
      <c r="H447">
        <v>0</v>
      </c>
      <c r="I447">
        <v>0</v>
      </c>
      <c r="J447">
        <v>0</v>
      </c>
      <c r="K447">
        <v>0</v>
      </c>
      <c r="L447">
        <v>0</v>
      </c>
      <c r="M447">
        <v>0</v>
      </c>
      <c r="N447">
        <v>0</v>
      </c>
      <c r="O447">
        <v>0</v>
      </c>
      <c r="P447">
        <v>0</v>
      </c>
      <c r="Q447">
        <v>0</v>
      </c>
      <c r="R447">
        <v>3</v>
      </c>
      <c r="S447">
        <v>0</v>
      </c>
      <c r="T447">
        <v>0</v>
      </c>
      <c r="U447">
        <v>0</v>
      </c>
      <c r="V447">
        <v>0</v>
      </c>
      <c r="W447">
        <v>0</v>
      </c>
      <c r="X447">
        <v>0</v>
      </c>
      <c r="Y447">
        <v>0</v>
      </c>
      <c r="Z447">
        <v>0</v>
      </c>
      <c r="AA447">
        <v>0</v>
      </c>
      <c r="AB447">
        <v>0</v>
      </c>
      <c r="AC447">
        <v>0</v>
      </c>
      <c r="AD447">
        <v>0</v>
      </c>
      <c r="AE447">
        <v>0</v>
      </c>
      <c r="AF447">
        <v>0</v>
      </c>
      <c r="AG447" t="s">
        <v>1401</v>
      </c>
      <c r="AH447" t="s">
        <v>1284</v>
      </c>
      <c r="AI447" t="s">
        <v>1295</v>
      </c>
      <c r="AJ447" s="12" t="s">
        <v>1297</v>
      </c>
      <c r="AK447" t="s">
        <v>119</v>
      </c>
      <c r="AL447" t="s">
        <v>119</v>
      </c>
      <c r="AM447" s="8">
        <v>45171</v>
      </c>
      <c r="AN447" s="12" t="s">
        <v>1297</v>
      </c>
      <c r="AO447" s="12" t="s">
        <v>1297</v>
      </c>
      <c r="AP447" t="s">
        <v>1703</v>
      </c>
      <c r="AQ447" t="s">
        <v>120</v>
      </c>
      <c r="AR447" s="35">
        <v>178641</v>
      </c>
      <c r="AS447" t="s">
        <v>1703</v>
      </c>
      <c r="AU447" s="29">
        <f>IFERROR(Table4[[#This Row],[THT]]/Table4[[#This Row],[ACD_CALLS]],"")</f>
        <v>0</v>
      </c>
      <c r="AV447" s="29">
        <f>COUNTIF(Roster!B:B,Table4[[#This Row],[EMPLID]])</f>
        <v>1</v>
      </c>
      <c r="AW447" s="29">
        <f>IF(Table4[[#This Row],[Is Agent ]]=0,"",SUM(Table4[[#This Row],[I_ACD_TIME]],Table4[[#This Row],[I_ACD_OTHER_TIME]],Table4[[#This Row],[I_ACD_AUX_OUT_TIME]],Table4[[#This Row],[I_ACW_TIME]]))</f>
        <v>325</v>
      </c>
    </row>
    <row r="448" spans="1:49" x14ac:dyDescent="0.25">
      <c r="A448" s="29" t="str">
        <f>CONCATENATE(Table4[[#This Row],[CMSID]],"-",Table4[[#This Row],[CALL_DATE]])</f>
        <v>178641-45177</v>
      </c>
      <c r="B448">
        <v>104018102</v>
      </c>
      <c r="C448" s="8">
        <v>45177</v>
      </c>
      <c r="D448" t="s">
        <v>118</v>
      </c>
      <c r="E448">
        <v>24</v>
      </c>
      <c r="F448">
        <v>0</v>
      </c>
      <c r="G448">
        <v>17791</v>
      </c>
      <c r="H448">
        <v>3468</v>
      </c>
      <c r="I448">
        <v>0</v>
      </c>
      <c r="J448">
        <v>0</v>
      </c>
      <c r="K448">
        <v>0</v>
      </c>
      <c r="L448">
        <v>1170</v>
      </c>
      <c r="M448">
        <v>0</v>
      </c>
      <c r="N448">
        <v>0</v>
      </c>
      <c r="O448">
        <v>9</v>
      </c>
      <c r="P448">
        <v>3468</v>
      </c>
      <c r="Q448">
        <v>11</v>
      </c>
      <c r="R448">
        <v>118</v>
      </c>
      <c r="S448">
        <v>0</v>
      </c>
      <c r="T448">
        <v>0</v>
      </c>
      <c r="U448">
        <v>29032</v>
      </c>
      <c r="V448">
        <v>6927</v>
      </c>
      <c r="W448">
        <v>724</v>
      </c>
      <c r="X448">
        <v>192</v>
      </c>
      <c r="Y448">
        <v>0</v>
      </c>
      <c r="Z448">
        <v>1975</v>
      </c>
      <c r="AA448">
        <v>0</v>
      </c>
      <c r="AB448">
        <v>4741</v>
      </c>
      <c r="AC448">
        <v>0</v>
      </c>
      <c r="AD448">
        <v>0</v>
      </c>
      <c r="AE448">
        <v>0</v>
      </c>
      <c r="AF448">
        <v>0</v>
      </c>
      <c r="AG448" t="s">
        <v>1401</v>
      </c>
      <c r="AH448" t="s">
        <v>1284</v>
      </c>
      <c r="AI448" t="s">
        <v>1295</v>
      </c>
      <c r="AJ448" s="12" t="s">
        <v>1297</v>
      </c>
      <c r="AK448" t="s">
        <v>119</v>
      </c>
      <c r="AL448" t="s">
        <v>119</v>
      </c>
      <c r="AM448" s="8">
        <v>45178</v>
      </c>
      <c r="AN448" s="12" t="s">
        <v>1297</v>
      </c>
      <c r="AO448" s="12" t="s">
        <v>1297</v>
      </c>
      <c r="AP448" t="s">
        <v>1703</v>
      </c>
      <c r="AQ448" t="s">
        <v>120</v>
      </c>
      <c r="AR448" s="35">
        <v>178641</v>
      </c>
      <c r="AS448" t="s">
        <v>1703</v>
      </c>
      <c r="AU448" s="29">
        <f>IFERROR(Table4[[#This Row],[THT]]/Table4[[#This Row],[ACD_CALLS]],"")</f>
        <v>0</v>
      </c>
      <c r="AV448" s="29">
        <f>COUNTIF(Roster!B:B,Table4[[#This Row],[EMPLID]])</f>
        <v>1</v>
      </c>
      <c r="AW448" s="29">
        <f>IF(Table4[[#This Row],[Is Agent ]]=0,"",SUM(Table4[[#This Row],[I_ACD_TIME]],Table4[[#This Row],[I_ACD_OTHER_TIME]],Table4[[#This Row],[I_ACD_AUX_OUT_TIME]],Table4[[#This Row],[I_ACW_TIME]]))</f>
        <v>21259</v>
      </c>
    </row>
    <row r="449" spans="1:49" x14ac:dyDescent="0.25">
      <c r="A449" s="29" t="str">
        <f>CONCATENATE(Table4[[#This Row],[CMSID]],"-",Table4[[#This Row],[CALL_DATE]])</f>
        <v>178641-45176</v>
      </c>
      <c r="B449">
        <v>104018102</v>
      </c>
      <c r="C449" s="8">
        <v>45176</v>
      </c>
      <c r="D449" t="s">
        <v>123</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t="s">
        <v>1401</v>
      </c>
      <c r="AH449" t="s">
        <v>1284</v>
      </c>
      <c r="AI449" t="s">
        <v>1295</v>
      </c>
      <c r="AJ449" s="12" t="s">
        <v>1297</v>
      </c>
      <c r="AK449" t="s">
        <v>119</v>
      </c>
      <c r="AL449" t="s">
        <v>119</v>
      </c>
      <c r="AM449" s="8">
        <v>45178</v>
      </c>
      <c r="AN449" s="12" t="s">
        <v>1297</v>
      </c>
      <c r="AO449" s="12" t="s">
        <v>1297</v>
      </c>
      <c r="AP449" t="s">
        <v>1703</v>
      </c>
      <c r="AQ449" t="s">
        <v>120</v>
      </c>
      <c r="AR449" s="35">
        <v>178641</v>
      </c>
      <c r="AS449" t="s">
        <v>1703</v>
      </c>
      <c r="AU449" s="29" t="str">
        <f>IFERROR(Table4[[#This Row],[THT]]/Table4[[#This Row],[ACD_CALLS]],"")</f>
        <v/>
      </c>
      <c r="AV449" s="29">
        <f>COUNTIF(Roster!B:B,Table4[[#This Row],[EMPLID]])</f>
        <v>1</v>
      </c>
      <c r="AW449" s="29">
        <f>IF(Table4[[#This Row],[Is Agent ]]=0,"",SUM(Table4[[#This Row],[I_ACD_TIME]],Table4[[#This Row],[I_ACD_OTHER_TIME]],Table4[[#This Row],[I_ACD_AUX_OUT_TIME]],Table4[[#This Row],[I_ACW_TIME]]))</f>
        <v>0</v>
      </c>
    </row>
    <row r="450" spans="1:49" x14ac:dyDescent="0.25">
      <c r="A450" s="29" t="str">
        <f>CONCATENATE(Table4[[#This Row],[CMSID]],"-",Table4[[#This Row],[CALL_DATE]])</f>
        <v>178641-45175</v>
      </c>
      <c r="B450">
        <v>104018102</v>
      </c>
      <c r="C450" s="8">
        <v>45175</v>
      </c>
      <c r="D450" t="s">
        <v>123</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t="s">
        <v>1401</v>
      </c>
      <c r="AH450" t="s">
        <v>1284</v>
      </c>
      <c r="AI450" t="s">
        <v>1295</v>
      </c>
      <c r="AJ450" s="12" t="s">
        <v>1297</v>
      </c>
      <c r="AK450" t="s">
        <v>119</v>
      </c>
      <c r="AL450" t="s">
        <v>119</v>
      </c>
      <c r="AM450" s="8">
        <v>45178</v>
      </c>
      <c r="AN450" s="12" t="s">
        <v>1297</v>
      </c>
      <c r="AO450" s="12" t="s">
        <v>1297</v>
      </c>
      <c r="AP450" t="s">
        <v>1703</v>
      </c>
      <c r="AQ450" t="s">
        <v>120</v>
      </c>
      <c r="AR450" s="35">
        <v>178641</v>
      </c>
      <c r="AS450" t="s">
        <v>1703</v>
      </c>
      <c r="AU450" s="29" t="str">
        <f>IFERROR(Table4[[#This Row],[THT]]/Table4[[#This Row],[ACD_CALLS]],"")</f>
        <v/>
      </c>
      <c r="AV450" s="29">
        <f>COUNTIF(Roster!B:B,Table4[[#This Row],[EMPLID]])</f>
        <v>1</v>
      </c>
      <c r="AW450" s="29">
        <f>IF(Table4[[#This Row],[Is Agent ]]=0,"",SUM(Table4[[#This Row],[I_ACD_TIME]],Table4[[#This Row],[I_ACD_OTHER_TIME]],Table4[[#This Row],[I_ACD_AUX_OUT_TIME]],Table4[[#This Row],[I_ACW_TIME]]))</f>
        <v>0</v>
      </c>
    </row>
    <row r="451" spans="1:49" x14ac:dyDescent="0.25">
      <c r="A451" s="29" t="str">
        <f>CONCATENATE(Table4[[#This Row],[CMSID]],"-",Table4[[#This Row],[CALL_DATE]])</f>
        <v>178641-45178</v>
      </c>
      <c r="B451">
        <v>104018102</v>
      </c>
      <c r="C451" s="8">
        <v>45178</v>
      </c>
      <c r="D451" t="s">
        <v>118</v>
      </c>
      <c r="E451">
        <v>30</v>
      </c>
      <c r="F451">
        <v>0</v>
      </c>
      <c r="G451">
        <v>16051</v>
      </c>
      <c r="H451">
        <v>3191</v>
      </c>
      <c r="I451">
        <v>362</v>
      </c>
      <c r="J451">
        <v>0</v>
      </c>
      <c r="K451">
        <v>0</v>
      </c>
      <c r="L451">
        <v>934</v>
      </c>
      <c r="M451">
        <v>0</v>
      </c>
      <c r="N451">
        <v>0</v>
      </c>
      <c r="O451">
        <v>19</v>
      </c>
      <c r="P451">
        <v>3634</v>
      </c>
      <c r="Q451">
        <v>22</v>
      </c>
      <c r="R451">
        <v>145</v>
      </c>
      <c r="S451">
        <v>6</v>
      </c>
      <c r="T451">
        <v>0</v>
      </c>
      <c r="U451">
        <v>28558</v>
      </c>
      <c r="V451">
        <v>6978</v>
      </c>
      <c r="W451">
        <v>2193</v>
      </c>
      <c r="X451">
        <v>33</v>
      </c>
      <c r="Y451">
        <v>0</v>
      </c>
      <c r="Z451">
        <v>1961</v>
      </c>
      <c r="AA451">
        <v>0</v>
      </c>
      <c r="AB451">
        <v>4602</v>
      </c>
      <c r="AC451">
        <v>0</v>
      </c>
      <c r="AD451">
        <v>0</v>
      </c>
      <c r="AE451">
        <v>0</v>
      </c>
      <c r="AF451">
        <v>0</v>
      </c>
      <c r="AG451" t="s">
        <v>1401</v>
      </c>
      <c r="AH451" t="s">
        <v>1284</v>
      </c>
      <c r="AI451" t="s">
        <v>1295</v>
      </c>
      <c r="AJ451" s="12" t="s">
        <v>1297</v>
      </c>
      <c r="AK451" t="s">
        <v>119</v>
      </c>
      <c r="AL451" t="s">
        <v>119</v>
      </c>
      <c r="AM451" s="8">
        <v>45178</v>
      </c>
      <c r="AN451" s="12" t="s">
        <v>1297</v>
      </c>
      <c r="AO451" s="12" t="s">
        <v>1297</v>
      </c>
      <c r="AP451" t="s">
        <v>1703</v>
      </c>
      <c r="AQ451" t="s">
        <v>120</v>
      </c>
      <c r="AR451" s="35">
        <v>178641</v>
      </c>
      <c r="AS451" t="s">
        <v>1703</v>
      </c>
      <c r="AU451" s="29">
        <f>IFERROR(Table4[[#This Row],[THT]]/Table4[[#This Row],[ACD_CALLS]],"")</f>
        <v>0</v>
      </c>
      <c r="AV451" s="29">
        <f>COUNTIF(Roster!B:B,Table4[[#This Row],[EMPLID]])</f>
        <v>1</v>
      </c>
      <c r="AW451" s="29">
        <f>IF(Table4[[#This Row],[Is Agent ]]=0,"",SUM(Table4[[#This Row],[I_ACD_TIME]],Table4[[#This Row],[I_ACD_OTHER_TIME]],Table4[[#This Row],[I_ACD_AUX_OUT_TIME]],Table4[[#This Row],[I_ACW_TIME]]))</f>
        <v>19604</v>
      </c>
    </row>
    <row r="452" spans="1:49" x14ac:dyDescent="0.25">
      <c r="A452" s="29" t="str">
        <f>CONCATENATE(Table4[[#This Row],[CMSID]],"-",Table4[[#This Row],[CALL_DATE]])</f>
        <v>178641-45170</v>
      </c>
      <c r="B452">
        <v>104018102</v>
      </c>
      <c r="C452" s="8">
        <v>45170</v>
      </c>
      <c r="D452" t="s">
        <v>118</v>
      </c>
      <c r="E452">
        <v>26</v>
      </c>
      <c r="F452">
        <v>0</v>
      </c>
      <c r="G452">
        <v>19910</v>
      </c>
      <c r="H452">
        <v>3877</v>
      </c>
      <c r="I452">
        <v>522</v>
      </c>
      <c r="J452">
        <v>0</v>
      </c>
      <c r="K452">
        <v>0</v>
      </c>
      <c r="L452">
        <v>1389</v>
      </c>
      <c r="M452">
        <v>0</v>
      </c>
      <c r="N452">
        <v>0</v>
      </c>
      <c r="O452">
        <v>11</v>
      </c>
      <c r="P452">
        <v>4455</v>
      </c>
      <c r="Q452">
        <v>18</v>
      </c>
      <c r="R452">
        <v>120</v>
      </c>
      <c r="S452">
        <v>3</v>
      </c>
      <c r="T452">
        <v>0</v>
      </c>
      <c r="U452">
        <v>31242</v>
      </c>
      <c r="V452">
        <v>6957</v>
      </c>
      <c r="W452">
        <v>50</v>
      </c>
      <c r="X452">
        <v>160</v>
      </c>
      <c r="Y452">
        <v>0</v>
      </c>
      <c r="Z452">
        <v>1904</v>
      </c>
      <c r="AA452">
        <v>0</v>
      </c>
      <c r="AB452">
        <v>4353</v>
      </c>
      <c r="AC452">
        <v>0</v>
      </c>
      <c r="AD452">
        <v>0</v>
      </c>
      <c r="AE452">
        <v>0</v>
      </c>
      <c r="AF452">
        <v>0</v>
      </c>
      <c r="AG452" t="s">
        <v>1401</v>
      </c>
      <c r="AH452" t="s">
        <v>1284</v>
      </c>
      <c r="AI452" t="s">
        <v>1295</v>
      </c>
      <c r="AJ452" s="12" t="s">
        <v>1297</v>
      </c>
      <c r="AK452" t="s">
        <v>119</v>
      </c>
      <c r="AL452" t="s">
        <v>119</v>
      </c>
      <c r="AM452" s="8">
        <v>45171</v>
      </c>
      <c r="AN452" s="12" t="s">
        <v>1297</v>
      </c>
      <c r="AO452" s="12" t="s">
        <v>1297</v>
      </c>
      <c r="AP452" t="s">
        <v>1703</v>
      </c>
      <c r="AQ452" t="s">
        <v>120</v>
      </c>
      <c r="AR452" s="35">
        <v>178641</v>
      </c>
      <c r="AS452" t="s">
        <v>1703</v>
      </c>
      <c r="AU452" s="29">
        <f>IFERROR(Table4[[#This Row],[THT]]/Table4[[#This Row],[ACD_CALLS]],"")</f>
        <v>0</v>
      </c>
      <c r="AV452" s="29">
        <f>COUNTIF(Roster!B:B,Table4[[#This Row],[EMPLID]])</f>
        <v>1</v>
      </c>
      <c r="AW452" s="29">
        <f>IF(Table4[[#This Row],[Is Agent ]]=0,"",SUM(Table4[[#This Row],[I_ACD_TIME]],Table4[[#This Row],[I_ACD_OTHER_TIME]],Table4[[#This Row],[I_ACD_AUX_OUT_TIME]],Table4[[#This Row],[I_ACW_TIME]]))</f>
        <v>24309</v>
      </c>
    </row>
    <row r="453" spans="1:49" x14ac:dyDescent="0.25">
      <c r="A453" s="29" t="str">
        <f>CONCATENATE(Table4[[#This Row],[CMSID]],"-",Table4[[#This Row],[CALL_DATE]])</f>
        <v>178641-45178</v>
      </c>
      <c r="B453">
        <v>104018102</v>
      </c>
      <c r="C453" s="8">
        <v>45178</v>
      </c>
      <c r="D453" t="s">
        <v>123</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t="s">
        <v>1401</v>
      </c>
      <c r="AH453" t="s">
        <v>1284</v>
      </c>
      <c r="AI453" t="s">
        <v>1295</v>
      </c>
      <c r="AJ453" s="12" t="s">
        <v>1297</v>
      </c>
      <c r="AK453" t="s">
        <v>119</v>
      </c>
      <c r="AL453" t="s">
        <v>119</v>
      </c>
      <c r="AM453" s="8">
        <v>45178</v>
      </c>
      <c r="AN453" s="12" t="s">
        <v>1297</v>
      </c>
      <c r="AO453" s="12" t="s">
        <v>1297</v>
      </c>
      <c r="AP453" t="s">
        <v>1703</v>
      </c>
      <c r="AQ453" t="s">
        <v>120</v>
      </c>
      <c r="AR453" s="35">
        <v>178641</v>
      </c>
      <c r="AS453" t="s">
        <v>1703</v>
      </c>
      <c r="AU453" s="29" t="str">
        <f>IFERROR(Table4[[#This Row],[THT]]/Table4[[#This Row],[ACD_CALLS]],"")</f>
        <v/>
      </c>
      <c r="AV453" s="29">
        <f>COUNTIF(Roster!B:B,Table4[[#This Row],[EMPLID]])</f>
        <v>1</v>
      </c>
      <c r="AW453" s="29">
        <f>IF(Table4[[#This Row],[Is Agent ]]=0,"",SUM(Table4[[#This Row],[I_ACD_TIME]],Table4[[#This Row],[I_ACD_OTHER_TIME]],Table4[[#This Row],[I_ACD_AUX_OUT_TIME]],Table4[[#This Row],[I_ACW_TIME]]))</f>
        <v>0</v>
      </c>
    </row>
    <row r="454" spans="1:49" x14ac:dyDescent="0.25">
      <c r="A454" s="29" t="str">
        <f>CONCATENATE(Table4[[#This Row],[CMSID]],"-",Table4[[#This Row],[CALL_DATE]])</f>
        <v>178641-45174</v>
      </c>
      <c r="B454">
        <v>104018102</v>
      </c>
      <c r="C454" s="8">
        <v>45174</v>
      </c>
      <c r="D454" t="s">
        <v>118</v>
      </c>
      <c r="E454">
        <v>20</v>
      </c>
      <c r="F454">
        <v>0</v>
      </c>
      <c r="G454">
        <v>15544</v>
      </c>
      <c r="H454">
        <v>3631</v>
      </c>
      <c r="I454">
        <v>363</v>
      </c>
      <c r="J454">
        <v>0</v>
      </c>
      <c r="K454">
        <v>0</v>
      </c>
      <c r="L454">
        <v>2063</v>
      </c>
      <c r="M454">
        <v>0</v>
      </c>
      <c r="N454">
        <v>0</v>
      </c>
      <c r="O454">
        <v>16</v>
      </c>
      <c r="P454">
        <v>4212</v>
      </c>
      <c r="Q454">
        <v>17</v>
      </c>
      <c r="R454">
        <v>99</v>
      </c>
      <c r="S454">
        <v>2</v>
      </c>
      <c r="T454">
        <v>0</v>
      </c>
      <c r="U454">
        <v>27511</v>
      </c>
      <c r="V454">
        <v>7367</v>
      </c>
      <c r="W454">
        <v>867</v>
      </c>
      <c r="X454">
        <v>97</v>
      </c>
      <c r="Y454">
        <v>0</v>
      </c>
      <c r="Z454">
        <v>1949</v>
      </c>
      <c r="AA454">
        <v>0</v>
      </c>
      <c r="AB454">
        <v>4939</v>
      </c>
      <c r="AC454">
        <v>1</v>
      </c>
      <c r="AD454">
        <v>0</v>
      </c>
      <c r="AE454">
        <v>0</v>
      </c>
      <c r="AF454">
        <v>0</v>
      </c>
      <c r="AG454" t="s">
        <v>1401</v>
      </c>
      <c r="AH454" t="s">
        <v>1284</v>
      </c>
      <c r="AI454" t="s">
        <v>1295</v>
      </c>
      <c r="AJ454" s="12" t="s">
        <v>1297</v>
      </c>
      <c r="AK454" t="s">
        <v>119</v>
      </c>
      <c r="AL454" t="s">
        <v>119</v>
      </c>
      <c r="AM454" s="8">
        <v>45178</v>
      </c>
      <c r="AN454" s="12" t="s">
        <v>1297</v>
      </c>
      <c r="AO454" s="12" t="s">
        <v>1297</v>
      </c>
      <c r="AP454" t="s">
        <v>1703</v>
      </c>
      <c r="AQ454" t="s">
        <v>120</v>
      </c>
      <c r="AR454" s="35">
        <v>178641</v>
      </c>
      <c r="AS454" t="s">
        <v>1703</v>
      </c>
      <c r="AU454" s="29">
        <f>IFERROR(Table4[[#This Row],[THT]]/Table4[[#This Row],[ACD_CALLS]],"")</f>
        <v>0</v>
      </c>
      <c r="AV454" s="29">
        <f>COUNTIF(Roster!B:B,Table4[[#This Row],[EMPLID]])</f>
        <v>1</v>
      </c>
      <c r="AW454" s="29">
        <f>IF(Table4[[#This Row],[Is Agent ]]=0,"",SUM(Table4[[#This Row],[I_ACD_TIME]],Table4[[#This Row],[I_ACD_OTHER_TIME]],Table4[[#This Row],[I_ACD_AUX_OUT_TIME]],Table4[[#This Row],[I_ACW_TIME]]))</f>
        <v>19538</v>
      </c>
    </row>
    <row r="455" spans="1:49" x14ac:dyDescent="0.25">
      <c r="A455" s="29" t="str">
        <f>CONCATENATE(Table4[[#This Row],[CMSID]],"-",Table4[[#This Row],[CALL_DATE]])</f>
        <v>178641-45175</v>
      </c>
      <c r="B455">
        <v>104018102</v>
      </c>
      <c r="C455" s="8">
        <v>45175</v>
      </c>
      <c r="D455" t="s">
        <v>118</v>
      </c>
      <c r="E455">
        <v>22</v>
      </c>
      <c r="F455">
        <v>0</v>
      </c>
      <c r="G455">
        <v>16277</v>
      </c>
      <c r="H455">
        <v>1692</v>
      </c>
      <c r="I455">
        <v>295</v>
      </c>
      <c r="J455">
        <v>0</v>
      </c>
      <c r="K455">
        <v>0</v>
      </c>
      <c r="L455">
        <v>3186</v>
      </c>
      <c r="M455">
        <v>0</v>
      </c>
      <c r="N455">
        <v>0</v>
      </c>
      <c r="O455">
        <v>19</v>
      </c>
      <c r="P455">
        <v>2952</v>
      </c>
      <c r="Q455">
        <v>19</v>
      </c>
      <c r="R455">
        <v>104</v>
      </c>
      <c r="S455">
        <v>4</v>
      </c>
      <c r="T455">
        <v>0</v>
      </c>
      <c r="U455">
        <v>28420</v>
      </c>
      <c r="V455">
        <v>8254</v>
      </c>
      <c r="W455">
        <v>2093</v>
      </c>
      <c r="X455">
        <v>86</v>
      </c>
      <c r="Y455">
        <v>0</v>
      </c>
      <c r="Z455">
        <v>1587</v>
      </c>
      <c r="AA455">
        <v>0</v>
      </c>
      <c r="AB455">
        <v>6264</v>
      </c>
      <c r="AC455">
        <v>5</v>
      </c>
      <c r="AD455">
        <v>0</v>
      </c>
      <c r="AE455">
        <v>0</v>
      </c>
      <c r="AF455">
        <v>0</v>
      </c>
      <c r="AG455" t="s">
        <v>1401</v>
      </c>
      <c r="AH455" t="s">
        <v>1284</v>
      </c>
      <c r="AI455" t="s">
        <v>1295</v>
      </c>
      <c r="AJ455" s="12" t="s">
        <v>1297</v>
      </c>
      <c r="AK455" t="s">
        <v>119</v>
      </c>
      <c r="AL455" t="s">
        <v>119</v>
      </c>
      <c r="AM455" s="8">
        <v>45178</v>
      </c>
      <c r="AN455" s="12" t="s">
        <v>1297</v>
      </c>
      <c r="AO455" s="12" t="s">
        <v>1297</v>
      </c>
      <c r="AP455" t="s">
        <v>1703</v>
      </c>
      <c r="AQ455" t="s">
        <v>120</v>
      </c>
      <c r="AR455" s="35">
        <v>178641</v>
      </c>
      <c r="AS455" t="s">
        <v>1703</v>
      </c>
      <c r="AU455" s="29">
        <f>IFERROR(Table4[[#This Row],[THT]]/Table4[[#This Row],[ACD_CALLS]],"")</f>
        <v>0</v>
      </c>
      <c r="AV455" s="29">
        <f>COUNTIF(Roster!B:B,Table4[[#This Row],[EMPLID]])</f>
        <v>1</v>
      </c>
      <c r="AW455" s="29">
        <f>IF(Table4[[#This Row],[Is Agent ]]=0,"",SUM(Table4[[#This Row],[I_ACD_TIME]],Table4[[#This Row],[I_ACD_OTHER_TIME]],Table4[[#This Row],[I_ACD_AUX_OUT_TIME]],Table4[[#This Row],[I_ACW_TIME]]))</f>
        <v>18264</v>
      </c>
    </row>
    <row r="456" spans="1:49" x14ac:dyDescent="0.25">
      <c r="A456" s="29" t="str">
        <f>CONCATENATE(Table4[[#This Row],[CMSID]],"-",Table4[[#This Row],[CALL_DATE]])</f>
        <v>178641-45176</v>
      </c>
      <c r="B456">
        <v>104018102</v>
      </c>
      <c r="C456" s="8">
        <v>45176</v>
      </c>
      <c r="D456" t="s">
        <v>118</v>
      </c>
      <c r="E456">
        <v>25</v>
      </c>
      <c r="F456">
        <v>0</v>
      </c>
      <c r="G456">
        <v>16638</v>
      </c>
      <c r="H456">
        <v>3406</v>
      </c>
      <c r="I456">
        <v>289</v>
      </c>
      <c r="J456">
        <v>0</v>
      </c>
      <c r="K456">
        <v>0</v>
      </c>
      <c r="L456">
        <v>792</v>
      </c>
      <c r="M456">
        <v>0</v>
      </c>
      <c r="N456">
        <v>0</v>
      </c>
      <c r="O456">
        <v>15</v>
      </c>
      <c r="P456">
        <v>3740</v>
      </c>
      <c r="Q456">
        <v>17</v>
      </c>
      <c r="R456">
        <v>119</v>
      </c>
      <c r="S456">
        <v>2</v>
      </c>
      <c r="T456">
        <v>0</v>
      </c>
      <c r="U456">
        <v>28538</v>
      </c>
      <c r="V456">
        <v>7005</v>
      </c>
      <c r="W456">
        <v>1370</v>
      </c>
      <c r="X456">
        <v>148</v>
      </c>
      <c r="Y456">
        <v>0</v>
      </c>
      <c r="Z456">
        <v>1759</v>
      </c>
      <c r="AA456">
        <v>0</v>
      </c>
      <c r="AB456">
        <v>4790</v>
      </c>
      <c r="AC456">
        <v>0</v>
      </c>
      <c r="AD456">
        <v>0</v>
      </c>
      <c r="AE456">
        <v>0</v>
      </c>
      <c r="AF456">
        <v>0</v>
      </c>
      <c r="AG456" t="s">
        <v>1401</v>
      </c>
      <c r="AH456" t="s">
        <v>1284</v>
      </c>
      <c r="AI456" t="s">
        <v>1295</v>
      </c>
      <c r="AJ456" s="12" t="s">
        <v>1297</v>
      </c>
      <c r="AK456" t="s">
        <v>119</v>
      </c>
      <c r="AL456" t="s">
        <v>119</v>
      </c>
      <c r="AM456" s="8">
        <v>45178</v>
      </c>
      <c r="AN456" s="12" t="s">
        <v>1297</v>
      </c>
      <c r="AO456" s="12" t="s">
        <v>1297</v>
      </c>
      <c r="AP456" t="s">
        <v>1703</v>
      </c>
      <c r="AQ456" t="s">
        <v>120</v>
      </c>
      <c r="AR456" s="35">
        <v>178641</v>
      </c>
      <c r="AS456" t="s">
        <v>1703</v>
      </c>
      <c r="AU456" s="29">
        <f>IFERROR(Table4[[#This Row],[THT]]/Table4[[#This Row],[ACD_CALLS]],"")</f>
        <v>0</v>
      </c>
      <c r="AV456" s="29">
        <f>COUNTIF(Roster!B:B,Table4[[#This Row],[EMPLID]])</f>
        <v>1</v>
      </c>
      <c r="AW456" s="29">
        <f>IF(Table4[[#This Row],[Is Agent ]]=0,"",SUM(Table4[[#This Row],[I_ACD_TIME]],Table4[[#This Row],[I_ACD_OTHER_TIME]],Table4[[#This Row],[I_ACD_AUX_OUT_TIME]],Table4[[#This Row],[I_ACW_TIME]]))</f>
        <v>20333</v>
      </c>
    </row>
    <row r="457" spans="1:49" x14ac:dyDescent="0.25">
      <c r="A457" s="29" t="str">
        <f>CONCATENATE(Table4[[#This Row],[CMSID]],"-",Table4[[#This Row],[CALL_DATE]])</f>
        <v>178641-45177</v>
      </c>
      <c r="B457">
        <v>104018102</v>
      </c>
      <c r="C457" s="8">
        <v>45177</v>
      </c>
      <c r="D457" t="s">
        <v>123</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t="s">
        <v>1401</v>
      </c>
      <c r="AH457" t="s">
        <v>1284</v>
      </c>
      <c r="AI457" t="s">
        <v>1295</v>
      </c>
      <c r="AJ457" s="12" t="s">
        <v>1297</v>
      </c>
      <c r="AK457" t="s">
        <v>119</v>
      </c>
      <c r="AL457" t="s">
        <v>119</v>
      </c>
      <c r="AM457" s="8">
        <v>45178</v>
      </c>
      <c r="AN457" s="12" t="s">
        <v>1297</v>
      </c>
      <c r="AO457" s="12" t="s">
        <v>1297</v>
      </c>
      <c r="AP457" t="s">
        <v>1703</v>
      </c>
      <c r="AQ457" t="s">
        <v>120</v>
      </c>
      <c r="AR457" s="35">
        <v>178641</v>
      </c>
      <c r="AS457" t="s">
        <v>1703</v>
      </c>
      <c r="AU457" s="29" t="str">
        <f>IFERROR(Table4[[#This Row],[THT]]/Table4[[#This Row],[ACD_CALLS]],"")</f>
        <v/>
      </c>
      <c r="AV457" s="29">
        <f>COUNTIF(Roster!B:B,Table4[[#This Row],[EMPLID]])</f>
        <v>1</v>
      </c>
      <c r="AW457" s="29">
        <f>IF(Table4[[#This Row],[Is Agent ]]=0,"",SUM(Table4[[#This Row],[I_ACD_TIME]],Table4[[#This Row],[I_ACD_OTHER_TIME]],Table4[[#This Row],[I_ACD_AUX_OUT_TIME]],Table4[[#This Row],[I_ACW_TIME]]))</f>
        <v>0</v>
      </c>
    </row>
    <row r="458" spans="1:49" x14ac:dyDescent="0.25">
      <c r="A458" s="29" t="str">
        <f>CONCATENATE(Table4[[#This Row],[CMSID]],"-",Table4[[#This Row],[CALL_DATE]])</f>
        <v>178641-45174</v>
      </c>
      <c r="B458">
        <v>104018102</v>
      </c>
      <c r="C458" s="8">
        <v>45174</v>
      </c>
      <c r="D458" t="s">
        <v>123</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t="s">
        <v>1401</v>
      </c>
      <c r="AH458" t="s">
        <v>1284</v>
      </c>
      <c r="AI458" t="s">
        <v>1295</v>
      </c>
      <c r="AJ458" s="12" t="s">
        <v>1297</v>
      </c>
      <c r="AK458" t="s">
        <v>119</v>
      </c>
      <c r="AL458" t="s">
        <v>119</v>
      </c>
      <c r="AM458" s="8">
        <v>45178</v>
      </c>
      <c r="AN458" s="12" t="s">
        <v>1297</v>
      </c>
      <c r="AO458" s="12" t="s">
        <v>1297</v>
      </c>
      <c r="AP458" t="s">
        <v>1703</v>
      </c>
      <c r="AQ458" t="s">
        <v>120</v>
      </c>
      <c r="AR458" s="35">
        <v>178641</v>
      </c>
      <c r="AS458" t="s">
        <v>1703</v>
      </c>
      <c r="AU458" s="29" t="str">
        <f>IFERROR(Table4[[#This Row],[THT]]/Table4[[#This Row],[ACD_CALLS]],"")</f>
        <v/>
      </c>
      <c r="AV458" s="29">
        <f>COUNTIF(Roster!B:B,Table4[[#This Row],[EMPLID]])</f>
        <v>1</v>
      </c>
      <c r="AW458" s="29">
        <f>IF(Table4[[#This Row],[Is Agent ]]=0,"",SUM(Table4[[#This Row],[I_ACD_TIME]],Table4[[#This Row],[I_ACD_OTHER_TIME]],Table4[[#This Row],[I_ACD_AUX_OUT_TIME]],Table4[[#This Row],[I_ACW_TIME]]))</f>
        <v>0</v>
      </c>
    </row>
    <row r="459" spans="1:49" x14ac:dyDescent="0.25">
      <c r="A459" s="29" t="str">
        <f>CONCATENATE(Table4[[#This Row],[CMSID]],"-",Table4[[#This Row],[CALL_DATE]])</f>
        <v>178641-45171</v>
      </c>
      <c r="B459">
        <v>104018102</v>
      </c>
      <c r="C459" s="8">
        <v>45171</v>
      </c>
      <c r="D459" t="s">
        <v>118</v>
      </c>
      <c r="E459">
        <v>30</v>
      </c>
      <c r="F459">
        <v>0</v>
      </c>
      <c r="G459">
        <v>14641</v>
      </c>
      <c r="H459">
        <v>4780</v>
      </c>
      <c r="I459">
        <v>636</v>
      </c>
      <c r="J459">
        <v>0</v>
      </c>
      <c r="K459">
        <v>0</v>
      </c>
      <c r="L459">
        <v>2429</v>
      </c>
      <c r="M459">
        <v>0</v>
      </c>
      <c r="N459">
        <v>0</v>
      </c>
      <c r="O459">
        <v>23</v>
      </c>
      <c r="P459">
        <v>5798</v>
      </c>
      <c r="Q459">
        <v>29</v>
      </c>
      <c r="R459">
        <v>136</v>
      </c>
      <c r="S459">
        <v>7</v>
      </c>
      <c r="T459">
        <v>0</v>
      </c>
      <c r="U459">
        <v>29822</v>
      </c>
      <c r="V459">
        <v>10089</v>
      </c>
      <c r="W459">
        <v>172</v>
      </c>
      <c r="X459">
        <v>76</v>
      </c>
      <c r="Y459">
        <v>0</v>
      </c>
      <c r="Z459">
        <v>1903</v>
      </c>
      <c r="AA459">
        <v>0</v>
      </c>
      <c r="AB459">
        <v>7461</v>
      </c>
      <c r="AC459">
        <v>0</v>
      </c>
      <c r="AD459">
        <v>0</v>
      </c>
      <c r="AE459">
        <v>0</v>
      </c>
      <c r="AF459">
        <v>0</v>
      </c>
      <c r="AG459" t="s">
        <v>1401</v>
      </c>
      <c r="AH459" t="s">
        <v>1284</v>
      </c>
      <c r="AI459" t="s">
        <v>1295</v>
      </c>
      <c r="AJ459" s="12" t="s">
        <v>1297</v>
      </c>
      <c r="AK459" t="s">
        <v>119</v>
      </c>
      <c r="AL459" t="s">
        <v>119</v>
      </c>
      <c r="AM459" s="8">
        <v>45171</v>
      </c>
      <c r="AN459" s="12" t="s">
        <v>1297</v>
      </c>
      <c r="AO459" s="12" t="s">
        <v>1297</v>
      </c>
      <c r="AP459" t="s">
        <v>1703</v>
      </c>
      <c r="AQ459" t="s">
        <v>120</v>
      </c>
      <c r="AR459" s="35">
        <v>178641</v>
      </c>
      <c r="AS459" t="s">
        <v>1703</v>
      </c>
      <c r="AU459" s="29">
        <f>IFERROR(Table4[[#This Row],[THT]]/Table4[[#This Row],[ACD_CALLS]],"")</f>
        <v>0</v>
      </c>
      <c r="AV459" s="29">
        <f>COUNTIF(Roster!B:B,Table4[[#This Row],[EMPLID]])</f>
        <v>1</v>
      </c>
      <c r="AW459" s="29">
        <f>IF(Table4[[#This Row],[Is Agent ]]=0,"",SUM(Table4[[#This Row],[I_ACD_TIME]],Table4[[#This Row],[I_ACD_OTHER_TIME]],Table4[[#This Row],[I_ACD_AUX_OUT_TIME]],Table4[[#This Row],[I_ACW_TIME]]))</f>
        <v>20057</v>
      </c>
    </row>
    <row r="460" spans="1:49" x14ac:dyDescent="0.25">
      <c r="A460" s="29" t="str">
        <f>CONCATENATE(Table4[[#This Row],[CMSID]],"-",Table4[[#This Row],[CALL_DATE]])</f>
        <v>176641-45174</v>
      </c>
      <c r="B460">
        <v>119925102</v>
      </c>
      <c r="C460" s="8">
        <v>45174</v>
      </c>
      <c r="D460" t="s">
        <v>118</v>
      </c>
      <c r="E460">
        <v>23</v>
      </c>
      <c r="F460">
        <v>0</v>
      </c>
      <c r="G460">
        <v>14170</v>
      </c>
      <c r="H460">
        <v>2118</v>
      </c>
      <c r="I460">
        <v>819</v>
      </c>
      <c r="J460">
        <v>275</v>
      </c>
      <c r="K460">
        <v>17</v>
      </c>
      <c r="L460">
        <v>5443</v>
      </c>
      <c r="M460">
        <v>0</v>
      </c>
      <c r="N460">
        <v>1</v>
      </c>
      <c r="O460">
        <v>36</v>
      </c>
      <c r="P460">
        <v>4639</v>
      </c>
      <c r="Q460">
        <v>31</v>
      </c>
      <c r="R460">
        <v>112</v>
      </c>
      <c r="S460">
        <v>8</v>
      </c>
      <c r="T460">
        <v>1</v>
      </c>
      <c r="U460">
        <v>29778</v>
      </c>
      <c r="V460">
        <v>10013</v>
      </c>
      <c r="W460">
        <v>1713</v>
      </c>
      <c r="X460">
        <v>125</v>
      </c>
      <c r="Y460">
        <v>0</v>
      </c>
      <c r="Z460">
        <v>1756</v>
      </c>
      <c r="AA460">
        <v>1</v>
      </c>
      <c r="AB460">
        <v>5887</v>
      </c>
      <c r="AC460">
        <v>0</v>
      </c>
      <c r="AD460">
        <v>0</v>
      </c>
      <c r="AE460">
        <v>236</v>
      </c>
      <c r="AF460">
        <v>0</v>
      </c>
      <c r="AG460" t="s">
        <v>1416</v>
      </c>
      <c r="AH460" t="s">
        <v>1701</v>
      </c>
      <c r="AI460" t="s">
        <v>1295</v>
      </c>
      <c r="AJ460" s="12" t="s">
        <v>1297</v>
      </c>
      <c r="AK460" t="s">
        <v>124</v>
      </c>
      <c r="AL460" t="s">
        <v>124</v>
      </c>
      <c r="AM460" s="8">
        <v>45178</v>
      </c>
      <c r="AN460" s="12" t="s">
        <v>1297</v>
      </c>
      <c r="AO460" s="12" t="s">
        <v>1297</v>
      </c>
      <c r="AP460" t="s">
        <v>1703</v>
      </c>
      <c r="AQ460" t="s">
        <v>120</v>
      </c>
      <c r="AR460" s="35">
        <v>176641</v>
      </c>
      <c r="AS460" t="s">
        <v>1703</v>
      </c>
      <c r="AU460" s="29">
        <f>IFERROR(Table4[[#This Row],[THT]]/Table4[[#This Row],[ACD_CALLS]],"")</f>
        <v>0</v>
      </c>
      <c r="AV460" s="29">
        <f>COUNTIF(Roster!B:B,Table4[[#This Row],[EMPLID]])</f>
        <v>1</v>
      </c>
      <c r="AW460" s="29">
        <f>IF(Table4[[#This Row],[Is Agent ]]=0,"",SUM(Table4[[#This Row],[I_ACD_TIME]],Table4[[#This Row],[I_ACD_OTHER_TIME]],Table4[[#This Row],[I_ACD_AUX_OUT_TIME]],Table4[[#This Row],[I_ACW_TIME]]))</f>
        <v>17382</v>
      </c>
    </row>
    <row r="461" spans="1:49" x14ac:dyDescent="0.25">
      <c r="A461" s="29" t="str">
        <f>CONCATENATE(Table4[[#This Row],[CMSID]],"-",Table4[[#This Row],[CALL_DATE]])</f>
        <v>176641-45178</v>
      </c>
      <c r="B461">
        <v>119925102</v>
      </c>
      <c r="C461" s="8">
        <v>45178</v>
      </c>
      <c r="D461" t="s">
        <v>123</v>
      </c>
      <c r="E461">
        <v>1</v>
      </c>
      <c r="F461">
        <v>0</v>
      </c>
      <c r="G461">
        <v>440</v>
      </c>
      <c r="H461">
        <v>0</v>
      </c>
      <c r="I461">
        <v>0</v>
      </c>
      <c r="J461">
        <v>31</v>
      </c>
      <c r="K461">
        <v>0</v>
      </c>
      <c r="L461">
        <v>0</v>
      </c>
      <c r="M461">
        <v>0</v>
      </c>
      <c r="N461">
        <v>0</v>
      </c>
      <c r="O461">
        <v>0</v>
      </c>
      <c r="P461">
        <v>0</v>
      </c>
      <c r="Q461">
        <v>0</v>
      </c>
      <c r="R461">
        <v>3</v>
      </c>
      <c r="S461">
        <v>0</v>
      </c>
      <c r="T461">
        <v>0</v>
      </c>
      <c r="U461">
        <v>0</v>
      </c>
      <c r="V461">
        <v>0</v>
      </c>
      <c r="W461">
        <v>0</v>
      </c>
      <c r="X461">
        <v>0</v>
      </c>
      <c r="Y461">
        <v>0</v>
      </c>
      <c r="Z461">
        <v>0</v>
      </c>
      <c r="AA461">
        <v>0</v>
      </c>
      <c r="AB461">
        <v>0</v>
      </c>
      <c r="AC461">
        <v>0</v>
      </c>
      <c r="AD461">
        <v>0</v>
      </c>
      <c r="AE461">
        <v>0</v>
      </c>
      <c r="AF461">
        <v>0</v>
      </c>
      <c r="AG461" t="s">
        <v>1416</v>
      </c>
      <c r="AH461" t="s">
        <v>1701</v>
      </c>
      <c r="AI461" t="s">
        <v>1295</v>
      </c>
      <c r="AJ461" s="12" t="s">
        <v>1297</v>
      </c>
      <c r="AK461" t="s">
        <v>124</v>
      </c>
      <c r="AL461" t="s">
        <v>124</v>
      </c>
      <c r="AM461" s="8">
        <v>45178</v>
      </c>
      <c r="AN461" s="12" t="s">
        <v>1297</v>
      </c>
      <c r="AO461" s="12" t="s">
        <v>1297</v>
      </c>
      <c r="AP461" t="s">
        <v>1703</v>
      </c>
      <c r="AQ461" t="s">
        <v>120</v>
      </c>
      <c r="AR461" s="35">
        <v>176641</v>
      </c>
      <c r="AS461" t="s">
        <v>1703</v>
      </c>
      <c r="AU461" s="29">
        <f>IFERROR(Table4[[#This Row],[THT]]/Table4[[#This Row],[ACD_CALLS]],"")</f>
        <v>0</v>
      </c>
      <c r="AV461" s="29">
        <f>COUNTIF(Roster!B:B,Table4[[#This Row],[EMPLID]])</f>
        <v>1</v>
      </c>
      <c r="AW461" s="29">
        <f>IF(Table4[[#This Row],[Is Agent ]]=0,"",SUM(Table4[[#This Row],[I_ACD_TIME]],Table4[[#This Row],[I_ACD_OTHER_TIME]],Table4[[#This Row],[I_ACD_AUX_OUT_TIME]],Table4[[#This Row],[I_ACW_TIME]]))</f>
        <v>471</v>
      </c>
    </row>
    <row r="462" spans="1:49" x14ac:dyDescent="0.25">
      <c r="A462" s="29" t="str">
        <f>CONCATENATE(Table4[[#This Row],[CMSID]],"-",Table4[[#This Row],[CALL_DATE]])</f>
        <v>176641-45170</v>
      </c>
      <c r="B462">
        <v>119925102</v>
      </c>
      <c r="C462" s="8">
        <v>45170</v>
      </c>
      <c r="D462" t="s">
        <v>123</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t="s">
        <v>1416</v>
      </c>
      <c r="AH462" t="s">
        <v>1701</v>
      </c>
      <c r="AI462" t="s">
        <v>1295</v>
      </c>
      <c r="AJ462" s="12" t="s">
        <v>1297</v>
      </c>
      <c r="AK462" t="s">
        <v>124</v>
      </c>
      <c r="AL462" t="s">
        <v>124</v>
      </c>
      <c r="AM462" s="8">
        <v>45171</v>
      </c>
      <c r="AN462" s="12" t="s">
        <v>1297</v>
      </c>
      <c r="AO462" s="12" t="s">
        <v>1297</v>
      </c>
      <c r="AP462" t="s">
        <v>1703</v>
      </c>
      <c r="AQ462" t="s">
        <v>120</v>
      </c>
      <c r="AR462" s="35">
        <v>176641</v>
      </c>
      <c r="AS462" t="s">
        <v>1703</v>
      </c>
      <c r="AU462" s="29" t="str">
        <f>IFERROR(Table4[[#This Row],[THT]]/Table4[[#This Row],[ACD_CALLS]],"")</f>
        <v/>
      </c>
      <c r="AV462" s="29">
        <f>COUNTIF(Roster!B:B,Table4[[#This Row],[EMPLID]])</f>
        <v>1</v>
      </c>
      <c r="AW462" s="29">
        <f>IF(Table4[[#This Row],[Is Agent ]]=0,"",SUM(Table4[[#This Row],[I_ACD_TIME]],Table4[[#This Row],[I_ACD_OTHER_TIME]],Table4[[#This Row],[I_ACD_AUX_OUT_TIME]],Table4[[#This Row],[I_ACW_TIME]]))</f>
        <v>0</v>
      </c>
    </row>
    <row r="463" spans="1:49" x14ac:dyDescent="0.25">
      <c r="A463" s="29" t="str">
        <f>CONCATENATE(Table4[[#This Row],[CMSID]],"-",Table4[[#This Row],[CALL_DATE]])</f>
        <v>176641-45176</v>
      </c>
      <c r="B463">
        <v>119925102</v>
      </c>
      <c r="C463" s="8">
        <v>45176</v>
      </c>
      <c r="D463" t="s">
        <v>123</v>
      </c>
      <c r="E463">
        <v>2</v>
      </c>
      <c r="F463">
        <v>0</v>
      </c>
      <c r="G463">
        <v>472</v>
      </c>
      <c r="H463">
        <v>51</v>
      </c>
      <c r="I463">
        <v>236</v>
      </c>
      <c r="J463">
        <v>0</v>
      </c>
      <c r="K463">
        <v>0</v>
      </c>
      <c r="L463">
        <v>236</v>
      </c>
      <c r="M463">
        <v>0</v>
      </c>
      <c r="N463">
        <v>0</v>
      </c>
      <c r="O463">
        <v>10</v>
      </c>
      <c r="P463">
        <v>288</v>
      </c>
      <c r="Q463">
        <v>4</v>
      </c>
      <c r="R463">
        <v>6</v>
      </c>
      <c r="S463">
        <v>2</v>
      </c>
      <c r="T463">
        <v>0</v>
      </c>
      <c r="U463">
        <v>0</v>
      </c>
      <c r="V463">
        <v>0</v>
      </c>
      <c r="W463">
        <v>0</v>
      </c>
      <c r="X463">
        <v>0</v>
      </c>
      <c r="Y463">
        <v>0</v>
      </c>
      <c r="Z463">
        <v>0</v>
      </c>
      <c r="AA463">
        <v>0</v>
      </c>
      <c r="AB463">
        <v>0</v>
      </c>
      <c r="AC463">
        <v>0</v>
      </c>
      <c r="AD463">
        <v>0</v>
      </c>
      <c r="AE463">
        <v>0</v>
      </c>
      <c r="AF463">
        <v>0</v>
      </c>
      <c r="AG463" t="s">
        <v>1416</v>
      </c>
      <c r="AH463" t="s">
        <v>1701</v>
      </c>
      <c r="AI463" t="s">
        <v>1295</v>
      </c>
      <c r="AJ463" s="12" t="s">
        <v>1297</v>
      </c>
      <c r="AK463" t="s">
        <v>124</v>
      </c>
      <c r="AL463" t="s">
        <v>124</v>
      </c>
      <c r="AM463" s="8">
        <v>45178</v>
      </c>
      <c r="AN463" s="12" t="s">
        <v>1297</v>
      </c>
      <c r="AO463" s="12" t="s">
        <v>1297</v>
      </c>
      <c r="AP463" t="s">
        <v>1703</v>
      </c>
      <c r="AQ463" t="s">
        <v>120</v>
      </c>
      <c r="AR463" s="35">
        <v>176641</v>
      </c>
      <c r="AS463" t="s">
        <v>1703</v>
      </c>
      <c r="AU463" s="29">
        <f>IFERROR(Table4[[#This Row],[THT]]/Table4[[#This Row],[ACD_CALLS]],"")</f>
        <v>0</v>
      </c>
      <c r="AV463" s="29">
        <f>COUNTIF(Roster!B:B,Table4[[#This Row],[EMPLID]])</f>
        <v>1</v>
      </c>
      <c r="AW463" s="29">
        <f>IF(Table4[[#This Row],[Is Agent ]]=0,"",SUM(Table4[[#This Row],[I_ACD_TIME]],Table4[[#This Row],[I_ACD_OTHER_TIME]],Table4[[#This Row],[I_ACD_AUX_OUT_TIME]],Table4[[#This Row],[I_ACW_TIME]]))</f>
        <v>759</v>
      </c>
    </row>
    <row r="464" spans="1:49" x14ac:dyDescent="0.25">
      <c r="A464" s="29" t="str">
        <f>CONCATENATE(Table4[[#This Row],[CMSID]],"-",Table4[[#This Row],[CALL_DATE]])</f>
        <v>176641-45175</v>
      </c>
      <c r="B464">
        <v>119925102</v>
      </c>
      <c r="C464" s="8">
        <v>45175</v>
      </c>
      <c r="D464" t="s">
        <v>123</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t="s">
        <v>1416</v>
      </c>
      <c r="AH464" t="s">
        <v>1701</v>
      </c>
      <c r="AI464" t="s">
        <v>1295</v>
      </c>
      <c r="AJ464" s="12" t="s">
        <v>1297</v>
      </c>
      <c r="AK464" t="s">
        <v>124</v>
      </c>
      <c r="AL464" t="s">
        <v>124</v>
      </c>
      <c r="AM464" s="8">
        <v>45178</v>
      </c>
      <c r="AN464" s="12" t="s">
        <v>1297</v>
      </c>
      <c r="AO464" s="12" t="s">
        <v>1297</v>
      </c>
      <c r="AP464" t="s">
        <v>1703</v>
      </c>
      <c r="AQ464" t="s">
        <v>120</v>
      </c>
      <c r="AR464" s="35">
        <v>176641</v>
      </c>
      <c r="AS464" t="s">
        <v>1703</v>
      </c>
      <c r="AU464" s="29" t="str">
        <f>IFERROR(Table4[[#This Row],[THT]]/Table4[[#This Row],[ACD_CALLS]],"")</f>
        <v/>
      </c>
      <c r="AV464" s="29">
        <f>COUNTIF(Roster!B:B,Table4[[#This Row],[EMPLID]])</f>
        <v>1</v>
      </c>
      <c r="AW464" s="29">
        <f>IF(Table4[[#This Row],[Is Agent ]]=0,"",SUM(Table4[[#This Row],[I_ACD_TIME]],Table4[[#This Row],[I_ACD_OTHER_TIME]],Table4[[#This Row],[I_ACD_AUX_OUT_TIME]],Table4[[#This Row],[I_ACW_TIME]]))</f>
        <v>0</v>
      </c>
    </row>
    <row r="465" spans="1:49" x14ac:dyDescent="0.25">
      <c r="A465" s="29" t="str">
        <f>CONCATENATE(Table4[[#This Row],[CMSID]],"-",Table4[[#This Row],[CALL_DATE]])</f>
        <v>176641-45175</v>
      </c>
      <c r="B465">
        <v>119925102</v>
      </c>
      <c r="C465" s="8">
        <v>45175</v>
      </c>
      <c r="D465" t="s">
        <v>118</v>
      </c>
      <c r="E465">
        <v>36</v>
      </c>
      <c r="F465">
        <v>0</v>
      </c>
      <c r="G465">
        <v>18056</v>
      </c>
      <c r="H465">
        <v>3591</v>
      </c>
      <c r="I465">
        <v>208</v>
      </c>
      <c r="J465">
        <v>677</v>
      </c>
      <c r="K465">
        <v>106</v>
      </c>
      <c r="L465">
        <v>1346</v>
      </c>
      <c r="M465">
        <v>0</v>
      </c>
      <c r="N465">
        <v>2</v>
      </c>
      <c r="O465">
        <v>24</v>
      </c>
      <c r="P465">
        <v>3967</v>
      </c>
      <c r="Q465">
        <v>19</v>
      </c>
      <c r="R465">
        <v>167</v>
      </c>
      <c r="S465">
        <v>2</v>
      </c>
      <c r="T465">
        <v>0</v>
      </c>
      <c r="U465">
        <v>29787</v>
      </c>
      <c r="V465">
        <v>5867</v>
      </c>
      <c r="W465">
        <v>1429</v>
      </c>
      <c r="X465">
        <v>58</v>
      </c>
      <c r="Y465">
        <v>0</v>
      </c>
      <c r="Z465">
        <v>1850</v>
      </c>
      <c r="AA465">
        <v>0</v>
      </c>
      <c r="AB465">
        <v>3417</v>
      </c>
      <c r="AC465">
        <v>0</v>
      </c>
      <c r="AD465">
        <v>0</v>
      </c>
      <c r="AE465">
        <v>182</v>
      </c>
      <c r="AF465">
        <v>0</v>
      </c>
      <c r="AG465" t="s">
        <v>1416</v>
      </c>
      <c r="AH465" t="s">
        <v>1701</v>
      </c>
      <c r="AI465" t="s">
        <v>1295</v>
      </c>
      <c r="AJ465" s="12" t="s">
        <v>1297</v>
      </c>
      <c r="AK465" t="s">
        <v>124</v>
      </c>
      <c r="AL465" t="s">
        <v>124</v>
      </c>
      <c r="AM465" s="8">
        <v>45178</v>
      </c>
      <c r="AN465" s="12" t="s">
        <v>1297</v>
      </c>
      <c r="AO465" s="12" t="s">
        <v>1297</v>
      </c>
      <c r="AP465" t="s">
        <v>1703</v>
      </c>
      <c r="AQ465" t="s">
        <v>120</v>
      </c>
      <c r="AR465" s="35">
        <v>176641</v>
      </c>
      <c r="AS465" t="s">
        <v>1703</v>
      </c>
      <c r="AU465" s="29">
        <f>IFERROR(Table4[[#This Row],[THT]]/Table4[[#This Row],[ACD_CALLS]],"")</f>
        <v>0</v>
      </c>
      <c r="AV465" s="29">
        <f>COUNTIF(Roster!B:B,Table4[[#This Row],[EMPLID]])</f>
        <v>1</v>
      </c>
      <c r="AW465" s="29">
        <f>IF(Table4[[#This Row],[Is Agent ]]=0,"",SUM(Table4[[#This Row],[I_ACD_TIME]],Table4[[#This Row],[I_ACD_OTHER_TIME]],Table4[[#This Row],[I_ACD_AUX_OUT_TIME]],Table4[[#This Row],[I_ACW_TIME]]))</f>
        <v>22532</v>
      </c>
    </row>
    <row r="466" spans="1:49" x14ac:dyDescent="0.25">
      <c r="A466" s="29" t="str">
        <f>CONCATENATE(Table4[[#This Row],[CMSID]],"-",Table4[[#This Row],[CALL_DATE]])</f>
        <v>176641-45177</v>
      </c>
      <c r="B466">
        <v>119925102</v>
      </c>
      <c r="C466" s="8">
        <v>45177</v>
      </c>
      <c r="D466" t="s">
        <v>123</v>
      </c>
      <c r="E466">
        <v>3</v>
      </c>
      <c r="F466">
        <v>0</v>
      </c>
      <c r="G466">
        <v>753</v>
      </c>
      <c r="H466">
        <v>3</v>
      </c>
      <c r="I466">
        <v>37</v>
      </c>
      <c r="J466">
        <v>24</v>
      </c>
      <c r="K466">
        <v>0</v>
      </c>
      <c r="L466">
        <v>37</v>
      </c>
      <c r="M466">
        <v>0</v>
      </c>
      <c r="N466">
        <v>0</v>
      </c>
      <c r="O466">
        <v>2</v>
      </c>
      <c r="P466">
        <v>42</v>
      </c>
      <c r="Q466">
        <v>4</v>
      </c>
      <c r="R466">
        <v>8</v>
      </c>
      <c r="S466">
        <v>2</v>
      </c>
      <c r="T466">
        <v>0</v>
      </c>
      <c r="U466">
        <v>0</v>
      </c>
      <c r="V466">
        <v>0</v>
      </c>
      <c r="W466">
        <v>0</v>
      </c>
      <c r="X466">
        <v>0</v>
      </c>
      <c r="Y466">
        <v>0</v>
      </c>
      <c r="Z466">
        <v>0</v>
      </c>
      <c r="AA466">
        <v>0</v>
      </c>
      <c r="AB466">
        <v>0</v>
      </c>
      <c r="AC466">
        <v>0</v>
      </c>
      <c r="AD466">
        <v>0</v>
      </c>
      <c r="AE466">
        <v>0</v>
      </c>
      <c r="AF466">
        <v>0</v>
      </c>
      <c r="AG466" t="s">
        <v>1416</v>
      </c>
      <c r="AH466" t="s">
        <v>1701</v>
      </c>
      <c r="AI466" t="s">
        <v>1295</v>
      </c>
      <c r="AJ466" s="12" t="s">
        <v>1297</v>
      </c>
      <c r="AK466" t="s">
        <v>124</v>
      </c>
      <c r="AL466" t="s">
        <v>124</v>
      </c>
      <c r="AM466" s="8">
        <v>45178</v>
      </c>
      <c r="AN466" s="12" t="s">
        <v>1297</v>
      </c>
      <c r="AO466" s="12" t="s">
        <v>1297</v>
      </c>
      <c r="AP466" t="s">
        <v>1703</v>
      </c>
      <c r="AQ466" t="s">
        <v>120</v>
      </c>
      <c r="AR466" s="35">
        <v>176641</v>
      </c>
      <c r="AS466" t="s">
        <v>1703</v>
      </c>
      <c r="AU466" s="29">
        <f>IFERROR(Table4[[#This Row],[THT]]/Table4[[#This Row],[ACD_CALLS]],"")</f>
        <v>0</v>
      </c>
      <c r="AV466" s="29">
        <f>COUNTIF(Roster!B:B,Table4[[#This Row],[EMPLID]])</f>
        <v>1</v>
      </c>
      <c r="AW466" s="29">
        <f>IF(Table4[[#This Row],[Is Agent ]]=0,"",SUM(Table4[[#This Row],[I_ACD_TIME]],Table4[[#This Row],[I_ACD_OTHER_TIME]],Table4[[#This Row],[I_ACD_AUX_OUT_TIME]],Table4[[#This Row],[I_ACW_TIME]]))</f>
        <v>817</v>
      </c>
    </row>
    <row r="467" spans="1:49" x14ac:dyDescent="0.25">
      <c r="A467" s="29" t="str">
        <f>CONCATENATE(Table4[[#This Row],[CMSID]],"-",Table4[[#This Row],[CALL_DATE]])</f>
        <v>176641-45170</v>
      </c>
      <c r="B467">
        <v>119925102</v>
      </c>
      <c r="C467" s="8">
        <v>45170</v>
      </c>
      <c r="D467" t="s">
        <v>118</v>
      </c>
      <c r="E467">
        <v>22</v>
      </c>
      <c r="F467">
        <v>0</v>
      </c>
      <c r="G467">
        <v>17422</v>
      </c>
      <c r="H467">
        <v>2137</v>
      </c>
      <c r="I467">
        <v>202</v>
      </c>
      <c r="J467">
        <v>237</v>
      </c>
      <c r="K467">
        <v>0</v>
      </c>
      <c r="L467">
        <v>3347</v>
      </c>
      <c r="M467">
        <v>0</v>
      </c>
      <c r="N467">
        <v>0</v>
      </c>
      <c r="O467">
        <v>27</v>
      </c>
      <c r="P467">
        <v>2657</v>
      </c>
      <c r="Q467">
        <v>14</v>
      </c>
      <c r="R467">
        <v>104</v>
      </c>
      <c r="S467">
        <v>1</v>
      </c>
      <c r="T467">
        <v>0</v>
      </c>
      <c r="U467">
        <v>30051</v>
      </c>
      <c r="V467">
        <v>10151</v>
      </c>
      <c r="W467">
        <v>0</v>
      </c>
      <c r="X467">
        <v>98</v>
      </c>
      <c r="Y467">
        <v>0</v>
      </c>
      <c r="Z467">
        <v>1892</v>
      </c>
      <c r="AA467">
        <v>0</v>
      </c>
      <c r="AB467">
        <v>6894</v>
      </c>
      <c r="AC467">
        <v>810</v>
      </c>
      <c r="AD467">
        <v>0</v>
      </c>
      <c r="AE467">
        <v>235</v>
      </c>
      <c r="AF467">
        <v>0</v>
      </c>
      <c r="AG467" t="s">
        <v>1416</v>
      </c>
      <c r="AH467" t="s">
        <v>1701</v>
      </c>
      <c r="AI467" t="s">
        <v>1295</v>
      </c>
      <c r="AJ467" s="12" t="s">
        <v>1297</v>
      </c>
      <c r="AK467" t="s">
        <v>124</v>
      </c>
      <c r="AL467" t="s">
        <v>124</v>
      </c>
      <c r="AM467" s="8">
        <v>45171</v>
      </c>
      <c r="AN467" s="12" t="s">
        <v>1297</v>
      </c>
      <c r="AO467" s="12" t="s">
        <v>1297</v>
      </c>
      <c r="AP467" t="s">
        <v>1703</v>
      </c>
      <c r="AQ467" t="s">
        <v>120</v>
      </c>
      <c r="AR467" s="35">
        <v>176641</v>
      </c>
      <c r="AS467" t="s">
        <v>1703</v>
      </c>
      <c r="AU467" s="29">
        <f>IFERROR(Table4[[#This Row],[THT]]/Table4[[#This Row],[ACD_CALLS]],"")</f>
        <v>0</v>
      </c>
      <c r="AV467" s="29">
        <f>COUNTIF(Roster!B:B,Table4[[#This Row],[EMPLID]])</f>
        <v>1</v>
      </c>
      <c r="AW467" s="29">
        <f>IF(Table4[[#This Row],[Is Agent ]]=0,"",SUM(Table4[[#This Row],[I_ACD_TIME]],Table4[[#This Row],[I_ACD_OTHER_TIME]],Table4[[#This Row],[I_ACD_AUX_OUT_TIME]],Table4[[#This Row],[I_ACW_TIME]]))</f>
        <v>19998</v>
      </c>
    </row>
    <row r="468" spans="1:49" x14ac:dyDescent="0.25">
      <c r="A468" s="29" t="str">
        <f>CONCATENATE(Table4[[#This Row],[CMSID]],"-",Table4[[#This Row],[CALL_DATE]])</f>
        <v>176641-45174</v>
      </c>
      <c r="B468">
        <v>119925102</v>
      </c>
      <c r="C468" s="8">
        <v>45174</v>
      </c>
      <c r="D468" t="s">
        <v>123</v>
      </c>
      <c r="E468">
        <v>1</v>
      </c>
      <c r="F468">
        <v>0</v>
      </c>
      <c r="G468">
        <v>903</v>
      </c>
      <c r="H468">
        <v>0</v>
      </c>
      <c r="I468">
        <v>0</v>
      </c>
      <c r="J468">
        <v>5</v>
      </c>
      <c r="K468">
        <v>0</v>
      </c>
      <c r="L468">
        <v>0</v>
      </c>
      <c r="M468">
        <v>0</v>
      </c>
      <c r="N468">
        <v>0</v>
      </c>
      <c r="O468">
        <v>0</v>
      </c>
      <c r="P468">
        <v>0</v>
      </c>
      <c r="Q468">
        <v>0</v>
      </c>
      <c r="R468">
        <v>3</v>
      </c>
      <c r="S468">
        <v>0</v>
      </c>
      <c r="T468">
        <v>0</v>
      </c>
      <c r="U468">
        <v>0</v>
      </c>
      <c r="V468">
        <v>0</v>
      </c>
      <c r="W468">
        <v>0</v>
      </c>
      <c r="X468">
        <v>0</v>
      </c>
      <c r="Y468">
        <v>0</v>
      </c>
      <c r="Z468">
        <v>0</v>
      </c>
      <c r="AA468">
        <v>0</v>
      </c>
      <c r="AB468">
        <v>0</v>
      </c>
      <c r="AC468">
        <v>0</v>
      </c>
      <c r="AD468">
        <v>0</v>
      </c>
      <c r="AE468">
        <v>0</v>
      </c>
      <c r="AF468">
        <v>0</v>
      </c>
      <c r="AG468" t="s">
        <v>1416</v>
      </c>
      <c r="AH468" t="s">
        <v>1701</v>
      </c>
      <c r="AI468" t="s">
        <v>1295</v>
      </c>
      <c r="AJ468" s="12" t="s">
        <v>1297</v>
      </c>
      <c r="AK468" t="s">
        <v>124</v>
      </c>
      <c r="AL468" t="s">
        <v>124</v>
      </c>
      <c r="AM468" s="8">
        <v>45178</v>
      </c>
      <c r="AN468" s="12" t="s">
        <v>1297</v>
      </c>
      <c r="AO468" s="12" t="s">
        <v>1297</v>
      </c>
      <c r="AP468" t="s">
        <v>1703</v>
      </c>
      <c r="AQ468" t="s">
        <v>120</v>
      </c>
      <c r="AR468" s="35">
        <v>176641</v>
      </c>
      <c r="AS468" t="s">
        <v>1703</v>
      </c>
      <c r="AU468" s="29">
        <f>IFERROR(Table4[[#This Row],[THT]]/Table4[[#This Row],[ACD_CALLS]],"")</f>
        <v>0</v>
      </c>
      <c r="AV468" s="29">
        <f>COUNTIF(Roster!B:B,Table4[[#This Row],[EMPLID]])</f>
        <v>1</v>
      </c>
      <c r="AW468" s="29">
        <f>IF(Table4[[#This Row],[Is Agent ]]=0,"",SUM(Table4[[#This Row],[I_ACD_TIME]],Table4[[#This Row],[I_ACD_OTHER_TIME]],Table4[[#This Row],[I_ACD_AUX_OUT_TIME]],Table4[[#This Row],[I_ACW_TIME]]))</f>
        <v>908</v>
      </c>
    </row>
    <row r="469" spans="1:49" x14ac:dyDescent="0.25">
      <c r="A469" s="29" t="str">
        <f>CONCATENATE(Table4[[#This Row],[CMSID]],"-",Table4[[#This Row],[CALL_DATE]])</f>
        <v>176641-45176</v>
      </c>
      <c r="B469">
        <v>119925102</v>
      </c>
      <c r="C469" s="8">
        <v>45176</v>
      </c>
      <c r="D469" t="s">
        <v>118</v>
      </c>
      <c r="E469">
        <v>22</v>
      </c>
      <c r="F469">
        <v>0</v>
      </c>
      <c r="G469">
        <v>14678</v>
      </c>
      <c r="H469">
        <v>2883</v>
      </c>
      <c r="I469">
        <v>412</v>
      </c>
      <c r="J469">
        <v>331</v>
      </c>
      <c r="K469">
        <v>31</v>
      </c>
      <c r="L469">
        <v>643</v>
      </c>
      <c r="M469">
        <v>0</v>
      </c>
      <c r="N469">
        <v>1</v>
      </c>
      <c r="O469">
        <v>6</v>
      </c>
      <c r="P469">
        <v>3324</v>
      </c>
      <c r="Q469">
        <v>11</v>
      </c>
      <c r="R469">
        <v>104</v>
      </c>
      <c r="S469">
        <v>0</v>
      </c>
      <c r="T469">
        <v>1</v>
      </c>
      <c r="U469">
        <v>23253</v>
      </c>
      <c r="V469">
        <v>4156</v>
      </c>
      <c r="W469">
        <v>572</v>
      </c>
      <c r="X469">
        <v>64</v>
      </c>
      <c r="Y469">
        <v>0</v>
      </c>
      <c r="Z469">
        <v>853</v>
      </c>
      <c r="AA469">
        <v>0</v>
      </c>
      <c r="AB469">
        <v>2359</v>
      </c>
      <c r="AC469">
        <v>0</v>
      </c>
      <c r="AD469">
        <v>0</v>
      </c>
      <c r="AE469">
        <v>215</v>
      </c>
      <c r="AF469">
        <v>0</v>
      </c>
      <c r="AG469" t="s">
        <v>1416</v>
      </c>
      <c r="AH469" t="s">
        <v>1701</v>
      </c>
      <c r="AI469" t="s">
        <v>1295</v>
      </c>
      <c r="AJ469" s="12" t="s">
        <v>1297</v>
      </c>
      <c r="AK469" t="s">
        <v>124</v>
      </c>
      <c r="AL469" t="s">
        <v>124</v>
      </c>
      <c r="AM469" s="8">
        <v>45178</v>
      </c>
      <c r="AN469" s="12" t="s">
        <v>1297</v>
      </c>
      <c r="AO469" s="12" t="s">
        <v>1297</v>
      </c>
      <c r="AP469" t="s">
        <v>1703</v>
      </c>
      <c r="AQ469" t="s">
        <v>120</v>
      </c>
      <c r="AR469" s="35">
        <v>176641</v>
      </c>
      <c r="AS469" t="s">
        <v>1703</v>
      </c>
      <c r="AU469" s="29">
        <f>IFERROR(Table4[[#This Row],[THT]]/Table4[[#This Row],[ACD_CALLS]],"")</f>
        <v>0</v>
      </c>
      <c r="AV469" s="29">
        <f>COUNTIF(Roster!B:B,Table4[[#This Row],[EMPLID]])</f>
        <v>1</v>
      </c>
      <c r="AW469" s="29">
        <f>IF(Table4[[#This Row],[Is Agent ]]=0,"",SUM(Table4[[#This Row],[I_ACD_TIME]],Table4[[#This Row],[I_ACD_OTHER_TIME]],Table4[[#This Row],[I_ACD_AUX_OUT_TIME]],Table4[[#This Row],[I_ACW_TIME]]))</f>
        <v>18304</v>
      </c>
    </row>
    <row r="470" spans="1:49" x14ac:dyDescent="0.25">
      <c r="A470" s="29" t="str">
        <f>CONCATENATE(Table4[[#This Row],[CMSID]],"-",Table4[[#This Row],[CALL_DATE]])</f>
        <v>176641-45178</v>
      </c>
      <c r="B470">
        <v>119925102</v>
      </c>
      <c r="C470" s="8">
        <v>45178</v>
      </c>
      <c r="D470" t="s">
        <v>118</v>
      </c>
      <c r="E470">
        <v>39</v>
      </c>
      <c r="F470">
        <v>0</v>
      </c>
      <c r="G470">
        <v>16395</v>
      </c>
      <c r="H470">
        <v>1450</v>
      </c>
      <c r="I470">
        <v>1407</v>
      </c>
      <c r="J470">
        <v>574</v>
      </c>
      <c r="K470">
        <v>8</v>
      </c>
      <c r="L470">
        <v>2733</v>
      </c>
      <c r="M470">
        <v>0</v>
      </c>
      <c r="N470">
        <v>1</v>
      </c>
      <c r="O470">
        <v>32</v>
      </c>
      <c r="P470">
        <v>3129</v>
      </c>
      <c r="Q470">
        <v>23</v>
      </c>
      <c r="R470">
        <v>183</v>
      </c>
      <c r="S470">
        <v>7</v>
      </c>
      <c r="T470">
        <v>1</v>
      </c>
      <c r="U470">
        <v>28215</v>
      </c>
      <c r="V470">
        <v>6782</v>
      </c>
      <c r="W470">
        <v>2357</v>
      </c>
      <c r="X470">
        <v>103</v>
      </c>
      <c r="Y470">
        <v>0</v>
      </c>
      <c r="Z470">
        <v>2005</v>
      </c>
      <c r="AA470">
        <v>0</v>
      </c>
      <c r="AB470">
        <v>3238</v>
      </c>
      <c r="AC470">
        <v>0</v>
      </c>
      <c r="AD470">
        <v>0</v>
      </c>
      <c r="AE470">
        <v>0</v>
      </c>
      <c r="AF470">
        <v>0</v>
      </c>
      <c r="AG470" t="s">
        <v>1416</v>
      </c>
      <c r="AH470" t="s">
        <v>1701</v>
      </c>
      <c r="AI470" t="s">
        <v>1295</v>
      </c>
      <c r="AJ470" s="12" t="s">
        <v>1297</v>
      </c>
      <c r="AK470" t="s">
        <v>124</v>
      </c>
      <c r="AL470" t="s">
        <v>124</v>
      </c>
      <c r="AM470" s="8">
        <v>45178</v>
      </c>
      <c r="AN470" s="12" t="s">
        <v>1297</v>
      </c>
      <c r="AO470" s="12" t="s">
        <v>1297</v>
      </c>
      <c r="AP470" t="s">
        <v>1703</v>
      </c>
      <c r="AQ470" t="s">
        <v>120</v>
      </c>
      <c r="AR470" s="35">
        <v>176641</v>
      </c>
      <c r="AS470" t="s">
        <v>1703</v>
      </c>
      <c r="AU470" s="29">
        <f>IFERROR(Table4[[#This Row],[THT]]/Table4[[#This Row],[ACD_CALLS]],"")</f>
        <v>0</v>
      </c>
      <c r="AV470" s="29">
        <f>COUNTIF(Roster!B:B,Table4[[#This Row],[EMPLID]])</f>
        <v>1</v>
      </c>
      <c r="AW470" s="29">
        <f>IF(Table4[[#This Row],[Is Agent ]]=0,"",SUM(Table4[[#This Row],[I_ACD_TIME]],Table4[[#This Row],[I_ACD_OTHER_TIME]],Table4[[#This Row],[I_ACD_AUX_OUT_TIME]],Table4[[#This Row],[I_ACW_TIME]]))</f>
        <v>19826</v>
      </c>
    </row>
    <row r="471" spans="1:49" x14ac:dyDescent="0.25">
      <c r="A471" s="29" t="str">
        <f>CONCATENATE(Table4[[#This Row],[CMSID]],"-",Table4[[#This Row],[CALL_DATE]])</f>
        <v>176641-45177</v>
      </c>
      <c r="B471">
        <v>119925102</v>
      </c>
      <c r="C471" s="8">
        <v>45177</v>
      </c>
      <c r="D471" t="s">
        <v>118</v>
      </c>
      <c r="E471">
        <v>40</v>
      </c>
      <c r="F471">
        <v>0</v>
      </c>
      <c r="G471">
        <v>18613</v>
      </c>
      <c r="H471">
        <v>2229</v>
      </c>
      <c r="I471">
        <v>690</v>
      </c>
      <c r="J471">
        <v>562</v>
      </c>
      <c r="K471">
        <v>0</v>
      </c>
      <c r="L471">
        <v>1433</v>
      </c>
      <c r="M471">
        <v>0</v>
      </c>
      <c r="N471">
        <v>0</v>
      </c>
      <c r="O471">
        <v>27</v>
      </c>
      <c r="P471">
        <v>3088</v>
      </c>
      <c r="Q471">
        <v>21</v>
      </c>
      <c r="R471">
        <v>195</v>
      </c>
      <c r="S471">
        <v>5</v>
      </c>
      <c r="T471">
        <v>0</v>
      </c>
      <c r="U471">
        <v>29674</v>
      </c>
      <c r="V471">
        <v>5814</v>
      </c>
      <c r="W471">
        <v>1473</v>
      </c>
      <c r="X471">
        <v>139</v>
      </c>
      <c r="Y471">
        <v>0</v>
      </c>
      <c r="Z471">
        <v>1848</v>
      </c>
      <c r="AA471">
        <v>0</v>
      </c>
      <c r="AB471">
        <v>3087</v>
      </c>
      <c r="AC471">
        <v>0</v>
      </c>
      <c r="AD471">
        <v>0</v>
      </c>
      <c r="AE471">
        <v>0</v>
      </c>
      <c r="AF471">
        <v>0</v>
      </c>
      <c r="AG471" t="s">
        <v>1416</v>
      </c>
      <c r="AH471" t="s">
        <v>1701</v>
      </c>
      <c r="AI471" t="s">
        <v>1295</v>
      </c>
      <c r="AJ471" s="12" t="s">
        <v>1297</v>
      </c>
      <c r="AK471" t="s">
        <v>124</v>
      </c>
      <c r="AL471" t="s">
        <v>124</v>
      </c>
      <c r="AM471" s="8">
        <v>45178</v>
      </c>
      <c r="AN471" s="12" t="s">
        <v>1297</v>
      </c>
      <c r="AO471" s="12" t="s">
        <v>1297</v>
      </c>
      <c r="AP471" t="s">
        <v>1703</v>
      </c>
      <c r="AQ471" t="s">
        <v>120</v>
      </c>
      <c r="AR471" s="35">
        <v>176641</v>
      </c>
      <c r="AS471" t="s">
        <v>1703</v>
      </c>
      <c r="AU471" s="29">
        <f>IFERROR(Table4[[#This Row],[THT]]/Table4[[#This Row],[ACD_CALLS]],"")</f>
        <v>0</v>
      </c>
      <c r="AV471" s="29">
        <f>COUNTIF(Roster!B:B,Table4[[#This Row],[EMPLID]])</f>
        <v>1</v>
      </c>
      <c r="AW471" s="29">
        <f>IF(Table4[[#This Row],[Is Agent ]]=0,"",SUM(Table4[[#This Row],[I_ACD_TIME]],Table4[[#This Row],[I_ACD_OTHER_TIME]],Table4[[#This Row],[I_ACD_AUX_OUT_TIME]],Table4[[#This Row],[I_ACW_TIME]]))</f>
        <v>22094</v>
      </c>
    </row>
    <row r="472" spans="1:49" x14ac:dyDescent="0.25">
      <c r="A472" s="29" t="str">
        <f>CONCATENATE(Table4[[#This Row],[CMSID]],"-",Table4[[#This Row],[CALL_DATE]])</f>
        <v>223642-45170</v>
      </c>
      <c r="B472">
        <v>4623101</v>
      </c>
      <c r="C472" s="8">
        <v>45170</v>
      </c>
      <c r="D472" t="s">
        <v>123</v>
      </c>
      <c r="E472">
        <v>1</v>
      </c>
      <c r="F472">
        <v>0</v>
      </c>
      <c r="G472">
        <v>978</v>
      </c>
      <c r="H472">
        <v>188</v>
      </c>
      <c r="I472">
        <v>0</v>
      </c>
      <c r="J472">
        <v>0</v>
      </c>
      <c r="K472">
        <v>0</v>
      </c>
      <c r="L472">
        <v>0</v>
      </c>
      <c r="M472">
        <v>0</v>
      </c>
      <c r="N472">
        <v>0</v>
      </c>
      <c r="O472">
        <v>0</v>
      </c>
      <c r="P472">
        <v>188</v>
      </c>
      <c r="Q472">
        <v>1</v>
      </c>
      <c r="R472">
        <v>3</v>
      </c>
      <c r="S472">
        <v>0</v>
      </c>
      <c r="T472">
        <v>0</v>
      </c>
      <c r="U472">
        <v>0</v>
      </c>
      <c r="V472">
        <v>0</v>
      </c>
      <c r="W472">
        <v>0</v>
      </c>
      <c r="X472">
        <v>0</v>
      </c>
      <c r="Y472">
        <v>0</v>
      </c>
      <c r="Z472">
        <v>0</v>
      </c>
      <c r="AA472">
        <v>0</v>
      </c>
      <c r="AB472">
        <v>0</v>
      </c>
      <c r="AC472">
        <v>0</v>
      </c>
      <c r="AD472">
        <v>0</v>
      </c>
      <c r="AE472">
        <v>0</v>
      </c>
      <c r="AF472">
        <v>0</v>
      </c>
      <c r="AG472" t="s">
        <v>1301</v>
      </c>
      <c r="AH472" t="s">
        <v>1284</v>
      </c>
      <c r="AI472" t="s">
        <v>1295</v>
      </c>
      <c r="AJ472" s="12" t="s">
        <v>1297</v>
      </c>
      <c r="AK472" t="s">
        <v>125</v>
      </c>
      <c r="AL472" t="s">
        <v>125</v>
      </c>
      <c r="AM472" s="8">
        <v>45171</v>
      </c>
      <c r="AN472" s="12" t="s">
        <v>1297</v>
      </c>
      <c r="AO472" s="12" t="s">
        <v>1297</v>
      </c>
      <c r="AP472" t="s">
        <v>1703</v>
      </c>
      <c r="AQ472" t="s">
        <v>120</v>
      </c>
      <c r="AR472" s="35">
        <v>223642</v>
      </c>
      <c r="AS472" t="s">
        <v>1703</v>
      </c>
      <c r="AU472" s="29">
        <f>IFERROR(Table4[[#This Row],[THT]]/Table4[[#This Row],[ACD_CALLS]],"")</f>
        <v>0</v>
      </c>
      <c r="AV472" s="29">
        <f>COUNTIF(Roster!B:B,Table4[[#This Row],[EMPLID]])</f>
        <v>1</v>
      </c>
      <c r="AW472" s="29">
        <f>IF(Table4[[#This Row],[Is Agent ]]=0,"",SUM(Table4[[#This Row],[I_ACD_TIME]],Table4[[#This Row],[I_ACD_OTHER_TIME]],Table4[[#This Row],[I_ACD_AUX_OUT_TIME]],Table4[[#This Row],[I_ACW_TIME]]))</f>
        <v>1166</v>
      </c>
    </row>
    <row r="473" spans="1:49" x14ac:dyDescent="0.25">
      <c r="A473" s="29" t="str">
        <f>CONCATENATE(Table4[[#This Row],[CMSID]],"-",Table4[[#This Row],[CALL_DATE]])</f>
        <v>223642-45171</v>
      </c>
      <c r="B473">
        <v>4623101</v>
      </c>
      <c r="C473" s="8">
        <v>45171</v>
      </c>
      <c r="D473" t="s">
        <v>123</v>
      </c>
      <c r="E473">
        <v>1</v>
      </c>
      <c r="F473">
        <v>0</v>
      </c>
      <c r="G473">
        <v>1051</v>
      </c>
      <c r="H473">
        <v>223</v>
      </c>
      <c r="I473">
        <v>13</v>
      </c>
      <c r="J473">
        <v>0</v>
      </c>
      <c r="K473">
        <v>0</v>
      </c>
      <c r="L473">
        <v>13</v>
      </c>
      <c r="M473">
        <v>0</v>
      </c>
      <c r="N473">
        <v>0</v>
      </c>
      <c r="O473">
        <v>1</v>
      </c>
      <c r="P473">
        <v>237</v>
      </c>
      <c r="Q473">
        <v>2</v>
      </c>
      <c r="R473">
        <v>3</v>
      </c>
      <c r="S473">
        <v>1</v>
      </c>
      <c r="T473">
        <v>0</v>
      </c>
      <c r="U473">
        <v>0</v>
      </c>
      <c r="V473">
        <v>0</v>
      </c>
      <c r="W473">
        <v>0</v>
      </c>
      <c r="X473">
        <v>0</v>
      </c>
      <c r="Y473">
        <v>0</v>
      </c>
      <c r="Z473">
        <v>0</v>
      </c>
      <c r="AA473">
        <v>0</v>
      </c>
      <c r="AB473">
        <v>0</v>
      </c>
      <c r="AC473">
        <v>0</v>
      </c>
      <c r="AD473">
        <v>0</v>
      </c>
      <c r="AE473">
        <v>0</v>
      </c>
      <c r="AF473">
        <v>0</v>
      </c>
      <c r="AG473" t="s">
        <v>1301</v>
      </c>
      <c r="AH473" t="s">
        <v>1284</v>
      </c>
      <c r="AI473" t="s">
        <v>1295</v>
      </c>
      <c r="AJ473" s="12" t="s">
        <v>1297</v>
      </c>
      <c r="AK473" t="s">
        <v>125</v>
      </c>
      <c r="AL473" t="s">
        <v>125</v>
      </c>
      <c r="AM473" s="8">
        <v>45171</v>
      </c>
      <c r="AN473" s="12" t="s">
        <v>1297</v>
      </c>
      <c r="AO473" s="12" t="s">
        <v>1297</v>
      </c>
      <c r="AP473" t="s">
        <v>1703</v>
      </c>
      <c r="AQ473" t="s">
        <v>120</v>
      </c>
      <c r="AR473" s="35">
        <v>223642</v>
      </c>
      <c r="AS473" t="s">
        <v>1703</v>
      </c>
      <c r="AU473" s="29">
        <f>IFERROR(Table4[[#This Row],[THT]]/Table4[[#This Row],[ACD_CALLS]],"")</f>
        <v>0</v>
      </c>
      <c r="AV473" s="29">
        <f>COUNTIF(Roster!B:B,Table4[[#This Row],[EMPLID]])</f>
        <v>1</v>
      </c>
      <c r="AW473" s="29">
        <f>IF(Table4[[#This Row],[Is Agent ]]=0,"",SUM(Table4[[#This Row],[I_ACD_TIME]],Table4[[#This Row],[I_ACD_OTHER_TIME]],Table4[[#This Row],[I_ACD_AUX_OUT_TIME]],Table4[[#This Row],[I_ACW_TIME]]))</f>
        <v>1287</v>
      </c>
    </row>
    <row r="474" spans="1:49" x14ac:dyDescent="0.25">
      <c r="A474" s="29" t="str">
        <f>CONCATENATE(Table4[[#This Row],[CMSID]],"-",Table4[[#This Row],[CALL_DATE]])</f>
        <v>223642-45177</v>
      </c>
      <c r="B474">
        <v>4623101</v>
      </c>
      <c r="C474" s="8">
        <v>45177</v>
      </c>
      <c r="D474" t="s">
        <v>123</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t="s">
        <v>1301</v>
      </c>
      <c r="AH474" t="s">
        <v>1284</v>
      </c>
      <c r="AI474" t="s">
        <v>1295</v>
      </c>
      <c r="AJ474" s="12" t="s">
        <v>1297</v>
      </c>
      <c r="AK474" t="s">
        <v>125</v>
      </c>
      <c r="AL474" t="s">
        <v>125</v>
      </c>
      <c r="AM474" s="8">
        <v>45178</v>
      </c>
      <c r="AN474" s="12" t="s">
        <v>1297</v>
      </c>
      <c r="AO474" s="12" t="s">
        <v>1297</v>
      </c>
      <c r="AP474" t="s">
        <v>1703</v>
      </c>
      <c r="AQ474" t="s">
        <v>120</v>
      </c>
      <c r="AR474" s="35">
        <v>223642</v>
      </c>
      <c r="AS474" t="s">
        <v>1703</v>
      </c>
      <c r="AU474" s="29" t="str">
        <f>IFERROR(Table4[[#This Row],[THT]]/Table4[[#This Row],[ACD_CALLS]],"")</f>
        <v/>
      </c>
      <c r="AV474" s="29">
        <f>COUNTIF(Roster!B:B,Table4[[#This Row],[EMPLID]])</f>
        <v>1</v>
      </c>
      <c r="AW474" s="29">
        <f>IF(Table4[[#This Row],[Is Agent ]]=0,"",SUM(Table4[[#This Row],[I_ACD_TIME]],Table4[[#This Row],[I_ACD_OTHER_TIME]],Table4[[#This Row],[I_ACD_AUX_OUT_TIME]],Table4[[#This Row],[I_ACW_TIME]]))</f>
        <v>0</v>
      </c>
    </row>
    <row r="475" spans="1:49" x14ac:dyDescent="0.25">
      <c r="A475" s="29" t="str">
        <f>CONCATENATE(Table4[[#This Row],[CMSID]],"-",Table4[[#This Row],[CALL_DATE]])</f>
        <v>223642-45177</v>
      </c>
      <c r="B475">
        <v>4623101</v>
      </c>
      <c r="C475" s="8">
        <v>45177</v>
      </c>
      <c r="D475" t="s">
        <v>118</v>
      </c>
      <c r="E475">
        <v>27</v>
      </c>
      <c r="F475">
        <v>0</v>
      </c>
      <c r="G475">
        <v>12588</v>
      </c>
      <c r="H475">
        <v>2452</v>
      </c>
      <c r="I475">
        <v>232</v>
      </c>
      <c r="J475">
        <v>0</v>
      </c>
      <c r="K475">
        <v>0</v>
      </c>
      <c r="L475">
        <v>3542</v>
      </c>
      <c r="M475">
        <v>0</v>
      </c>
      <c r="N475">
        <v>0</v>
      </c>
      <c r="O475">
        <v>11</v>
      </c>
      <c r="P475">
        <v>3400</v>
      </c>
      <c r="Q475">
        <v>18</v>
      </c>
      <c r="R475">
        <v>134</v>
      </c>
      <c r="S475">
        <v>4</v>
      </c>
      <c r="T475">
        <v>0</v>
      </c>
      <c r="U475">
        <v>26151</v>
      </c>
      <c r="V475">
        <v>10448</v>
      </c>
      <c r="W475">
        <v>529</v>
      </c>
      <c r="X475">
        <v>136</v>
      </c>
      <c r="Y475">
        <v>1</v>
      </c>
      <c r="Z475">
        <v>1968</v>
      </c>
      <c r="AA475">
        <v>0</v>
      </c>
      <c r="AB475">
        <v>6381</v>
      </c>
      <c r="AC475">
        <v>1348</v>
      </c>
      <c r="AD475">
        <v>0</v>
      </c>
      <c r="AE475">
        <v>333</v>
      </c>
      <c r="AF475">
        <v>0</v>
      </c>
      <c r="AG475" t="s">
        <v>1301</v>
      </c>
      <c r="AH475" t="s">
        <v>1284</v>
      </c>
      <c r="AI475" t="s">
        <v>1295</v>
      </c>
      <c r="AJ475" s="12" t="s">
        <v>1297</v>
      </c>
      <c r="AK475" t="s">
        <v>125</v>
      </c>
      <c r="AL475" t="s">
        <v>125</v>
      </c>
      <c r="AM475" s="8">
        <v>45178</v>
      </c>
      <c r="AN475" s="12" t="s">
        <v>1297</v>
      </c>
      <c r="AO475" s="12" t="s">
        <v>1297</v>
      </c>
      <c r="AP475" t="s">
        <v>1703</v>
      </c>
      <c r="AQ475" t="s">
        <v>120</v>
      </c>
      <c r="AR475" s="35">
        <v>223642</v>
      </c>
      <c r="AS475" t="s">
        <v>1703</v>
      </c>
      <c r="AU475" s="29">
        <f>IFERROR(Table4[[#This Row],[THT]]/Table4[[#This Row],[ACD_CALLS]],"")</f>
        <v>0</v>
      </c>
      <c r="AV475" s="29">
        <f>COUNTIF(Roster!B:B,Table4[[#This Row],[EMPLID]])</f>
        <v>1</v>
      </c>
      <c r="AW475" s="29">
        <f>IF(Table4[[#This Row],[Is Agent ]]=0,"",SUM(Table4[[#This Row],[I_ACD_TIME]],Table4[[#This Row],[I_ACD_OTHER_TIME]],Table4[[#This Row],[I_ACD_AUX_OUT_TIME]],Table4[[#This Row],[I_ACW_TIME]]))</f>
        <v>15272</v>
      </c>
    </row>
    <row r="476" spans="1:49" x14ac:dyDescent="0.25">
      <c r="A476" s="29" t="str">
        <f>CONCATENATE(Table4[[#This Row],[CMSID]],"-",Table4[[#This Row],[CALL_DATE]])</f>
        <v>223642-45170</v>
      </c>
      <c r="B476">
        <v>4623101</v>
      </c>
      <c r="C476" s="8">
        <v>45170</v>
      </c>
      <c r="D476" t="s">
        <v>118</v>
      </c>
      <c r="E476">
        <v>37</v>
      </c>
      <c r="F476">
        <v>0</v>
      </c>
      <c r="G476">
        <v>15159</v>
      </c>
      <c r="H476">
        <v>2103</v>
      </c>
      <c r="I476">
        <v>267</v>
      </c>
      <c r="J476">
        <v>0</v>
      </c>
      <c r="K476">
        <v>0</v>
      </c>
      <c r="L476">
        <v>1258</v>
      </c>
      <c r="M476">
        <v>0</v>
      </c>
      <c r="N476">
        <v>0</v>
      </c>
      <c r="O476">
        <v>16</v>
      </c>
      <c r="P476">
        <v>2388</v>
      </c>
      <c r="Q476">
        <v>16</v>
      </c>
      <c r="R476">
        <v>173</v>
      </c>
      <c r="S476">
        <v>4</v>
      </c>
      <c r="T476">
        <v>0</v>
      </c>
      <c r="U476">
        <v>26668</v>
      </c>
      <c r="V476">
        <v>8015</v>
      </c>
      <c r="W476">
        <v>49</v>
      </c>
      <c r="X476">
        <v>174</v>
      </c>
      <c r="Y476">
        <v>0</v>
      </c>
      <c r="Z476">
        <v>2136</v>
      </c>
      <c r="AA476">
        <v>0</v>
      </c>
      <c r="AB476">
        <v>5132</v>
      </c>
      <c r="AC476">
        <v>0</v>
      </c>
      <c r="AD476">
        <v>0</v>
      </c>
      <c r="AE476">
        <v>274</v>
      </c>
      <c r="AF476">
        <v>0</v>
      </c>
      <c r="AG476" t="s">
        <v>1301</v>
      </c>
      <c r="AH476" t="s">
        <v>1284</v>
      </c>
      <c r="AI476" t="s">
        <v>1295</v>
      </c>
      <c r="AJ476" s="12" t="s">
        <v>1297</v>
      </c>
      <c r="AK476" t="s">
        <v>125</v>
      </c>
      <c r="AL476" t="s">
        <v>125</v>
      </c>
      <c r="AM476" s="8">
        <v>45171</v>
      </c>
      <c r="AN476" s="12" t="s">
        <v>1297</v>
      </c>
      <c r="AO476" s="12" t="s">
        <v>1297</v>
      </c>
      <c r="AP476" t="s">
        <v>1703</v>
      </c>
      <c r="AQ476" t="s">
        <v>120</v>
      </c>
      <c r="AR476" s="35">
        <v>223642</v>
      </c>
      <c r="AS476" t="s">
        <v>1703</v>
      </c>
      <c r="AU476" s="29">
        <f>IFERROR(Table4[[#This Row],[THT]]/Table4[[#This Row],[ACD_CALLS]],"")</f>
        <v>0</v>
      </c>
      <c r="AV476" s="29">
        <f>COUNTIF(Roster!B:B,Table4[[#This Row],[EMPLID]])</f>
        <v>1</v>
      </c>
      <c r="AW476" s="29">
        <f>IF(Table4[[#This Row],[Is Agent ]]=0,"",SUM(Table4[[#This Row],[I_ACD_TIME]],Table4[[#This Row],[I_ACD_OTHER_TIME]],Table4[[#This Row],[I_ACD_AUX_OUT_TIME]],Table4[[#This Row],[I_ACW_TIME]]))</f>
        <v>17529</v>
      </c>
    </row>
    <row r="477" spans="1:49" x14ac:dyDescent="0.25">
      <c r="A477" s="29" t="str">
        <f>CONCATENATE(Table4[[#This Row],[CMSID]],"-",Table4[[#This Row],[CALL_DATE]])</f>
        <v>223642-45171</v>
      </c>
      <c r="B477">
        <v>4623101</v>
      </c>
      <c r="C477" s="8">
        <v>45171</v>
      </c>
      <c r="D477" t="s">
        <v>118</v>
      </c>
      <c r="E477">
        <v>22</v>
      </c>
      <c r="F477">
        <v>0</v>
      </c>
      <c r="G477">
        <v>8400</v>
      </c>
      <c r="H477">
        <v>3473</v>
      </c>
      <c r="I477">
        <v>271</v>
      </c>
      <c r="J477">
        <v>0</v>
      </c>
      <c r="K477">
        <v>0</v>
      </c>
      <c r="L477">
        <v>2867</v>
      </c>
      <c r="M477">
        <v>0</v>
      </c>
      <c r="N477">
        <v>0</v>
      </c>
      <c r="O477">
        <v>14</v>
      </c>
      <c r="P477">
        <v>4709</v>
      </c>
      <c r="Q477">
        <v>17</v>
      </c>
      <c r="R477">
        <v>103</v>
      </c>
      <c r="S477">
        <v>3</v>
      </c>
      <c r="T477">
        <v>0</v>
      </c>
      <c r="U477">
        <v>24747</v>
      </c>
      <c r="V477">
        <v>10761</v>
      </c>
      <c r="W477">
        <v>0</v>
      </c>
      <c r="X477">
        <v>243</v>
      </c>
      <c r="Y477">
        <v>0</v>
      </c>
      <c r="Z477">
        <v>1895</v>
      </c>
      <c r="AA477">
        <v>0</v>
      </c>
      <c r="AB477">
        <v>4338</v>
      </c>
      <c r="AC477">
        <v>1614</v>
      </c>
      <c r="AD477">
        <v>0</v>
      </c>
      <c r="AE477">
        <v>399</v>
      </c>
      <c r="AF477">
        <v>0</v>
      </c>
      <c r="AG477" t="s">
        <v>1301</v>
      </c>
      <c r="AH477" t="s">
        <v>1284</v>
      </c>
      <c r="AI477" t="s">
        <v>1295</v>
      </c>
      <c r="AJ477" s="12" t="s">
        <v>1297</v>
      </c>
      <c r="AK477" t="s">
        <v>125</v>
      </c>
      <c r="AL477" t="s">
        <v>125</v>
      </c>
      <c r="AM477" s="8">
        <v>45171</v>
      </c>
      <c r="AN477" s="12" t="s">
        <v>1297</v>
      </c>
      <c r="AO477" s="12" t="s">
        <v>1297</v>
      </c>
      <c r="AP477" t="s">
        <v>1703</v>
      </c>
      <c r="AQ477" t="s">
        <v>120</v>
      </c>
      <c r="AR477" s="35">
        <v>223642</v>
      </c>
      <c r="AS477" t="s">
        <v>1703</v>
      </c>
      <c r="AU477" s="29">
        <f>IFERROR(Table4[[#This Row],[THT]]/Table4[[#This Row],[ACD_CALLS]],"")</f>
        <v>0</v>
      </c>
      <c r="AV477" s="29">
        <f>COUNTIF(Roster!B:B,Table4[[#This Row],[EMPLID]])</f>
        <v>1</v>
      </c>
      <c r="AW477" s="29">
        <f>IF(Table4[[#This Row],[Is Agent ]]=0,"",SUM(Table4[[#This Row],[I_ACD_TIME]],Table4[[#This Row],[I_ACD_OTHER_TIME]],Table4[[#This Row],[I_ACD_AUX_OUT_TIME]],Table4[[#This Row],[I_ACW_TIME]]))</f>
        <v>12144</v>
      </c>
    </row>
    <row r="478" spans="1:49" x14ac:dyDescent="0.25">
      <c r="A478" s="29" t="str">
        <f>CONCATENATE(Table4[[#This Row],[CMSID]],"-",Table4[[#This Row],[CALL_DATE]])</f>
        <v>223642-45178</v>
      </c>
      <c r="B478">
        <v>4623101</v>
      </c>
      <c r="C478" s="8">
        <v>45178</v>
      </c>
      <c r="D478" t="s">
        <v>123</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t="s">
        <v>1301</v>
      </c>
      <c r="AH478" t="s">
        <v>1284</v>
      </c>
      <c r="AI478" t="s">
        <v>1295</v>
      </c>
      <c r="AJ478" s="12" t="s">
        <v>1297</v>
      </c>
      <c r="AK478" t="s">
        <v>125</v>
      </c>
      <c r="AL478" t="s">
        <v>125</v>
      </c>
      <c r="AM478" s="8">
        <v>45178</v>
      </c>
      <c r="AN478" s="12" t="s">
        <v>1297</v>
      </c>
      <c r="AO478" s="12" t="s">
        <v>1297</v>
      </c>
      <c r="AP478" t="s">
        <v>1703</v>
      </c>
      <c r="AQ478" t="s">
        <v>120</v>
      </c>
      <c r="AR478" s="35">
        <v>223642</v>
      </c>
      <c r="AS478" t="s">
        <v>1703</v>
      </c>
      <c r="AU478" s="29" t="str">
        <f>IFERROR(Table4[[#This Row],[THT]]/Table4[[#This Row],[ACD_CALLS]],"")</f>
        <v/>
      </c>
      <c r="AV478" s="29">
        <f>COUNTIF(Roster!B:B,Table4[[#This Row],[EMPLID]])</f>
        <v>1</v>
      </c>
      <c r="AW478" s="29">
        <f>IF(Table4[[#This Row],[Is Agent ]]=0,"",SUM(Table4[[#This Row],[I_ACD_TIME]],Table4[[#This Row],[I_ACD_OTHER_TIME]],Table4[[#This Row],[I_ACD_AUX_OUT_TIME]],Table4[[#This Row],[I_ACW_TIME]]))</f>
        <v>0</v>
      </c>
    </row>
    <row r="479" spans="1:49" x14ac:dyDescent="0.25">
      <c r="A479" s="29" t="str">
        <f>CONCATENATE(Table4[[#This Row],[CMSID]],"-",Table4[[#This Row],[CALL_DATE]])</f>
        <v>223642-45174</v>
      </c>
      <c r="B479">
        <v>4623101</v>
      </c>
      <c r="C479" s="8">
        <v>45174</v>
      </c>
      <c r="D479" t="s">
        <v>123</v>
      </c>
      <c r="E479">
        <v>1</v>
      </c>
      <c r="F479">
        <v>0</v>
      </c>
      <c r="G479">
        <v>261</v>
      </c>
      <c r="H479">
        <v>0</v>
      </c>
      <c r="I479">
        <v>0</v>
      </c>
      <c r="J479">
        <v>0</v>
      </c>
      <c r="K479">
        <v>0</v>
      </c>
      <c r="L479">
        <v>0</v>
      </c>
      <c r="M479">
        <v>0</v>
      </c>
      <c r="N479">
        <v>0</v>
      </c>
      <c r="O479">
        <v>0</v>
      </c>
      <c r="P479">
        <v>0</v>
      </c>
      <c r="Q479">
        <v>0</v>
      </c>
      <c r="R479">
        <v>3</v>
      </c>
      <c r="S479">
        <v>0</v>
      </c>
      <c r="T479">
        <v>0</v>
      </c>
      <c r="U479">
        <v>0</v>
      </c>
      <c r="V479">
        <v>0</v>
      </c>
      <c r="W479">
        <v>0</v>
      </c>
      <c r="X479">
        <v>0</v>
      </c>
      <c r="Y479">
        <v>0</v>
      </c>
      <c r="Z479">
        <v>0</v>
      </c>
      <c r="AA479">
        <v>0</v>
      </c>
      <c r="AB479">
        <v>0</v>
      </c>
      <c r="AC479">
        <v>0</v>
      </c>
      <c r="AD479">
        <v>0</v>
      </c>
      <c r="AE479">
        <v>0</v>
      </c>
      <c r="AF479">
        <v>0</v>
      </c>
      <c r="AG479" t="s">
        <v>1301</v>
      </c>
      <c r="AH479" t="s">
        <v>1284</v>
      </c>
      <c r="AI479" t="s">
        <v>1295</v>
      </c>
      <c r="AJ479" s="12" t="s">
        <v>1297</v>
      </c>
      <c r="AK479" t="s">
        <v>125</v>
      </c>
      <c r="AL479" t="s">
        <v>125</v>
      </c>
      <c r="AM479" s="8">
        <v>45178</v>
      </c>
      <c r="AN479" s="12" t="s">
        <v>1297</v>
      </c>
      <c r="AO479" s="12" t="s">
        <v>1297</v>
      </c>
      <c r="AP479" t="s">
        <v>1703</v>
      </c>
      <c r="AQ479" t="s">
        <v>120</v>
      </c>
      <c r="AR479" s="35">
        <v>223642</v>
      </c>
      <c r="AS479" t="s">
        <v>1703</v>
      </c>
      <c r="AU479" s="29">
        <f>IFERROR(Table4[[#This Row],[THT]]/Table4[[#This Row],[ACD_CALLS]],"")</f>
        <v>0</v>
      </c>
      <c r="AV479" s="29">
        <f>COUNTIF(Roster!B:B,Table4[[#This Row],[EMPLID]])</f>
        <v>1</v>
      </c>
      <c r="AW479" s="29">
        <f>IF(Table4[[#This Row],[Is Agent ]]=0,"",SUM(Table4[[#This Row],[I_ACD_TIME]],Table4[[#This Row],[I_ACD_OTHER_TIME]],Table4[[#This Row],[I_ACD_AUX_OUT_TIME]],Table4[[#This Row],[I_ACW_TIME]]))</f>
        <v>261</v>
      </c>
    </row>
    <row r="480" spans="1:49" x14ac:dyDescent="0.25">
      <c r="A480" s="29" t="str">
        <f>CONCATENATE(Table4[[#This Row],[CMSID]],"-",Table4[[#This Row],[CALL_DATE]])</f>
        <v>223642-45174</v>
      </c>
      <c r="B480">
        <v>4623101</v>
      </c>
      <c r="C480" s="8">
        <v>45174</v>
      </c>
      <c r="D480" t="s">
        <v>118</v>
      </c>
      <c r="E480">
        <v>29</v>
      </c>
      <c r="F480">
        <v>1</v>
      </c>
      <c r="G480">
        <v>11939</v>
      </c>
      <c r="H480">
        <v>3206</v>
      </c>
      <c r="I480">
        <v>454</v>
      </c>
      <c r="J480">
        <v>0</v>
      </c>
      <c r="K480">
        <v>0</v>
      </c>
      <c r="L480">
        <v>559</v>
      </c>
      <c r="M480">
        <v>0</v>
      </c>
      <c r="N480">
        <v>0</v>
      </c>
      <c r="O480">
        <v>13</v>
      </c>
      <c r="P480">
        <v>3680</v>
      </c>
      <c r="Q480">
        <v>20</v>
      </c>
      <c r="R480">
        <v>144</v>
      </c>
      <c r="S480">
        <v>6</v>
      </c>
      <c r="T480">
        <v>1</v>
      </c>
      <c r="U480">
        <v>25113</v>
      </c>
      <c r="V480">
        <v>8035</v>
      </c>
      <c r="W480">
        <v>1525</v>
      </c>
      <c r="X480">
        <v>174</v>
      </c>
      <c r="Y480">
        <v>0</v>
      </c>
      <c r="Z480">
        <v>2051</v>
      </c>
      <c r="AA480">
        <v>0</v>
      </c>
      <c r="AB480">
        <v>3661</v>
      </c>
      <c r="AC480">
        <v>1111</v>
      </c>
      <c r="AD480">
        <v>0</v>
      </c>
      <c r="AE480">
        <v>550</v>
      </c>
      <c r="AF480">
        <v>0</v>
      </c>
      <c r="AG480" t="s">
        <v>1301</v>
      </c>
      <c r="AH480" t="s">
        <v>1284</v>
      </c>
      <c r="AI480" t="s">
        <v>1295</v>
      </c>
      <c r="AJ480" s="12" t="s">
        <v>1297</v>
      </c>
      <c r="AK480" t="s">
        <v>125</v>
      </c>
      <c r="AL480" t="s">
        <v>125</v>
      </c>
      <c r="AM480" s="8">
        <v>45178</v>
      </c>
      <c r="AN480" s="12" t="s">
        <v>1297</v>
      </c>
      <c r="AO480" s="12" t="s">
        <v>1297</v>
      </c>
      <c r="AP480" t="s">
        <v>1703</v>
      </c>
      <c r="AQ480" t="s">
        <v>120</v>
      </c>
      <c r="AR480" s="35">
        <v>223642</v>
      </c>
      <c r="AS480" t="s">
        <v>1703</v>
      </c>
      <c r="AU480" s="29">
        <f>IFERROR(Table4[[#This Row],[THT]]/Table4[[#This Row],[ACD_CALLS]],"")</f>
        <v>0</v>
      </c>
      <c r="AV480" s="29">
        <f>COUNTIF(Roster!B:B,Table4[[#This Row],[EMPLID]])</f>
        <v>1</v>
      </c>
      <c r="AW480" s="29">
        <f>IF(Table4[[#This Row],[Is Agent ]]=0,"",SUM(Table4[[#This Row],[I_ACD_TIME]],Table4[[#This Row],[I_ACD_OTHER_TIME]],Table4[[#This Row],[I_ACD_AUX_OUT_TIME]],Table4[[#This Row],[I_ACW_TIME]]))</f>
        <v>15599</v>
      </c>
    </row>
    <row r="481" spans="1:49" x14ac:dyDescent="0.25">
      <c r="A481" s="29" t="str">
        <f>CONCATENATE(Table4[[#This Row],[CMSID]],"-",Table4[[#This Row],[CALL_DATE]])</f>
        <v>223642-45178</v>
      </c>
      <c r="B481">
        <v>4623101</v>
      </c>
      <c r="C481" s="8">
        <v>45178</v>
      </c>
      <c r="D481" t="s">
        <v>118</v>
      </c>
      <c r="E481">
        <v>32</v>
      </c>
      <c r="F481">
        <v>0</v>
      </c>
      <c r="G481">
        <v>13640</v>
      </c>
      <c r="H481">
        <v>2817</v>
      </c>
      <c r="I481">
        <v>17</v>
      </c>
      <c r="J481">
        <v>0</v>
      </c>
      <c r="K481">
        <v>0</v>
      </c>
      <c r="L481">
        <v>198</v>
      </c>
      <c r="M481">
        <v>0</v>
      </c>
      <c r="N481">
        <v>0</v>
      </c>
      <c r="O481">
        <v>12</v>
      </c>
      <c r="P481">
        <v>2834</v>
      </c>
      <c r="Q481">
        <v>10</v>
      </c>
      <c r="R481">
        <v>155</v>
      </c>
      <c r="S481">
        <v>2</v>
      </c>
      <c r="T481">
        <v>0</v>
      </c>
      <c r="U481">
        <v>23893</v>
      </c>
      <c r="V481">
        <v>5449</v>
      </c>
      <c r="W481">
        <v>1832</v>
      </c>
      <c r="X481">
        <v>272</v>
      </c>
      <c r="Y481">
        <v>0</v>
      </c>
      <c r="Z481">
        <v>2154</v>
      </c>
      <c r="AA481">
        <v>0</v>
      </c>
      <c r="AB481">
        <v>2749</v>
      </c>
      <c r="AC481">
        <v>0</v>
      </c>
      <c r="AD481">
        <v>0</v>
      </c>
      <c r="AE481">
        <v>213</v>
      </c>
      <c r="AF481">
        <v>0</v>
      </c>
      <c r="AG481" t="s">
        <v>1301</v>
      </c>
      <c r="AH481" t="s">
        <v>1284</v>
      </c>
      <c r="AI481" t="s">
        <v>1295</v>
      </c>
      <c r="AJ481" s="12" t="s">
        <v>1297</v>
      </c>
      <c r="AK481" t="s">
        <v>125</v>
      </c>
      <c r="AL481" t="s">
        <v>125</v>
      </c>
      <c r="AM481" s="8">
        <v>45178</v>
      </c>
      <c r="AN481" s="12" t="s">
        <v>1297</v>
      </c>
      <c r="AO481" s="12" t="s">
        <v>1297</v>
      </c>
      <c r="AP481" t="s">
        <v>1703</v>
      </c>
      <c r="AQ481" t="s">
        <v>120</v>
      </c>
      <c r="AR481" s="35">
        <v>223642</v>
      </c>
      <c r="AS481" t="s">
        <v>1703</v>
      </c>
      <c r="AU481" s="29">
        <f>IFERROR(Table4[[#This Row],[THT]]/Table4[[#This Row],[ACD_CALLS]],"")</f>
        <v>0</v>
      </c>
      <c r="AV481" s="29">
        <f>COUNTIF(Roster!B:B,Table4[[#This Row],[EMPLID]])</f>
        <v>1</v>
      </c>
      <c r="AW481" s="29">
        <f>IF(Table4[[#This Row],[Is Agent ]]=0,"",SUM(Table4[[#This Row],[I_ACD_TIME]],Table4[[#This Row],[I_ACD_OTHER_TIME]],Table4[[#This Row],[I_ACD_AUX_OUT_TIME]],Table4[[#This Row],[I_ACW_TIME]]))</f>
        <v>16474</v>
      </c>
    </row>
    <row r="482" spans="1:49" x14ac:dyDescent="0.25">
      <c r="A482" s="29" t="e">
        <f>CONCATENATE(Table4[[#This Row],[CMSID]],"-",Table4[[#This Row],[CALL_DATE]])</f>
        <v>#N/A</v>
      </c>
      <c r="B482" t="e">
        <v>#N/A</v>
      </c>
      <c r="C482" s="8">
        <v>45176</v>
      </c>
      <c r="D482" t="s">
        <v>123</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t="e">
        <v>#N/A</v>
      </c>
      <c r="AH482" t="s">
        <v>1283</v>
      </c>
      <c r="AI482" t="e">
        <v>#N/A</v>
      </c>
      <c r="AJ482" s="12" t="s">
        <v>1297</v>
      </c>
      <c r="AK482" t="s">
        <v>127</v>
      </c>
      <c r="AL482" t="s">
        <v>127</v>
      </c>
      <c r="AM482" s="8">
        <v>45178</v>
      </c>
      <c r="AN482" s="12" t="s">
        <v>1297</v>
      </c>
      <c r="AO482" s="12" t="s">
        <v>1297</v>
      </c>
      <c r="AP482" t="s">
        <v>1703</v>
      </c>
      <c r="AQ482" t="s">
        <v>120</v>
      </c>
      <c r="AR482" t="e">
        <v>#N/A</v>
      </c>
      <c r="AS482" t="s">
        <v>1703</v>
      </c>
      <c r="AU482" s="29" t="str">
        <f>IFERROR(Table4[[#This Row],[THT]]/Table4[[#This Row],[ACD_CALLS]],"")</f>
        <v/>
      </c>
      <c r="AV482" s="29">
        <f>COUNTIF(Roster!B:B,Table4[[#This Row],[EMPLID]])</f>
        <v>0</v>
      </c>
      <c r="AW482" s="29" t="str">
        <f>IF(Table4[[#This Row],[Is Agent ]]=0,"",SUM(Table4[[#This Row],[I_ACD_TIME]],Table4[[#This Row],[I_ACD_OTHER_TIME]],Table4[[#This Row],[I_ACD_AUX_OUT_TIME]],Table4[[#This Row],[I_ACW_TIME]]))</f>
        <v/>
      </c>
    </row>
    <row r="483" spans="1:49" x14ac:dyDescent="0.25">
      <c r="A483" s="29" t="e">
        <f>CONCATENATE(Table4[[#This Row],[CMSID]],"-",Table4[[#This Row],[CALL_DATE]])</f>
        <v>#N/A</v>
      </c>
      <c r="B483" t="e">
        <v>#N/A</v>
      </c>
      <c r="C483" s="8">
        <v>45170</v>
      </c>
      <c r="D483" t="s">
        <v>118</v>
      </c>
      <c r="E483">
        <v>0</v>
      </c>
      <c r="F483">
        <v>0</v>
      </c>
      <c r="G483">
        <v>0</v>
      </c>
      <c r="H483">
        <v>0</v>
      </c>
      <c r="I483">
        <v>0</v>
      </c>
      <c r="J483">
        <v>0</v>
      </c>
      <c r="K483">
        <v>0</v>
      </c>
      <c r="L483">
        <v>11</v>
      </c>
      <c r="M483">
        <v>0</v>
      </c>
      <c r="N483">
        <v>0</v>
      </c>
      <c r="O483">
        <v>1</v>
      </c>
      <c r="P483">
        <v>0</v>
      </c>
      <c r="Q483">
        <v>0</v>
      </c>
      <c r="R483">
        <v>0</v>
      </c>
      <c r="S483">
        <v>0</v>
      </c>
      <c r="T483">
        <v>0</v>
      </c>
      <c r="U483">
        <v>4600</v>
      </c>
      <c r="V483">
        <v>4600</v>
      </c>
      <c r="W483">
        <v>0</v>
      </c>
      <c r="X483">
        <v>32</v>
      </c>
      <c r="Y483">
        <v>0</v>
      </c>
      <c r="Z483">
        <v>57</v>
      </c>
      <c r="AA483">
        <v>4489</v>
      </c>
      <c r="AB483">
        <v>0</v>
      </c>
      <c r="AC483">
        <v>0</v>
      </c>
      <c r="AD483">
        <v>0</v>
      </c>
      <c r="AE483">
        <v>0</v>
      </c>
      <c r="AF483">
        <v>2</v>
      </c>
      <c r="AG483" t="e">
        <v>#N/A</v>
      </c>
      <c r="AH483" t="s">
        <v>1283</v>
      </c>
      <c r="AI483" t="e">
        <v>#N/A</v>
      </c>
      <c r="AJ483" s="12" t="s">
        <v>1297</v>
      </c>
      <c r="AK483" t="s">
        <v>127</v>
      </c>
      <c r="AL483" t="s">
        <v>127</v>
      </c>
      <c r="AM483" s="8">
        <v>45171</v>
      </c>
      <c r="AN483" s="12" t="s">
        <v>1297</v>
      </c>
      <c r="AO483" s="12" t="s">
        <v>1297</v>
      </c>
      <c r="AP483" t="s">
        <v>1703</v>
      </c>
      <c r="AQ483" t="s">
        <v>120</v>
      </c>
      <c r="AR483" t="e">
        <v>#N/A</v>
      </c>
      <c r="AS483" t="s">
        <v>1703</v>
      </c>
      <c r="AU483" s="29" t="str">
        <f>IFERROR(Table4[[#This Row],[THT]]/Table4[[#This Row],[ACD_CALLS]],"")</f>
        <v/>
      </c>
      <c r="AV483" s="29">
        <f>COUNTIF(Roster!B:B,Table4[[#This Row],[EMPLID]])</f>
        <v>0</v>
      </c>
      <c r="AW483" s="29" t="str">
        <f>IF(Table4[[#This Row],[Is Agent ]]=0,"",SUM(Table4[[#This Row],[I_ACD_TIME]],Table4[[#This Row],[I_ACD_OTHER_TIME]],Table4[[#This Row],[I_ACD_AUX_OUT_TIME]],Table4[[#This Row],[I_ACW_TIME]]))</f>
        <v/>
      </c>
    </row>
    <row r="484" spans="1:49" x14ac:dyDescent="0.25">
      <c r="A484" s="29" t="e">
        <f>CONCATENATE(Table4[[#This Row],[CMSID]],"-",Table4[[#This Row],[CALL_DATE]])</f>
        <v>#N/A</v>
      </c>
      <c r="B484" t="e">
        <v>#N/A</v>
      </c>
      <c r="C484" s="8">
        <v>45170</v>
      </c>
      <c r="D484" t="s">
        <v>123</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t="e">
        <v>#N/A</v>
      </c>
      <c r="AH484" t="s">
        <v>1283</v>
      </c>
      <c r="AI484" t="e">
        <v>#N/A</v>
      </c>
      <c r="AJ484" s="12" t="s">
        <v>1297</v>
      </c>
      <c r="AK484" t="s">
        <v>127</v>
      </c>
      <c r="AL484" t="s">
        <v>127</v>
      </c>
      <c r="AM484" s="8">
        <v>45171</v>
      </c>
      <c r="AN484" s="12" t="s">
        <v>1297</v>
      </c>
      <c r="AO484" s="12" t="s">
        <v>1297</v>
      </c>
      <c r="AP484" t="s">
        <v>1703</v>
      </c>
      <c r="AQ484" t="s">
        <v>120</v>
      </c>
      <c r="AR484" t="e">
        <v>#N/A</v>
      </c>
      <c r="AS484" t="s">
        <v>1703</v>
      </c>
      <c r="AU484" s="29" t="str">
        <f>IFERROR(Table4[[#This Row],[THT]]/Table4[[#This Row],[ACD_CALLS]],"")</f>
        <v/>
      </c>
      <c r="AV484" s="29">
        <f>COUNTIF(Roster!B:B,Table4[[#This Row],[EMPLID]])</f>
        <v>0</v>
      </c>
      <c r="AW484" s="29" t="str">
        <f>IF(Table4[[#This Row],[Is Agent ]]=0,"",SUM(Table4[[#This Row],[I_ACD_TIME]],Table4[[#This Row],[I_ACD_OTHER_TIME]],Table4[[#This Row],[I_ACD_AUX_OUT_TIME]],Table4[[#This Row],[I_ACW_TIME]]))</f>
        <v/>
      </c>
    </row>
    <row r="485" spans="1:49" x14ac:dyDescent="0.25">
      <c r="A485" s="29" t="e">
        <f>CONCATENATE(Table4[[#This Row],[CMSID]],"-",Table4[[#This Row],[CALL_DATE]])</f>
        <v>#N/A</v>
      </c>
      <c r="B485" t="e">
        <v>#N/A</v>
      </c>
      <c r="C485" s="8">
        <v>45176</v>
      </c>
      <c r="D485" t="s">
        <v>118</v>
      </c>
      <c r="E485">
        <v>0</v>
      </c>
      <c r="F485">
        <v>0</v>
      </c>
      <c r="G485">
        <v>0</v>
      </c>
      <c r="H485">
        <v>0</v>
      </c>
      <c r="I485">
        <v>0</v>
      </c>
      <c r="J485">
        <v>0</v>
      </c>
      <c r="K485">
        <v>0</v>
      </c>
      <c r="L485">
        <v>0</v>
      </c>
      <c r="M485">
        <v>406</v>
      </c>
      <c r="N485">
        <v>0</v>
      </c>
      <c r="O485">
        <v>0</v>
      </c>
      <c r="P485">
        <v>0</v>
      </c>
      <c r="Q485">
        <v>0</v>
      </c>
      <c r="R485">
        <v>0</v>
      </c>
      <c r="S485">
        <v>0</v>
      </c>
      <c r="T485">
        <v>0</v>
      </c>
      <c r="U485">
        <v>906</v>
      </c>
      <c r="V485">
        <v>906</v>
      </c>
      <c r="W485">
        <v>0</v>
      </c>
      <c r="X485">
        <v>15</v>
      </c>
      <c r="Y485">
        <v>0</v>
      </c>
      <c r="Z485">
        <v>0</v>
      </c>
      <c r="AA485">
        <v>885</v>
      </c>
      <c r="AB485">
        <v>0</v>
      </c>
      <c r="AC485">
        <v>0</v>
      </c>
      <c r="AD485">
        <v>0</v>
      </c>
      <c r="AE485">
        <v>0</v>
      </c>
      <c r="AF485">
        <v>0</v>
      </c>
      <c r="AG485" t="e">
        <v>#N/A</v>
      </c>
      <c r="AH485" t="s">
        <v>1283</v>
      </c>
      <c r="AI485" t="e">
        <v>#N/A</v>
      </c>
      <c r="AJ485" s="12" t="s">
        <v>1297</v>
      </c>
      <c r="AK485" t="s">
        <v>127</v>
      </c>
      <c r="AL485" t="s">
        <v>127</v>
      </c>
      <c r="AM485" s="8">
        <v>45178</v>
      </c>
      <c r="AN485" s="12" t="s">
        <v>1297</v>
      </c>
      <c r="AO485" s="12" t="s">
        <v>1297</v>
      </c>
      <c r="AP485" t="s">
        <v>1703</v>
      </c>
      <c r="AQ485" t="s">
        <v>120</v>
      </c>
      <c r="AR485" t="e">
        <v>#N/A</v>
      </c>
      <c r="AS485" t="s">
        <v>1703</v>
      </c>
      <c r="AU485" s="29" t="str">
        <f>IFERROR(Table4[[#This Row],[THT]]/Table4[[#This Row],[ACD_CALLS]],"")</f>
        <v/>
      </c>
      <c r="AV485" s="29">
        <f>COUNTIF(Roster!B:B,Table4[[#This Row],[EMPLID]])</f>
        <v>0</v>
      </c>
      <c r="AW485" s="29" t="str">
        <f>IF(Table4[[#This Row],[Is Agent ]]=0,"",SUM(Table4[[#This Row],[I_ACD_TIME]],Table4[[#This Row],[I_ACD_OTHER_TIME]],Table4[[#This Row],[I_ACD_AUX_OUT_TIME]],Table4[[#This Row],[I_ACW_TIME]]))</f>
        <v/>
      </c>
    </row>
    <row r="486" spans="1:49" x14ac:dyDescent="0.25">
      <c r="A486" s="29" t="e">
        <f>CONCATENATE(Table4[[#This Row],[CMSID]],"-",Table4[[#This Row],[CALL_DATE]])</f>
        <v>#N/A</v>
      </c>
      <c r="B486" t="e">
        <v>#N/A</v>
      </c>
      <c r="C486" s="8">
        <v>45177</v>
      </c>
      <c r="D486" t="s">
        <v>118</v>
      </c>
      <c r="E486">
        <v>0</v>
      </c>
      <c r="F486">
        <v>0</v>
      </c>
      <c r="G486">
        <v>0</v>
      </c>
      <c r="H486">
        <v>0</v>
      </c>
      <c r="I486">
        <v>0</v>
      </c>
      <c r="J486">
        <v>0</v>
      </c>
      <c r="K486">
        <v>0</v>
      </c>
      <c r="L486">
        <v>2</v>
      </c>
      <c r="M486">
        <v>1856</v>
      </c>
      <c r="N486">
        <v>0</v>
      </c>
      <c r="O486">
        <v>1</v>
      </c>
      <c r="P486">
        <v>307</v>
      </c>
      <c r="Q486">
        <v>2</v>
      </c>
      <c r="R486">
        <v>0</v>
      </c>
      <c r="S486">
        <v>1</v>
      </c>
      <c r="T486">
        <v>0</v>
      </c>
      <c r="U486">
        <v>2203</v>
      </c>
      <c r="V486">
        <v>2203</v>
      </c>
      <c r="W486">
        <v>0</v>
      </c>
      <c r="X486">
        <v>1780</v>
      </c>
      <c r="Y486">
        <v>0</v>
      </c>
      <c r="Z486">
        <v>0</v>
      </c>
      <c r="AA486">
        <v>413</v>
      </c>
      <c r="AB486">
        <v>0</v>
      </c>
      <c r="AC486">
        <v>0</v>
      </c>
      <c r="AD486">
        <v>0</v>
      </c>
      <c r="AE486">
        <v>0</v>
      </c>
      <c r="AF486">
        <v>0</v>
      </c>
      <c r="AG486" t="e">
        <v>#N/A</v>
      </c>
      <c r="AH486" t="s">
        <v>1283</v>
      </c>
      <c r="AI486" t="e">
        <v>#N/A</v>
      </c>
      <c r="AJ486" s="12" t="s">
        <v>1297</v>
      </c>
      <c r="AK486" t="s">
        <v>127</v>
      </c>
      <c r="AL486" t="s">
        <v>127</v>
      </c>
      <c r="AM486" s="8">
        <v>45178</v>
      </c>
      <c r="AN486" s="12" t="s">
        <v>1297</v>
      </c>
      <c r="AO486" s="12" t="s">
        <v>1297</v>
      </c>
      <c r="AP486" t="s">
        <v>1703</v>
      </c>
      <c r="AQ486" t="s">
        <v>120</v>
      </c>
      <c r="AR486" t="e">
        <v>#N/A</v>
      </c>
      <c r="AS486" t="s">
        <v>1703</v>
      </c>
      <c r="AU486" s="29" t="str">
        <f>IFERROR(Table4[[#This Row],[THT]]/Table4[[#This Row],[ACD_CALLS]],"")</f>
        <v/>
      </c>
      <c r="AV486" s="29">
        <f>COUNTIF(Roster!B:B,Table4[[#This Row],[EMPLID]])</f>
        <v>0</v>
      </c>
      <c r="AW486" s="29" t="str">
        <f>IF(Table4[[#This Row],[Is Agent ]]=0,"",SUM(Table4[[#This Row],[I_ACD_TIME]],Table4[[#This Row],[I_ACD_OTHER_TIME]],Table4[[#This Row],[I_ACD_AUX_OUT_TIME]],Table4[[#This Row],[I_ACW_TIME]]))</f>
        <v/>
      </c>
    </row>
    <row r="487" spans="1:49" x14ac:dyDescent="0.25">
      <c r="A487" s="29" t="e">
        <f>CONCATENATE(Table4[[#This Row],[CMSID]],"-",Table4[[#This Row],[CALL_DATE]])</f>
        <v>#N/A</v>
      </c>
      <c r="B487" t="e">
        <v>#N/A</v>
      </c>
      <c r="C487" s="8">
        <v>45174</v>
      </c>
      <c r="D487" t="s">
        <v>123</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t="e">
        <v>#N/A</v>
      </c>
      <c r="AH487" t="s">
        <v>1283</v>
      </c>
      <c r="AI487" t="e">
        <v>#N/A</v>
      </c>
      <c r="AJ487" s="12" t="s">
        <v>1297</v>
      </c>
      <c r="AK487" t="s">
        <v>127</v>
      </c>
      <c r="AL487" t="s">
        <v>127</v>
      </c>
      <c r="AM487" s="8">
        <v>45178</v>
      </c>
      <c r="AN487" s="12" t="s">
        <v>1297</v>
      </c>
      <c r="AO487" s="12" t="s">
        <v>1297</v>
      </c>
      <c r="AP487" t="s">
        <v>1703</v>
      </c>
      <c r="AQ487" t="s">
        <v>120</v>
      </c>
      <c r="AR487" t="e">
        <v>#N/A</v>
      </c>
      <c r="AS487" t="s">
        <v>1703</v>
      </c>
      <c r="AU487" s="29" t="str">
        <f>IFERROR(Table4[[#This Row],[THT]]/Table4[[#This Row],[ACD_CALLS]],"")</f>
        <v/>
      </c>
      <c r="AV487" s="29">
        <f>COUNTIF(Roster!B:B,Table4[[#This Row],[EMPLID]])</f>
        <v>0</v>
      </c>
      <c r="AW487" s="29" t="str">
        <f>IF(Table4[[#This Row],[Is Agent ]]=0,"",SUM(Table4[[#This Row],[I_ACD_TIME]],Table4[[#This Row],[I_ACD_OTHER_TIME]],Table4[[#This Row],[I_ACD_AUX_OUT_TIME]],Table4[[#This Row],[I_ACW_TIME]]))</f>
        <v/>
      </c>
    </row>
    <row r="488" spans="1:49" x14ac:dyDescent="0.25">
      <c r="A488" s="29" t="e">
        <f>CONCATENATE(Table4[[#This Row],[CMSID]],"-",Table4[[#This Row],[CALL_DATE]])</f>
        <v>#N/A</v>
      </c>
      <c r="B488" t="e">
        <v>#N/A</v>
      </c>
      <c r="C488" s="8">
        <v>45174</v>
      </c>
      <c r="D488" t="s">
        <v>118</v>
      </c>
      <c r="E488">
        <v>0</v>
      </c>
      <c r="F488">
        <v>0</v>
      </c>
      <c r="G488">
        <v>0</v>
      </c>
      <c r="H488">
        <v>0</v>
      </c>
      <c r="I488">
        <v>0</v>
      </c>
      <c r="J488">
        <v>0</v>
      </c>
      <c r="K488">
        <v>0</v>
      </c>
      <c r="L488">
        <v>0</v>
      </c>
      <c r="M488">
        <v>0</v>
      </c>
      <c r="N488">
        <v>0</v>
      </c>
      <c r="O488">
        <v>0</v>
      </c>
      <c r="P488">
        <v>0</v>
      </c>
      <c r="Q488">
        <v>0</v>
      </c>
      <c r="R488">
        <v>0</v>
      </c>
      <c r="S488">
        <v>0</v>
      </c>
      <c r="T488">
        <v>0</v>
      </c>
      <c r="U488">
        <v>9</v>
      </c>
      <c r="V488">
        <v>9</v>
      </c>
      <c r="W488">
        <v>0</v>
      </c>
      <c r="X488">
        <v>3</v>
      </c>
      <c r="Y488">
        <v>0</v>
      </c>
      <c r="Z488">
        <v>0</v>
      </c>
      <c r="AA488">
        <v>0</v>
      </c>
      <c r="AB488">
        <v>0</v>
      </c>
      <c r="AC488">
        <v>0</v>
      </c>
      <c r="AD488">
        <v>0</v>
      </c>
      <c r="AE488">
        <v>0</v>
      </c>
      <c r="AF488">
        <v>0</v>
      </c>
      <c r="AG488" t="e">
        <v>#N/A</v>
      </c>
      <c r="AH488" t="s">
        <v>1283</v>
      </c>
      <c r="AI488" t="e">
        <v>#N/A</v>
      </c>
      <c r="AJ488" s="12" t="s">
        <v>1297</v>
      </c>
      <c r="AK488" t="s">
        <v>127</v>
      </c>
      <c r="AL488" t="s">
        <v>127</v>
      </c>
      <c r="AM488" s="8">
        <v>45178</v>
      </c>
      <c r="AN488" s="12" t="s">
        <v>1297</v>
      </c>
      <c r="AO488" s="12" t="s">
        <v>1297</v>
      </c>
      <c r="AP488" t="s">
        <v>1703</v>
      </c>
      <c r="AQ488" t="s">
        <v>120</v>
      </c>
      <c r="AR488" t="e">
        <v>#N/A</v>
      </c>
      <c r="AS488" t="s">
        <v>1703</v>
      </c>
      <c r="AU488" s="29" t="str">
        <f>IFERROR(Table4[[#This Row],[THT]]/Table4[[#This Row],[ACD_CALLS]],"")</f>
        <v/>
      </c>
      <c r="AV488" s="29">
        <f>COUNTIF(Roster!B:B,Table4[[#This Row],[EMPLID]])</f>
        <v>0</v>
      </c>
      <c r="AW488" s="29" t="str">
        <f>IF(Table4[[#This Row],[Is Agent ]]=0,"",SUM(Table4[[#This Row],[I_ACD_TIME]],Table4[[#This Row],[I_ACD_OTHER_TIME]],Table4[[#This Row],[I_ACD_AUX_OUT_TIME]],Table4[[#This Row],[I_ACW_TIME]]))</f>
        <v/>
      </c>
    </row>
    <row r="489" spans="1:49" x14ac:dyDescent="0.25">
      <c r="A489" s="29" t="e">
        <f>CONCATENATE(Table4[[#This Row],[CMSID]],"-",Table4[[#This Row],[CALL_DATE]])</f>
        <v>#N/A</v>
      </c>
      <c r="B489" t="e">
        <v>#N/A</v>
      </c>
      <c r="C489" s="8">
        <v>45177</v>
      </c>
      <c r="D489" t="s">
        <v>123</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t="e">
        <v>#N/A</v>
      </c>
      <c r="AH489" t="s">
        <v>1283</v>
      </c>
      <c r="AI489" t="e">
        <v>#N/A</v>
      </c>
      <c r="AJ489" s="12" t="s">
        <v>1297</v>
      </c>
      <c r="AK489" t="s">
        <v>127</v>
      </c>
      <c r="AL489" t="s">
        <v>127</v>
      </c>
      <c r="AM489" s="8">
        <v>45178</v>
      </c>
      <c r="AN489" s="12" t="s">
        <v>1297</v>
      </c>
      <c r="AO489" s="12" t="s">
        <v>1297</v>
      </c>
      <c r="AP489" t="s">
        <v>1703</v>
      </c>
      <c r="AQ489" t="s">
        <v>120</v>
      </c>
      <c r="AR489" t="e">
        <v>#N/A</v>
      </c>
      <c r="AS489" t="s">
        <v>1703</v>
      </c>
      <c r="AU489" s="29" t="str">
        <f>IFERROR(Table4[[#This Row],[THT]]/Table4[[#This Row],[ACD_CALLS]],"")</f>
        <v/>
      </c>
      <c r="AV489" s="29">
        <f>COUNTIF(Roster!B:B,Table4[[#This Row],[EMPLID]])</f>
        <v>0</v>
      </c>
      <c r="AW489" s="29" t="str">
        <f>IF(Table4[[#This Row],[Is Agent ]]=0,"",SUM(Table4[[#This Row],[I_ACD_TIME]],Table4[[#This Row],[I_ACD_OTHER_TIME]],Table4[[#This Row],[I_ACD_AUX_OUT_TIME]],Table4[[#This Row],[I_ACW_TIME]]))</f>
        <v/>
      </c>
    </row>
    <row r="490" spans="1:49" x14ac:dyDescent="0.25">
      <c r="A490" s="29" t="str">
        <f>CONCATENATE(Table4[[#This Row],[CMSID]],"-",Table4[[#This Row],[CALL_DATE]])</f>
        <v>392643-45173</v>
      </c>
      <c r="B490">
        <v>27962101</v>
      </c>
      <c r="C490" s="8">
        <v>45173</v>
      </c>
      <c r="D490" t="s">
        <v>123</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c r="AG490" t="s">
        <v>1324</v>
      </c>
      <c r="AH490" t="s">
        <v>1290</v>
      </c>
      <c r="AI490" t="s">
        <v>1295</v>
      </c>
      <c r="AJ490" s="12" t="s">
        <v>1297</v>
      </c>
      <c r="AK490" t="s">
        <v>125</v>
      </c>
      <c r="AL490" t="s">
        <v>125</v>
      </c>
      <c r="AM490" s="8">
        <v>45178</v>
      </c>
      <c r="AN490" s="12" t="s">
        <v>1297</v>
      </c>
      <c r="AO490" s="12" t="s">
        <v>1297</v>
      </c>
      <c r="AP490" t="s">
        <v>1703</v>
      </c>
      <c r="AQ490" t="s">
        <v>120</v>
      </c>
      <c r="AR490" s="35">
        <v>392643</v>
      </c>
      <c r="AS490" t="s">
        <v>1703</v>
      </c>
      <c r="AU490" s="29" t="str">
        <f>IFERROR(Table4[[#This Row],[THT]]/Table4[[#This Row],[ACD_CALLS]],"")</f>
        <v/>
      </c>
      <c r="AV490" s="29">
        <f>COUNTIF(Roster!B:B,Table4[[#This Row],[EMPLID]])</f>
        <v>1</v>
      </c>
      <c r="AW490" s="29">
        <f>IF(Table4[[#This Row],[Is Agent ]]=0,"",SUM(Table4[[#This Row],[I_ACD_TIME]],Table4[[#This Row],[I_ACD_OTHER_TIME]],Table4[[#This Row],[I_ACD_AUX_OUT_TIME]],Table4[[#This Row],[I_ACW_TIME]]))</f>
        <v>0</v>
      </c>
    </row>
    <row r="491" spans="1:49" x14ac:dyDescent="0.25">
      <c r="A491" s="29" t="str">
        <f>CONCATENATE(Table4[[#This Row],[CMSID]],"-",Table4[[#This Row],[CALL_DATE]])</f>
        <v>392643-45175</v>
      </c>
      <c r="B491">
        <v>27962101</v>
      </c>
      <c r="C491" s="8">
        <v>45175</v>
      </c>
      <c r="D491" t="s">
        <v>123</v>
      </c>
      <c r="E491">
        <v>2</v>
      </c>
      <c r="F491">
        <v>0</v>
      </c>
      <c r="G491">
        <v>798</v>
      </c>
      <c r="H491">
        <v>151</v>
      </c>
      <c r="I491">
        <v>0</v>
      </c>
      <c r="J491">
        <v>0</v>
      </c>
      <c r="K491">
        <v>0</v>
      </c>
      <c r="L491">
        <v>0</v>
      </c>
      <c r="M491">
        <v>0</v>
      </c>
      <c r="N491">
        <v>0</v>
      </c>
      <c r="O491">
        <v>0</v>
      </c>
      <c r="P491">
        <v>151</v>
      </c>
      <c r="Q491">
        <v>1</v>
      </c>
      <c r="R491">
        <v>6</v>
      </c>
      <c r="S491">
        <v>0</v>
      </c>
      <c r="T491">
        <v>0</v>
      </c>
      <c r="U491">
        <v>0</v>
      </c>
      <c r="V491">
        <v>0</v>
      </c>
      <c r="W491">
        <v>0</v>
      </c>
      <c r="X491">
        <v>0</v>
      </c>
      <c r="Y491">
        <v>0</v>
      </c>
      <c r="Z491">
        <v>0</v>
      </c>
      <c r="AA491">
        <v>0</v>
      </c>
      <c r="AB491">
        <v>0</v>
      </c>
      <c r="AC491">
        <v>0</v>
      </c>
      <c r="AD491">
        <v>0</v>
      </c>
      <c r="AE491">
        <v>0</v>
      </c>
      <c r="AF491">
        <v>0</v>
      </c>
      <c r="AG491" t="s">
        <v>1324</v>
      </c>
      <c r="AH491" t="s">
        <v>1290</v>
      </c>
      <c r="AI491" t="s">
        <v>1295</v>
      </c>
      <c r="AJ491" s="12" t="s">
        <v>1297</v>
      </c>
      <c r="AK491" t="s">
        <v>125</v>
      </c>
      <c r="AL491" t="s">
        <v>125</v>
      </c>
      <c r="AM491" s="8">
        <v>45178</v>
      </c>
      <c r="AN491" s="12" t="s">
        <v>1297</v>
      </c>
      <c r="AO491" s="12" t="s">
        <v>1297</v>
      </c>
      <c r="AP491" t="s">
        <v>1703</v>
      </c>
      <c r="AQ491" t="s">
        <v>120</v>
      </c>
      <c r="AR491" s="35">
        <v>392643</v>
      </c>
      <c r="AS491" t="s">
        <v>1703</v>
      </c>
      <c r="AU491" s="29">
        <f>IFERROR(Table4[[#This Row],[THT]]/Table4[[#This Row],[ACD_CALLS]],"")</f>
        <v>0</v>
      </c>
      <c r="AV491" s="29">
        <f>COUNTIF(Roster!B:B,Table4[[#This Row],[EMPLID]])</f>
        <v>1</v>
      </c>
      <c r="AW491" s="29">
        <f>IF(Table4[[#This Row],[Is Agent ]]=0,"",SUM(Table4[[#This Row],[I_ACD_TIME]],Table4[[#This Row],[I_ACD_OTHER_TIME]],Table4[[#This Row],[I_ACD_AUX_OUT_TIME]],Table4[[#This Row],[I_ACW_TIME]]))</f>
        <v>949</v>
      </c>
    </row>
    <row r="492" spans="1:49" x14ac:dyDescent="0.25">
      <c r="A492" s="29" t="str">
        <f>CONCATENATE(Table4[[#This Row],[CMSID]],"-",Table4[[#This Row],[CALL_DATE]])</f>
        <v>392643-45177</v>
      </c>
      <c r="B492">
        <v>27962101</v>
      </c>
      <c r="C492" s="8">
        <v>45177</v>
      </c>
      <c r="D492" t="s">
        <v>123</v>
      </c>
      <c r="E492">
        <v>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t="s">
        <v>1324</v>
      </c>
      <c r="AH492" t="s">
        <v>1290</v>
      </c>
      <c r="AI492" t="s">
        <v>1295</v>
      </c>
      <c r="AJ492" s="12" t="s">
        <v>1297</v>
      </c>
      <c r="AK492" t="s">
        <v>125</v>
      </c>
      <c r="AL492" t="s">
        <v>125</v>
      </c>
      <c r="AM492" s="8">
        <v>45178</v>
      </c>
      <c r="AN492" s="12" t="s">
        <v>1297</v>
      </c>
      <c r="AO492" s="12" t="s">
        <v>1297</v>
      </c>
      <c r="AP492" t="s">
        <v>1703</v>
      </c>
      <c r="AQ492" t="s">
        <v>120</v>
      </c>
      <c r="AR492" s="35">
        <v>392643</v>
      </c>
      <c r="AS492" t="s">
        <v>1703</v>
      </c>
      <c r="AU492" s="29" t="str">
        <f>IFERROR(Table4[[#This Row],[THT]]/Table4[[#This Row],[ACD_CALLS]],"")</f>
        <v/>
      </c>
      <c r="AV492" s="29">
        <f>COUNTIF(Roster!B:B,Table4[[#This Row],[EMPLID]])</f>
        <v>1</v>
      </c>
      <c r="AW492" s="29">
        <f>IF(Table4[[#This Row],[Is Agent ]]=0,"",SUM(Table4[[#This Row],[I_ACD_TIME]],Table4[[#This Row],[I_ACD_OTHER_TIME]],Table4[[#This Row],[I_ACD_AUX_OUT_TIME]],Table4[[#This Row],[I_ACW_TIME]]))</f>
        <v>0</v>
      </c>
    </row>
    <row r="493" spans="1:49" x14ac:dyDescent="0.25">
      <c r="A493" s="29" t="str">
        <f>CONCATENATE(Table4[[#This Row],[CMSID]],"-",Table4[[#This Row],[CALL_DATE]])</f>
        <v>392643-45174</v>
      </c>
      <c r="B493">
        <v>27962101</v>
      </c>
      <c r="C493" s="8">
        <v>45174</v>
      </c>
      <c r="D493" t="s">
        <v>118</v>
      </c>
      <c r="E493">
        <v>28</v>
      </c>
      <c r="F493">
        <v>0</v>
      </c>
      <c r="G493">
        <v>17810</v>
      </c>
      <c r="H493">
        <v>3928</v>
      </c>
      <c r="I493">
        <v>452</v>
      </c>
      <c r="J493">
        <v>0</v>
      </c>
      <c r="K493">
        <v>0</v>
      </c>
      <c r="L493">
        <v>1958</v>
      </c>
      <c r="M493">
        <v>0</v>
      </c>
      <c r="N493">
        <v>0</v>
      </c>
      <c r="O493">
        <v>13</v>
      </c>
      <c r="P493">
        <v>4806</v>
      </c>
      <c r="Q493">
        <v>19</v>
      </c>
      <c r="R493">
        <v>135</v>
      </c>
      <c r="S493">
        <v>3</v>
      </c>
      <c r="T493">
        <v>0</v>
      </c>
      <c r="U493">
        <v>30496</v>
      </c>
      <c r="V493">
        <v>6601</v>
      </c>
      <c r="W493">
        <v>2022</v>
      </c>
      <c r="X493">
        <v>22</v>
      </c>
      <c r="Y493">
        <v>0</v>
      </c>
      <c r="Z493">
        <v>1814</v>
      </c>
      <c r="AA493">
        <v>0</v>
      </c>
      <c r="AB493">
        <v>3999</v>
      </c>
      <c r="AC493">
        <v>0</v>
      </c>
      <c r="AD493">
        <v>0</v>
      </c>
      <c r="AE493">
        <v>301</v>
      </c>
      <c r="AF493">
        <v>0</v>
      </c>
      <c r="AG493" t="s">
        <v>1324</v>
      </c>
      <c r="AH493" t="s">
        <v>1290</v>
      </c>
      <c r="AI493" t="s">
        <v>1295</v>
      </c>
      <c r="AJ493" s="12" t="s">
        <v>1297</v>
      </c>
      <c r="AK493" t="s">
        <v>125</v>
      </c>
      <c r="AL493" t="s">
        <v>125</v>
      </c>
      <c r="AM493" s="8">
        <v>45178</v>
      </c>
      <c r="AN493" s="12" t="s">
        <v>1297</v>
      </c>
      <c r="AO493" s="12" t="s">
        <v>1297</v>
      </c>
      <c r="AP493" t="s">
        <v>1703</v>
      </c>
      <c r="AQ493" t="s">
        <v>120</v>
      </c>
      <c r="AR493" s="35">
        <v>392643</v>
      </c>
      <c r="AS493" t="s">
        <v>1703</v>
      </c>
      <c r="AU493" s="29">
        <f>IFERROR(Table4[[#This Row],[THT]]/Table4[[#This Row],[ACD_CALLS]],"")</f>
        <v>0</v>
      </c>
      <c r="AV493" s="29">
        <f>COUNTIF(Roster!B:B,Table4[[#This Row],[EMPLID]])</f>
        <v>1</v>
      </c>
      <c r="AW493" s="29">
        <f>IF(Table4[[#This Row],[Is Agent ]]=0,"",SUM(Table4[[#This Row],[I_ACD_TIME]],Table4[[#This Row],[I_ACD_OTHER_TIME]],Table4[[#This Row],[I_ACD_AUX_OUT_TIME]],Table4[[#This Row],[I_ACW_TIME]]))</f>
        <v>22190</v>
      </c>
    </row>
    <row r="494" spans="1:49" x14ac:dyDescent="0.25">
      <c r="A494" s="29" t="str">
        <f>CONCATENATE(Table4[[#This Row],[CMSID]],"-",Table4[[#This Row],[CALL_DATE]])</f>
        <v>392643-45170</v>
      </c>
      <c r="B494">
        <v>27962101</v>
      </c>
      <c r="C494" s="8">
        <v>45170</v>
      </c>
      <c r="D494" t="s">
        <v>118</v>
      </c>
      <c r="E494">
        <v>32</v>
      </c>
      <c r="F494">
        <v>0</v>
      </c>
      <c r="G494">
        <v>13254</v>
      </c>
      <c r="H494">
        <v>3573</v>
      </c>
      <c r="I494">
        <v>1037</v>
      </c>
      <c r="J494">
        <v>0</v>
      </c>
      <c r="K494">
        <v>0</v>
      </c>
      <c r="L494">
        <v>6351</v>
      </c>
      <c r="M494">
        <v>0</v>
      </c>
      <c r="N494">
        <v>0</v>
      </c>
      <c r="O494">
        <v>30</v>
      </c>
      <c r="P494">
        <v>5428</v>
      </c>
      <c r="Q494">
        <v>33</v>
      </c>
      <c r="R494">
        <v>155</v>
      </c>
      <c r="S494">
        <v>8</v>
      </c>
      <c r="T494">
        <v>0</v>
      </c>
      <c r="U494">
        <v>29984</v>
      </c>
      <c r="V494">
        <v>12672</v>
      </c>
      <c r="W494">
        <v>3</v>
      </c>
      <c r="X494">
        <v>89</v>
      </c>
      <c r="Y494">
        <v>0</v>
      </c>
      <c r="Z494">
        <v>1795</v>
      </c>
      <c r="AA494">
        <v>0</v>
      </c>
      <c r="AB494">
        <v>5926</v>
      </c>
      <c r="AC494">
        <v>0</v>
      </c>
      <c r="AD494">
        <v>0</v>
      </c>
      <c r="AE494">
        <v>294</v>
      </c>
      <c r="AF494">
        <v>0</v>
      </c>
      <c r="AG494" t="s">
        <v>1324</v>
      </c>
      <c r="AH494" t="s">
        <v>1290</v>
      </c>
      <c r="AI494" t="s">
        <v>1295</v>
      </c>
      <c r="AJ494" s="12" t="s">
        <v>1297</v>
      </c>
      <c r="AK494" t="s">
        <v>125</v>
      </c>
      <c r="AL494" t="s">
        <v>125</v>
      </c>
      <c r="AM494" s="8">
        <v>45171</v>
      </c>
      <c r="AN494" s="12" t="s">
        <v>1297</v>
      </c>
      <c r="AO494" s="12" t="s">
        <v>1297</v>
      </c>
      <c r="AP494" t="s">
        <v>1703</v>
      </c>
      <c r="AQ494" t="s">
        <v>120</v>
      </c>
      <c r="AR494" s="35">
        <v>392643</v>
      </c>
      <c r="AS494" t="s">
        <v>1703</v>
      </c>
      <c r="AU494" s="29">
        <f>IFERROR(Table4[[#This Row],[THT]]/Table4[[#This Row],[ACD_CALLS]],"")</f>
        <v>0</v>
      </c>
      <c r="AV494" s="29">
        <f>COUNTIF(Roster!B:B,Table4[[#This Row],[EMPLID]])</f>
        <v>1</v>
      </c>
      <c r="AW494" s="29">
        <f>IF(Table4[[#This Row],[Is Agent ]]=0,"",SUM(Table4[[#This Row],[I_ACD_TIME]],Table4[[#This Row],[I_ACD_OTHER_TIME]],Table4[[#This Row],[I_ACD_AUX_OUT_TIME]],Table4[[#This Row],[I_ACW_TIME]]))</f>
        <v>17864</v>
      </c>
    </row>
    <row r="495" spans="1:49" x14ac:dyDescent="0.25">
      <c r="A495" s="29" t="str">
        <f>CONCATENATE(Table4[[#This Row],[CMSID]],"-",Table4[[#This Row],[CALL_DATE]])</f>
        <v>392643-45177</v>
      </c>
      <c r="B495">
        <v>27962101</v>
      </c>
      <c r="C495" s="8">
        <v>45177</v>
      </c>
      <c r="D495" t="s">
        <v>118</v>
      </c>
      <c r="E495">
        <v>34</v>
      </c>
      <c r="F495">
        <v>0</v>
      </c>
      <c r="G495">
        <v>12305</v>
      </c>
      <c r="H495">
        <v>6276</v>
      </c>
      <c r="I495">
        <v>1012</v>
      </c>
      <c r="J495">
        <v>0</v>
      </c>
      <c r="K495">
        <v>0</v>
      </c>
      <c r="L495">
        <v>2423</v>
      </c>
      <c r="M495">
        <v>0</v>
      </c>
      <c r="N495">
        <v>0</v>
      </c>
      <c r="O495">
        <v>13</v>
      </c>
      <c r="P495">
        <v>7458</v>
      </c>
      <c r="Q495">
        <v>27</v>
      </c>
      <c r="R495">
        <v>163</v>
      </c>
      <c r="S495">
        <v>3</v>
      </c>
      <c r="T495">
        <v>0</v>
      </c>
      <c r="U495">
        <v>29077</v>
      </c>
      <c r="V495">
        <v>9181</v>
      </c>
      <c r="W495">
        <v>1152</v>
      </c>
      <c r="X495">
        <v>107</v>
      </c>
      <c r="Y495">
        <v>0</v>
      </c>
      <c r="Z495">
        <v>1799</v>
      </c>
      <c r="AA495">
        <v>0</v>
      </c>
      <c r="AB495">
        <v>4676</v>
      </c>
      <c r="AC495">
        <v>1050</v>
      </c>
      <c r="AD495">
        <v>0</v>
      </c>
      <c r="AE495">
        <v>518</v>
      </c>
      <c r="AF495">
        <v>0</v>
      </c>
      <c r="AG495" t="s">
        <v>1324</v>
      </c>
      <c r="AH495" t="s">
        <v>1290</v>
      </c>
      <c r="AI495" t="s">
        <v>1295</v>
      </c>
      <c r="AJ495" s="12" t="s">
        <v>1297</v>
      </c>
      <c r="AK495" t="s">
        <v>125</v>
      </c>
      <c r="AL495" t="s">
        <v>125</v>
      </c>
      <c r="AM495" s="8">
        <v>45178</v>
      </c>
      <c r="AN495" s="12" t="s">
        <v>1297</v>
      </c>
      <c r="AO495" s="12" t="s">
        <v>1297</v>
      </c>
      <c r="AP495" t="s">
        <v>1703</v>
      </c>
      <c r="AQ495" t="s">
        <v>120</v>
      </c>
      <c r="AR495" s="35">
        <v>392643</v>
      </c>
      <c r="AS495" t="s">
        <v>1703</v>
      </c>
      <c r="AU495" s="29">
        <f>IFERROR(Table4[[#This Row],[THT]]/Table4[[#This Row],[ACD_CALLS]],"")</f>
        <v>0</v>
      </c>
      <c r="AV495" s="29">
        <f>COUNTIF(Roster!B:B,Table4[[#This Row],[EMPLID]])</f>
        <v>1</v>
      </c>
      <c r="AW495" s="29">
        <f>IF(Table4[[#This Row],[Is Agent ]]=0,"",SUM(Table4[[#This Row],[I_ACD_TIME]],Table4[[#This Row],[I_ACD_OTHER_TIME]],Table4[[#This Row],[I_ACD_AUX_OUT_TIME]],Table4[[#This Row],[I_ACW_TIME]]))</f>
        <v>19593</v>
      </c>
    </row>
    <row r="496" spans="1:49" x14ac:dyDescent="0.25">
      <c r="A496" s="29" t="str">
        <f>CONCATENATE(Table4[[#This Row],[CMSID]],"-",Table4[[#This Row],[CALL_DATE]])</f>
        <v>392643-45176</v>
      </c>
      <c r="B496">
        <v>27962101</v>
      </c>
      <c r="C496" s="8">
        <v>45176</v>
      </c>
      <c r="D496" t="s">
        <v>118</v>
      </c>
      <c r="E496">
        <v>34</v>
      </c>
      <c r="F496">
        <v>0</v>
      </c>
      <c r="G496">
        <v>13711</v>
      </c>
      <c r="H496">
        <v>4723</v>
      </c>
      <c r="I496">
        <v>408</v>
      </c>
      <c r="J496">
        <v>5</v>
      </c>
      <c r="K496">
        <v>0</v>
      </c>
      <c r="L496">
        <v>995</v>
      </c>
      <c r="M496">
        <v>445</v>
      </c>
      <c r="N496">
        <v>0</v>
      </c>
      <c r="O496">
        <v>12</v>
      </c>
      <c r="P496">
        <v>5576</v>
      </c>
      <c r="Q496">
        <v>22</v>
      </c>
      <c r="R496">
        <v>162</v>
      </c>
      <c r="S496">
        <v>3</v>
      </c>
      <c r="T496">
        <v>0</v>
      </c>
      <c r="U496">
        <v>29682</v>
      </c>
      <c r="V496">
        <v>8402</v>
      </c>
      <c r="W496">
        <v>2679</v>
      </c>
      <c r="X496">
        <v>229</v>
      </c>
      <c r="Y496">
        <v>0</v>
      </c>
      <c r="Z496">
        <v>1790</v>
      </c>
      <c r="AA496">
        <v>0</v>
      </c>
      <c r="AB496">
        <v>4420</v>
      </c>
      <c r="AC496">
        <v>1277</v>
      </c>
      <c r="AD496">
        <v>0</v>
      </c>
      <c r="AE496">
        <v>259</v>
      </c>
      <c r="AF496">
        <v>0</v>
      </c>
      <c r="AG496" t="s">
        <v>1324</v>
      </c>
      <c r="AH496" t="s">
        <v>1290</v>
      </c>
      <c r="AI496" t="s">
        <v>1295</v>
      </c>
      <c r="AJ496" s="12" t="s">
        <v>1297</v>
      </c>
      <c r="AK496" t="s">
        <v>125</v>
      </c>
      <c r="AL496" t="s">
        <v>125</v>
      </c>
      <c r="AM496" s="8">
        <v>45178</v>
      </c>
      <c r="AN496" s="12" t="s">
        <v>1297</v>
      </c>
      <c r="AO496" s="12" t="s">
        <v>1297</v>
      </c>
      <c r="AP496" t="s">
        <v>1703</v>
      </c>
      <c r="AQ496" t="s">
        <v>120</v>
      </c>
      <c r="AR496" s="35">
        <v>392643</v>
      </c>
      <c r="AS496" t="s">
        <v>1703</v>
      </c>
      <c r="AU496" s="29">
        <f>IFERROR(Table4[[#This Row],[THT]]/Table4[[#This Row],[ACD_CALLS]],"")</f>
        <v>0</v>
      </c>
      <c r="AV496" s="29">
        <f>COUNTIF(Roster!B:B,Table4[[#This Row],[EMPLID]])</f>
        <v>1</v>
      </c>
      <c r="AW496" s="29">
        <f>IF(Table4[[#This Row],[Is Agent ]]=0,"",SUM(Table4[[#This Row],[I_ACD_TIME]],Table4[[#This Row],[I_ACD_OTHER_TIME]],Table4[[#This Row],[I_ACD_AUX_OUT_TIME]],Table4[[#This Row],[I_ACW_TIME]]))</f>
        <v>18847</v>
      </c>
    </row>
    <row r="497" spans="1:49" x14ac:dyDescent="0.25">
      <c r="A497" s="29" t="str">
        <f>CONCATENATE(Table4[[#This Row],[CMSID]],"-",Table4[[#This Row],[CALL_DATE]])</f>
        <v>392643-45174</v>
      </c>
      <c r="B497">
        <v>27962101</v>
      </c>
      <c r="C497" s="8">
        <v>45174</v>
      </c>
      <c r="D497" t="s">
        <v>123</v>
      </c>
      <c r="E497">
        <v>0</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t="s">
        <v>1324</v>
      </c>
      <c r="AH497" t="s">
        <v>1290</v>
      </c>
      <c r="AI497" t="s">
        <v>1295</v>
      </c>
      <c r="AJ497" s="12" t="s">
        <v>1297</v>
      </c>
      <c r="AK497" t="s">
        <v>125</v>
      </c>
      <c r="AL497" t="s">
        <v>125</v>
      </c>
      <c r="AM497" s="8">
        <v>45178</v>
      </c>
      <c r="AN497" s="12" t="s">
        <v>1297</v>
      </c>
      <c r="AO497" s="12" t="s">
        <v>1297</v>
      </c>
      <c r="AP497" t="s">
        <v>1703</v>
      </c>
      <c r="AQ497" t="s">
        <v>120</v>
      </c>
      <c r="AR497" s="35">
        <v>392643</v>
      </c>
      <c r="AS497" t="s">
        <v>1703</v>
      </c>
      <c r="AU497" s="29" t="str">
        <f>IFERROR(Table4[[#This Row],[THT]]/Table4[[#This Row],[ACD_CALLS]],"")</f>
        <v/>
      </c>
      <c r="AV497" s="29">
        <f>COUNTIF(Roster!B:B,Table4[[#This Row],[EMPLID]])</f>
        <v>1</v>
      </c>
      <c r="AW497" s="29">
        <f>IF(Table4[[#This Row],[Is Agent ]]=0,"",SUM(Table4[[#This Row],[I_ACD_TIME]],Table4[[#This Row],[I_ACD_OTHER_TIME]],Table4[[#This Row],[I_ACD_AUX_OUT_TIME]],Table4[[#This Row],[I_ACW_TIME]]))</f>
        <v>0</v>
      </c>
    </row>
    <row r="498" spans="1:49" x14ac:dyDescent="0.25">
      <c r="A498" s="29" t="str">
        <f>CONCATENATE(Table4[[#This Row],[CMSID]],"-",Table4[[#This Row],[CALL_DATE]])</f>
        <v>392643-45173</v>
      </c>
      <c r="B498">
        <v>27962101</v>
      </c>
      <c r="C498" s="8">
        <v>45173</v>
      </c>
      <c r="D498" t="s">
        <v>118</v>
      </c>
      <c r="E498">
        <v>29</v>
      </c>
      <c r="F498">
        <v>0</v>
      </c>
      <c r="G498">
        <v>13393</v>
      </c>
      <c r="H498">
        <v>5186</v>
      </c>
      <c r="I498">
        <v>317</v>
      </c>
      <c r="J498">
        <v>0</v>
      </c>
      <c r="K498">
        <v>0</v>
      </c>
      <c r="L498">
        <v>2107</v>
      </c>
      <c r="M498">
        <v>0</v>
      </c>
      <c r="N498">
        <v>0</v>
      </c>
      <c r="O498">
        <v>10</v>
      </c>
      <c r="P498">
        <v>6142</v>
      </c>
      <c r="Q498">
        <v>24</v>
      </c>
      <c r="R498">
        <v>140</v>
      </c>
      <c r="S498">
        <v>0</v>
      </c>
      <c r="T498">
        <v>0</v>
      </c>
      <c r="U498">
        <v>28488</v>
      </c>
      <c r="V498">
        <v>6867</v>
      </c>
      <c r="W498">
        <v>2709</v>
      </c>
      <c r="X498">
        <v>97</v>
      </c>
      <c r="Y498">
        <v>0</v>
      </c>
      <c r="Z498">
        <v>1800</v>
      </c>
      <c r="AA498">
        <v>0</v>
      </c>
      <c r="AB498">
        <v>2990</v>
      </c>
      <c r="AC498">
        <v>0</v>
      </c>
      <c r="AD498">
        <v>0</v>
      </c>
      <c r="AE498">
        <v>587</v>
      </c>
      <c r="AF498">
        <v>0</v>
      </c>
      <c r="AG498" t="s">
        <v>1324</v>
      </c>
      <c r="AH498" t="s">
        <v>1290</v>
      </c>
      <c r="AI498" t="s">
        <v>1295</v>
      </c>
      <c r="AJ498" s="12" t="s">
        <v>1297</v>
      </c>
      <c r="AK498" t="s">
        <v>125</v>
      </c>
      <c r="AL498" t="s">
        <v>125</v>
      </c>
      <c r="AM498" s="8">
        <v>45178</v>
      </c>
      <c r="AN498" s="12" t="s">
        <v>1297</v>
      </c>
      <c r="AO498" s="12" t="s">
        <v>1297</v>
      </c>
      <c r="AP498" t="s">
        <v>1703</v>
      </c>
      <c r="AQ498" t="s">
        <v>120</v>
      </c>
      <c r="AR498" s="35">
        <v>392643</v>
      </c>
      <c r="AS498" t="s">
        <v>1703</v>
      </c>
      <c r="AU498" s="29">
        <f>IFERROR(Table4[[#This Row],[THT]]/Table4[[#This Row],[ACD_CALLS]],"")</f>
        <v>0</v>
      </c>
      <c r="AV498" s="29">
        <f>COUNTIF(Roster!B:B,Table4[[#This Row],[EMPLID]])</f>
        <v>1</v>
      </c>
      <c r="AW498" s="29">
        <f>IF(Table4[[#This Row],[Is Agent ]]=0,"",SUM(Table4[[#This Row],[I_ACD_TIME]],Table4[[#This Row],[I_ACD_OTHER_TIME]],Table4[[#This Row],[I_ACD_AUX_OUT_TIME]],Table4[[#This Row],[I_ACW_TIME]]))</f>
        <v>18896</v>
      </c>
    </row>
    <row r="499" spans="1:49" x14ac:dyDescent="0.25">
      <c r="A499" s="29" t="str">
        <f>CONCATENATE(Table4[[#This Row],[CMSID]],"-",Table4[[#This Row],[CALL_DATE]])</f>
        <v>392643-45175</v>
      </c>
      <c r="B499">
        <v>27962101</v>
      </c>
      <c r="C499" s="8">
        <v>45175</v>
      </c>
      <c r="D499" t="s">
        <v>118</v>
      </c>
      <c r="E499">
        <v>32</v>
      </c>
      <c r="F499">
        <v>0</v>
      </c>
      <c r="G499">
        <v>12453</v>
      </c>
      <c r="H499">
        <v>4445</v>
      </c>
      <c r="I499">
        <v>767</v>
      </c>
      <c r="J499">
        <v>0</v>
      </c>
      <c r="K499">
        <v>0</v>
      </c>
      <c r="L499">
        <v>2074</v>
      </c>
      <c r="M499">
        <v>0</v>
      </c>
      <c r="N499">
        <v>0</v>
      </c>
      <c r="O499">
        <v>23</v>
      </c>
      <c r="P499">
        <v>5723</v>
      </c>
      <c r="Q499">
        <v>26</v>
      </c>
      <c r="R499">
        <v>152</v>
      </c>
      <c r="S499">
        <v>3</v>
      </c>
      <c r="T499">
        <v>0</v>
      </c>
      <c r="U499">
        <v>29604</v>
      </c>
      <c r="V499">
        <v>9458</v>
      </c>
      <c r="W499">
        <v>2141</v>
      </c>
      <c r="X499">
        <v>55</v>
      </c>
      <c r="Y499">
        <v>1929</v>
      </c>
      <c r="Z499">
        <v>1803</v>
      </c>
      <c r="AA499">
        <v>0</v>
      </c>
      <c r="AB499">
        <v>4526</v>
      </c>
      <c r="AC499">
        <v>0</v>
      </c>
      <c r="AD499">
        <v>0</v>
      </c>
      <c r="AE499">
        <v>366</v>
      </c>
      <c r="AF499">
        <v>0</v>
      </c>
      <c r="AG499" t="s">
        <v>1324</v>
      </c>
      <c r="AH499" t="s">
        <v>1290</v>
      </c>
      <c r="AI499" t="s">
        <v>1295</v>
      </c>
      <c r="AJ499" s="12" t="s">
        <v>1297</v>
      </c>
      <c r="AK499" t="s">
        <v>125</v>
      </c>
      <c r="AL499" t="s">
        <v>125</v>
      </c>
      <c r="AM499" s="8">
        <v>45178</v>
      </c>
      <c r="AN499" s="12" t="s">
        <v>1297</v>
      </c>
      <c r="AO499" s="12" t="s">
        <v>1297</v>
      </c>
      <c r="AP499" t="s">
        <v>1703</v>
      </c>
      <c r="AQ499" t="s">
        <v>120</v>
      </c>
      <c r="AR499" s="35">
        <v>392643</v>
      </c>
      <c r="AS499" t="s">
        <v>1703</v>
      </c>
      <c r="AU499" s="29">
        <f>IFERROR(Table4[[#This Row],[THT]]/Table4[[#This Row],[ACD_CALLS]],"")</f>
        <v>0</v>
      </c>
      <c r="AV499" s="29">
        <f>COUNTIF(Roster!B:B,Table4[[#This Row],[EMPLID]])</f>
        <v>1</v>
      </c>
      <c r="AW499" s="29">
        <f>IF(Table4[[#This Row],[Is Agent ]]=0,"",SUM(Table4[[#This Row],[I_ACD_TIME]],Table4[[#This Row],[I_ACD_OTHER_TIME]],Table4[[#This Row],[I_ACD_AUX_OUT_TIME]],Table4[[#This Row],[I_ACW_TIME]]))</f>
        <v>17665</v>
      </c>
    </row>
    <row r="500" spans="1:49" x14ac:dyDescent="0.25">
      <c r="A500" s="29" t="str">
        <f>CONCATENATE(Table4[[#This Row],[CMSID]],"-",Table4[[#This Row],[CALL_DATE]])</f>
        <v>392643-45176</v>
      </c>
      <c r="B500">
        <v>27962101</v>
      </c>
      <c r="C500" s="8">
        <v>45176</v>
      </c>
      <c r="D500" t="s">
        <v>123</v>
      </c>
      <c r="E500">
        <v>0</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t="s">
        <v>1324</v>
      </c>
      <c r="AH500" t="s">
        <v>1290</v>
      </c>
      <c r="AI500" t="s">
        <v>1295</v>
      </c>
      <c r="AJ500" s="12" t="s">
        <v>1297</v>
      </c>
      <c r="AK500" t="s">
        <v>125</v>
      </c>
      <c r="AL500" t="s">
        <v>125</v>
      </c>
      <c r="AM500" s="8">
        <v>45178</v>
      </c>
      <c r="AN500" s="12" t="s">
        <v>1297</v>
      </c>
      <c r="AO500" s="12" t="s">
        <v>1297</v>
      </c>
      <c r="AP500" t="s">
        <v>1703</v>
      </c>
      <c r="AQ500" t="s">
        <v>120</v>
      </c>
      <c r="AR500" s="35">
        <v>392643</v>
      </c>
      <c r="AS500" t="s">
        <v>1703</v>
      </c>
      <c r="AU500" s="29" t="str">
        <f>IFERROR(Table4[[#This Row],[THT]]/Table4[[#This Row],[ACD_CALLS]],"")</f>
        <v/>
      </c>
      <c r="AV500" s="29">
        <f>COUNTIF(Roster!B:B,Table4[[#This Row],[EMPLID]])</f>
        <v>1</v>
      </c>
      <c r="AW500" s="29">
        <f>IF(Table4[[#This Row],[Is Agent ]]=0,"",SUM(Table4[[#This Row],[I_ACD_TIME]],Table4[[#This Row],[I_ACD_OTHER_TIME]],Table4[[#This Row],[I_ACD_AUX_OUT_TIME]],Table4[[#This Row],[I_ACW_TIME]]))</f>
        <v>0</v>
      </c>
    </row>
    <row r="501" spans="1:49" x14ac:dyDescent="0.25">
      <c r="A501" s="29" t="str">
        <f>CONCATENATE(Table4[[#This Row],[CMSID]],"-",Table4[[#This Row],[CALL_DATE]])</f>
        <v>392643-45170</v>
      </c>
      <c r="B501">
        <v>27962101</v>
      </c>
      <c r="C501" s="8">
        <v>45170</v>
      </c>
      <c r="D501" t="s">
        <v>123</v>
      </c>
      <c r="E501">
        <v>0</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t="s">
        <v>1324</v>
      </c>
      <c r="AH501" t="s">
        <v>1290</v>
      </c>
      <c r="AI501" t="s">
        <v>1295</v>
      </c>
      <c r="AJ501" s="12" t="s">
        <v>1297</v>
      </c>
      <c r="AK501" t="s">
        <v>125</v>
      </c>
      <c r="AL501" t="s">
        <v>125</v>
      </c>
      <c r="AM501" s="8">
        <v>45171</v>
      </c>
      <c r="AN501" s="12" t="s">
        <v>1297</v>
      </c>
      <c r="AO501" s="12" t="s">
        <v>1297</v>
      </c>
      <c r="AP501" t="s">
        <v>1703</v>
      </c>
      <c r="AQ501" t="s">
        <v>120</v>
      </c>
      <c r="AR501" s="35">
        <v>392643</v>
      </c>
      <c r="AS501" t="s">
        <v>1703</v>
      </c>
      <c r="AU501" s="29" t="str">
        <f>IFERROR(Table4[[#This Row],[THT]]/Table4[[#This Row],[ACD_CALLS]],"")</f>
        <v/>
      </c>
      <c r="AV501" s="29">
        <f>COUNTIF(Roster!B:B,Table4[[#This Row],[EMPLID]])</f>
        <v>1</v>
      </c>
      <c r="AW501" s="29">
        <f>IF(Table4[[#This Row],[Is Agent ]]=0,"",SUM(Table4[[#This Row],[I_ACD_TIME]],Table4[[#This Row],[I_ACD_OTHER_TIME]],Table4[[#This Row],[I_ACD_AUX_OUT_TIME]],Table4[[#This Row],[I_ACW_TIME]]))</f>
        <v>0</v>
      </c>
    </row>
    <row r="502" spans="1:49" x14ac:dyDescent="0.25">
      <c r="A502" s="29" t="str">
        <f>CONCATENATE(Table4[[#This Row],[CMSID]],"-",Table4[[#This Row],[CALL_DATE]])</f>
        <v>465644-45177</v>
      </c>
      <c r="B502">
        <v>45461102</v>
      </c>
      <c r="C502" s="8">
        <v>45177</v>
      </c>
      <c r="D502" t="s">
        <v>118</v>
      </c>
      <c r="E502">
        <v>32</v>
      </c>
      <c r="F502">
        <v>0</v>
      </c>
      <c r="G502">
        <v>17220</v>
      </c>
      <c r="H502">
        <v>3631</v>
      </c>
      <c r="I502">
        <v>281</v>
      </c>
      <c r="J502">
        <v>63</v>
      </c>
      <c r="K502">
        <v>0</v>
      </c>
      <c r="L502">
        <v>310</v>
      </c>
      <c r="M502">
        <v>0</v>
      </c>
      <c r="N502">
        <v>0</v>
      </c>
      <c r="O502">
        <v>3</v>
      </c>
      <c r="P502">
        <v>3943</v>
      </c>
      <c r="Q502">
        <v>21</v>
      </c>
      <c r="R502">
        <v>153</v>
      </c>
      <c r="S502">
        <v>1</v>
      </c>
      <c r="T502">
        <v>0</v>
      </c>
      <c r="U502">
        <v>0</v>
      </c>
      <c r="V502">
        <v>0</v>
      </c>
      <c r="W502">
        <v>0</v>
      </c>
      <c r="X502">
        <v>0</v>
      </c>
      <c r="Y502">
        <v>0</v>
      </c>
      <c r="Z502">
        <v>0</v>
      </c>
      <c r="AA502">
        <v>0</v>
      </c>
      <c r="AB502">
        <v>0</v>
      </c>
      <c r="AC502">
        <v>0</v>
      </c>
      <c r="AD502">
        <v>0</v>
      </c>
      <c r="AE502">
        <v>0</v>
      </c>
      <c r="AF502">
        <v>0</v>
      </c>
      <c r="AG502" t="s">
        <v>1342</v>
      </c>
      <c r="AH502" t="s">
        <v>1290</v>
      </c>
      <c r="AI502" t="s">
        <v>1295</v>
      </c>
      <c r="AJ502" s="12" t="s">
        <v>1297</v>
      </c>
      <c r="AK502" t="s">
        <v>125</v>
      </c>
      <c r="AL502" t="s">
        <v>125</v>
      </c>
      <c r="AM502" s="8">
        <v>45178</v>
      </c>
      <c r="AN502" s="12" t="s">
        <v>1297</v>
      </c>
      <c r="AO502" s="12" t="s">
        <v>1297</v>
      </c>
      <c r="AP502" t="s">
        <v>1703</v>
      </c>
      <c r="AQ502" t="s">
        <v>120</v>
      </c>
      <c r="AR502" s="35">
        <v>465644</v>
      </c>
      <c r="AS502" t="s">
        <v>1703</v>
      </c>
      <c r="AU502" s="29">
        <f>IFERROR(Table4[[#This Row],[THT]]/Table4[[#This Row],[ACD_CALLS]],"")</f>
        <v>0</v>
      </c>
      <c r="AV502" s="29">
        <f>COUNTIF(Roster!B:B,Table4[[#This Row],[EMPLID]])</f>
        <v>1</v>
      </c>
      <c r="AW502" s="29">
        <f>IF(Table4[[#This Row],[Is Agent ]]=0,"",SUM(Table4[[#This Row],[I_ACD_TIME]],Table4[[#This Row],[I_ACD_OTHER_TIME]],Table4[[#This Row],[I_ACD_AUX_OUT_TIME]],Table4[[#This Row],[I_ACW_TIME]]))</f>
        <v>21195</v>
      </c>
    </row>
    <row r="503" spans="1:49" x14ac:dyDescent="0.25">
      <c r="A503" s="29" t="str">
        <f>CONCATENATE(Table4[[#This Row],[CMSID]],"-",Table4[[#This Row],[CALL_DATE]])</f>
        <v>465644-45177</v>
      </c>
      <c r="B503">
        <v>45461102</v>
      </c>
      <c r="C503" s="8">
        <v>45177</v>
      </c>
      <c r="D503" t="s">
        <v>123</v>
      </c>
      <c r="E503">
        <v>1</v>
      </c>
      <c r="F503">
        <v>0</v>
      </c>
      <c r="G503">
        <v>1328</v>
      </c>
      <c r="H503">
        <v>128</v>
      </c>
      <c r="I503">
        <v>0</v>
      </c>
      <c r="J503">
        <v>0</v>
      </c>
      <c r="K503">
        <v>0</v>
      </c>
      <c r="L503">
        <v>665</v>
      </c>
      <c r="M503">
        <v>0</v>
      </c>
      <c r="N503">
        <v>0</v>
      </c>
      <c r="O503">
        <v>9</v>
      </c>
      <c r="P503">
        <v>128</v>
      </c>
      <c r="Q503">
        <v>1</v>
      </c>
      <c r="R503">
        <v>3</v>
      </c>
      <c r="S503">
        <v>0</v>
      </c>
      <c r="T503">
        <v>0</v>
      </c>
      <c r="U503">
        <v>28906</v>
      </c>
      <c r="V503">
        <v>5353</v>
      </c>
      <c r="W503">
        <v>1011</v>
      </c>
      <c r="X503">
        <v>63</v>
      </c>
      <c r="Y503">
        <v>0</v>
      </c>
      <c r="Z503">
        <v>1868</v>
      </c>
      <c r="AA503">
        <v>0</v>
      </c>
      <c r="AB503">
        <v>2434</v>
      </c>
      <c r="AC503">
        <v>1</v>
      </c>
      <c r="AD503">
        <v>0</v>
      </c>
      <c r="AE503">
        <v>643</v>
      </c>
      <c r="AF503">
        <v>0</v>
      </c>
      <c r="AG503" t="s">
        <v>1342</v>
      </c>
      <c r="AH503" t="s">
        <v>1290</v>
      </c>
      <c r="AI503" t="s">
        <v>1295</v>
      </c>
      <c r="AJ503" s="12" t="s">
        <v>1297</v>
      </c>
      <c r="AK503" t="s">
        <v>125</v>
      </c>
      <c r="AL503" t="s">
        <v>125</v>
      </c>
      <c r="AM503" s="8">
        <v>45178</v>
      </c>
      <c r="AN503" s="12" t="s">
        <v>1297</v>
      </c>
      <c r="AO503" s="12" t="s">
        <v>1297</v>
      </c>
      <c r="AP503" t="s">
        <v>1703</v>
      </c>
      <c r="AQ503" t="s">
        <v>120</v>
      </c>
      <c r="AR503" s="35">
        <v>465644</v>
      </c>
      <c r="AS503" t="s">
        <v>1703</v>
      </c>
      <c r="AU503" s="29">
        <f>IFERROR(Table4[[#This Row],[THT]]/Table4[[#This Row],[ACD_CALLS]],"")</f>
        <v>0</v>
      </c>
      <c r="AV503" s="29">
        <f>COUNTIF(Roster!B:B,Table4[[#This Row],[EMPLID]])</f>
        <v>1</v>
      </c>
      <c r="AW503" s="29">
        <f>IF(Table4[[#This Row],[Is Agent ]]=0,"",SUM(Table4[[#This Row],[I_ACD_TIME]],Table4[[#This Row],[I_ACD_OTHER_TIME]],Table4[[#This Row],[I_ACD_AUX_OUT_TIME]],Table4[[#This Row],[I_ACW_TIME]]))</f>
        <v>1456</v>
      </c>
    </row>
    <row r="504" spans="1:49" x14ac:dyDescent="0.25">
      <c r="A504" s="29" t="str">
        <f>CONCATENATE(Table4[[#This Row],[CMSID]],"-",Table4[[#This Row],[CALL_DATE]])</f>
        <v>465644-45176</v>
      </c>
      <c r="B504">
        <v>45461102</v>
      </c>
      <c r="C504" s="8">
        <v>45176</v>
      </c>
      <c r="D504" t="s">
        <v>118</v>
      </c>
      <c r="E504">
        <v>27</v>
      </c>
      <c r="F504">
        <v>0</v>
      </c>
      <c r="G504">
        <v>19333</v>
      </c>
      <c r="H504">
        <v>3066</v>
      </c>
      <c r="I504">
        <v>398</v>
      </c>
      <c r="J504">
        <v>80</v>
      </c>
      <c r="K504">
        <v>0</v>
      </c>
      <c r="L504">
        <v>398</v>
      </c>
      <c r="M504">
        <v>0</v>
      </c>
      <c r="N504">
        <v>0</v>
      </c>
      <c r="O504">
        <v>3</v>
      </c>
      <c r="P504">
        <v>3465</v>
      </c>
      <c r="Q504">
        <v>17</v>
      </c>
      <c r="R504">
        <v>132</v>
      </c>
      <c r="S504">
        <v>2</v>
      </c>
      <c r="T504">
        <v>0</v>
      </c>
      <c r="U504">
        <v>0</v>
      </c>
      <c r="V504">
        <v>0</v>
      </c>
      <c r="W504">
        <v>0</v>
      </c>
      <c r="X504">
        <v>0</v>
      </c>
      <c r="Y504">
        <v>0</v>
      </c>
      <c r="Z504">
        <v>0</v>
      </c>
      <c r="AA504">
        <v>0</v>
      </c>
      <c r="AB504">
        <v>0</v>
      </c>
      <c r="AC504">
        <v>0</v>
      </c>
      <c r="AD504">
        <v>0</v>
      </c>
      <c r="AE504">
        <v>0</v>
      </c>
      <c r="AF504">
        <v>0</v>
      </c>
      <c r="AG504" t="s">
        <v>1342</v>
      </c>
      <c r="AH504" t="s">
        <v>1290</v>
      </c>
      <c r="AI504" t="s">
        <v>1295</v>
      </c>
      <c r="AJ504" s="12" t="s">
        <v>1297</v>
      </c>
      <c r="AK504" t="s">
        <v>125</v>
      </c>
      <c r="AL504" t="s">
        <v>125</v>
      </c>
      <c r="AM504" s="8">
        <v>45178</v>
      </c>
      <c r="AN504" s="12" t="s">
        <v>1297</v>
      </c>
      <c r="AO504" s="12" t="s">
        <v>1297</v>
      </c>
      <c r="AP504" t="s">
        <v>1703</v>
      </c>
      <c r="AQ504" t="s">
        <v>120</v>
      </c>
      <c r="AR504" s="35">
        <v>465644</v>
      </c>
      <c r="AS504" t="s">
        <v>1703</v>
      </c>
      <c r="AU504" s="29">
        <f>IFERROR(Table4[[#This Row],[THT]]/Table4[[#This Row],[ACD_CALLS]],"")</f>
        <v>0</v>
      </c>
      <c r="AV504" s="29">
        <f>COUNTIF(Roster!B:B,Table4[[#This Row],[EMPLID]])</f>
        <v>1</v>
      </c>
      <c r="AW504" s="29">
        <f>IF(Table4[[#This Row],[Is Agent ]]=0,"",SUM(Table4[[#This Row],[I_ACD_TIME]],Table4[[#This Row],[I_ACD_OTHER_TIME]],Table4[[#This Row],[I_ACD_AUX_OUT_TIME]],Table4[[#This Row],[I_ACW_TIME]]))</f>
        <v>22877</v>
      </c>
    </row>
    <row r="505" spans="1:49" x14ac:dyDescent="0.25">
      <c r="A505" s="29" t="str">
        <f>CONCATENATE(Table4[[#This Row],[CMSID]],"-",Table4[[#This Row],[CALL_DATE]])</f>
        <v>465644-45175</v>
      </c>
      <c r="B505">
        <v>45461102</v>
      </c>
      <c r="C505" s="8">
        <v>45175</v>
      </c>
      <c r="D505" t="s">
        <v>118</v>
      </c>
      <c r="E505">
        <v>26</v>
      </c>
      <c r="F505">
        <v>0</v>
      </c>
      <c r="G505">
        <v>17374</v>
      </c>
      <c r="H505">
        <v>3758</v>
      </c>
      <c r="I505">
        <v>80</v>
      </c>
      <c r="J505">
        <v>11</v>
      </c>
      <c r="K505">
        <v>0</v>
      </c>
      <c r="L505">
        <v>97</v>
      </c>
      <c r="M505">
        <v>0</v>
      </c>
      <c r="N505">
        <v>0</v>
      </c>
      <c r="O505">
        <v>2</v>
      </c>
      <c r="P505">
        <v>3838</v>
      </c>
      <c r="Q505">
        <v>16</v>
      </c>
      <c r="R505">
        <v>124</v>
      </c>
      <c r="S505">
        <v>1</v>
      </c>
      <c r="T505">
        <v>0</v>
      </c>
      <c r="U505">
        <v>0</v>
      </c>
      <c r="V505">
        <v>0</v>
      </c>
      <c r="W505">
        <v>0</v>
      </c>
      <c r="X505">
        <v>0</v>
      </c>
      <c r="Y505">
        <v>0</v>
      </c>
      <c r="Z505">
        <v>0</v>
      </c>
      <c r="AA505">
        <v>0</v>
      </c>
      <c r="AB505">
        <v>0</v>
      </c>
      <c r="AC505">
        <v>0</v>
      </c>
      <c r="AD505">
        <v>0</v>
      </c>
      <c r="AE505">
        <v>0</v>
      </c>
      <c r="AF505">
        <v>0</v>
      </c>
      <c r="AG505" t="s">
        <v>1342</v>
      </c>
      <c r="AH505" t="s">
        <v>1290</v>
      </c>
      <c r="AI505" t="s">
        <v>1295</v>
      </c>
      <c r="AJ505" s="12" t="s">
        <v>1297</v>
      </c>
      <c r="AK505" t="s">
        <v>125</v>
      </c>
      <c r="AL505" t="s">
        <v>125</v>
      </c>
      <c r="AM505" s="8">
        <v>45178</v>
      </c>
      <c r="AN505" s="12" t="s">
        <v>1297</v>
      </c>
      <c r="AO505" s="12" t="s">
        <v>1297</v>
      </c>
      <c r="AP505" t="s">
        <v>1703</v>
      </c>
      <c r="AQ505" t="s">
        <v>120</v>
      </c>
      <c r="AR505" s="35">
        <v>465644</v>
      </c>
      <c r="AS505" t="s">
        <v>1703</v>
      </c>
      <c r="AU505" s="29">
        <f>IFERROR(Table4[[#This Row],[THT]]/Table4[[#This Row],[ACD_CALLS]],"")</f>
        <v>0</v>
      </c>
      <c r="AV505" s="29">
        <f>COUNTIF(Roster!B:B,Table4[[#This Row],[EMPLID]])</f>
        <v>1</v>
      </c>
      <c r="AW505" s="29">
        <f>IF(Table4[[#This Row],[Is Agent ]]=0,"",SUM(Table4[[#This Row],[I_ACD_TIME]],Table4[[#This Row],[I_ACD_OTHER_TIME]],Table4[[#This Row],[I_ACD_AUX_OUT_TIME]],Table4[[#This Row],[I_ACW_TIME]]))</f>
        <v>21223</v>
      </c>
    </row>
    <row r="506" spans="1:49" x14ac:dyDescent="0.25">
      <c r="A506" s="29" t="str">
        <f>CONCATENATE(Table4[[#This Row],[CMSID]],"-",Table4[[#This Row],[CALL_DATE]])</f>
        <v>465644-45173</v>
      </c>
      <c r="B506">
        <v>45461102</v>
      </c>
      <c r="C506" s="8">
        <v>45173</v>
      </c>
      <c r="D506" t="s">
        <v>118</v>
      </c>
      <c r="E506">
        <v>29</v>
      </c>
      <c r="F506">
        <v>0</v>
      </c>
      <c r="G506">
        <v>16198</v>
      </c>
      <c r="H506">
        <v>2270</v>
      </c>
      <c r="I506">
        <v>265</v>
      </c>
      <c r="J506">
        <v>124</v>
      </c>
      <c r="K506">
        <v>0</v>
      </c>
      <c r="L506">
        <v>265</v>
      </c>
      <c r="M506">
        <v>0</v>
      </c>
      <c r="N506">
        <v>0</v>
      </c>
      <c r="O506">
        <v>2</v>
      </c>
      <c r="P506">
        <v>2535</v>
      </c>
      <c r="Q506">
        <v>15</v>
      </c>
      <c r="R506">
        <v>142</v>
      </c>
      <c r="S506">
        <v>2</v>
      </c>
      <c r="T506">
        <v>0</v>
      </c>
      <c r="U506">
        <v>0</v>
      </c>
      <c r="V506">
        <v>0</v>
      </c>
      <c r="W506">
        <v>0</v>
      </c>
      <c r="X506">
        <v>0</v>
      </c>
      <c r="Y506">
        <v>0</v>
      </c>
      <c r="Z506">
        <v>0</v>
      </c>
      <c r="AA506">
        <v>0</v>
      </c>
      <c r="AB506">
        <v>0</v>
      </c>
      <c r="AC506">
        <v>0</v>
      </c>
      <c r="AD506">
        <v>0</v>
      </c>
      <c r="AE506">
        <v>0</v>
      </c>
      <c r="AF506">
        <v>0</v>
      </c>
      <c r="AG506" t="s">
        <v>1342</v>
      </c>
      <c r="AH506" t="s">
        <v>1290</v>
      </c>
      <c r="AI506" t="s">
        <v>1295</v>
      </c>
      <c r="AJ506" s="12" t="s">
        <v>1297</v>
      </c>
      <c r="AK506" t="s">
        <v>125</v>
      </c>
      <c r="AL506" t="s">
        <v>125</v>
      </c>
      <c r="AM506" s="8">
        <v>45178</v>
      </c>
      <c r="AN506" s="12" t="s">
        <v>1297</v>
      </c>
      <c r="AO506" s="12" t="s">
        <v>1297</v>
      </c>
      <c r="AP506" t="s">
        <v>1703</v>
      </c>
      <c r="AQ506" t="s">
        <v>120</v>
      </c>
      <c r="AR506" s="35">
        <v>465644</v>
      </c>
      <c r="AS506" t="s">
        <v>1703</v>
      </c>
      <c r="AU506" s="29">
        <f>IFERROR(Table4[[#This Row],[THT]]/Table4[[#This Row],[ACD_CALLS]],"")</f>
        <v>0</v>
      </c>
      <c r="AV506" s="29">
        <f>COUNTIF(Roster!B:B,Table4[[#This Row],[EMPLID]])</f>
        <v>1</v>
      </c>
      <c r="AW506" s="29">
        <f>IF(Table4[[#This Row],[Is Agent ]]=0,"",SUM(Table4[[#This Row],[I_ACD_TIME]],Table4[[#This Row],[I_ACD_OTHER_TIME]],Table4[[#This Row],[I_ACD_AUX_OUT_TIME]],Table4[[#This Row],[I_ACW_TIME]]))</f>
        <v>18857</v>
      </c>
    </row>
    <row r="507" spans="1:49" x14ac:dyDescent="0.25">
      <c r="A507" s="29" t="str">
        <f>CONCATENATE(Table4[[#This Row],[CMSID]],"-",Table4[[#This Row],[CALL_DATE]])</f>
        <v>465644-45175</v>
      </c>
      <c r="B507">
        <v>45461102</v>
      </c>
      <c r="C507" s="8">
        <v>45175</v>
      </c>
      <c r="D507" t="s">
        <v>123</v>
      </c>
      <c r="E507">
        <v>0</v>
      </c>
      <c r="F507">
        <v>0</v>
      </c>
      <c r="G507">
        <v>0</v>
      </c>
      <c r="H507">
        <v>0</v>
      </c>
      <c r="I507">
        <v>0</v>
      </c>
      <c r="J507">
        <v>0</v>
      </c>
      <c r="K507">
        <v>0</v>
      </c>
      <c r="L507">
        <v>603</v>
      </c>
      <c r="M507">
        <v>0</v>
      </c>
      <c r="N507">
        <v>0</v>
      </c>
      <c r="O507">
        <v>4</v>
      </c>
      <c r="P507">
        <v>0</v>
      </c>
      <c r="Q507">
        <v>0</v>
      </c>
      <c r="R507">
        <v>0</v>
      </c>
      <c r="S507">
        <v>0</v>
      </c>
      <c r="T507">
        <v>0</v>
      </c>
      <c r="U507">
        <v>27390</v>
      </c>
      <c r="V507">
        <v>4731</v>
      </c>
      <c r="W507">
        <v>1392</v>
      </c>
      <c r="X507">
        <v>91</v>
      </c>
      <c r="Y507">
        <v>0</v>
      </c>
      <c r="Z507">
        <v>1923</v>
      </c>
      <c r="AA507">
        <v>0</v>
      </c>
      <c r="AB507">
        <v>2607</v>
      </c>
      <c r="AC507">
        <v>0</v>
      </c>
      <c r="AD507">
        <v>0</v>
      </c>
      <c r="AE507">
        <v>0</v>
      </c>
      <c r="AF507">
        <v>0</v>
      </c>
      <c r="AG507" t="s">
        <v>1342</v>
      </c>
      <c r="AH507" t="s">
        <v>1290</v>
      </c>
      <c r="AI507" t="s">
        <v>1295</v>
      </c>
      <c r="AJ507" s="12" t="s">
        <v>1297</v>
      </c>
      <c r="AK507" t="s">
        <v>125</v>
      </c>
      <c r="AL507" t="s">
        <v>125</v>
      </c>
      <c r="AM507" s="8">
        <v>45178</v>
      </c>
      <c r="AN507" s="12" t="s">
        <v>1297</v>
      </c>
      <c r="AO507" s="12" t="s">
        <v>1297</v>
      </c>
      <c r="AP507" t="s">
        <v>1703</v>
      </c>
      <c r="AQ507" t="s">
        <v>120</v>
      </c>
      <c r="AR507" s="35">
        <v>465644</v>
      </c>
      <c r="AS507" t="s">
        <v>1703</v>
      </c>
      <c r="AU507" s="29" t="str">
        <f>IFERROR(Table4[[#This Row],[THT]]/Table4[[#This Row],[ACD_CALLS]],"")</f>
        <v/>
      </c>
      <c r="AV507" s="29">
        <f>COUNTIF(Roster!B:B,Table4[[#This Row],[EMPLID]])</f>
        <v>1</v>
      </c>
      <c r="AW507" s="29">
        <f>IF(Table4[[#This Row],[Is Agent ]]=0,"",SUM(Table4[[#This Row],[I_ACD_TIME]],Table4[[#This Row],[I_ACD_OTHER_TIME]],Table4[[#This Row],[I_ACD_AUX_OUT_TIME]],Table4[[#This Row],[I_ACW_TIME]]))</f>
        <v>0</v>
      </c>
    </row>
    <row r="508" spans="1:49" x14ac:dyDescent="0.25">
      <c r="A508" s="29" t="str">
        <f>CONCATENATE(Table4[[#This Row],[CMSID]],"-",Table4[[#This Row],[CALL_DATE]])</f>
        <v>465644-45174</v>
      </c>
      <c r="B508">
        <v>45461102</v>
      </c>
      <c r="C508" s="8">
        <v>45174</v>
      </c>
      <c r="D508" t="s">
        <v>123</v>
      </c>
      <c r="E508">
        <v>0</v>
      </c>
      <c r="F508">
        <v>0</v>
      </c>
      <c r="G508">
        <v>0</v>
      </c>
      <c r="H508">
        <v>0</v>
      </c>
      <c r="I508">
        <v>0</v>
      </c>
      <c r="J508">
        <v>0</v>
      </c>
      <c r="K508">
        <v>0</v>
      </c>
      <c r="L508">
        <v>1399</v>
      </c>
      <c r="M508">
        <v>0</v>
      </c>
      <c r="N508">
        <v>0</v>
      </c>
      <c r="O508">
        <v>7</v>
      </c>
      <c r="P508">
        <v>102</v>
      </c>
      <c r="Q508">
        <v>1</v>
      </c>
      <c r="R508">
        <v>0</v>
      </c>
      <c r="S508">
        <v>0</v>
      </c>
      <c r="T508">
        <v>0</v>
      </c>
      <c r="U508">
        <v>28989</v>
      </c>
      <c r="V508">
        <v>6091</v>
      </c>
      <c r="W508">
        <v>2248</v>
      </c>
      <c r="X508">
        <v>203</v>
      </c>
      <c r="Y508">
        <v>0</v>
      </c>
      <c r="Z508">
        <v>1818</v>
      </c>
      <c r="AA508">
        <v>0</v>
      </c>
      <c r="AB508">
        <v>3241</v>
      </c>
      <c r="AC508">
        <v>0</v>
      </c>
      <c r="AD508">
        <v>0</v>
      </c>
      <c r="AE508">
        <v>570</v>
      </c>
      <c r="AF508">
        <v>0</v>
      </c>
      <c r="AG508" t="s">
        <v>1342</v>
      </c>
      <c r="AH508" t="s">
        <v>1290</v>
      </c>
      <c r="AI508" t="s">
        <v>1295</v>
      </c>
      <c r="AJ508" s="12" t="s">
        <v>1297</v>
      </c>
      <c r="AK508" t="s">
        <v>125</v>
      </c>
      <c r="AL508" t="s">
        <v>125</v>
      </c>
      <c r="AM508" s="8">
        <v>45178</v>
      </c>
      <c r="AN508" s="12" t="s">
        <v>1297</v>
      </c>
      <c r="AO508" s="12" t="s">
        <v>1297</v>
      </c>
      <c r="AP508" t="s">
        <v>1703</v>
      </c>
      <c r="AQ508" t="s">
        <v>120</v>
      </c>
      <c r="AR508" s="35">
        <v>465644</v>
      </c>
      <c r="AS508" t="s">
        <v>1703</v>
      </c>
      <c r="AU508" s="29" t="str">
        <f>IFERROR(Table4[[#This Row],[THT]]/Table4[[#This Row],[ACD_CALLS]],"")</f>
        <v/>
      </c>
      <c r="AV508" s="29">
        <f>COUNTIF(Roster!B:B,Table4[[#This Row],[EMPLID]])</f>
        <v>1</v>
      </c>
      <c r="AW508" s="29">
        <f>IF(Table4[[#This Row],[Is Agent ]]=0,"",SUM(Table4[[#This Row],[I_ACD_TIME]],Table4[[#This Row],[I_ACD_OTHER_TIME]],Table4[[#This Row],[I_ACD_AUX_OUT_TIME]],Table4[[#This Row],[I_ACW_TIME]]))</f>
        <v>0</v>
      </c>
    </row>
    <row r="509" spans="1:49" x14ac:dyDescent="0.25">
      <c r="A509" s="29" t="str">
        <f>CONCATENATE(Table4[[#This Row],[CMSID]],"-",Table4[[#This Row],[CALL_DATE]])</f>
        <v>465644-45173</v>
      </c>
      <c r="B509">
        <v>45461102</v>
      </c>
      <c r="C509" s="8">
        <v>45173</v>
      </c>
      <c r="D509" t="s">
        <v>123</v>
      </c>
      <c r="E509">
        <v>0</v>
      </c>
      <c r="F509">
        <v>0</v>
      </c>
      <c r="G509">
        <v>0</v>
      </c>
      <c r="H509">
        <v>0</v>
      </c>
      <c r="I509">
        <v>0</v>
      </c>
      <c r="J509">
        <v>0</v>
      </c>
      <c r="K509">
        <v>0</v>
      </c>
      <c r="L509">
        <v>3396</v>
      </c>
      <c r="M509">
        <v>0</v>
      </c>
      <c r="N509">
        <v>0</v>
      </c>
      <c r="O509">
        <v>12</v>
      </c>
      <c r="P509">
        <v>707</v>
      </c>
      <c r="Q509">
        <v>2</v>
      </c>
      <c r="R509">
        <v>0</v>
      </c>
      <c r="S509">
        <v>0</v>
      </c>
      <c r="T509">
        <v>0</v>
      </c>
      <c r="U509">
        <v>28415</v>
      </c>
      <c r="V509">
        <v>8426</v>
      </c>
      <c r="W509">
        <v>1255</v>
      </c>
      <c r="X509">
        <v>64</v>
      </c>
      <c r="Y509">
        <v>0</v>
      </c>
      <c r="Z509">
        <v>1885</v>
      </c>
      <c r="AA509">
        <v>0</v>
      </c>
      <c r="AB509">
        <v>5954</v>
      </c>
      <c r="AC509">
        <v>0</v>
      </c>
      <c r="AD509">
        <v>0</v>
      </c>
      <c r="AE509">
        <v>248</v>
      </c>
      <c r="AF509">
        <v>0</v>
      </c>
      <c r="AG509" t="s">
        <v>1342</v>
      </c>
      <c r="AH509" t="s">
        <v>1290</v>
      </c>
      <c r="AI509" t="s">
        <v>1295</v>
      </c>
      <c r="AJ509" s="12" t="s">
        <v>1297</v>
      </c>
      <c r="AK509" t="s">
        <v>125</v>
      </c>
      <c r="AL509" t="s">
        <v>125</v>
      </c>
      <c r="AM509" s="8">
        <v>45178</v>
      </c>
      <c r="AN509" s="12" t="s">
        <v>1297</v>
      </c>
      <c r="AO509" s="12" t="s">
        <v>1297</v>
      </c>
      <c r="AP509" t="s">
        <v>1703</v>
      </c>
      <c r="AQ509" t="s">
        <v>120</v>
      </c>
      <c r="AR509" s="35">
        <v>465644</v>
      </c>
      <c r="AS509" t="s">
        <v>1703</v>
      </c>
      <c r="AU509" s="29" t="str">
        <f>IFERROR(Table4[[#This Row],[THT]]/Table4[[#This Row],[ACD_CALLS]],"")</f>
        <v/>
      </c>
      <c r="AV509" s="29">
        <f>COUNTIF(Roster!B:B,Table4[[#This Row],[EMPLID]])</f>
        <v>1</v>
      </c>
      <c r="AW509" s="29">
        <f>IF(Table4[[#This Row],[Is Agent ]]=0,"",SUM(Table4[[#This Row],[I_ACD_TIME]],Table4[[#This Row],[I_ACD_OTHER_TIME]],Table4[[#This Row],[I_ACD_AUX_OUT_TIME]],Table4[[#This Row],[I_ACW_TIME]]))</f>
        <v>0</v>
      </c>
    </row>
    <row r="510" spans="1:49" x14ac:dyDescent="0.25">
      <c r="A510" s="29" t="str">
        <f>CONCATENATE(Table4[[#This Row],[CMSID]],"-",Table4[[#This Row],[CALL_DATE]])</f>
        <v>465644-45170</v>
      </c>
      <c r="B510">
        <v>45461102</v>
      </c>
      <c r="C510" s="8">
        <v>45170</v>
      </c>
      <c r="D510" t="s">
        <v>123</v>
      </c>
      <c r="E510">
        <v>2</v>
      </c>
      <c r="F510">
        <v>0</v>
      </c>
      <c r="G510">
        <v>3261</v>
      </c>
      <c r="H510">
        <v>166</v>
      </c>
      <c r="I510">
        <v>0</v>
      </c>
      <c r="J510">
        <v>0</v>
      </c>
      <c r="K510">
        <v>0</v>
      </c>
      <c r="L510">
        <v>1847</v>
      </c>
      <c r="M510">
        <v>0</v>
      </c>
      <c r="N510">
        <v>0</v>
      </c>
      <c r="O510">
        <v>8</v>
      </c>
      <c r="P510">
        <v>480</v>
      </c>
      <c r="Q510">
        <v>2</v>
      </c>
      <c r="R510">
        <v>6</v>
      </c>
      <c r="S510">
        <v>0</v>
      </c>
      <c r="T510">
        <v>0</v>
      </c>
      <c r="U510">
        <v>29654</v>
      </c>
      <c r="V510">
        <v>7179</v>
      </c>
      <c r="W510">
        <v>9</v>
      </c>
      <c r="X510">
        <v>190</v>
      </c>
      <c r="Y510">
        <v>0</v>
      </c>
      <c r="Z510">
        <v>1924</v>
      </c>
      <c r="AA510">
        <v>0</v>
      </c>
      <c r="AB510">
        <v>3517</v>
      </c>
      <c r="AC510">
        <v>922</v>
      </c>
      <c r="AD510">
        <v>0</v>
      </c>
      <c r="AE510">
        <v>182</v>
      </c>
      <c r="AF510">
        <v>0</v>
      </c>
      <c r="AG510" t="s">
        <v>1342</v>
      </c>
      <c r="AH510" t="s">
        <v>1290</v>
      </c>
      <c r="AI510" t="s">
        <v>1295</v>
      </c>
      <c r="AJ510" s="12" t="s">
        <v>1297</v>
      </c>
      <c r="AK510" t="s">
        <v>125</v>
      </c>
      <c r="AL510" t="s">
        <v>125</v>
      </c>
      <c r="AM510" s="8">
        <v>45171</v>
      </c>
      <c r="AN510" s="12" t="s">
        <v>1297</v>
      </c>
      <c r="AO510" s="12" t="s">
        <v>1297</v>
      </c>
      <c r="AP510" t="s">
        <v>1703</v>
      </c>
      <c r="AQ510" t="s">
        <v>120</v>
      </c>
      <c r="AR510" s="35">
        <v>465644</v>
      </c>
      <c r="AS510" t="s">
        <v>1703</v>
      </c>
      <c r="AU510" s="29">
        <f>IFERROR(Table4[[#This Row],[THT]]/Table4[[#This Row],[ACD_CALLS]],"")</f>
        <v>0</v>
      </c>
      <c r="AV510" s="29">
        <f>COUNTIF(Roster!B:B,Table4[[#This Row],[EMPLID]])</f>
        <v>1</v>
      </c>
      <c r="AW510" s="29">
        <f>IF(Table4[[#This Row],[Is Agent ]]=0,"",SUM(Table4[[#This Row],[I_ACD_TIME]],Table4[[#This Row],[I_ACD_OTHER_TIME]],Table4[[#This Row],[I_ACD_AUX_OUT_TIME]],Table4[[#This Row],[I_ACW_TIME]]))</f>
        <v>3427</v>
      </c>
    </row>
    <row r="511" spans="1:49" x14ac:dyDescent="0.25">
      <c r="A511" s="29" t="str">
        <f>CONCATENATE(Table4[[#This Row],[CMSID]],"-",Table4[[#This Row],[CALL_DATE]])</f>
        <v>465644-45174</v>
      </c>
      <c r="B511">
        <v>45461102</v>
      </c>
      <c r="C511" s="8">
        <v>45174</v>
      </c>
      <c r="D511" t="s">
        <v>118</v>
      </c>
      <c r="E511">
        <v>33</v>
      </c>
      <c r="F511">
        <v>0</v>
      </c>
      <c r="G511">
        <v>17721</v>
      </c>
      <c r="H511">
        <v>2642</v>
      </c>
      <c r="I511">
        <v>222</v>
      </c>
      <c r="J511">
        <v>128</v>
      </c>
      <c r="K511">
        <v>0</v>
      </c>
      <c r="L511">
        <v>222</v>
      </c>
      <c r="M511">
        <v>0</v>
      </c>
      <c r="N511">
        <v>0</v>
      </c>
      <c r="O511">
        <v>3</v>
      </c>
      <c r="P511">
        <v>2864</v>
      </c>
      <c r="Q511">
        <v>14</v>
      </c>
      <c r="R511">
        <v>159</v>
      </c>
      <c r="S511">
        <v>1</v>
      </c>
      <c r="T511">
        <v>0</v>
      </c>
      <c r="U511">
        <v>0</v>
      </c>
      <c r="V511">
        <v>0</v>
      </c>
      <c r="W511">
        <v>0</v>
      </c>
      <c r="X511">
        <v>0</v>
      </c>
      <c r="Y511">
        <v>0</v>
      </c>
      <c r="Z511">
        <v>0</v>
      </c>
      <c r="AA511">
        <v>0</v>
      </c>
      <c r="AB511">
        <v>0</v>
      </c>
      <c r="AC511">
        <v>0</v>
      </c>
      <c r="AD511">
        <v>0</v>
      </c>
      <c r="AE511">
        <v>0</v>
      </c>
      <c r="AF511">
        <v>0</v>
      </c>
      <c r="AG511" t="s">
        <v>1342</v>
      </c>
      <c r="AH511" t="s">
        <v>1290</v>
      </c>
      <c r="AI511" t="s">
        <v>1295</v>
      </c>
      <c r="AJ511" s="12" t="s">
        <v>1297</v>
      </c>
      <c r="AK511" t="s">
        <v>125</v>
      </c>
      <c r="AL511" t="s">
        <v>125</v>
      </c>
      <c r="AM511" s="8">
        <v>45178</v>
      </c>
      <c r="AN511" s="12" t="s">
        <v>1297</v>
      </c>
      <c r="AO511" s="12" t="s">
        <v>1297</v>
      </c>
      <c r="AP511" t="s">
        <v>1703</v>
      </c>
      <c r="AQ511" t="s">
        <v>120</v>
      </c>
      <c r="AR511" s="35">
        <v>465644</v>
      </c>
      <c r="AS511" t="s">
        <v>1703</v>
      </c>
      <c r="AU511" s="29">
        <f>IFERROR(Table4[[#This Row],[THT]]/Table4[[#This Row],[ACD_CALLS]],"")</f>
        <v>0</v>
      </c>
      <c r="AV511" s="29">
        <f>COUNTIF(Roster!B:B,Table4[[#This Row],[EMPLID]])</f>
        <v>1</v>
      </c>
      <c r="AW511" s="29">
        <f>IF(Table4[[#This Row],[Is Agent ]]=0,"",SUM(Table4[[#This Row],[I_ACD_TIME]],Table4[[#This Row],[I_ACD_OTHER_TIME]],Table4[[#This Row],[I_ACD_AUX_OUT_TIME]],Table4[[#This Row],[I_ACW_TIME]]))</f>
        <v>20713</v>
      </c>
    </row>
    <row r="512" spans="1:49" x14ac:dyDescent="0.25">
      <c r="A512" s="29" t="str">
        <f>CONCATENATE(Table4[[#This Row],[CMSID]],"-",Table4[[#This Row],[CALL_DATE]])</f>
        <v>465644-45176</v>
      </c>
      <c r="B512">
        <v>45461102</v>
      </c>
      <c r="C512" s="8">
        <v>45176</v>
      </c>
      <c r="D512" t="s">
        <v>123</v>
      </c>
      <c r="E512">
        <v>0</v>
      </c>
      <c r="F512">
        <v>0</v>
      </c>
      <c r="G512">
        <v>0</v>
      </c>
      <c r="H512">
        <v>0</v>
      </c>
      <c r="I512">
        <v>0</v>
      </c>
      <c r="J512">
        <v>0</v>
      </c>
      <c r="K512">
        <v>0</v>
      </c>
      <c r="L512">
        <v>586</v>
      </c>
      <c r="M512">
        <v>0</v>
      </c>
      <c r="N512">
        <v>0</v>
      </c>
      <c r="O512">
        <v>10</v>
      </c>
      <c r="P512">
        <v>120</v>
      </c>
      <c r="Q512">
        <v>1</v>
      </c>
      <c r="R512">
        <v>0</v>
      </c>
      <c r="S512">
        <v>0</v>
      </c>
      <c r="T512">
        <v>0</v>
      </c>
      <c r="U512">
        <v>29133</v>
      </c>
      <c r="V512">
        <v>4988</v>
      </c>
      <c r="W512">
        <v>1534</v>
      </c>
      <c r="X512">
        <v>122</v>
      </c>
      <c r="Y512">
        <v>0</v>
      </c>
      <c r="Z512">
        <v>1851</v>
      </c>
      <c r="AA512">
        <v>0</v>
      </c>
      <c r="AB512">
        <v>2604</v>
      </c>
      <c r="AC512">
        <v>0</v>
      </c>
      <c r="AD512">
        <v>0</v>
      </c>
      <c r="AE512">
        <v>0</v>
      </c>
      <c r="AF512">
        <v>0</v>
      </c>
      <c r="AG512" t="s">
        <v>1342</v>
      </c>
      <c r="AH512" t="s">
        <v>1290</v>
      </c>
      <c r="AI512" t="s">
        <v>1295</v>
      </c>
      <c r="AJ512" s="12" t="s">
        <v>1297</v>
      </c>
      <c r="AK512" t="s">
        <v>125</v>
      </c>
      <c r="AL512" t="s">
        <v>125</v>
      </c>
      <c r="AM512" s="8">
        <v>45178</v>
      </c>
      <c r="AN512" s="12" t="s">
        <v>1297</v>
      </c>
      <c r="AO512" s="12" t="s">
        <v>1297</v>
      </c>
      <c r="AP512" t="s">
        <v>1703</v>
      </c>
      <c r="AQ512" t="s">
        <v>120</v>
      </c>
      <c r="AR512" s="35">
        <v>465644</v>
      </c>
      <c r="AS512" t="s">
        <v>1703</v>
      </c>
      <c r="AU512" s="29" t="str">
        <f>IFERROR(Table4[[#This Row],[THT]]/Table4[[#This Row],[ACD_CALLS]],"")</f>
        <v/>
      </c>
      <c r="AV512" s="29">
        <f>COUNTIF(Roster!B:B,Table4[[#This Row],[EMPLID]])</f>
        <v>1</v>
      </c>
      <c r="AW512" s="29">
        <f>IF(Table4[[#This Row],[Is Agent ]]=0,"",SUM(Table4[[#This Row],[I_ACD_TIME]],Table4[[#This Row],[I_ACD_OTHER_TIME]],Table4[[#This Row],[I_ACD_AUX_OUT_TIME]],Table4[[#This Row],[I_ACW_TIME]]))</f>
        <v>0</v>
      </c>
    </row>
    <row r="513" spans="1:49" x14ac:dyDescent="0.25">
      <c r="A513" s="29" t="str">
        <f>CONCATENATE(Table4[[#This Row],[CMSID]],"-",Table4[[#This Row],[CALL_DATE]])</f>
        <v>465644-45170</v>
      </c>
      <c r="B513">
        <v>45461102</v>
      </c>
      <c r="C513" s="8">
        <v>45170</v>
      </c>
      <c r="D513" t="s">
        <v>118</v>
      </c>
      <c r="E513">
        <v>26</v>
      </c>
      <c r="F513">
        <v>0</v>
      </c>
      <c r="G513">
        <v>14493</v>
      </c>
      <c r="H513">
        <v>4384</v>
      </c>
      <c r="I513">
        <v>431</v>
      </c>
      <c r="J513">
        <v>33</v>
      </c>
      <c r="K513">
        <v>0</v>
      </c>
      <c r="L513">
        <v>431</v>
      </c>
      <c r="M513">
        <v>0</v>
      </c>
      <c r="N513">
        <v>0</v>
      </c>
      <c r="O513">
        <v>3</v>
      </c>
      <c r="P513">
        <v>4815</v>
      </c>
      <c r="Q513">
        <v>19</v>
      </c>
      <c r="R513">
        <v>123</v>
      </c>
      <c r="S513">
        <v>3</v>
      </c>
      <c r="T513">
        <v>0</v>
      </c>
      <c r="U513">
        <v>0</v>
      </c>
      <c r="V513">
        <v>0</v>
      </c>
      <c r="W513">
        <v>0</v>
      </c>
      <c r="X513">
        <v>0</v>
      </c>
      <c r="Y513">
        <v>0</v>
      </c>
      <c r="Z513">
        <v>0</v>
      </c>
      <c r="AA513">
        <v>0</v>
      </c>
      <c r="AB513">
        <v>0</v>
      </c>
      <c r="AC513">
        <v>0</v>
      </c>
      <c r="AD513">
        <v>0</v>
      </c>
      <c r="AE513">
        <v>0</v>
      </c>
      <c r="AF513">
        <v>0</v>
      </c>
      <c r="AG513" t="s">
        <v>1342</v>
      </c>
      <c r="AH513" t="s">
        <v>1290</v>
      </c>
      <c r="AI513" t="s">
        <v>1295</v>
      </c>
      <c r="AJ513" s="12" t="s">
        <v>1297</v>
      </c>
      <c r="AK513" t="s">
        <v>125</v>
      </c>
      <c r="AL513" t="s">
        <v>125</v>
      </c>
      <c r="AM513" s="8">
        <v>45171</v>
      </c>
      <c r="AN513" s="12" t="s">
        <v>1297</v>
      </c>
      <c r="AO513" s="12" t="s">
        <v>1297</v>
      </c>
      <c r="AP513" t="s">
        <v>1703</v>
      </c>
      <c r="AQ513" t="s">
        <v>120</v>
      </c>
      <c r="AR513" s="35">
        <v>465644</v>
      </c>
      <c r="AS513" t="s">
        <v>1703</v>
      </c>
      <c r="AU513" s="29">
        <f>IFERROR(Table4[[#This Row],[THT]]/Table4[[#This Row],[ACD_CALLS]],"")</f>
        <v>0</v>
      </c>
      <c r="AV513" s="29">
        <f>COUNTIF(Roster!B:B,Table4[[#This Row],[EMPLID]])</f>
        <v>1</v>
      </c>
      <c r="AW513" s="29">
        <f>IF(Table4[[#This Row],[Is Agent ]]=0,"",SUM(Table4[[#This Row],[I_ACD_TIME]],Table4[[#This Row],[I_ACD_OTHER_TIME]],Table4[[#This Row],[I_ACD_AUX_OUT_TIME]],Table4[[#This Row],[I_ACW_TIME]]))</f>
        <v>19341</v>
      </c>
    </row>
    <row r="514" spans="1:49" x14ac:dyDescent="0.25">
      <c r="A514" s="29" t="e">
        <f>CONCATENATE(Table4[[#This Row],[CMSID]],"-",Table4[[#This Row],[CALL_DATE]])</f>
        <v>#N/A</v>
      </c>
      <c r="B514" t="e">
        <v>#N/A</v>
      </c>
      <c r="C514" s="8">
        <v>45170</v>
      </c>
      <c r="D514" t="s">
        <v>118</v>
      </c>
      <c r="E514">
        <v>0</v>
      </c>
      <c r="F514">
        <v>0</v>
      </c>
      <c r="G514">
        <v>0</v>
      </c>
      <c r="H514">
        <v>0</v>
      </c>
      <c r="I514">
        <v>0</v>
      </c>
      <c r="J514">
        <v>0</v>
      </c>
      <c r="K514">
        <v>0</v>
      </c>
      <c r="L514">
        <v>116</v>
      </c>
      <c r="M514">
        <v>0</v>
      </c>
      <c r="N514">
        <v>0</v>
      </c>
      <c r="O514">
        <v>3</v>
      </c>
      <c r="P514">
        <v>0</v>
      </c>
      <c r="Q514">
        <v>0</v>
      </c>
      <c r="R514">
        <v>0</v>
      </c>
      <c r="S514">
        <v>0</v>
      </c>
      <c r="T514">
        <v>0</v>
      </c>
      <c r="U514">
        <v>12620</v>
      </c>
      <c r="V514">
        <v>12620</v>
      </c>
      <c r="W514">
        <v>0</v>
      </c>
      <c r="X514">
        <v>17</v>
      </c>
      <c r="Y514">
        <v>0</v>
      </c>
      <c r="Z514">
        <v>0</v>
      </c>
      <c r="AA514">
        <v>0</v>
      </c>
      <c r="AB514">
        <v>12597</v>
      </c>
      <c r="AC514">
        <v>0</v>
      </c>
      <c r="AD514">
        <v>0</v>
      </c>
      <c r="AE514">
        <v>0</v>
      </c>
      <c r="AF514">
        <v>0</v>
      </c>
      <c r="AG514" t="e">
        <v>#N/A</v>
      </c>
      <c r="AH514" t="s">
        <v>1497</v>
      </c>
      <c r="AI514" t="e">
        <v>#N/A</v>
      </c>
      <c r="AJ514" s="12" t="s">
        <v>1297</v>
      </c>
      <c r="AK514" t="s">
        <v>127</v>
      </c>
      <c r="AL514" t="s">
        <v>127</v>
      </c>
      <c r="AM514" s="8">
        <v>45171</v>
      </c>
      <c r="AN514" s="12" t="s">
        <v>1297</v>
      </c>
      <c r="AO514" s="12" t="s">
        <v>1297</v>
      </c>
      <c r="AP514" t="s">
        <v>1703</v>
      </c>
      <c r="AQ514" t="s">
        <v>120</v>
      </c>
      <c r="AR514" t="e">
        <v>#N/A</v>
      </c>
      <c r="AS514" t="s">
        <v>1703</v>
      </c>
      <c r="AU514" s="29" t="str">
        <f>IFERROR(Table4[[#This Row],[THT]]/Table4[[#This Row],[ACD_CALLS]],"")</f>
        <v/>
      </c>
      <c r="AV514" s="29">
        <f>COUNTIF(Roster!B:B,Table4[[#This Row],[EMPLID]])</f>
        <v>0</v>
      </c>
      <c r="AW514" s="29" t="str">
        <f>IF(Table4[[#This Row],[Is Agent ]]=0,"",SUM(Table4[[#This Row],[I_ACD_TIME]],Table4[[#This Row],[I_ACD_OTHER_TIME]],Table4[[#This Row],[I_ACD_AUX_OUT_TIME]],Table4[[#This Row],[I_ACW_TIME]]))</f>
        <v/>
      </c>
    </row>
    <row r="515" spans="1:49" x14ac:dyDescent="0.25">
      <c r="A515" s="29" t="e">
        <f>CONCATENATE(Table4[[#This Row],[CMSID]],"-",Table4[[#This Row],[CALL_DATE]])</f>
        <v>#N/A</v>
      </c>
      <c r="B515" t="e">
        <v>#N/A</v>
      </c>
      <c r="C515" s="8">
        <v>45170</v>
      </c>
      <c r="D515" t="s">
        <v>123</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t="e">
        <v>#N/A</v>
      </c>
      <c r="AH515" t="s">
        <v>1497</v>
      </c>
      <c r="AI515" t="e">
        <v>#N/A</v>
      </c>
      <c r="AJ515" s="12" t="s">
        <v>1297</v>
      </c>
      <c r="AK515" t="s">
        <v>127</v>
      </c>
      <c r="AL515" t="s">
        <v>127</v>
      </c>
      <c r="AM515" s="8">
        <v>45171</v>
      </c>
      <c r="AN515" s="12" t="s">
        <v>1297</v>
      </c>
      <c r="AO515" s="12" t="s">
        <v>1297</v>
      </c>
      <c r="AP515" t="s">
        <v>1703</v>
      </c>
      <c r="AQ515" t="s">
        <v>120</v>
      </c>
      <c r="AR515" t="e">
        <v>#N/A</v>
      </c>
      <c r="AS515" t="s">
        <v>1703</v>
      </c>
      <c r="AU515" s="29" t="str">
        <f>IFERROR(Table4[[#This Row],[THT]]/Table4[[#This Row],[ACD_CALLS]],"")</f>
        <v/>
      </c>
      <c r="AV515" s="29">
        <f>COUNTIF(Roster!B:B,Table4[[#This Row],[EMPLID]])</f>
        <v>0</v>
      </c>
      <c r="AW515" s="29" t="str">
        <f>IF(Table4[[#This Row],[Is Agent ]]=0,"",SUM(Table4[[#This Row],[I_ACD_TIME]],Table4[[#This Row],[I_ACD_OTHER_TIME]],Table4[[#This Row],[I_ACD_AUX_OUT_TIME]],Table4[[#This Row],[I_ACW_TIME]]))</f>
        <v/>
      </c>
    </row>
    <row r="516" spans="1:49" x14ac:dyDescent="0.25">
      <c r="A516" s="29" t="str">
        <f>CONCATENATE(Table4[[#This Row],[CMSID]],"-",Table4[[#This Row],[CALL_DATE]])</f>
        <v>325643-45171</v>
      </c>
      <c r="B516">
        <v>15261101</v>
      </c>
      <c r="C516" s="8">
        <v>45171</v>
      </c>
      <c r="D516" t="s">
        <v>118</v>
      </c>
      <c r="E516">
        <v>40</v>
      </c>
      <c r="F516">
        <v>0</v>
      </c>
      <c r="G516">
        <v>18455</v>
      </c>
      <c r="H516">
        <v>3342</v>
      </c>
      <c r="I516">
        <v>790</v>
      </c>
      <c r="J516">
        <v>318</v>
      </c>
      <c r="K516">
        <v>0</v>
      </c>
      <c r="L516">
        <v>4640</v>
      </c>
      <c r="M516">
        <v>0</v>
      </c>
      <c r="N516">
        <v>0</v>
      </c>
      <c r="O516">
        <v>27</v>
      </c>
      <c r="P516">
        <v>4611</v>
      </c>
      <c r="Q516">
        <v>21</v>
      </c>
      <c r="R516">
        <v>189</v>
      </c>
      <c r="S516">
        <v>2</v>
      </c>
      <c r="T516">
        <v>0</v>
      </c>
      <c r="U516">
        <v>35927</v>
      </c>
      <c r="V516">
        <v>13070</v>
      </c>
      <c r="W516">
        <v>156</v>
      </c>
      <c r="X516">
        <v>86</v>
      </c>
      <c r="Y516">
        <v>0</v>
      </c>
      <c r="Z516">
        <v>3148</v>
      </c>
      <c r="AA516">
        <v>0</v>
      </c>
      <c r="AB516">
        <v>7511</v>
      </c>
      <c r="AC516">
        <v>0</v>
      </c>
      <c r="AD516">
        <v>0</v>
      </c>
      <c r="AE516">
        <v>479</v>
      </c>
      <c r="AF516">
        <v>0</v>
      </c>
      <c r="AG516" t="s">
        <v>1312</v>
      </c>
      <c r="AH516" t="s">
        <v>1285</v>
      </c>
      <c r="AI516" t="s">
        <v>1295</v>
      </c>
      <c r="AJ516" s="12" t="s">
        <v>1297</v>
      </c>
      <c r="AK516" t="s">
        <v>125</v>
      </c>
      <c r="AL516" t="s">
        <v>125</v>
      </c>
      <c r="AM516" s="8">
        <v>45171</v>
      </c>
      <c r="AN516" s="12" t="s">
        <v>1297</v>
      </c>
      <c r="AO516" s="12" t="s">
        <v>1297</v>
      </c>
      <c r="AP516" t="s">
        <v>1703</v>
      </c>
      <c r="AQ516" t="s">
        <v>120</v>
      </c>
      <c r="AR516" s="35">
        <v>325643</v>
      </c>
      <c r="AS516" t="s">
        <v>1703</v>
      </c>
      <c r="AU516" s="29">
        <f>IFERROR(Table4[[#This Row],[THT]]/Table4[[#This Row],[ACD_CALLS]],"")</f>
        <v>0</v>
      </c>
      <c r="AV516" s="29">
        <f>COUNTIF(Roster!B:B,Table4[[#This Row],[EMPLID]])</f>
        <v>1</v>
      </c>
      <c r="AW516" s="29">
        <f>IF(Table4[[#This Row],[Is Agent ]]=0,"",SUM(Table4[[#This Row],[I_ACD_TIME]],Table4[[#This Row],[I_ACD_OTHER_TIME]],Table4[[#This Row],[I_ACD_AUX_OUT_TIME]],Table4[[#This Row],[I_ACW_TIME]]))</f>
        <v>22905</v>
      </c>
    </row>
    <row r="517" spans="1:49" x14ac:dyDescent="0.25">
      <c r="A517" s="29" t="str">
        <f>CONCATENATE(Table4[[#This Row],[CMSID]],"-",Table4[[#This Row],[CALL_DATE]])</f>
        <v>325643-45171</v>
      </c>
      <c r="B517">
        <v>15261101</v>
      </c>
      <c r="C517" s="8">
        <v>45171</v>
      </c>
      <c r="D517" t="s">
        <v>123</v>
      </c>
      <c r="E517">
        <v>1</v>
      </c>
      <c r="F517">
        <v>0</v>
      </c>
      <c r="G517">
        <v>205</v>
      </c>
      <c r="H517">
        <v>12</v>
      </c>
      <c r="I517">
        <v>111</v>
      </c>
      <c r="J517">
        <v>0</v>
      </c>
      <c r="K517">
        <v>0</v>
      </c>
      <c r="L517">
        <v>111</v>
      </c>
      <c r="M517">
        <v>0</v>
      </c>
      <c r="N517">
        <v>0</v>
      </c>
      <c r="O517">
        <v>2</v>
      </c>
      <c r="P517">
        <v>123</v>
      </c>
      <c r="Q517">
        <v>2</v>
      </c>
      <c r="R517">
        <v>3</v>
      </c>
      <c r="S517">
        <v>1</v>
      </c>
      <c r="T517">
        <v>0</v>
      </c>
      <c r="U517">
        <v>0</v>
      </c>
      <c r="V517">
        <v>0</v>
      </c>
      <c r="W517">
        <v>0</v>
      </c>
      <c r="X517">
        <v>0</v>
      </c>
      <c r="Y517">
        <v>0</v>
      </c>
      <c r="Z517">
        <v>0</v>
      </c>
      <c r="AA517">
        <v>0</v>
      </c>
      <c r="AB517">
        <v>0</v>
      </c>
      <c r="AC517">
        <v>0</v>
      </c>
      <c r="AD517">
        <v>0</v>
      </c>
      <c r="AE517">
        <v>0</v>
      </c>
      <c r="AF517">
        <v>0</v>
      </c>
      <c r="AG517" t="s">
        <v>1312</v>
      </c>
      <c r="AH517" t="s">
        <v>1285</v>
      </c>
      <c r="AI517" t="s">
        <v>1295</v>
      </c>
      <c r="AJ517" s="12" t="s">
        <v>1297</v>
      </c>
      <c r="AK517" t="s">
        <v>125</v>
      </c>
      <c r="AL517" t="s">
        <v>125</v>
      </c>
      <c r="AM517" s="8">
        <v>45171</v>
      </c>
      <c r="AN517" s="12" t="s">
        <v>1297</v>
      </c>
      <c r="AO517" s="12" t="s">
        <v>1297</v>
      </c>
      <c r="AP517" t="s">
        <v>1703</v>
      </c>
      <c r="AQ517" t="s">
        <v>120</v>
      </c>
      <c r="AR517" s="35">
        <v>325643</v>
      </c>
      <c r="AS517" t="s">
        <v>1703</v>
      </c>
      <c r="AU517" s="29">
        <f>IFERROR(Table4[[#This Row],[THT]]/Table4[[#This Row],[ACD_CALLS]],"")</f>
        <v>0</v>
      </c>
      <c r="AV517" s="29">
        <f>COUNTIF(Roster!B:B,Table4[[#This Row],[EMPLID]])</f>
        <v>1</v>
      </c>
      <c r="AW517" s="29">
        <f>IF(Table4[[#This Row],[Is Agent ]]=0,"",SUM(Table4[[#This Row],[I_ACD_TIME]],Table4[[#This Row],[I_ACD_OTHER_TIME]],Table4[[#This Row],[I_ACD_AUX_OUT_TIME]],Table4[[#This Row],[I_ACW_TIME]]))</f>
        <v>328</v>
      </c>
    </row>
    <row r="518" spans="1:49" x14ac:dyDescent="0.25">
      <c r="A518" s="29" t="str">
        <f>CONCATENATE(Table4[[#This Row],[CMSID]],"-",Table4[[#This Row],[CALL_DATE]])</f>
        <v>410644-45171</v>
      </c>
      <c r="B518">
        <v>32566101</v>
      </c>
      <c r="C518" s="8">
        <v>45171</v>
      </c>
      <c r="D518" t="s">
        <v>118</v>
      </c>
      <c r="E518">
        <v>54</v>
      </c>
      <c r="F518">
        <v>0</v>
      </c>
      <c r="G518">
        <v>25131</v>
      </c>
      <c r="H518">
        <v>3035</v>
      </c>
      <c r="I518">
        <v>530</v>
      </c>
      <c r="J518">
        <v>766</v>
      </c>
      <c r="K518">
        <v>0</v>
      </c>
      <c r="L518">
        <v>2246</v>
      </c>
      <c r="M518">
        <v>0</v>
      </c>
      <c r="N518">
        <v>0</v>
      </c>
      <c r="O518">
        <v>14</v>
      </c>
      <c r="P518">
        <v>4022</v>
      </c>
      <c r="Q518">
        <v>26</v>
      </c>
      <c r="R518">
        <v>255</v>
      </c>
      <c r="S518">
        <v>0</v>
      </c>
      <c r="T518">
        <v>6</v>
      </c>
      <c r="U518">
        <v>37653</v>
      </c>
      <c r="V518">
        <v>7515</v>
      </c>
      <c r="W518">
        <v>0</v>
      </c>
      <c r="X518">
        <v>441</v>
      </c>
      <c r="Y518">
        <v>0</v>
      </c>
      <c r="Z518">
        <v>2466</v>
      </c>
      <c r="AA518">
        <v>0</v>
      </c>
      <c r="AB518">
        <v>2468</v>
      </c>
      <c r="AC518">
        <v>0</v>
      </c>
      <c r="AD518">
        <v>0</v>
      </c>
      <c r="AE518">
        <v>0</v>
      </c>
      <c r="AF518">
        <v>0</v>
      </c>
      <c r="AG518" t="s">
        <v>1329</v>
      </c>
      <c r="AH518" t="s">
        <v>1289</v>
      </c>
      <c r="AI518" t="s">
        <v>1295</v>
      </c>
      <c r="AJ518" s="12" t="s">
        <v>1297</v>
      </c>
      <c r="AK518" t="s">
        <v>125</v>
      </c>
      <c r="AL518" t="s">
        <v>125</v>
      </c>
      <c r="AM518" s="8">
        <v>45171</v>
      </c>
      <c r="AN518" s="12" t="s">
        <v>1297</v>
      </c>
      <c r="AO518" s="12" t="s">
        <v>1297</v>
      </c>
      <c r="AP518" t="s">
        <v>1703</v>
      </c>
      <c r="AQ518" t="s">
        <v>120</v>
      </c>
      <c r="AR518" s="35">
        <v>410644</v>
      </c>
      <c r="AS518" t="s">
        <v>1703</v>
      </c>
      <c r="AU518" s="29">
        <f>IFERROR(Table4[[#This Row],[THT]]/Table4[[#This Row],[ACD_CALLS]],"")</f>
        <v>0</v>
      </c>
      <c r="AV518" s="29">
        <f>COUNTIF(Roster!B:B,Table4[[#This Row],[EMPLID]])</f>
        <v>1</v>
      </c>
      <c r="AW518" s="29">
        <f>IF(Table4[[#This Row],[Is Agent ]]=0,"",SUM(Table4[[#This Row],[I_ACD_TIME]],Table4[[#This Row],[I_ACD_OTHER_TIME]],Table4[[#This Row],[I_ACD_AUX_OUT_TIME]],Table4[[#This Row],[I_ACW_TIME]]))</f>
        <v>29462</v>
      </c>
    </row>
    <row r="519" spans="1:49" x14ac:dyDescent="0.25">
      <c r="A519" s="29" t="str">
        <f>CONCATENATE(Table4[[#This Row],[CMSID]],"-",Table4[[#This Row],[CALL_DATE]])</f>
        <v>410644-45175</v>
      </c>
      <c r="B519">
        <v>32566101</v>
      </c>
      <c r="C519" s="8">
        <v>45175</v>
      </c>
      <c r="D519" t="s">
        <v>118</v>
      </c>
      <c r="E519">
        <v>39</v>
      </c>
      <c r="F519">
        <v>0</v>
      </c>
      <c r="G519">
        <v>16282</v>
      </c>
      <c r="H519">
        <v>4834</v>
      </c>
      <c r="I519">
        <v>1108</v>
      </c>
      <c r="J519">
        <v>745</v>
      </c>
      <c r="K519">
        <v>0</v>
      </c>
      <c r="L519">
        <v>3098</v>
      </c>
      <c r="M519">
        <v>0</v>
      </c>
      <c r="N519">
        <v>0</v>
      </c>
      <c r="O519">
        <v>19</v>
      </c>
      <c r="P519">
        <v>6463</v>
      </c>
      <c r="Q519">
        <v>32</v>
      </c>
      <c r="R519">
        <v>185</v>
      </c>
      <c r="S519">
        <v>0</v>
      </c>
      <c r="T519">
        <v>5</v>
      </c>
      <c r="U519">
        <v>34194</v>
      </c>
      <c r="V519">
        <v>8139</v>
      </c>
      <c r="W519">
        <v>2621</v>
      </c>
      <c r="X519">
        <v>288</v>
      </c>
      <c r="Y519">
        <v>1166</v>
      </c>
      <c r="Z519">
        <v>2289</v>
      </c>
      <c r="AA519">
        <v>0</v>
      </c>
      <c r="AB519">
        <v>2455</v>
      </c>
      <c r="AC519">
        <v>0</v>
      </c>
      <c r="AD519">
        <v>0</v>
      </c>
      <c r="AE519">
        <v>0</v>
      </c>
      <c r="AF519">
        <v>0</v>
      </c>
      <c r="AG519" t="s">
        <v>1329</v>
      </c>
      <c r="AH519" t="s">
        <v>1289</v>
      </c>
      <c r="AI519" t="s">
        <v>1295</v>
      </c>
      <c r="AJ519" s="12" t="s">
        <v>1297</v>
      </c>
      <c r="AK519" t="s">
        <v>125</v>
      </c>
      <c r="AL519" t="s">
        <v>125</v>
      </c>
      <c r="AM519" s="8">
        <v>45178</v>
      </c>
      <c r="AN519" s="12" t="s">
        <v>1297</v>
      </c>
      <c r="AO519" s="12" t="s">
        <v>1297</v>
      </c>
      <c r="AP519" t="s">
        <v>1703</v>
      </c>
      <c r="AQ519" t="s">
        <v>120</v>
      </c>
      <c r="AR519" s="35">
        <v>410644</v>
      </c>
      <c r="AS519" t="s">
        <v>1703</v>
      </c>
      <c r="AU519" s="29">
        <f>IFERROR(Table4[[#This Row],[THT]]/Table4[[#This Row],[ACD_CALLS]],"")</f>
        <v>0</v>
      </c>
      <c r="AV519" s="29">
        <f>COUNTIF(Roster!B:B,Table4[[#This Row],[EMPLID]])</f>
        <v>1</v>
      </c>
      <c r="AW519" s="29">
        <f>IF(Table4[[#This Row],[Is Agent ]]=0,"",SUM(Table4[[#This Row],[I_ACD_TIME]],Table4[[#This Row],[I_ACD_OTHER_TIME]],Table4[[#This Row],[I_ACD_AUX_OUT_TIME]],Table4[[#This Row],[I_ACW_TIME]]))</f>
        <v>22969</v>
      </c>
    </row>
    <row r="520" spans="1:49" x14ac:dyDescent="0.25">
      <c r="A520" s="29" t="str">
        <f>CONCATENATE(Table4[[#This Row],[CMSID]],"-",Table4[[#This Row],[CALL_DATE]])</f>
        <v>410644-45178</v>
      </c>
      <c r="B520">
        <v>32566101</v>
      </c>
      <c r="C520" s="8">
        <v>45178</v>
      </c>
      <c r="D520" t="s">
        <v>123</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t="s">
        <v>1329</v>
      </c>
      <c r="AH520" t="s">
        <v>1289</v>
      </c>
      <c r="AI520" t="s">
        <v>1295</v>
      </c>
      <c r="AJ520" s="12" t="s">
        <v>1297</v>
      </c>
      <c r="AK520" t="s">
        <v>125</v>
      </c>
      <c r="AL520" t="s">
        <v>125</v>
      </c>
      <c r="AM520" s="8">
        <v>45178</v>
      </c>
      <c r="AN520" s="12" t="s">
        <v>1297</v>
      </c>
      <c r="AO520" s="12" t="s">
        <v>1297</v>
      </c>
      <c r="AP520" t="s">
        <v>1703</v>
      </c>
      <c r="AQ520" t="s">
        <v>120</v>
      </c>
      <c r="AR520" s="35">
        <v>410644</v>
      </c>
      <c r="AS520" t="s">
        <v>1703</v>
      </c>
      <c r="AU520" s="29" t="str">
        <f>IFERROR(Table4[[#This Row],[THT]]/Table4[[#This Row],[ACD_CALLS]],"")</f>
        <v/>
      </c>
      <c r="AV520" s="29">
        <f>COUNTIF(Roster!B:B,Table4[[#This Row],[EMPLID]])</f>
        <v>1</v>
      </c>
      <c r="AW520" s="29">
        <f>IF(Table4[[#This Row],[Is Agent ]]=0,"",SUM(Table4[[#This Row],[I_ACD_TIME]],Table4[[#This Row],[I_ACD_OTHER_TIME]],Table4[[#This Row],[I_ACD_AUX_OUT_TIME]],Table4[[#This Row],[I_ACW_TIME]]))</f>
        <v>0</v>
      </c>
    </row>
    <row r="521" spans="1:49" x14ac:dyDescent="0.25">
      <c r="A521" s="29" t="str">
        <f>CONCATENATE(Table4[[#This Row],[CMSID]],"-",Table4[[#This Row],[CALL_DATE]])</f>
        <v>410644-45174</v>
      </c>
      <c r="B521">
        <v>32566101</v>
      </c>
      <c r="C521" s="8">
        <v>45174</v>
      </c>
      <c r="D521" t="s">
        <v>118</v>
      </c>
      <c r="E521">
        <v>46</v>
      </c>
      <c r="F521">
        <v>0</v>
      </c>
      <c r="G521">
        <v>22153</v>
      </c>
      <c r="H521">
        <v>2494</v>
      </c>
      <c r="I521">
        <v>1269</v>
      </c>
      <c r="J521">
        <v>617</v>
      </c>
      <c r="K521">
        <v>0</v>
      </c>
      <c r="L521">
        <v>2705</v>
      </c>
      <c r="M521">
        <v>0</v>
      </c>
      <c r="N521">
        <v>0</v>
      </c>
      <c r="O521">
        <v>21</v>
      </c>
      <c r="P521">
        <v>4091</v>
      </c>
      <c r="Q521">
        <v>31</v>
      </c>
      <c r="R521">
        <v>225</v>
      </c>
      <c r="S521">
        <v>0</v>
      </c>
      <c r="T521">
        <v>8</v>
      </c>
      <c r="U521">
        <v>36235</v>
      </c>
      <c r="V521">
        <v>8119</v>
      </c>
      <c r="W521">
        <v>2040</v>
      </c>
      <c r="X521">
        <v>326</v>
      </c>
      <c r="Y521">
        <v>0</v>
      </c>
      <c r="Z521">
        <v>2423</v>
      </c>
      <c r="AA521">
        <v>0</v>
      </c>
      <c r="AB521">
        <v>2858</v>
      </c>
      <c r="AC521">
        <v>0</v>
      </c>
      <c r="AD521">
        <v>0</v>
      </c>
      <c r="AE521">
        <v>0</v>
      </c>
      <c r="AF521">
        <v>0</v>
      </c>
      <c r="AG521" t="s">
        <v>1329</v>
      </c>
      <c r="AH521" t="s">
        <v>1289</v>
      </c>
      <c r="AI521" t="s">
        <v>1295</v>
      </c>
      <c r="AJ521" s="12" t="s">
        <v>1297</v>
      </c>
      <c r="AK521" t="s">
        <v>125</v>
      </c>
      <c r="AL521" t="s">
        <v>125</v>
      </c>
      <c r="AM521" s="8">
        <v>45178</v>
      </c>
      <c r="AN521" s="12" t="s">
        <v>1297</v>
      </c>
      <c r="AO521" s="12" t="s">
        <v>1297</v>
      </c>
      <c r="AP521" t="s">
        <v>1703</v>
      </c>
      <c r="AQ521" t="s">
        <v>120</v>
      </c>
      <c r="AR521" s="35">
        <v>410644</v>
      </c>
      <c r="AS521" t="s">
        <v>1703</v>
      </c>
      <c r="AU521" s="29">
        <f>IFERROR(Table4[[#This Row],[THT]]/Table4[[#This Row],[ACD_CALLS]],"")</f>
        <v>0</v>
      </c>
      <c r="AV521" s="29">
        <f>COUNTIF(Roster!B:B,Table4[[#This Row],[EMPLID]])</f>
        <v>1</v>
      </c>
      <c r="AW521" s="29">
        <f>IF(Table4[[#This Row],[Is Agent ]]=0,"",SUM(Table4[[#This Row],[I_ACD_TIME]],Table4[[#This Row],[I_ACD_OTHER_TIME]],Table4[[#This Row],[I_ACD_AUX_OUT_TIME]],Table4[[#This Row],[I_ACW_TIME]]))</f>
        <v>26533</v>
      </c>
    </row>
    <row r="522" spans="1:49" x14ac:dyDescent="0.25">
      <c r="A522" s="29" t="str">
        <f>CONCATENATE(Table4[[#This Row],[CMSID]],"-",Table4[[#This Row],[CALL_DATE]])</f>
        <v>410644-45173</v>
      </c>
      <c r="B522">
        <v>32566101</v>
      </c>
      <c r="C522" s="8">
        <v>45173</v>
      </c>
      <c r="D522" t="s">
        <v>118</v>
      </c>
      <c r="E522">
        <v>41</v>
      </c>
      <c r="F522">
        <v>0</v>
      </c>
      <c r="G522">
        <v>20331</v>
      </c>
      <c r="H522">
        <v>4769</v>
      </c>
      <c r="I522">
        <v>962</v>
      </c>
      <c r="J522">
        <v>899</v>
      </c>
      <c r="K522">
        <v>0</v>
      </c>
      <c r="L522">
        <v>2228</v>
      </c>
      <c r="M522">
        <v>0</v>
      </c>
      <c r="N522">
        <v>0</v>
      </c>
      <c r="O522">
        <v>10</v>
      </c>
      <c r="P522">
        <v>5861</v>
      </c>
      <c r="Q522">
        <v>24</v>
      </c>
      <c r="R522">
        <v>192</v>
      </c>
      <c r="S522">
        <v>0</v>
      </c>
      <c r="T522">
        <v>5</v>
      </c>
      <c r="U522">
        <v>36008</v>
      </c>
      <c r="V522">
        <v>7304</v>
      </c>
      <c r="W522">
        <v>2513</v>
      </c>
      <c r="X522">
        <v>174</v>
      </c>
      <c r="Y522">
        <v>0</v>
      </c>
      <c r="Z522">
        <v>2442</v>
      </c>
      <c r="AA522">
        <v>0</v>
      </c>
      <c r="AB522">
        <v>614</v>
      </c>
      <c r="AC522">
        <v>1782</v>
      </c>
      <c r="AD522">
        <v>0</v>
      </c>
      <c r="AE522">
        <v>51</v>
      </c>
      <c r="AF522">
        <v>0</v>
      </c>
      <c r="AG522" t="s">
        <v>1329</v>
      </c>
      <c r="AH522" t="s">
        <v>1289</v>
      </c>
      <c r="AI522" t="s">
        <v>1295</v>
      </c>
      <c r="AJ522" s="12" t="s">
        <v>1297</v>
      </c>
      <c r="AK522" t="s">
        <v>125</v>
      </c>
      <c r="AL522" t="s">
        <v>125</v>
      </c>
      <c r="AM522" s="8">
        <v>45178</v>
      </c>
      <c r="AN522" s="12" t="s">
        <v>1297</v>
      </c>
      <c r="AO522" s="12" t="s">
        <v>1297</v>
      </c>
      <c r="AP522" t="s">
        <v>1703</v>
      </c>
      <c r="AQ522" t="s">
        <v>120</v>
      </c>
      <c r="AR522" s="35">
        <v>410644</v>
      </c>
      <c r="AS522" t="s">
        <v>1703</v>
      </c>
      <c r="AU522" s="29">
        <f>IFERROR(Table4[[#This Row],[THT]]/Table4[[#This Row],[ACD_CALLS]],"")</f>
        <v>0</v>
      </c>
      <c r="AV522" s="29">
        <f>COUNTIF(Roster!B:B,Table4[[#This Row],[EMPLID]])</f>
        <v>1</v>
      </c>
      <c r="AW522" s="29">
        <f>IF(Table4[[#This Row],[Is Agent ]]=0,"",SUM(Table4[[#This Row],[I_ACD_TIME]],Table4[[#This Row],[I_ACD_OTHER_TIME]],Table4[[#This Row],[I_ACD_AUX_OUT_TIME]],Table4[[#This Row],[I_ACW_TIME]]))</f>
        <v>26961</v>
      </c>
    </row>
    <row r="523" spans="1:49" x14ac:dyDescent="0.25">
      <c r="A523" s="29" t="str">
        <f>CONCATENATE(Table4[[#This Row],[CMSID]],"-",Table4[[#This Row],[CALL_DATE]])</f>
        <v>410644-45171</v>
      </c>
      <c r="B523">
        <v>32566101</v>
      </c>
      <c r="C523" s="8">
        <v>45171</v>
      </c>
      <c r="D523" t="s">
        <v>123</v>
      </c>
      <c r="E523">
        <v>1</v>
      </c>
      <c r="F523">
        <v>0</v>
      </c>
      <c r="G523">
        <v>539</v>
      </c>
      <c r="H523">
        <v>183</v>
      </c>
      <c r="I523">
        <v>29</v>
      </c>
      <c r="J523">
        <v>30</v>
      </c>
      <c r="K523">
        <v>0</v>
      </c>
      <c r="L523">
        <v>29</v>
      </c>
      <c r="M523">
        <v>0</v>
      </c>
      <c r="N523">
        <v>0</v>
      </c>
      <c r="O523">
        <v>1</v>
      </c>
      <c r="P523">
        <v>213</v>
      </c>
      <c r="Q523">
        <v>2</v>
      </c>
      <c r="R523">
        <v>3</v>
      </c>
      <c r="S523">
        <v>0</v>
      </c>
      <c r="T523">
        <v>1</v>
      </c>
      <c r="U523">
        <v>0</v>
      </c>
      <c r="V523">
        <v>0</v>
      </c>
      <c r="W523">
        <v>0</v>
      </c>
      <c r="X523">
        <v>0</v>
      </c>
      <c r="Y523">
        <v>0</v>
      </c>
      <c r="Z523">
        <v>0</v>
      </c>
      <c r="AA523">
        <v>0</v>
      </c>
      <c r="AB523">
        <v>0</v>
      </c>
      <c r="AC523">
        <v>0</v>
      </c>
      <c r="AD523">
        <v>0</v>
      </c>
      <c r="AE523">
        <v>0</v>
      </c>
      <c r="AF523">
        <v>0</v>
      </c>
      <c r="AG523" t="s">
        <v>1329</v>
      </c>
      <c r="AH523" t="s">
        <v>1289</v>
      </c>
      <c r="AI523" t="s">
        <v>1295</v>
      </c>
      <c r="AJ523" s="12" t="s">
        <v>1297</v>
      </c>
      <c r="AK523" t="s">
        <v>125</v>
      </c>
      <c r="AL523" t="s">
        <v>125</v>
      </c>
      <c r="AM523" s="8">
        <v>45171</v>
      </c>
      <c r="AN523" s="12" t="s">
        <v>1297</v>
      </c>
      <c r="AO523" s="12" t="s">
        <v>1297</v>
      </c>
      <c r="AP523" t="s">
        <v>1703</v>
      </c>
      <c r="AQ523" t="s">
        <v>120</v>
      </c>
      <c r="AR523" s="35">
        <v>410644</v>
      </c>
      <c r="AS523" t="s">
        <v>1703</v>
      </c>
      <c r="AU523" s="29">
        <f>IFERROR(Table4[[#This Row],[THT]]/Table4[[#This Row],[ACD_CALLS]],"")</f>
        <v>0</v>
      </c>
      <c r="AV523" s="29">
        <f>COUNTIF(Roster!B:B,Table4[[#This Row],[EMPLID]])</f>
        <v>1</v>
      </c>
      <c r="AW523" s="29">
        <f>IF(Table4[[#This Row],[Is Agent ]]=0,"",SUM(Table4[[#This Row],[I_ACD_TIME]],Table4[[#This Row],[I_ACD_OTHER_TIME]],Table4[[#This Row],[I_ACD_AUX_OUT_TIME]],Table4[[#This Row],[I_ACW_TIME]]))</f>
        <v>781</v>
      </c>
    </row>
    <row r="524" spans="1:49" x14ac:dyDescent="0.25">
      <c r="A524" s="29" t="str">
        <f>CONCATENATE(Table4[[#This Row],[CMSID]],"-",Table4[[#This Row],[CALL_DATE]])</f>
        <v>410644-45175</v>
      </c>
      <c r="B524">
        <v>32566101</v>
      </c>
      <c r="C524" s="8">
        <v>45175</v>
      </c>
      <c r="D524" t="s">
        <v>123</v>
      </c>
      <c r="E524">
        <v>2</v>
      </c>
      <c r="F524">
        <v>0</v>
      </c>
      <c r="G524">
        <v>1143</v>
      </c>
      <c r="H524">
        <v>179</v>
      </c>
      <c r="I524">
        <v>31</v>
      </c>
      <c r="J524">
        <v>60</v>
      </c>
      <c r="K524">
        <v>0</v>
      </c>
      <c r="L524">
        <v>31</v>
      </c>
      <c r="M524">
        <v>0</v>
      </c>
      <c r="N524">
        <v>0</v>
      </c>
      <c r="O524">
        <v>1</v>
      </c>
      <c r="P524">
        <v>232</v>
      </c>
      <c r="Q524">
        <v>2</v>
      </c>
      <c r="R524">
        <v>6</v>
      </c>
      <c r="S524">
        <v>0</v>
      </c>
      <c r="T524">
        <v>1</v>
      </c>
      <c r="U524">
        <v>0</v>
      </c>
      <c r="V524">
        <v>0</v>
      </c>
      <c r="W524">
        <v>0</v>
      </c>
      <c r="X524">
        <v>0</v>
      </c>
      <c r="Y524">
        <v>0</v>
      </c>
      <c r="Z524">
        <v>0</v>
      </c>
      <c r="AA524">
        <v>0</v>
      </c>
      <c r="AB524">
        <v>0</v>
      </c>
      <c r="AC524">
        <v>0</v>
      </c>
      <c r="AD524">
        <v>0</v>
      </c>
      <c r="AE524">
        <v>0</v>
      </c>
      <c r="AF524">
        <v>0</v>
      </c>
      <c r="AG524" t="s">
        <v>1329</v>
      </c>
      <c r="AH524" t="s">
        <v>1289</v>
      </c>
      <c r="AI524" t="s">
        <v>1295</v>
      </c>
      <c r="AJ524" s="12" t="s">
        <v>1297</v>
      </c>
      <c r="AK524" t="s">
        <v>125</v>
      </c>
      <c r="AL524" t="s">
        <v>125</v>
      </c>
      <c r="AM524" s="8">
        <v>45178</v>
      </c>
      <c r="AN524" s="12" t="s">
        <v>1297</v>
      </c>
      <c r="AO524" s="12" t="s">
        <v>1297</v>
      </c>
      <c r="AP524" t="s">
        <v>1703</v>
      </c>
      <c r="AQ524" t="s">
        <v>120</v>
      </c>
      <c r="AR524" s="35">
        <v>410644</v>
      </c>
      <c r="AS524" t="s">
        <v>1703</v>
      </c>
      <c r="AU524" s="29">
        <f>IFERROR(Table4[[#This Row],[THT]]/Table4[[#This Row],[ACD_CALLS]],"")</f>
        <v>0</v>
      </c>
      <c r="AV524" s="29">
        <f>COUNTIF(Roster!B:B,Table4[[#This Row],[EMPLID]])</f>
        <v>1</v>
      </c>
      <c r="AW524" s="29">
        <f>IF(Table4[[#This Row],[Is Agent ]]=0,"",SUM(Table4[[#This Row],[I_ACD_TIME]],Table4[[#This Row],[I_ACD_OTHER_TIME]],Table4[[#This Row],[I_ACD_AUX_OUT_TIME]],Table4[[#This Row],[I_ACW_TIME]]))</f>
        <v>1413</v>
      </c>
    </row>
    <row r="525" spans="1:49" x14ac:dyDescent="0.25">
      <c r="A525" s="29" t="str">
        <f>CONCATENATE(Table4[[#This Row],[CMSID]],"-",Table4[[#This Row],[CALL_DATE]])</f>
        <v>410644-45173</v>
      </c>
      <c r="B525">
        <v>32566101</v>
      </c>
      <c r="C525" s="8">
        <v>45173</v>
      </c>
      <c r="D525" t="s">
        <v>123</v>
      </c>
      <c r="E525">
        <v>0</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t="s">
        <v>1329</v>
      </c>
      <c r="AH525" t="s">
        <v>1289</v>
      </c>
      <c r="AI525" t="s">
        <v>1295</v>
      </c>
      <c r="AJ525" s="12" t="s">
        <v>1297</v>
      </c>
      <c r="AK525" t="s">
        <v>125</v>
      </c>
      <c r="AL525" t="s">
        <v>125</v>
      </c>
      <c r="AM525" s="8">
        <v>45178</v>
      </c>
      <c r="AN525" s="12" t="s">
        <v>1297</v>
      </c>
      <c r="AO525" s="12" t="s">
        <v>1297</v>
      </c>
      <c r="AP525" t="s">
        <v>1703</v>
      </c>
      <c r="AQ525" t="s">
        <v>120</v>
      </c>
      <c r="AR525" s="35">
        <v>410644</v>
      </c>
      <c r="AS525" t="s">
        <v>1703</v>
      </c>
      <c r="AU525" s="29" t="str">
        <f>IFERROR(Table4[[#This Row],[THT]]/Table4[[#This Row],[ACD_CALLS]],"")</f>
        <v/>
      </c>
      <c r="AV525" s="29">
        <f>COUNTIF(Roster!B:B,Table4[[#This Row],[EMPLID]])</f>
        <v>1</v>
      </c>
      <c r="AW525" s="29">
        <f>IF(Table4[[#This Row],[Is Agent ]]=0,"",SUM(Table4[[#This Row],[I_ACD_TIME]],Table4[[#This Row],[I_ACD_OTHER_TIME]],Table4[[#This Row],[I_ACD_AUX_OUT_TIME]],Table4[[#This Row],[I_ACW_TIME]]))</f>
        <v>0</v>
      </c>
    </row>
    <row r="526" spans="1:49" x14ac:dyDescent="0.25">
      <c r="A526" s="29" t="str">
        <f>CONCATENATE(Table4[[#This Row],[CMSID]],"-",Table4[[#This Row],[CALL_DATE]])</f>
        <v>410644-45174</v>
      </c>
      <c r="B526">
        <v>32566101</v>
      </c>
      <c r="C526" s="8">
        <v>45174</v>
      </c>
      <c r="D526" t="s">
        <v>123</v>
      </c>
      <c r="E526">
        <v>2</v>
      </c>
      <c r="F526">
        <v>0</v>
      </c>
      <c r="G526">
        <v>503</v>
      </c>
      <c r="H526">
        <v>18</v>
      </c>
      <c r="I526">
        <v>30</v>
      </c>
      <c r="J526">
        <v>60</v>
      </c>
      <c r="K526">
        <v>0</v>
      </c>
      <c r="L526">
        <v>30</v>
      </c>
      <c r="M526">
        <v>0</v>
      </c>
      <c r="N526">
        <v>0</v>
      </c>
      <c r="O526">
        <v>1</v>
      </c>
      <c r="P526">
        <v>76</v>
      </c>
      <c r="Q526">
        <v>2</v>
      </c>
      <c r="R526">
        <v>6</v>
      </c>
      <c r="S526">
        <v>0</v>
      </c>
      <c r="T526">
        <v>1</v>
      </c>
      <c r="U526">
        <v>0</v>
      </c>
      <c r="V526">
        <v>0</v>
      </c>
      <c r="W526">
        <v>0</v>
      </c>
      <c r="X526">
        <v>0</v>
      </c>
      <c r="Y526">
        <v>0</v>
      </c>
      <c r="Z526">
        <v>0</v>
      </c>
      <c r="AA526">
        <v>0</v>
      </c>
      <c r="AB526">
        <v>0</v>
      </c>
      <c r="AC526">
        <v>0</v>
      </c>
      <c r="AD526">
        <v>0</v>
      </c>
      <c r="AE526">
        <v>0</v>
      </c>
      <c r="AF526">
        <v>0</v>
      </c>
      <c r="AG526" t="s">
        <v>1329</v>
      </c>
      <c r="AH526" t="s">
        <v>1289</v>
      </c>
      <c r="AI526" t="s">
        <v>1295</v>
      </c>
      <c r="AJ526" s="12" t="s">
        <v>1297</v>
      </c>
      <c r="AK526" t="s">
        <v>125</v>
      </c>
      <c r="AL526" t="s">
        <v>125</v>
      </c>
      <c r="AM526" s="8">
        <v>45178</v>
      </c>
      <c r="AN526" s="12" t="s">
        <v>1297</v>
      </c>
      <c r="AO526" s="12" t="s">
        <v>1297</v>
      </c>
      <c r="AP526" t="s">
        <v>1703</v>
      </c>
      <c r="AQ526" t="s">
        <v>120</v>
      </c>
      <c r="AR526" s="35">
        <v>410644</v>
      </c>
      <c r="AS526" t="s">
        <v>1703</v>
      </c>
      <c r="AU526" s="29">
        <f>IFERROR(Table4[[#This Row],[THT]]/Table4[[#This Row],[ACD_CALLS]],"")</f>
        <v>0</v>
      </c>
      <c r="AV526" s="29">
        <f>COUNTIF(Roster!B:B,Table4[[#This Row],[EMPLID]])</f>
        <v>1</v>
      </c>
      <c r="AW526" s="29">
        <f>IF(Table4[[#This Row],[Is Agent ]]=0,"",SUM(Table4[[#This Row],[I_ACD_TIME]],Table4[[#This Row],[I_ACD_OTHER_TIME]],Table4[[#This Row],[I_ACD_AUX_OUT_TIME]],Table4[[#This Row],[I_ACW_TIME]]))</f>
        <v>611</v>
      </c>
    </row>
    <row r="527" spans="1:49" x14ac:dyDescent="0.25">
      <c r="A527" s="29" t="str">
        <f>CONCATENATE(Table4[[#This Row],[CMSID]],"-",Table4[[#This Row],[CALL_DATE]])</f>
        <v>410644-45178</v>
      </c>
      <c r="B527">
        <v>32566101</v>
      </c>
      <c r="C527" s="8">
        <v>45178</v>
      </c>
      <c r="D527" t="s">
        <v>118</v>
      </c>
      <c r="E527">
        <v>45</v>
      </c>
      <c r="F527">
        <v>0</v>
      </c>
      <c r="G527">
        <v>22667</v>
      </c>
      <c r="H527">
        <v>3255</v>
      </c>
      <c r="I527">
        <v>1047</v>
      </c>
      <c r="J527">
        <v>881</v>
      </c>
      <c r="K527">
        <v>0</v>
      </c>
      <c r="L527">
        <v>2169</v>
      </c>
      <c r="M527">
        <v>0</v>
      </c>
      <c r="N527">
        <v>0</v>
      </c>
      <c r="O527">
        <v>18</v>
      </c>
      <c r="P527">
        <v>4969</v>
      </c>
      <c r="Q527">
        <v>31</v>
      </c>
      <c r="R527">
        <v>219</v>
      </c>
      <c r="S527">
        <v>0</v>
      </c>
      <c r="T527">
        <v>9</v>
      </c>
      <c r="U527">
        <v>35932</v>
      </c>
      <c r="V527">
        <v>6215</v>
      </c>
      <c r="W527">
        <v>2285</v>
      </c>
      <c r="X527">
        <v>196</v>
      </c>
      <c r="Y527">
        <v>0</v>
      </c>
      <c r="Z527">
        <v>2630</v>
      </c>
      <c r="AA527">
        <v>0</v>
      </c>
      <c r="AB527">
        <v>1288</v>
      </c>
      <c r="AC527">
        <v>0</v>
      </c>
      <c r="AD527">
        <v>0</v>
      </c>
      <c r="AE527">
        <v>0</v>
      </c>
      <c r="AF527">
        <v>0</v>
      </c>
      <c r="AG527" t="s">
        <v>1329</v>
      </c>
      <c r="AH527" t="s">
        <v>1289</v>
      </c>
      <c r="AI527" t="s">
        <v>1295</v>
      </c>
      <c r="AJ527" s="12" t="s">
        <v>1297</v>
      </c>
      <c r="AK527" t="s">
        <v>125</v>
      </c>
      <c r="AL527" t="s">
        <v>125</v>
      </c>
      <c r="AM527" s="8">
        <v>45178</v>
      </c>
      <c r="AN527" s="12" t="s">
        <v>1297</v>
      </c>
      <c r="AO527" s="12" t="s">
        <v>1297</v>
      </c>
      <c r="AP527" t="s">
        <v>1703</v>
      </c>
      <c r="AQ527" t="s">
        <v>120</v>
      </c>
      <c r="AR527" s="35">
        <v>410644</v>
      </c>
      <c r="AS527" t="s">
        <v>1703</v>
      </c>
      <c r="AU527" s="29">
        <f>IFERROR(Table4[[#This Row],[THT]]/Table4[[#This Row],[ACD_CALLS]],"")</f>
        <v>0</v>
      </c>
      <c r="AV527" s="29">
        <f>COUNTIF(Roster!B:B,Table4[[#This Row],[EMPLID]])</f>
        <v>1</v>
      </c>
      <c r="AW527" s="29">
        <f>IF(Table4[[#This Row],[Is Agent ]]=0,"",SUM(Table4[[#This Row],[I_ACD_TIME]],Table4[[#This Row],[I_ACD_OTHER_TIME]],Table4[[#This Row],[I_ACD_AUX_OUT_TIME]],Table4[[#This Row],[I_ACW_TIME]]))</f>
        <v>27850</v>
      </c>
    </row>
    <row r="528" spans="1:49" x14ac:dyDescent="0.25">
      <c r="A528" s="29" t="str">
        <f>CONCATENATE(Table4[[#This Row],[CMSID]],"-",Table4[[#This Row],[CALL_DATE]])</f>
        <v>94640-45175</v>
      </c>
      <c r="B528">
        <v>134217102</v>
      </c>
      <c r="C528" s="8">
        <v>45175</v>
      </c>
      <c r="D528" t="s">
        <v>118</v>
      </c>
      <c r="E528">
        <v>29</v>
      </c>
      <c r="F528">
        <v>0</v>
      </c>
      <c r="G528">
        <v>12765</v>
      </c>
      <c r="H528">
        <v>2830</v>
      </c>
      <c r="I528">
        <v>89</v>
      </c>
      <c r="J528">
        <v>11</v>
      </c>
      <c r="K528">
        <v>0</v>
      </c>
      <c r="L528">
        <v>2687</v>
      </c>
      <c r="M528">
        <v>0</v>
      </c>
      <c r="N528">
        <v>0</v>
      </c>
      <c r="O528">
        <v>18</v>
      </c>
      <c r="P528">
        <v>4341</v>
      </c>
      <c r="Q528">
        <v>18</v>
      </c>
      <c r="R528">
        <v>139</v>
      </c>
      <c r="S528">
        <v>1</v>
      </c>
      <c r="T528">
        <v>1</v>
      </c>
      <c r="U528">
        <v>28910</v>
      </c>
      <c r="V528">
        <v>9690</v>
      </c>
      <c r="W528">
        <v>2397</v>
      </c>
      <c r="X528">
        <v>81</v>
      </c>
      <c r="Y528">
        <v>0</v>
      </c>
      <c r="Z528">
        <v>1955</v>
      </c>
      <c r="AA528">
        <v>0</v>
      </c>
      <c r="AB528">
        <v>7536</v>
      </c>
      <c r="AC528">
        <v>0</v>
      </c>
      <c r="AD528">
        <v>0</v>
      </c>
      <c r="AE528">
        <v>6</v>
      </c>
      <c r="AF528">
        <v>0</v>
      </c>
      <c r="AG528" t="s">
        <v>1431</v>
      </c>
      <c r="AH528" t="s">
        <v>1284</v>
      </c>
      <c r="AI528" t="s">
        <v>1295</v>
      </c>
      <c r="AJ528" s="12" t="s">
        <v>1297</v>
      </c>
      <c r="AK528" t="s">
        <v>126</v>
      </c>
      <c r="AL528" t="s">
        <v>126</v>
      </c>
      <c r="AM528" s="8">
        <v>45178</v>
      </c>
      <c r="AN528" s="12" t="s">
        <v>1297</v>
      </c>
      <c r="AO528" s="12" t="s">
        <v>1297</v>
      </c>
      <c r="AP528" t="s">
        <v>1703</v>
      </c>
      <c r="AQ528" t="s">
        <v>120</v>
      </c>
      <c r="AR528" s="35">
        <v>94640</v>
      </c>
      <c r="AS528" t="s">
        <v>1703</v>
      </c>
      <c r="AU528" s="29">
        <f>IFERROR(Table4[[#This Row],[THT]]/Table4[[#This Row],[ACD_CALLS]],"")</f>
        <v>0</v>
      </c>
      <c r="AV528" s="29">
        <f>COUNTIF(Roster!B:B,Table4[[#This Row],[EMPLID]])</f>
        <v>1</v>
      </c>
      <c r="AW528" s="29">
        <f>IF(Table4[[#This Row],[Is Agent ]]=0,"",SUM(Table4[[#This Row],[I_ACD_TIME]],Table4[[#This Row],[I_ACD_OTHER_TIME]],Table4[[#This Row],[I_ACD_AUX_OUT_TIME]],Table4[[#This Row],[I_ACW_TIME]]))</f>
        <v>15695</v>
      </c>
    </row>
    <row r="529" spans="1:49" x14ac:dyDescent="0.25">
      <c r="A529" s="29" t="str">
        <f>CONCATENATE(Table4[[#This Row],[CMSID]],"-",Table4[[#This Row],[CALL_DATE]])</f>
        <v>94640-45174</v>
      </c>
      <c r="B529">
        <v>134217102</v>
      </c>
      <c r="C529" s="8">
        <v>45174</v>
      </c>
      <c r="D529" t="s">
        <v>118</v>
      </c>
      <c r="E529">
        <v>19</v>
      </c>
      <c r="F529">
        <v>0</v>
      </c>
      <c r="G529">
        <v>14743</v>
      </c>
      <c r="H529">
        <v>3522</v>
      </c>
      <c r="I529">
        <v>177</v>
      </c>
      <c r="J529">
        <v>36</v>
      </c>
      <c r="K529">
        <v>0</v>
      </c>
      <c r="L529">
        <v>1617</v>
      </c>
      <c r="M529">
        <v>0</v>
      </c>
      <c r="N529">
        <v>0</v>
      </c>
      <c r="O529">
        <v>18</v>
      </c>
      <c r="P529">
        <v>4166</v>
      </c>
      <c r="Q529">
        <v>16</v>
      </c>
      <c r="R529">
        <v>91</v>
      </c>
      <c r="S529">
        <v>2</v>
      </c>
      <c r="T529">
        <v>0</v>
      </c>
      <c r="U529">
        <v>28161</v>
      </c>
      <c r="V529">
        <v>7130</v>
      </c>
      <c r="W529">
        <v>1464</v>
      </c>
      <c r="X529">
        <v>127</v>
      </c>
      <c r="Y529">
        <v>0</v>
      </c>
      <c r="Z529">
        <v>1563</v>
      </c>
      <c r="AA529">
        <v>0</v>
      </c>
      <c r="AB529">
        <v>4124</v>
      </c>
      <c r="AC529">
        <v>0</v>
      </c>
      <c r="AD529">
        <v>0</v>
      </c>
      <c r="AE529">
        <v>1107</v>
      </c>
      <c r="AF529">
        <v>0</v>
      </c>
      <c r="AG529" t="s">
        <v>1431</v>
      </c>
      <c r="AH529" t="s">
        <v>1284</v>
      </c>
      <c r="AI529" t="s">
        <v>1295</v>
      </c>
      <c r="AJ529" s="12" t="s">
        <v>1297</v>
      </c>
      <c r="AK529" t="s">
        <v>126</v>
      </c>
      <c r="AL529" t="s">
        <v>126</v>
      </c>
      <c r="AM529" s="8">
        <v>45178</v>
      </c>
      <c r="AN529" s="12" t="s">
        <v>1297</v>
      </c>
      <c r="AO529" s="12" t="s">
        <v>1297</v>
      </c>
      <c r="AP529" t="s">
        <v>1703</v>
      </c>
      <c r="AQ529" t="s">
        <v>120</v>
      </c>
      <c r="AR529" s="35">
        <v>94640</v>
      </c>
      <c r="AS529" t="s">
        <v>1703</v>
      </c>
      <c r="AU529" s="29">
        <f>IFERROR(Table4[[#This Row],[THT]]/Table4[[#This Row],[ACD_CALLS]],"")</f>
        <v>0</v>
      </c>
      <c r="AV529" s="29">
        <f>COUNTIF(Roster!B:B,Table4[[#This Row],[EMPLID]])</f>
        <v>1</v>
      </c>
      <c r="AW529" s="29">
        <f>IF(Table4[[#This Row],[Is Agent ]]=0,"",SUM(Table4[[#This Row],[I_ACD_TIME]],Table4[[#This Row],[I_ACD_OTHER_TIME]],Table4[[#This Row],[I_ACD_AUX_OUT_TIME]],Table4[[#This Row],[I_ACW_TIME]]))</f>
        <v>18478</v>
      </c>
    </row>
    <row r="530" spans="1:49" x14ac:dyDescent="0.25">
      <c r="A530" s="29" t="str">
        <f>CONCATENATE(Table4[[#This Row],[CMSID]],"-",Table4[[#This Row],[CALL_DATE]])</f>
        <v>94640-45170</v>
      </c>
      <c r="B530">
        <v>134217102</v>
      </c>
      <c r="C530" s="8">
        <v>45170</v>
      </c>
      <c r="D530" t="s">
        <v>123</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t="s">
        <v>1431</v>
      </c>
      <c r="AH530" t="s">
        <v>1284</v>
      </c>
      <c r="AI530" t="s">
        <v>1295</v>
      </c>
      <c r="AJ530" s="12" t="s">
        <v>1297</v>
      </c>
      <c r="AK530" t="s">
        <v>126</v>
      </c>
      <c r="AL530" t="s">
        <v>126</v>
      </c>
      <c r="AM530" s="8">
        <v>45171</v>
      </c>
      <c r="AN530" s="12" t="s">
        <v>1297</v>
      </c>
      <c r="AO530" s="12" t="s">
        <v>1297</v>
      </c>
      <c r="AP530" t="s">
        <v>1703</v>
      </c>
      <c r="AQ530" t="s">
        <v>120</v>
      </c>
      <c r="AR530" s="35">
        <v>94640</v>
      </c>
      <c r="AS530" t="s">
        <v>1703</v>
      </c>
      <c r="AU530" s="29" t="str">
        <f>IFERROR(Table4[[#This Row],[THT]]/Table4[[#This Row],[ACD_CALLS]],"")</f>
        <v/>
      </c>
      <c r="AV530" s="29">
        <f>COUNTIF(Roster!B:B,Table4[[#This Row],[EMPLID]])</f>
        <v>1</v>
      </c>
      <c r="AW530" s="29">
        <f>IF(Table4[[#This Row],[Is Agent ]]=0,"",SUM(Table4[[#This Row],[I_ACD_TIME]],Table4[[#This Row],[I_ACD_OTHER_TIME]],Table4[[#This Row],[I_ACD_AUX_OUT_TIME]],Table4[[#This Row],[I_ACW_TIME]]))</f>
        <v>0</v>
      </c>
    </row>
    <row r="531" spans="1:49" x14ac:dyDescent="0.25">
      <c r="A531" s="29" t="str">
        <f>CONCATENATE(Table4[[#This Row],[CMSID]],"-",Table4[[#This Row],[CALL_DATE]])</f>
        <v>94640-45178</v>
      </c>
      <c r="B531">
        <v>134217102</v>
      </c>
      <c r="C531" s="8">
        <v>45178</v>
      </c>
      <c r="D531" t="s">
        <v>118</v>
      </c>
      <c r="E531">
        <v>23</v>
      </c>
      <c r="F531">
        <v>0</v>
      </c>
      <c r="G531">
        <v>14553</v>
      </c>
      <c r="H531">
        <v>3141</v>
      </c>
      <c r="I531">
        <v>105</v>
      </c>
      <c r="J531">
        <v>6</v>
      </c>
      <c r="K531">
        <v>0</v>
      </c>
      <c r="L531">
        <v>4359</v>
      </c>
      <c r="M531">
        <v>0</v>
      </c>
      <c r="N531">
        <v>0</v>
      </c>
      <c r="O531">
        <v>10</v>
      </c>
      <c r="P531">
        <v>3713</v>
      </c>
      <c r="Q531">
        <v>15</v>
      </c>
      <c r="R531">
        <v>114</v>
      </c>
      <c r="S531">
        <v>1</v>
      </c>
      <c r="T531">
        <v>0</v>
      </c>
      <c r="U531">
        <v>28992</v>
      </c>
      <c r="V531">
        <v>9003</v>
      </c>
      <c r="W531">
        <v>2175</v>
      </c>
      <c r="X531">
        <v>25</v>
      </c>
      <c r="Y531">
        <v>0</v>
      </c>
      <c r="Z531">
        <v>1309</v>
      </c>
      <c r="AA531">
        <v>0</v>
      </c>
      <c r="AB531">
        <v>7492</v>
      </c>
      <c r="AC531">
        <v>52</v>
      </c>
      <c r="AD531">
        <v>0</v>
      </c>
      <c r="AE531">
        <v>0</v>
      </c>
      <c r="AF531">
        <v>0</v>
      </c>
      <c r="AG531" t="s">
        <v>1431</v>
      </c>
      <c r="AH531" t="s">
        <v>1284</v>
      </c>
      <c r="AI531" t="s">
        <v>1295</v>
      </c>
      <c r="AJ531" s="12" t="s">
        <v>1297</v>
      </c>
      <c r="AK531" t="s">
        <v>126</v>
      </c>
      <c r="AL531" t="s">
        <v>126</v>
      </c>
      <c r="AM531" s="8">
        <v>45178</v>
      </c>
      <c r="AN531" s="12" t="s">
        <v>1297</v>
      </c>
      <c r="AO531" s="12" t="s">
        <v>1297</v>
      </c>
      <c r="AP531" t="s">
        <v>1703</v>
      </c>
      <c r="AQ531" t="s">
        <v>120</v>
      </c>
      <c r="AR531" s="35">
        <v>94640</v>
      </c>
      <c r="AS531" t="s">
        <v>1703</v>
      </c>
      <c r="AU531" s="29">
        <f>IFERROR(Table4[[#This Row],[THT]]/Table4[[#This Row],[ACD_CALLS]],"")</f>
        <v>0</v>
      </c>
      <c r="AV531" s="29">
        <f>COUNTIF(Roster!B:B,Table4[[#This Row],[EMPLID]])</f>
        <v>1</v>
      </c>
      <c r="AW531" s="29">
        <f>IF(Table4[[#This Row],[Is Agent ]]=0,"",SUM(Table4[[#This Row],[I_ACD_TIME]],Table4[[#This Row],[I_ACD_OTHER_TIME]],Table4[[#This Row],[I_ACD_AUX_OUT_TIME]],Table4[[#This Row],[I_ACW_TIME]]))</f>
        <v>17805</v>
      </c>
    </row>
    <row r="532" spans="1:49" x14ac:dyDescent="0.25">
      <c r="A532" s="29" t="str">
        <f>CONCATENATE(Table4[[#This Row],[CMSID]],"-",Table4[[#This Row],[CALL_DATE]])</f>
        <v>94640-45176</v>
      </c>
      <c r="B532">
        <v>134217102</v>
      </c>
      <c r="C532" s="8">
        <v>45176</v>
      </c>
      <c r="D532" t="s">
        <v>123</v>
      </c>
      <c r="E532">
        <v>1</v>
      </c>
      <c r="F532">
        <v>0</v>
      </c>
      <c r="G532">
        <v>1189</v>
      </c>
      <c r="H532">
        <v>91</v>
      </c>
      <c r="I532">
        <v>0</v>
      </c>
      <c r="J532">
        <v>0</v>
      </c>
      <c r="K532">
        <v>0</v>
      </c>
      <c r="L532">
        <v>0</v>
      </c>
      <c r="M532">
        <v>0</v>
      </c>
      <c r="N532">
        <v>0</v>
      </c>
      <c r="O532">
        <v>0</v>
      </c>
      <c r="P532">
        <v>91</v>
      </c>
      <c r="Q532">
        <v>1</v>
      </c>
      <c r="R532">
        <v>3</v>
      </c>
      <c r="S532">
        <v>0</v>
      </c>
      <c r="T532">
        <v>0</v>
      </c>
      <c r="U532">
        <v>0</v>
      </c>
      <c r="V532">
        <v>0</v>
      </c>
      <c r="W532">
        <v>0</v>
      </c>
      <c r="X532">
        <v>0</v>
      </c>
      <c r="Y532">
        <v>0</v>
      </c>
      <c r="Z532">
        <v>0</v>
      </c>
      <c r="AA532">
        <v>0</v>
      </c>
      <c r="AB532">
        <v>0</v>
      </c>
      <c r="AC532">
        <v>0</v>
      </c>
      <c r="AD532">
        <v>0</v>
      </c>
      <c r="AE532">
        <v>0</v>
      </c>
      <c r="AF532">
        <v>0</v>
      </c>
      <c r="AG532" t="s">
        <v>1431</v>
      </c>
      <c r="AH532" t="s">
        <v>1284</v>
      </c>
      <c r="AI532" t="s">
        <v>1295</v>
      </c>
      <c r="AJ532" s="12" t="s">
        <v>1297</v>
      </c>
      <c r="AK532" t="s">
        <v>126</v>
      </c>
      <c r="AL532" t="s">
        <v>126</v>
      </c>
      <c r="AM532" s="8">
        <v>45178</v>
      </c>
      <c r="AN532" s="12" t="s">
        <v>1297</v>
      </c>
      <c r="AO532" s="12" t="s">
        <v>1297</v>
      </c>
      <c r="AP532" t="s">
        <v>1703</v>
      </c>
      <c r="AQ532" t="s">
        <v>120</v>
      </c>
      <c r="AR532" s="35">
        <v>94640</v>
      </c>
      <c r="AS532" t="s">
        <v>1703</v>
      </c>
      <c r="AU532" s="29">
        <f>IFERROR(Table4[[#This Row],[THT]]/Table4[[#This Row],[ACD_CALLS]],"")</f>
        <v>0</v>
      </c>
      <c r="AV532" s="29">
        <f>COUNTIF(Roster!B:B,Table4[[#This Row],[EMPLID]])</f>
        <v>1</v>
      </c>
      <c r="AW532" s="29">
        <f>IF(Table4[[#This Row],[Is Agent ]]=0,"",SUM(Table4[[#This Row],[I_ACD_TIME]],Table4[[#This Row],[I_ACD_OTHER_TIME]],Table4[[#This Row],[I_ACD_AUX_OUT_TIME]],Table4[[#This Row],[I_ACW_TIME]]))</f>
        <v>1280</v>
      </c>
    </row>
    <row r="533" spans="1:49" x14ac:dyDescent="0.25">
      <c r="A533" s="29" t="str">
        <f>CONCATENATE(Table4[[#This Row],[CMSID]],"-",Table4[[#This Row],[CALL_DATE]])</f>
        <v>94640-45170</v>
      </c>
      <c r="B533">
        <v>134217102</v>
      </c>
      <c r="C533" s="8">
        <v>45170</v>
      </c>
      <c r="D533" t="s">
        <v>118</v>
      </c>
      <c r="E533">
        <v>30</v>
      </c>
      <c r="F533">
        <v>0</v>
      </c>
      <c r="G533">
        <v>15663</v>
      </c>
      <c r="H533">
        <v>4173</v>
      </c>
      <c r="I533">
        <v>61</v>
      </c>
      <c r="J533">
        <v>84</v>
      </c>
      <c r="K533">
        <v>0</v>
      </c>
      <c r="L533">
        <v>1860</v>
      </c>
      <c r="M533">
        <v>0</v>
      </c>
      <c r="N533">
        <v>0</v>
      </c>
      <c r="O533">
        <v>22</v>
      </c>
      <c r="P533">
        <v>4473</v>
      </c>
      <c r="Q533">
        <v>18</v>
      </c>
      <c r="R533">
        <v>134</v>
      </c>
      <c r="S533">
        <v>1</v>
      </c>
      <c r="T533">
        <v>0</v>
      </c>
      <c r="U533">
        <v>28746</v>
      </c>
      <c r="V533">
        <v>8692</v>
      </c>
      <c r="W533">
        <v>0</v>
      </c>
      <c r="X533">
        <v>55</v>
      </c>
      <c r="Y533">
        <v>0</v>
      </c>
      <c r="Z533">
        <v>1664</v>
      </c>
      <c r="AA533">
        <v>0</v>
      </c>
      <c r="AB533">
        <v>6899</v>
      </c>
      <c r="AC533">
        <v>0</v>
      </c>
      <c r="AD533">
        <v>0</v>
      </c>
      <c r="AE533">
        <v>0</v>
      </c>
      <c r="AF533">
        <v>0</v>
      </c>
      <c r="AG533" t="s">
        <v>1431</v>
      </c>
      <c r="AH533" t="s">
        <v>1284</v>
      </c>
      <c r="AI533" t="s">
        <v>1295</v>
      </c>
      <c r="AJ533" s="12" t="s">
        <v>1297</v>
      </c>
      <c r="AK533" t="s">
        <v>126</v>
      </c>
      <c r="AL533" t="s">
        <v>126</v>
      </c>
      <c r="AM533" s="8">
        <v>45171</v>
      </c>
      <c r="AN533" s="12" t="s">
        <v>1297</v>
      </c>
      <c r="AO533" s="12" t="s">
        <v>1297</v>
      </c>
      <c r="AP533" t="s">
        <v>1703</v>
      </c>
      <c r="AQ533" t="s">
        <v>120</v>
      </c>
      <c r="AR533" s="35">
        <v>94640</v>
      </c>
      <c r="AS533" t="s">
        <v>1703</v>
      </c>
      <c r="AU533" s="29">
        <f>IFERROR(Table4[[#This Row],[THT]]/Table4[[#This Row],[ACD_CALLS]],"")</f>
        <v>0</v>
      </c>
      <c r="AV533" s="29">
        <f>COUNTIF(Roster!B:B,Table4[[#This Row],[EMPLID]])</f>
        <v>1</v>
      </c>
      <c r="AW533" s="29">
        <f>IF(Table4[[#This Row],[Is Agent ]]=0,"",SUM(Table4[[#This Row],[I_ACD_TIME]],Table4[[#This Row],[I_ACD_OTHER_TIME]],Table4[[#This Row],[I_ACD_AUX_OUT_TIME]],Table4[[#This Row],[I_ACW_TIME]]))</f>
        <v>19981</v>
      </c>
    </row>
    <row r="534" spans="1:49" x14ac:dyDescent="0.25">
      <c r="A534" s="29" t="str">
        <f>CONCATENATE(Table4[[#This Row],[CMSID]],"-",Table4[[#This Row],[CALL_DATE]])</f>
        <v>94640-45174</v>
      </c>
      <c r="B534">
        <v>134217102</v>
      </c>
      <c r="C534" s="8">
        <v>45174</v>
      </c>
      <c r="D534" t="s">
        <v>123</v>
      </c>
      <c r="E534">
        <v>2</v>
      </c>
      <c r="F534">
        <v>0</v>
      </c>
      <c r="G534">
        <v>1156</v>
      </c>
      <c r="H534">
        <v>0</v>
      </c>
      <c r="I534">
        <v>0</v>
      </c>
      <c r="J534">
        <v>12</v>
      </c>
      <c r="K534">
        <v>0</v>
      </c>
      <c r="L534">
        <v>0</v>
      </c>
      <c r="M534">
        <v>0</v>
      </c>
      <c r="N534">
        <v>0</v>
      </c>
      <c r="O534">
        <v>0</v>
      </c>
      <c r="P534">
        <v>0</v>
      </c>
      <c r="Q534">
        <v>0</v>
      </c>
      <c r="R534">
        <v>6</v>
      </c>
      <c r="S534">
        <v>0</v>
      </c>
      <c r="T534">
        <v>0</v>
      </c>
      <c r="U534">
        <v>0</v>
      </c>
      <c r="V534">
        <v>0</v>
      </c>
      <c r="W534">
        <v>0</v>
      </c>
      <c r="X534">
        <v>0</v>
      </c>
      <c r="Y534">
        <v>0</v>
      </c>
      <c r="Z534">
        <v>0</v>
      </c>
      <c r="AA534">
        <v>0</v>
      </c>
      <c r="AB534">
        <v>0</v>
      </c>
      <c r="AC534">
        <v>0</v>
      </c>
      <c r="AD534">
        <v>0</v>
      </c>
      <c r="AE534">
        <v>0</v>
      </c>
      <c r="AF534">
        <v>0</v>
      </c>
      <c r="AG534" t="s">
        <v>1431</v>
      </c>
      <c r="AH534" t="s">
        <v>1284</v>
      </c>
      <c r="AI534" t="s">
        <v>1295</v>
      </c>
      <c r="AJ534" s="12" t="s">
        <v>1297</v>
      </c>
      <c r="AK534" t="s">
        <v>126</v>
      </c>
      <c r="AL534" t="s">
        <v>126</v>
      </c>
      <c r="AM534" s="8">
        <v>45178</v>
      </c>
      <c r="AN534" s="12" t="s">
        <v>1297</v>
      </c>
      <c r="AO534" s="12" t="s">
        <v>1297</v>
      </c>
      <c r="AP534" t="s">
        <v>1703</v>
      </c>
      <c r="AQ534" t="s">
        <v>120</v>
      </c>
      <c r="AR534" s="35">
        <v>94640</v>
      </c>
      <c r="AS534" t="s">
        <v>1703</v>
      </c>
      <c r="AU534" s="29">
        <f>IFERROR(Table4[[#This Row],[THT]]/Table4[[#This Row],[ACD_CALLS]],"")</f>
        <v>0</v>
      </c>
      <c r="AV534" s="29">
        <f>COUNTIF(Roster!B:B,Table4[[#This Row],[EMPLID]])</f>
        <v>1</v>
      </c>
      <c r="AW534" s="29">
        <f>IF(Table4[[#This Row],[Is Agent ]]=0,"",SUM(Table4[[#This Row],[I_ACD_TIME]],Table4[[#This Row],[I_ACD_OTHER_TIME]],Table4[[#This Row],[I_ACD_AUX_OUT_TIME]],Table4[[#This Row],[I_ACW_TIME]]))</f>
        <v>1168</v>
      </c>
    </row>
    <row r="535" spans="1:49" x14ac:dyDescent="0.25">
      <c r="A535" s="29" t="str">
        <f>CONCATENATE(Table4[[#This Row],[CMSID]],"-",Table4[[#This Row],[CALL_DATE]])</f>
        <v>94640-45178</v>
      </c>
      <c r="B535">
        <v>134217102</v>
      </c>
      <c r="C535" s="8">
        <v>45178</v>
      </c>
      <c r="D535" t="s">
        <v>123</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t="s">
        <v>1431</v>
      </c>
      <c r="AH535" t="s">
        <v>1284</v>
      </c>
      <c r="AI535" t="s">
        <v>1295</v>
      </c>
      <c r="AJ535" s="12" t="s">
        <v>1297</v>
      </c>
      <c r="AK535" t="s">
        <v>126</v>
      </c>
      <c r="AL535" t="s">
        <v>126</v>
      </c>
      <c r="AM535" s="8">
        <v>45178</v>
      </c>
      <c r="AN535" s="12" t="s">
        <v>1297</v>
      </c>
      <c r="AO535" s="12" t="s">
        <v>1297</v>
      </c>
      <c r="AP535" t="s">
        <v>1703</v>
      </c>
      <c r="AQ535" t="s">
        <v>120</v>
      </c>
      <c r="AR535" s="35">
        <v>94640</v>
      </c>
      <c r="AS535" t="s">
        <v>1703</v>
      </c>
      <c r="AU535" s="29" t="str">
        <f>IFERROR(Table4[[#This Row],[THT]]/Table4[[#This Row],[ACD_CALLS]],"")</f>
        <v/>
      </c>
      <c r="AV535" s="29">
        <f>COUNTIF(Roster!B:B,Table4[[#This Row],[EMPLID]])</f>
        <v>1</v>
      </c>
      <c r="AW535" s="29">
        <f>IF(Table4[[#This Row],[Is Agent ]]=0,"",SUM(Table4[[#This Row],[I_ACD_TIME]],Table4[[#This Row],[I_ACD_OTHER_TIME]],Table4[[#This Row],[I_ACD_AUX_OUT_TIME]],Table4[[#This Row],[I_ACW_TIME]]))</f>
        <v>0</v>
      </c>
    </row>
    <row r="536" spans="1:49" x14ac:dyDescent="0.25">
      <c r="A536" s="29" t="str">
        <f>CONCATENATE(Table4[[#This Row],[CMSID]],"-",Table4[[#This Row],[CALL_DATE]])</f>
        <v>94640-45177</v>
      </c>
      <c r="B536">
        <v>134217102</v>
      </c>
      <c r="C536" s="8">
        <v>45177</v>
      </c>
      <c r="D536" t="s">
        <v>123</v>
      </c>
      <c r="E536">
        <v>1</v>
      </c>
      <c r="F536">
        <v>0</v>
      </c>
      <c r="G536">
        <v>95</v>
      </c>
      <c r="H536">
        <v>0</v>
      </c>
      <c r="I536">
        <v>0</v>
      </c>
      <c r="J536">
        <v>14</v>
      </c>
      <c r="K536">
        <v>0</v>
      </c>
      <c r="L536">
        <v>0</v>
      </c>
      <c r="M536">
        <v>0</v>
      </c>
      <c r="N536">
        <v>0</v>
      </c>
      <c r="O536">
        <v>0</v>
      </c>
      <c r="P536">
        <v>0</v>
      </c>
      <c r="Q536">
        <v>0</v>
      </c>
      <c r="R536">
        <v>3</v>
      </c>
      <c r="S536">
        <v>0</v>
      </c>
      <c r="T536">
        <v>0</v>
      </c>
      <c r="U536">
        <v>0</v>
      </c>
      <c r="V536">
        <v>0</v>
      </c>
      <c r="W536">
        <v>0</v>
      </c>
      <c r="X536">
        <v>0</v>
      </c>
      <c r="Y536">
        <v>0</v>
      </c>
      <c r="Z536">
        <v>0</v>
      </c>
      <c r="AA536">
        <v>0</v>
      </c>
      <c r="AB536">
        <v>0</v>
      </c>
      <c r="AC536">
        <v>0</v>
      </c>
      <c r="AD536">
        <v>0</v>
      </c>
      <c r="AE536">
        <v>0</v>
      </c>
      <c r="AF536">
        <v>0</v>
      </c>
      <c r="AG536" t="s">
        <v>1431</v>
      </c>
      <c r="AH536" t="s">
        <v>1284</v>
      </c>
      <c r="AI536" t="s">
        <v>1295</v>
      </c>
      <c r="AJ536" s="12" t="s">
        <v>1297</v>
      </c>
      <c r="AK536" t="s">
        <v>126</v>
      </c>
      <c r="AL536" t="s">
        <v>126</v>
      </c>
      <c r="AM536" s="8">
        <v>45178</v>
      </c>
      <c r="AN536" s="12" t="s">
        <v>1297</v>
      </c>
      <c r="AO536" s="12" t="s">
        <v>1297</v>
      </c>
      <c r="AP536" t="s">
        <v>1703</v>
      </c>
      <c r="AQ536" t="s">
        <v>120</v>
      </c>
      <c r="AR536" s="35">
        <v>94640</v>
      </c>
      <c r="AS536" t="s">
        <v>1703</v>
      </c>
      <c r="AU536" s="29">
        <f>IFERROR(Table4[[#This Row],[THT]]/Table4[[#This Row],[ACD_CALLS]],"")</f>
        <v>0</v>
      </c>
      <c r="AV536" s="29">
        <f>COUNTIF(Roster!B:B,Table4[[#This Row],[EMPLID]])</f>
        <v>1</v>
      </c>
      <c r="AW536" s="29">
        <f>IF(Table4[[#This Row],[Is Agent ]]=0,"",SUM(Table4[[#This Row],[I_ACD_TIME]],Table4[[#This Row],[I_ACD_OTHER_TIME]],Table4[[#This Row],[I_ACD_AUX_OUT_TIME]],Table4[[#This Row],[I_ACW_TIME]]))</f>
        <v>109</v>
      </c>
    </row>
    <row r="537" spans="1:49" x14ac:dyDescent="0.25">
      <c r="A537" s="29" t="str">
        <f>CONCATENATE(Table4[[#This Row],[CMSID]],"-",Table4[[#This Row],[CALL_DATE]])</f>
        <v>94640-45177</v>
      </c>
      <c r="B537">
        <v>134217102</v>
      </c>
      <c r="C537" s="8">
        <v>45177</v>
      </c>
      <c r="D537" t="s">
        <v>118</v>
      </c>
      <c r="E537">
        <v>26</v>
      </c>
      <c r="F537">
        <v>0</v>
      </c>
      <c r="G537">
        <v>15389</v>
      </c>
      <c r="H537">
        <v>5077</v>
      </c>
      <c r="I537">
        <v>237</v>
      </c>
      <c r="J537">
        <v>10</v>
      </c>
      <c r="K537">
        <v>0</v>
      </c>
      <c r="L537">
        <v>2317</v>
      </c>
      <c r="M537">
        <v>0</v>
      </c>
      <c r="N537">
        <v>0</v>
      </c>
      <c r="O537">
        <v>13</v>
      </c>
      <c r="P537">
        <v>5461</v>
      </c>
      <c r="Q537">
        <v>19</v>
      </c>
      <c r="R537">
        <v>125</v>
      </c>
      <c r="S537">
        <v>1</v>
      </c>
      <c r="T537">
        <v>0</v>
      </c>
      <c r="U537">
        <v>30495</v>
      </c>
      <c r="V537">
        <v>8878</v>
      </c>
      <c r="W537">
        <v>904</v>
      </c>
      <c r="X537">
        <v>76</v>
      </c>
      <c r="Y537">
        <v>0</v>
      </c>
      <c r="Z537">
        <v>2120</v>
      </c>
      <c r="AA537">
        <v>0</v>
      </c>
      <c r="AB537">
        <v>5717</v>
      </c>
      <c r="AC537">
        <v>716</v>
      </c>
      <c r="AD537">
        <v>0</v>
      </c>
      <c r="AE537">
        <v>0</v>
      </c>
      <c r="AF537">
        <v>0</v>
      </c>
      <c r="AG537" t="s">
        <v>1431</v>
      </c>
      <c r="AH537" t="s">
        <v>1284</v>
      </c>
      <c r="AI537" t="s">
        <v>1295</v>
      </c>
      <c r="AJ537" s="12" t="s">
        <v>1297</v>
      </c>
      <c r="AK537" t="s">
        <v>126</v>
      </c>
      <c r="AL537" t="s">
        <v>126</v>
      </c>
      <c r="AM537" s="8">
        <v>45178</v>
      </c>
      <c r="AN537" s="12" t="s">
        <v>1297</v>
      </c>
      <c r="AO537" s="12" t="s">
        <v>1297</v>
      </c>
      <c r="AP537" t="s">
        <v>1703</v>
      </c>
      <c r="AQ537" t="s">
        <v>120</v>
      </c>
      <c r="AR537" s="35">
        <v>94640</v>
      </c>
      <c r="AS537" t="s">
        <v>1703</v>
      </c>
      <c r="AU537" s="29">
        <f>IFERROR(Table4[[#This Row],[THT]]/Table4[[#This Row],[ACD_CALLS]],"")</f>
        <v>0</v>
      </c>
      <c r="AV537" s="29">
        <f>COUNTIF(Roster!B:B,Table4[[#This Row],[EMPLID]])</f>
        <v>1</v>
      </c>
      <c r="AW537" s="29">
        <f>IF(Table4[[#This Row],[Is Agent ]]=0,"",SUM(Table4[[#This Row],[I_ACD_TIME]],Table4[[#This Row],[I_ACD_OTHER_TIME]],Table4[[#This Row],[I_ACD_AUX_OUT_TIME]],Table4[[#This Row],[I_ACW_TIME]]))</f>
        <v>20713</v>
      </c>
    </row>
    <row r="538" spans="1:49" x14ac:dyDescent="0.25">
      <c r="A538" s="29" t="str">
        <f>CONCATENATE(Table4[[#This Row],[CMSID]],"-",Table4[[#This Row],[CALL_DATE]])</f>
        <v>94640-45176</v>
      </c>
      <c r="B538">
        <v>134217102</v>
      </c>
      <c r="C538" s="8">
        <v>45176</v>
      </c>
      <c r="D538" t="s">
        <v>118</v>
      </c>
      <c r="E538">
        <v>24</v>
      </c>
      <c r="F538">
        <v>0</v>
      </c>
      <c r="G538">
        <v>14635</v>
      </c>
      <c r="H538">
        <v>3238</v>
      </c>
      <c r="I538">
        <v>0</v>
      </c>
      <c r="J538">
        <v>30</v>
      </c>
      <c r="K538">
        <v>0</v>
      </c>
      <c r="L538">
        <v>3124</v>
      </c>
      <c r="M538">
        <v>0</v>
      </c>
      <c r="N538">
        <v>0</v>
      </c>
      <c r="O538">
        <v>17</v>
      </c>
      <c r="P538">
        <v>4175</v>
      </c>
      <c r="Q538">
        <v>17</v>
      </c>
      <c r="R538">
        <v>115</v>
      </c>
      <c r="S538">
        <v>0</v>
      </c>
      <c r="T538">
        <v>0</v>
      </c>
      <c r="U538">
        <v>29154</v>
      </c>
      <c r="V538">
        <v>9362</v>
      </c>
      <c r="W538">
        <v>491</v>
      </c>
      <c r="X538">
        <v>17</v>
      </c>
      <c r="Y538">
        <v>0</v>
      </c>
      <c r="Z538">
        <v>941</v>
      </c>
      <c r="AA538">
        <v>0</v>
      </c>
      <c r="AB538">
        <v>4868</v>
      </c>
      <c r="AC538">
        <v>3518</v>
      </c>
      <c r="AD538">
        <v>0</v>
      </c>
      <c r="AE538">
        <v>0</v>
      </c>
      <c r="AF538">
        <v>0</v>
      </c>
      <c r="AG538" t="s">
        <v>1431</v>
      </c>
      <c r="AH538" t="s">
        <v>1284</v>
      </c>
      <c r="AI538" t="s">
        <v>1295</v>
      </c>
      <c r="AJ538" s="12" t="s">
        <v>1297</v>
      </c>
      <c r="AK538" t="s">
        <v>126</v>
      </c>
      <c r="AL538" t="s">
        <v>126</v>
      </c>
      <c r="AM538" s="8">
        <v>45178</v>
      </c>
      <c r="AN538" s="12" t="s">
        <v>1297</v>
      </c>
      <c r="AO538" s="12" t="s">
        <v>1297</v>
      </c>
      <c r="AP538" t="s">
        <v>1703</v>
      </c>
      <c r="AQ538" t="s">
        <v>120</v>
      </c>
      <c r="AR538" s="35">
        <v>94640</v>
      </c>
      <c r="AS538" t="s">
        <v>1703</v>
      </c>
      <c r="AU538" s="29">
        <f>IFERROR(Table4[[#This Row],[THT]]/Table4[[#This Row],[ACD_CALLS]],"")</f>
        <v>0</v>
      </c>
      <c r="AV538" s="29">
        <f>COUNTIF(Roster!B:B,Table4[[#This Row],[EMPLID]])</f>
        <v>1</v>
      </c>
      <c r="AW538" s="29">
        <f>IF(Table4[[#This Row],[Is Agent ]]=0,"",SUM(Table4[[#This Row],[I_ACD_TIME]],Table4[[#This Row],[I_ACD_OTHER_TIME]],Table4[[#This Row],[I_ACD_AUX_OUT_TIME]],Table4[[#This Row],[I_ACW_TIME]]))</f>
        <v>17903</v>
      </c>
    </row>
    <row r="539" spans="1:49" x14ac:dyDescent="0.25">
      <c r="A539" s="29" t="str">
        <f>CONCATENATE(Table4[[#This Row],[CMSID]],"-",Table4[[#This Row],[CALL_DATE]])</f>
        <v>94640-45175</v>
      </c>
      <c r="B539">
        <v>134217102</v>
      </c>
      <c r="C539" s="8">
        <v>45175</v>
      </c>
      <c r="D539" t="s">
        <v>123</v>
      </c>
      <c r="E539">
        <v>1</v>
      </c>
      <c r="F539">
        <v>0</v>
      </c>
      <c r="G539">
        <v>1075</v>
      </c>
      <c r="H539">
        <v>0</v>
      </c>
      <c r="I539">
        <v>0</v>
      </c>
      <c r="J539">
        <v>0</v>
      </c>
      <c r="K539">
        <v>0</v>
      </c>
      <c r="L539">
        <v>0</v>
      </c>
      <c r="M539">
        <v>0</v>
      </c>
      <c r="N539">
        <v>0</v>
      </c>
      <c r="O539">
        <v>0</v>
      </c>
      <c r="P539">
        <v>0</v>
      </c>
      <c r="Q539">
        <v>0</v>
      </c>
      <c r="R539">
        <v>3</v>
      </c>
      <c r="S539">
        <v>0</v>
      </c>
      <c r="T539">
        <v>0</v>
      </c>
      <c r="U539">
        <v>0</v>
      </c>
      <c r="V539">
        <v>0</v>
      </c>
      <c r="W539">
        <v>0</v>
      </c>
      <c r="X539">
        <v>0</v>
      </c>
      <c r="Y539">
        <v>0</v>
      </c>
      <c r="Z539">
        <v>0</v>
      </c>
      <c r="AA539">
        <v>0</v>
      </c>
      <c r="AB539">
        <v>0</v>
      </c>
      <c r="AC539">
        <v>0</v>
      </c>
      <c r="AD539">
        <v>0</v>
      </c>
      <c r="AE539">
        <v>0</v>
      </c>
      <c r="AF539">
        <v>0</v>
      </c>
      <c r="AG539" t="s">
        <v>1431</v>
      </c>
      <c r="AH539" t="s">
        <v>1284</v>
      </c>
      <c r="AI539" t="s">
        <v>1295</v>
      </c>
      <c r="AJ539" s="12" t="s">
        <v>1297</v>
      </c>
      <c r="AK539" t="s">
        <v>126</v>
      </c>
      <c r="AL539" t="s">
        <v>126</v>
      </c>
      <c r="AM539" s="8">
        <v>45178</v>
      </c>
      <c r="AN539" s="12" t="s">
        <v>1297</v>
      </c>
      <c r="AO539" s="12" t="s">
        <v>1297</v>
      </c>
      <c r="AP539" t="s">
        <v>1703</v>
      </c>
      <c r="AQ539" t="s">
        <v>120</v>
      </c>
      <c r="AR539" s="35">
        <v>94640</v>
      </c>
      <c r="AS539" t="s">
        <v>1703</v>
      </c>
      <c r="AU539" s="29">
        <f>IFERROR(Table4[[#This Row],[THT]]/Table4[[#This Row],[ACD_CALLS]],"")</f>
        <v>0</v>
      </c>
      <c r="AV539" s="29">
        <f>COUNTIF(Roster!B:B,Table4[[#This Row],[EMPLID]])</f>
        <v>1</v>
      </c>
      <c r="AW539" s="29">
        <f>IF(Table4[[#This Row],[Is Agent ]]=0,"",SUM(Table4[[#This Row],[I_ACD_TIME]],Table4[[#This Row],[I_ACD_OTHER_TIME]],Table4[[#This Row],[I_ACD_AUX_OUT_TIME]],Table4[[#This Row],[I_ACW_TIME]]))</f>
        <v>1075</v>
      </c>
    </row>
    <row r="540" spans="1:49" x14ac:dyDescent="0.25">
      <c r="A540" s="29" t="str">
        <f>CONCATENATE(Table4[[#This Row],[CMSID]],"-",Table4[[#This Row],[CALL_DATE]])</f>
        <v>174641-45170</v>
      </c>
      <c r="B540">
        <v>142251102</v>
      </c>
      <c r="C540" s="8">
        <v>45170</v>
      </c>
      <c r="D540" t="s">
        <v>123</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t="s">
        <v>1439</v>
      </c>
      <c r="AH540" t="s">
        <v>1288</v>
      </c>
      <c r="AI540" t="s">
        <v>1295</v>
      </c>
      <c r="AJ540" s="12" t="s">
        <v>1297</v>
      </c>
      <c r="AK540" t="s">
        <v>126</v>
      </c>
      <c r="AL540" t="s">
        <v>126</v>
      </c>
      <c r="AM540" s="8">
        <v>45171</v>
      </c>
      <c r="AN540" s="12" t="s">
        <v>1297</v>
      </c>
      <c r="AO540" s="12" t="s">
        <v>1297</v>
      </c>
      <c r="AP540" t="s">
        <v>1703</v>
      </c>
      <c r="AQ540" t="s">
        <v>120</v>
      </c>
      <c r="AR540" s="35">
        <v>174641</v>
      </c>
      <c r="AS540" t="s">
        <v>1703</v>
      </c>
      <c r="AU540" s="29" t="str">
        <f>IFERROR(Table4[[#This Row],[THT]]/Table4[[#This Row],[ACD_CALLS]],"")</f>
        <v/>
      </c>
      <c r="AV540" s="29">
        <f>COUNTIF(Roster!B:B,Table4[[#This Row],[EMPLID]])</f>
        <v>1</v>
      </c>
      <c r="AW540" s="29">
        <f>IF(Table4[[#This Row],[Is Agent ]]=0,"",SUM(Table4[[#This Row],[I_ACD_TIME]],Table4[[#This Row],[I_ACD_OTHER_TIME]],Table4[[#This Row],[I_ACD_AUX_OUT_TIME]],Table4[[#This Row],[I_ACW_TIME]]))</f>
        <v>0</v>
      </c>
    </row>
    <row r="541" spans="1:49" x14ac:dyDescent="0.25">
      <c r="A541" s="29" t="str">
        <f>CONCATENATE(Table4[[#This Row],[CMSID]],"-",Table4[[#This Row],[CALL_DATE]])</f>
        <v>174641-45176</v>
      </c>
      <c r="B541">
        <v>142251102</v>
      </c>
      <c r="C541" s="8">
        <v>45176</v>
      </c>
      <c r="D541" t="s">
        <v>123</v>
      </c>
      <c r="E541">
        <v>3</v>
      </c>
      <c r="F541">
        <v>0</v>
      </c>
      <c r="G541">
        <v>1302</v>
      </c>
      <c r="H541">
        <v>12</v>
      </c>
      <c r="I541">
        <v>130</v>
      </c>
      <c r="J541">
        <v>0</v>
      </c>
      <c r="K541">
        <v>0</v>
      </c>
      <c r="L541">
        <v>130</v>
      </c>
      <c r="M541">
        <v>0</v>
      </c>
      <c r="N541">
        <v>0</v>
      </c>
      <c r="O541">
        <v>2</v>
      </c>
      <c r="P541">
        <v>143</v>
      </c>
      <c r="Q541">
        <v>2</v>
      </c>
      <c r="R541">
        <v>7</v>
      </c>
      <c r="S541">
        <v>1</v>
      </c>
      <c r="T541">
        <v>0</v>
      </c>
      <c r="U541">
        <v>0</v>
      </c>
      <c r="V541">
        <v>0</v>
      </c>
      <c r="W541">
        <v>0</v>
      </c>
      <c r="X541">
        <v>0</v>
      </c>
      <c r="Y541">
        <v>0</v>
      </c>
      <c r="Z541">
        <v>0</v>
      </c>
      <c r="AA541">
        <v>0</v>
      </c>
      <c r="AB541">
        <v>0</v>
      </c>
      <c r="AC541">
        <v>0</v>
      </c>
      <c r="AD541">
        <v>0</v>
      </c>
      <c r="AE541">
        <v>0</v>
      </c>
      <c r="AF541">
        <v>0</v>
      </c>
      <c r="AG541" t="s">
        <v>1439</v>
      </c>
      <c r="AH541" t="s">
        <v>1288</v>
      </c>
      <c r="AI541" t="s">
        <v>1295</v>
      </c>
      <c r="AJ541" s="12" t="s">
        <v>1297</v>
      </c>
      <c r="AK541" t="s">
        <v>126</v>
      </c>
      <c r="AL541" t="s">
        <v>126</v>
      </c>
      <c r="AM541" s="8">
        <v>45178</v>
      </c>
      <c r="AN541" s="12" t="s">
        <v>1297</v>
      </c>
      <c r="AO541" s="12" t="s">
        <v>1297</v>
      </c>
      <c r="AP541" t="s">
        <v>1703</v>
      </c>
      <c r="AQ541" t="s">
        <v>120</v>
      </c>
      <c r="AR541" s="35">
        <v>174641</v>
      </c>
      <c r="AS541" t="s">
        <v>1703</v>
      </c>
      <c r="AU541" s="29">
        <f>IFERROR(Table4[[#This Row],[THT]]/Table4[[#This Row],[ACD_CALLS]],"")</f>
        <v>0</v>
      </c>
      <c r="AV541" s="29">
        <f>COUNTIF(Roster!B:B,Table4[[#This Row],[EMPLID]])</f>
        <v>1</v>
      </c>
      <c r="AW541" s="29">
        <f>IF(Table4[[#This Row],[Is Agent ]]=0,"",SUM(Table4[[#This Row],[I_ACD_TIME]],Table4[[#This Row],[I_ACD_OTHER_TIME]],Table4[[#This Row],[I_ACD_AUX_OUT_TIME]],Table4[[#This Row],[I_ACW_TIME]]))</f>
        <v>1444</v>
      </c>
    </row>
    <row r="542" spans="1:49" x14ac:dyDescent="0.25">
      <c r="A542" s="29" t="str">
        <f>CONCATENATE(Table4[[#This Row],[CMSID]],"-",Table4[[#This Row],[CALL_DATE]])</f>
        <v>174641-45178</v>
      </c>
      <c r="B542">
        <v>142251102</v>
      </c>
      <c r="C542" s="8">
        <v>45178</v>
      </c>
      <c r="D542" t="s">
        <v>118</v>
      </c>
      <c r="E542">
        <v>38</v>
      </c>
      <c r="F542">
        <v>0</v>
      </c>
      <c r="G542">
        <v>21267</v>
      </c>
      <c r="H542">
        <v>3821</v>
      </c>
      <c r="I542">
        <v>39</v>
      </c>
      <c r="J542">
        <v>144</v>
      </c>
      <c r="K542">
        <v>0</v>
      </c>
      <c r="L542">
        <v>1407</v>
      </c>
      <c r="M542">
        <v>0</v>
      </c>
      <c r="N542">
        <v>0</v>
      </c>
      <c r="O542">
        <v>26</v>
      </c>
      <c r="P542">
        <v>3971</v>
      </c>
      <c r="Q542">
        <v>20</v>
      </c>
      <c r="R542">
        <v>183</v>
      </c>
      <c r="S542">
        <v>0</v>
      </c>
      <c r="T542">
        <v>0</v>
      </c>
      <c r="U542">
        <v>35756</v>
      </c>
      <c r="V542">
        <v>7664</v>
      </c>
      <c r="W542">
        <v>2677</v>
      </c>
      <c r="X542">
        <v>212</v>
      </c>
      <c r="Y542">
        <v>0</v>
      </c>
      <c r="Z542">
        <v>2585</v>
      </c>
      <c r="AA542">
        <v>0</v>
      </c>
      <c r="AB542">
        <v>4604</v>
      </c>
      <c r="AC542">
        <v>211</v>
      </c>
      <c r="AD542">
        <v>0</v>
      </c>
      <c r="AE542">
        <v>0</v>
      </c>
      <c r="AF542">
        <v>0</v>
      </c>
      <c r="AG542" t="s">
        <v>1439</v>
      </c>
      <c r="AH542" t="s">
        <v>1288</v>
      </c>
      <c r="AI542" t="s">
        <v>1295</v>
      </c>
      <c r="AJ542" s="12" t="s">
        <v>1297</v>
      </c>
      <c r="AK542" t="s">
        <v>126</v>
      </c>
      <c r="AL542" t="s">
        <v>126</v>
      </c>
      <c r="AM542" s="8">
        <v>45178</v>
      </c>
      <c r="AN542" s="12" t="s">
        <v>1297</v>
      </c>
      <c r="AO542" s="12" t="s">
        <v>1297</v>
      </c>
      <c r="AP542" t="s">
        <v>1703</v>
      </c>
      <c r="AQ542" t="s">
        <v>120</v>
      </c>
      <c r="AR542" s="35">
        <v>174641</v>
      </c>
      <c r="AS542" t="s">
        <v>1703</v>
      </c>
      <c r="AU542" s="29">
        <f>IFERROR(Table4[[#This Row],[THT]]/Table4[[#This Row],[ACD_CALLS]],"")</f>
        <v>0</v>
      </c>
      <c r="AV542" s="29">
        <f>COUNTIF(Roster!B:B,Table4[[#This Row],[EMPLID]])</f>
        <v>1</v>
      </c>
      <c r="AW542" s="29">
        <f>IF(Table4[[#This Row],[Is Agent ]]=0,"",SUM(Table4[[#This Row],[I_ACD_TIME]],Table4[[#This Row],[I_ACD_OTHER_TIME]],Table4[[#This Row],[I_ACD_AUX_OUT_TIME]],Table4[[#This Row],[I_ACW_TIME]]))</f>
        <v>25271</v>
      </c>
    </row>
    <row r="543" spans="1:49" x14ac:dyDescent="0.25">
      <c r="A543" s="29" t="str">
        <f>CONCATENATE(Table4[[#This Row],[CMSID]],"-",Table4[[#This Row],[CALL_DATE]])</f>
        <v>174641-45176</v>
      </c>
      <c r="B543">
        <v>142251102</v>
      </c>
      <c r="C543" s="8">
        <v>45176</v>
      </c>
      <c r="D543" t="s">
        <v>118</v>
      </c>
      <c r="E543">
        <v>41</v>
      </c>
      <c r="F543">
        <v>0</v>
      </c>
      <c r="G543">
        <v>19300</v>
      </c>
      <c r="H543">
        <v>3583</v>
      </c>
      <c r="I543">
        <v>524</v>
      </c>
      <c r="J543">
        <v>36</v>
      </c>
      <c r="K543">
        <v>0</v>
      </c>
      <c r="L543">
        <v>2277</v>
      </c>
      <c r="M543">
        <v>0</v>
      </c>
      <c r="N543">
        <v>0</v>
      </c>
      <c r="O543">
        <v>15</v>
      </c>
      <c r="P543">
        <v>4451</v>
      </c>
      <c r="Q543">
        <v>26</v>
      </c>
      <c r="R543">
        <v>197</v>
      </c>
      <c r="S543">
        <v>3</v>
      </c>
      <c r="T543">
        <v>0</v>
      </c>
      <c r="U543">
        <v>36241</v>
      </c>
      <c r="V543">
        <v>10057</v>
      </c>
      <c r="W543">
        <v>1511</v>
      </c>
      <c r="X543">
        <v>81</v>
      </c>
      <c r="Y543">
        <v>0</v>
      </c>
      <c r="Z543">
        <v>3854</v>
      </c>
      <c r="AA543">
        <v>0</v>
      </c>
      <c r="AB543">
        <v>3847</v>
      </c>
      <c r="AC543">
        <v>1062</v>
      </c>
      <c r="AD543">
        <v>0</v>
      </c>
      <c r="AE543">
        <v>0</v>
      </c>
      <c r="AF543">
        <v>0</v>
      </c>
      <c r="AG543" t="s">
        <v>1439</v>
      </c>
      <c r="AH543" t="s">
        <v>1288</v>
      </c>
      <c r="AI543" t="s">
        <v>1295</v>
      </c>
      <c r="AJ543" s="12" t="s">
        <v>1297</v>
      </c>
      <c r="AK543" t="s">
        <v>126</v>
      </c>
      <c r="AL543" t="s">
        <v>126</v>
      </c>
      <c r="AM543" s="8">
        <v>45178</v>
      </c>
      <c r="AN543" s="12" t="s">
        <v>1297</v>
      </c>
      <c r="AO543" s="12" t="s">
        <v>1297</v>
      </c>
      <c r="AP543" t="s">
        <v>1703</v>
      </c>
      <c r="AQ543" t="s">
        <v>120</v>
      </c>
      <c r="AR543" s="35">
        <v>174641</v>
      </c>
      <c r="AS543" t="s">
        <v>1703</v>
      </c>
      <c r="AU543" s="29">
        <f>IFERROR(Table4[[#This Row],[THT]]/Table4[[#This Row],[ACD_CALLS]],"")</f>
        <v>0</v>
      </c>
      <c r="AV543" s="29">
        <f>COUNTIF(Roster!B:B,Table4[[#This Row],[EMPLID]])</f>
        <v>1</v>
      </c>
      <c r="AW543" s="29">
        <f>IF(Table4[[#This Row],[Is Agent ]]=0,"",SUM(Table4[[#This Row],[I_ACD_TIME]],Table4[[#This Row],[I_ACD_OTHER_TIME]],Table4[[#This Row],[I_ACD_AUX_OUT_TIME]],Table4[[#This Row],[I_ACW_TIME]]))</f>
        <v>23443</v>
      </c>
    </row>
    <row r="544" spans="1:49" x14ac:dyDescent="0.25">
      <c r="A544" s="29" t="str">
        <f>CONCATENATE(Table4[[#This Row],[CMSID]],"-",Table4[[#This Row],[CALL_DATE]])</f>
        <v>174641-45174</v>
      </c>
      <c r="B544">
        <v>142251102</v>
      </c>
      <c r="C544" s="8">
        <v>45174</v>
      </c>
      <c r="D544" t="s">
        <v>123</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t="s">
        <v>1439</v>
      </c>
      <c r="AH544" t="s">
        <v>1288</v>
      </c>
      <c r="AI544" t="s">
        <v>1295</v>
      </c>
      <c r="AJ544" s="12" t="s">
        <v>1297</v>
      </c>
      <c r="AK544" t="s">
        <v>126</v>
      </c>
      <c r="AL544" t="s">
        <v>126</v>
      </c>
      <c r="AM544" s="8">
        <v>45178</v>
      </c>
      <c r="AN544" s="12" t="s">
        <v>1297</v>
      </c>
      <c r="AO544" s="12" t="s">
        <v>1297</v>
      </c>
      <c r="AP544" t="s">
        <v>1703</v>
      </c>
      <c r="AQ544" t="s">
        <v>120</v>
      </c>
      <c r="AR544" s="35">
        <v>174641</v>
      </c>
      <c r="AS544" t="s">
        <v>1703</v>
      </c>
      <c r="AU544" s="29" t="str">
        <f>IFERROR(Table4[[#This Row],[THT]]/Table4[[#This Row],[ACD_CALLS]],"")</f>
        <v/>
      </c>
      <c r="AV544" s="29">
        <f>COUNTIF(Roster!B:B,Table4[[#This Row],[EMPLID]])</f>
        <v>1</v>
      </c>
      <c r="AW544" s="29">
        <f>IF(Table4[[#This Row],[Is Agent ]]=0,"",SUM(Table4[[#This Row],[I_ACD_TIME]],Table4[[#This Row],[I_ACD_OTHER_TIME]],Table4[[#This Row],[I_ACD_AUX_OUT_TIME]],Table4[[#This Row],[I_ACW_TIME]]))</f>
        <v>0</v>
      </c>
    </row>
    <row r="545" spans="1:49" x14ac:dyDescent="0.25">
      <c r="A545" s="29" t="str">
        <f>CONCATENATE(Table4[[#This Row],[CMSID]],"-",Table4[[#This Row],[CALL_DATE]])</f>
        <v>174641-45174</v>
      </c>
      <c r="B545">
        <v>142251102</v>
      </c>
      <c r="C545" s="8">
        <v>45174</v>
      </c>
      <c r="D545" t="s">
        <v>118</v>
      </c>
      <c r="E545">
        <v>33</v>
      </c>
      <c r="F545">
        <v>1</v>
      </c>
      <c r="G545">
        <v>15322</v>
      </c>
      <c r="H545">
        <v>4095</v>
      </c>
      <c r="I545">
        <v>149</v>
      </c>
      <c r="J545">
        <v>48</v>
      </c>
      <c r="K545">
        <v>0</v>
      </c>
      <c r="L545">
        <v>2716</v>
      </c>
      <c r="M545">
        <v>0</v>
      </c>
      <c r="N545">
        <v>0</v>
      </c>
      <c r="O545">
        <v>19</v>
      </c>
      <c r="P545">
        <v>4508</v>
      </c>
      <c r="Q545">
        <v>24</v>
      </c>
      <c r="R545">
        <v>164</v>
      </c>
      <c r="S545">
        <v>3</v>
      </c>
      <c r="T545">
        <v>0</v>
      </c>
      <c r="U545">
        <v>32065</v>
      </c>
      <c r="V545">
        <v>11252</v>
      </c>
      <c r="W545">
        <v>1157</v>
      </c>
      <c r="X545">
        <v>223</v>
      </c>
      <c r="Y545">
        <v>0</v>
      </c>
      <c r="Z545">
        <v>1434</v>
      </c>
      <c r="AA545">
        <v>0</v>
      </c>
      <c r="AB545">
        <v>5720</v>
      </c>
      <c r="AC545">
        <v>1010</v>
      </c>
      <c r="AD545">
        <v>0</v>
      </c>
      <c r="AE545">
        <v>2678</v>
      </c>
      <c r="AF545">
        <v>0</v>
      </c>
      <c r="AG545" t="s">
        <v>1439</v>
      </c>
      <c r="AH545" t="s">
        <v>1288</v>
      </c>
      <c r="AI545" t="s">
        <v>1295</v>
      </c>
      <c r="AJ545" s="12" t="s">
        <v>1297</v>
      </c>
      <c r="AK545" t="s">
        <v>126</v>
      </c>
      <c r="AL545" t="s">
        <v>126</v>
      </c>
      <c r="AM545" s="8">
        <v>45178</v>
      </c>
      <c r="AN545" s="12" t="s">
        <v>1297</v>
      </c>
      <c r="AO545" s="12" t="s">
        <v>1297</v>
      </c>
      <c r="AP545" t="s">
        <v>1703</v>
      </c>
      <c r="AQ545" t="s">
        <v>120</v>
      </c>
      <c r="AR545" s="35">
        <v>174641</v>
      </c>
      <c r="AS545" t="s">
        <v>1703</v>
      </c>
      <c r="AU545" s="29">
        <f>IFERROR(Table4[[#This Row],[THT]]/Table4[[#This Row],[ACD_CALLS]],"")</f>
        <v>0</v>
      </c>
      <c r="AV545" s="29">
        <f>COUNTIF(Roster!B:B,Table4[[#This Row],[EMPLID]])</f>
        <v>1</v>
      </c>
      <c r="AW545" s="29">
        <f>IF(Table4[[#This Row],[Is Agent ]]=0,"",SUM(Table4[[#This Row],[I_ACD_TIME]],Table4[[#This Row],[I_ACD_OTHER_TIME]],Table4[[#This Row],[I_ACD_AUX_OUT_TIME]],Table4[[#This Row],[I_ACW_TIME]]))</f>
        <v>19614</v>
      </c>
    </row>
    <row r="546" spans="1:49" x14ac:dyDescent="0.25">
      <c r="A546" s="29" t="str">
        <f>CONCATENATE(Table4[[#This Row],[CMSID]],"-",Table4[[#This Row],[CALL_DATE]])</f>
        <v>174641-45170</v>
      </c>
      <c r="B546">
        <v>142251102</v>
      </c>
      <c r="C546" s="8">
        <v>45170</v>
      </c>
      <c r="D546" t="s">
        <v>118</v>
      </c>
      <c r="E546">
        <v>36</v>
      </c>
      <c r="F546">
        <v>0</v>
      </c>
      <c r="G546">
        <v>14477</v>
      </c>
      <c r="H546">
        <v>3929</v>
      </c>
      <c r="I546">
        <v>574</v>
      </c>
      <c r="J546">
        <v>131</v>
      </c>
      <c r="K546">
        <v>0</v>
      </c>
      <c r="L546">
        <v>2128</v>
      </c>
      <c r="M546">
        <v>0</v>
      </c>
      <c r="N546">
        <v>0</v>
      </c>
      <c r="O546">
        <v>19</v>
      </c>
      <c r="P546">
        <v>4664</v>
      </c>
      <c r="Q546">
        <v>27</v>
      </c>
      <c r="R546">
        <v>171</v>
      </c>
      <c r="S546">
        <v>4</v>
      </c>
      <c r="T546">
        <v>0</v>
      </c>
      <c r="U546">
        <v>27133</v>
      </c>
      <c r="V546">
        <v>8425</v>
      </c>
      <c r="W546">
        <v>0</v>
      </c>
      <c r="X546">
        <v>55</v>
      </c>
      <c r="Y546">
        <v>0</v>
      </c>
      <c r="Z546">
        <v>1995</v>
      </c>
      <c r="AA546">
        <v>0</v>
      </c>
      <c r="AB546">
        <v>5789</v>
      </c>
      <c r="AC546">
        <v>0</v>
      </c>
      <c r="AD546">
        <v>0</v>
      </c>
      <c r="AE546">
        <v>0</v>
      </c>
      <c r="AF546">
        <v>0</v>
      </c>
      <c r="AG546" t="s">
        <v>1439</v>
      </c>
      <c r="AH546" t="s">
        <v>1288</v>
      </c>
      <c r="AI546" t="s">
        <v>1295</v>
      </c>
      <c r="AJ546" s="12" t="s">
        <v>1297</v>
      </c>
      <c r="AK546" t="s">
        <v>126</v>
      </c>
      <c r="AL546" t="s">
        <v>126</v>
      </c>
      <c r="AM546" s="8">
        <v>45171</v>
      </c>
      <c r="AN546" s="12" t="s">
        <v>1297</v>
      </c>
      <c r="AO546" s="12" t="s">
        <v>1297</v>
      </c>
      <c r="AP546" t="s">
        <v>1703</v>
      </c>
      <c r="AQ546" t="s">
        <v>120</v>
      </c>
      <c r="AR546" s="35">
        <v>174641</v>
      </c>
      <c r="AS546" t="s">
        <v>1703</v>
      </c>
      <c r="AU546" s="29">
        <f>IFERROR(Table4[[#This Row],[THT]]/Table4[[#This Row],[ACD_CALLS]],"")</f>
        <v>0</v>
      </c>
      <c r="AV546" s="29">
        <f>COUNTIF(Roster!B:B,Table4[[#This Row],[EMPLID]])</f>
        <v>1</v>
      </c>
      <c r="AW546" s="29">
        <f>IF(Table4[[#This Row],[Is Agent ]]=0,"",SUM(Table4[[#This Row],[I_ACD_TIME]],Table4[[#This Row],[I_ACD_OTHER_TIME]],Table4[[#This Row],[I_ACD_AUX_OUT_TIME]],Table4[[#This Row],[I_ACW_TIME]]))</f>
        <v>19111</v>
      </c>
    </row>
    <row r="547" spans="1:49" x14ac:dyDescent="0.25">
      <c r="A547" s="29" t="str">
        <f>CONCATENATE(Table4[[#This Row],[CMSID]],"-",Table4[[#This Row],[CALL_DATE]])</f>
        <v>174641-45177</v>
      </c>
      <c r="B547">
        <v>142251102</v>
      </c>
      <c r="C547" s="8">
        <v>45177</v>
      </c>
      <c r="D547" t="s">
        <v>123</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t="s">
        <v>1439</v>
      </c>
      <c r="AH547" t="s">
        <v>1288</v>
      </c>
      <c r="AI547" t="s">
        <v>1295</v>
      </c>
      <c r="AJ547" s="12" t="s">
        <v>1297</v>
      </c>
      <c r="AK547" t="s">
        <v>126</v>
      </c>
      <c r="AL547" t="s">
        <v>126</v>
      </c>
      <c r="AM547" s="8">
        <v>45178</v>
      </c>
      <c r="AN547" s="12" t="s">
        <v>1297</v>
      </c>
      <c r="AO547" s="12" t="s">
        <v>1297</v>
      </c>
      <c r="AP547" t="s">
        <v>1703</v>
      </c>
      <c r="AQ547" t="s">
        <v>120</v>
      </c>
      <c r="AR547" s="35">
        <v>174641</v>
      </c>
      <c r="AS547" t="s">
        <v>1703</v>
      </c>
      <c r="AU547" s="29" t="str">
        <f>IFERROR(Table4[[#This Row],[THT]]/Table4[[#This Row],[ACD_CALLS]],"")</f>
        <v/>
      </c>
      <c r="AV547" s="29">
        <f>COUNTIF(Roster!B:B,Table4[[#This Row],[EMPLID]])</f>
        <v>1</v>
      </c>
      <c r="AW547" s="29">
        <f>IF(Table4[[#This Row],[Is Agent ]]=0,"",SUM(Table4[[#This Row],[I_ACD_TIME]],Table4[[#This Row],[I_ACD_OTHER_TIME]],Table4[[#This Row],[I_ACD_AUX_OUT_TIME]],Table4[[#This Row],[I_ACW_TIME]]))</f>
        <v>0</v>
      </c>
    </row>
    <row r="548" spans="1:49" x14ac:dyDescent="0.25">
      <c r="A548" s="29" t="str">
        <f>CONCATENATE(Table4[[#This Row],[CMSID]],"-",Table4[[#This Row],[CALL_DATE]])</f>
        <v>174641-45178</v>
      </c>
      <c r="B548">
        <v>142251102</v>
      </c>
      <c r="C548" s="8">
        <v>45178</v>
      </c>
      <c r="D548" t="s">
        <v>123</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t="s">
        <v>1439</v>
      </c>
      <c r="AH548" t="s">
        <v>1288</v>
      </c>
      <c r="AI548" t="s">
        <v>1295</v>
      </c>
      <c r="AJ548" s="12" t="s">
        <v>1297</v>
      </c>
      <c r="AK548" t="s">
        <v>126</v>
      </c>
      <c r="AL548" t="s">
        <v>126</v>
      </c>
      <c r="AM548" s="8">
        <v>45178</v>
      </c>
      <c r="AN548" s="12" t="s">
        <v>1297</v>
      </c>
      <c r="AO548" s="12" t="s">
        <v>1297</v>
      </c>
      <c r="AP548" t="s">
        <v>1703</v>
      </c>
      <c r="AQ548" t="s">
        <v>120</v>
      </c>
      <c r="AR548" s="35">
        <v>174641</v>
      </c>
      <c r="AS548" t="s">
        <v>1703</v>
      </c>
      <c r="AU548" s="29" t="str">
        <f>IFERROR(Table4[[#This Row],[THT]]/Table4[[#This Row],[ACD_CALLS]],"")</f>
        <v/>
      </c>
      <c r="AV548" s="29">
        <f>COUNTIF(Roster!B:B,Table4[[#This Row],[EMPLID]])</f>
        <v>1</v>
      </c>
      <c r="AW548" s="29">
        <f>IF(Table4[[#This Row],[Is Agent ]]=0,"",SUM(Table4[[#This Row],[I_ACD_TIME]],Table4[[#This Row],[I_ACD_OTHER_TIME]],Table4[[#This Row],[I_ACD_AUX_OUT_TIME]],Table4[[#This Row],[I_ACW_TIME]]))</f>
        <v>0</v>
      </c>
    </row>
    <row r="549" spans="1:49" x14ac:dyDescent="0.25">
      <c r="A549" s="29" t="str">
        <f>CONCATENATE(Table4[[#This Row],[CMSID]],"-",Table4[[#This Row],[CALL_DATE]])</f>
        <v>174641-45177</v>
      </c>
      <c r="B549">
        <v>142251102</v>
      </c>
      <c r="C549" s="8">
        <v>45177</v>
      </c>
      <c r="D549" t="s">
        <v>118</v>
      </c>
      <c r="E549">
        <v>38</v>
      </c>
      <c r="F549">
        <v>0</v>
      </c>
      <c r="G549">
        <v>18968</v>
      </c>
      <c r="H549">
        <v>4040</v>
      </c>
      <c r="I549">
        <v>483</v>
      </c>
      <c r="J549">
        <v>1777</v>
      </c>
      <c r="K549">
        <v>1637</v>
      </c>
      <c r="L549">
        <v>3180</v>
      </c>
      <c r="M549">
        <v>0</v>
      </c>
      <c r="N549">
        <v>1</v>
      </c>
      <c r="O549">
        <v>14</v>
      </c>
      <c r="P549">
        <v>5455</v>
      </c>
      <c r="Q549">
        <v>29</v>
      </c>
      <c r="R549">
        <v>185</v>
      </c>
      <c r="S549">
        <v>2</v>
      </c>
      <c r="T549">
        <v>0</v>
      </c>
      <c r="U549">
        <v>36093</v>
      </c>
      <c r="V549">
        <v>10373</v>
      </c>
      <c r="W549">
        <v>745</v>
      </c>
      <c r="X549">
        <v>60</v>
      </c>
      <c r="Y549">
        <v>1510</v>
      </c>
      <c r="Z549">
        <v>1747</v>
      </c>
      <c r="AA549">
        <v>0</v>
      </c>
      <c r="AB549">
        <v>6544</v>
      </c>
      <c r="AC549">
        <v>0</v>
      </c>
      <c r="AD549">
        <v>0</v>
      </c>
      <c r="AE549">
        <v>0</v>
      </c>
      <c r="AF549">
        <v>0</v>
      </c>
      <c r="AG549" t="s">
        <v>1439</v>
      </c>
      <c r="AH549" t="s">
        <v>1288</v>
      </c>
      <c r="AI549" t="s">
        <v>1295</v>
      </c>
      <c r="AJ549" s="12" t="s">
        <v>1297</v>
      </c>
      <c r="AK549" t="s">
        <v>126</v>
      </c>
      <c r="AL549" t="s">
        <v>126</v>
      </c>
      <c r="AM549" s="8">
        <v>45178</v>
      </c>
      <c r="AN549" s="12" t="s">
        <v>1297</v>
      </c>
      <c r="AO549" s="12" t="s">
        <v>1297</v>
      </c>
      <c r="AP549" t="s">
        <v>1703</v>
      </c>
      <c r="AQ549" t="s">
        <v>120</v>
      </c>
      <c r="AR549" s="35">
        <v>174641</v>
      </c>
      <c r="AS549" t="s">
        <v>1703</v>
      </c>
      <c r="AU549" s="29">
        <f>IFERROR(Table4[[#This Row],[THT]]/Table4[[#This Row],[ACD_CALLS]],"")</f>
        <v>0</v>
      </c>
      <c r="AV549" s="29">
        <f>COUNTIF(Roster!B:B,Table4[[#This Row],[EMPLID]])</f>
        <v>1</v>
      </c>
      <c r="AW549" s="29">
        <f>IF(Table4[[#This Row],[Is Agent ]]=0,"",SUM(Table4[[#This Row],[I_ACD_TIME]],Table4[[#This Row],[I_ACD_OTHER_TIME]],Table4[[#This Row],[I_ACD_AUX_OUT_TIME]],Table4[[#This Row],[I_ACW_TIME]]))</f>
        <v>25268</v>
      </c>
    </row>
    <row r="550" spans="1:49" x14ac:dyDescent="0.25">
      <c r="A550" s="29" t="str">
        <f>CONCATENATE(Table4[[#This Row],[CMSID]],"-",Table4[[#This Row],[CALL_DATE]])</f>
        <v>74640-45177</v>
      </c>
      <c r="B550">
        <v>93207102</v>
      </c>
      <c r="C550" s="8">
        <v>45177</v>
      </c>
      <c r="D550" t="s">
        <v>123</v>
      </c>
      <c r="E550">
        <v>1</v>
      </c>
      <c r="F550">
        <v>0</v>
      </c>
      <c r="G550">
        <v>271</v>
      </c>
      <c r="H550">
        <v>0</v>
      </c>
      <c r="I550">
        <v>0</v>
      </c>
      <c r="J550">
        <v>7</v>
      </c>
      <c r="K550">
        <v>0</v>
      </c>
      <c r="L550">
        <v>7225</v>
      </c>
      <c r="M550">
        <v>0</v>
      </c>
      <c r="N550">
        <v>0</v>
      </c>
      <c r="O550">
        <v>14</v>
      </c>
      <c r="P550">
        <v>187</v>
      </c>
      <c r="Q550">
        <v>1</v>
      </c>
      <c r="R550">
        <v>3</v>
      </c>
      <c r="S550">
        <v>0</v>
      </c>
      <c r="T550">
        <v>0</v>
      </c>
      <c r="U550">
        <v>37010</v>
      </c>
      <c r="V550">
        <v>12757</v>
      </c>
      <c r="W550">
        <v>419</v>
      </c>
      <c r="X550">
        <v>88</v>
      </c>
      <c r="Y550">
        <v>875</v>
      </c>
      <c r="Z550">
        <v>2364</v>
      </c>
      <c r="AA550">
        <v>0</v>
      </c>
      <c r="AB550">
        <v>9252</v>
      </c>
      <c r="AC550">
        <v>0</v>
      </c>
      <c r="AD550">
        <v>0</v>
      </c>
      <c r="AE550">
        <v>164</v>
      </c>
      <c r="AF550">
        <v>0</v>
      </c>
      <c r="AG550" t="s">
        <v>1390</v>
      </c>
      <c r="AH550" t="s">
        <v>1288</v>
      </c>
      <c r="AI550" t="s">
        <v>1295</v>
      </c>
      <c r="AJ550" s="12" t="s">
        <v>1297</v>
      </c>
      <c r="AK550" t="s">
        <v>119</v>
      </c>
      <c r="AL550" t="s">
        <v>119</v>
      </c>
      <c r="AM550" s="8">
        <v>45178</v>
      </c>
      <c r="AN550" s="12" t="s">
        <v>1297</v>
      </c>
      <c r="AO550" s="12" t="s">
        <v>1297</v>
      </c>
      <c r="AP550" t="s">
        <v>1703</v>
      </c>
      <c r="AQ550" t="s">
        <v>120</v>
      </c>
      <c r="AR550" s="35">
        <v>74640</v>
      </c>
      <c r="AS550" t="s">
        <v>1703</v>
      </c>
      <c r="AU550" s="29">
        <f>IFERROR(Table4[[#This Row],[THT]]/Table4[[#This Row],[ACD_CALLS]],"")</f>
        <v>0</v>
      </c>
      <c r="AV550" s="29">
        <f>COUNTIF(Roster!B:B,Table4[[#This Row],[EMPLID]])</f>
        <v>1</v>
      </c>
      <c r="AW550" s="29">
        <f>IF(Table4[[#This Row],[Is Agent ]]=0,"",SUM(Table4[[#This Row],[I_ACD_TIME]],Table4[[#This Row],[I_ACD_OTHER_TIME]],Table4[[#This Row],[I_ACD_AUX_OUT_TIME]],Table4[[#This Row],[I_ACW_TIME]]))</f>
        <v>278</v>
      </c>
    </row>
    <row r="551" spans="1:49" x14ac:dyDescent="0.25">
      <c r="A551" s="29" t="str">
        <f>CONCATENATE(Table4[[#This Row],[CMSID]],"-",Table4[[#This Row],[CALL_DATE]])</f>
        <v>74640-45171</v>
      </c>
      <c r="B551">
        <v>93207102</v>
      </c>
      <c r="C551" s="8">
        <v>45171</v>
      </c>
      <c r="D551" t="s">
        <v>118</v>
      </c>
      <c r="E551">
        <v>37</v>
      </c>
      <c r="F551">
        <v>0</v>
      </c>
      <c r="G551">
        <v>26875</v>
      </c>
      <c r="H551">
        <v>632</v>
      </c>
      <c r="I551">
        <v>762</v>
      </c>
      <c r="J551">
        <v>678</v>
      </c>
      <c r="K551">
        <v>0</v>
      </c>
      <c r="L551">
        <v>762</v>
      </c>
      <c r="M551">
        <v>0</v>
      </c>
      <c r="N551">
        <v>0</v>
      </c>
      <c r="O551">
        <v>2</v>
      </c>
      <c r="P551">
        <v>1534</v>
      </c>
      <c r="Q551">
        <v>9</v>
      </c>
      <c r="R551">
        <v>175</v>
      </c>
      <c r="S551">
        <v>1</v>
      </c>
      <c r="T551">
        <v>1</v>
      </c>
      <c r="U551">
        <v>0</v>
      </c>
      <c r="V551">
        <v>0</v>
      </c>
      <c r="W551">
        <v>0</v>
      </c>
      <c r="X551">
        <v>0</v>
      </c>
      <c r="Y551">
        <v>0</v>
      </c>
      <c r="Z551">
        <v>0</v>
      </c>
      <c r="AA551">
        <v>0</v>
      </c>
      <c r="AB551">
        <v>0</v>
      </c>
      <c r="AC551">
        <v>0</v>
      </c>
      <c r="AD551">
        <v>0</v>
      </c>
      <c r="AE551">
        <v>0</v>
      </c>
      <c r="AF551">
        <v>0</v>
      </c>
      <c r="AG551" t="s">
        <v>1390</v>
      </c>
      <c r="AH551" t="s">
        <v>1288</v>
      </c>
      <c r="AI551" t="s">
        <v>1295</v>
      </c>
      <c r="AJ551" s="12" t="s">
        <v>1297</v>
      </c>
      <c r="AK551" t="s">
        <v>119</v>
      </c>
      <c r="AL551" t="s">
        <v>119</v>
      </c>
      <c r="AM551" s="8">
        <v>45171</v>
      </c>
      <c r="AN551" s="12" t="s">
        <v>1297</v>
      </c>
      <c r="AO551" s="12" t="s">
        <v>1297</v>
      </c>
      <c r="AP551" t="s">
        <v>1703</v>
      </c>
      <c r="AQ551" t="s">
        <v>120</v>
      </c>
      <c r="AR551" s="35">
        <v>74640</v>
      </c>
      <c r="AS551" t="s">
        <v>1703</v>
      </c>
      <c r="AU551" s="29">
        <f>IFERROR(Table4[[#This Row],[THT]]/Table4[[#This Row],[ACD_CALLS]],"")</f>
        <v>0</v>
      </c>
      <c r="AV551" s="29">
        <f>COUNTIF(Roster!B:B,Table4[[#This Row],[EMPLID]])</f>
        <v>1</v>
      </c>
      <c r="AW551" s="29">
        <f>IF(Table4[[#This Row],[Is Agent ]]=0,"",SUM(Table4[[#This Row],[I_ACD_TIME]],Table4[[#This Row],[I_ACD_OTHER_TIME]],Table4[[#This Row],[I_ACD_AUX_OUT_TIME]],Table4[[#This Row],[I_ACW_TIME]]))</f>
        <v>28947</v>
      </c>
    </row>
    <row r="552" spans="1:49" x14ac:dyDescent="0.25">
      <c r="A552" s="29" t="str">
        <f>CONCATENATE(Table4[[#This Row],[CMSID]],"-",Table4[[#This Row],[CALL_DATE]])</f>
        <v>74640-45170</v>
      </c>
      <c r="B552">
        <v>93207102</v>
      </c>
      <c r="C552" s="8">
        <v>45170</v>
      </c>
      <c r="D552" t="s">
        <v>118</v>
      </c>
      <c r="E552">
        <v>58</v>
      </c>
      <c r="F552">
        <v>0</v>
      </c>
      <c r="G552">
        <v>27505</v>
      </c>
      <c r="H552">
        <v>969</v>
      </c>
      <c r="I552">
        <v>906</v>
      </c>
      <c r="J552">
        <v>1043</v>
      </c>
      <c r="K552">
        <v>0</v>
      </c>
      <c r="L552">
        <v>906</v>
      </c>
      <c r="M552">
        <v>0</v>
      </c>
      <c r="N552">
        <v>0</v>
      </c>
      <c r="O552">
        <v>19</v>
      </c>
      <c r="P552">
        <v>2028</v>
      </c>
      <c r="Q552">
        <v>22</v>
      </c>
      <c r="R552">
        <v>269</v>
      </c>
      <c r="S552">
        <v>8</v>
      </c>
      <c r="T552">
        <v>0</v>
      </c>
      <c r="U552">
        <v>0</v>
      </c>
      <c r="V552">
        <v>0</v>
      </c>
      <c r="W552">
        <v>0</v>
      </c>
      <c r="X552">
        <v>0</v>
      </c>
      <c r="Y552">
        <v>0</v>
      </c>
      <c r="Z552">
        <v>0</v>
      </c>
      <c r="AA552">
        <v>0</v>
      </c>
      <c r="AB552">
        <v>0</v>
      </c>
      <c r="AC552">
        <v>0</v>
      </c>
      <c r="AD552">
        <v>0</v>
      </c>
      <c r="AE552">
        <v>0</v>
      </c>
      <c r="AF552">
        <v>0</v>
      </c>
      <c r="AG552" t="s">
        <v>1390</v>
      </c>
      <c r="AH552" t="s">
        <v>1288</v>
      </c>
      <c r="AI552" t="s">
        <v>1295</v>
      </c>
      <c r="AJ552" s="12" t="s">
        <v>1297</v>
      </c>
      <c r="AK552" t="s">
        <v>119</v>
      </c>
      <c r="AL552" t="s">
        <v>119</v>
      </c>
      <c r="AM552" s="8">
        <v>45171</v>
      </c>
      <c r="AN552" s="12" t="s">
        <v>1297</v>
      </c>
      <c r="AO552" s="12" t="s">
        <v>1297</v>
      </c>
      <c r="AP552" t="s">
        <v>1703</v>
      </c>
      <c r="AQ552" t="s">
        <v>120</v>
      </c>
      <c r="AR552" s="35">
        <v>74640</v>
      </c>
      <c r="AS552" t="s">
        <v>1703</v>
      </c>
      <c r="AU552" s="29">
        <f>IFERROR(Table4[[#This Row],[THT]]/Table4[[#This Row],[ACD_CALLS]],"")</f>
        <v>0</v>
      </c>
      <c r="AV552" s="29">
        <f>COUNTIF(Roster!B:B,Table4[[#This Row],[EMPLID]])</f>
        <v>1</v>
      </c>
      <c r="AW552" s="29">
        <f>IF(Table4[[#This Row],[Is Agent ]]=0,"",SUM(Table4[[#This Row],[I_ACD_TIME]],Table4[[#This Row],[I_ACD_OTHER_TIME]],Table4[[#This Row],[I_ACD_AUX_OUT_TIME]],Table4[[#This Row],[I_ACW_TIME]]))</f>
        <v>30423</v>
      </c>
    </row>
    <row r="553" spans="1:49" x14ac:dyDescent="0.25">
      <c r="A553" s="29" t="str">
        <f>CONCATENATE(Table4[[#This Row],[CMSID]],"-",Table4[[#This Row],[CALL_DATE]])</f>
        <v>74640-45178</v>
      </c>
      <c r="B553">
        <v>93207102</v>
      </c>
      <c r="C553" s="8">
        <v>45178</v>
      </c>
      <c r="D553" t="s">
        <v>123</v>
      </c>
      <c r="E553">
        <v>0</v>
      </c>
      <c r="F553">
        <v>0</v>
      </c>
      <c r="G553">
        <v>0</v>
      </c>
      <c r="H553">
        <v>0</v>
      </c>
      <c r="I553">
        <v>0</v>
      </c>
      <c r="J553">
        <v>0</v>
      </c>
      <c r="K553">
        <v>0</v>
      </c>
      <c r="L553">
        <v>4193</v>
      </c>
      <c r="M553">
        <v>0</v>
      </c>
      <c r="N553">
        <v>0</v>
      </c>
      <c r="O553">
        <v>13</v>
      </c>
      <c r="P553">
        <v>224</v>
      </c>
      <c r="Q553">
        <v>1</v>
      </c>
      <c r="R553">
        <v>0</v>
      </c>
      <c r="S553">
        <v>0</v>
      </c>
      <c r="T553">
        <v>0</v>
      </c>
      <c r="U553">
        <v>37660</v>
      </c>
      <c r="V553">
        <v>8638</v>
      </c>
      <c r="W553">
        <v>2219</v>
      </c>
      <c r="X553">
        <v>153</v>
      </c>
      <c r="Y553">
        <v>0</v>
      </c>
      <c r="Z553">
        <v>2450</v>
      </c>
      <c r="AA553">
        <v>0</v>
      </c>
      <c r="AB553">
        <v>5454</v>
      </c>
      <c r="AC553">
        <v>142</v>
      </c>
      <c r="AD553">
        <v>0</v>
      </c>
      <c r="AE553">
        <v>0</v>
      </c>
      <c r="AF553">
        <v>0</v>
      </c>
      <c r="AG553" t="s">
        <v>1390</v>
      </c>
      <c r="AH553" t="s">
        <v>1288</v>
      </c>
      <c r="AI553" t="s">
        <v>1295</v>
      </c>
      <c r="AJ553" s="12" t="s">
        <v>1297</v>
      </c>
      <c r="AK553" t="s">
        <v>119</v>
      </c>
      <c r="AL553" t="s">
        <v>119</v>
      </c>
      <c r="AM553" s="8">
        <v>45178</v>
      </c>
      <c r="AN553" s="12" t="s">
        <v>1297</v>
      </c>
      <c r="AO553" s="12" t="s">
        <v>1297</v>
      </c>
      <c r="AP553" t="s">
        <v>1703</v>
      </c>
      <c r="AQ553" t="s">
        <v>120</v>
      </c>
      <c r="AR553" s="35">
        <v>74640</v>
      </c>
      <c r="AS553" t="s">
        <v>1703</v>
      </c>
      <c r="AU553" s="29" t="str">
        <f>IFERROR(Table4[[#This Row],[THT]]/Table4[[#This Row],[ACD_CALLS]],"")</f>
        <v/>
      </c>
      <c r="AV553" s="29">
        <f>COUNTIF(Roster!B:B,Table4[[#This Row],[EMPLID]])</f>
        <v>1</v>
      </c>
      <c r="AW553" s="29">
        <f>IF(Table4[[#This Row],[Is Agent ]]=0,"",SUM(Table4[[#This Row],[I_ACD_TIME]],Table4[[#This Row],[I_ACD_OTHER_TIME]],Table4[[#This Row],[I_ACD_AUX_OUT_TIME]],Table4[[#This Row],[I_ACW_TIME]]))</f>
        <v>0</v>
      </c>
    </row>
    <row r="554" spans="1:49" x14ac:dyDescent="0.25">
      <c r="A554" s="29" t="str">
        <f>CONCATENATE(Table4[[#This Row],[CMSID]],"-",Table4[[#This Row],[CALL_DATE]])</f>
        <v>74640-45177</v>
      </c>
      <c r="B554">
        <v>93207102</v>
      </c>
      <c r="C554" s="8">
        <v>45177</v>
      </c>
      <c r="D554" t="s">
        <v>118</v>
      </c>
      <c r="E554">
        <v>39</v>
      </c>
      <c r="F554">
        <v>0</v>
      </c>
      <c r="G554">
        <v>21834</v>
      </c>
      <c r="H554">
        <v>903</v>
      </c>
      <c r="I554">
        <v>0</v>
      </c>
      <c r="J554">
        <v>631</v>
      </c>
      <c r="K554">
        <v>2</v>
      </c>
      <c r="L554">
        <v>0</v>
      </c>
      <c r="M554">
        <v>0</v>
      </c>
      <c r="N554">
        <v>1</v>
      </c>
      <c r="O554">
        <v>0</v>
      </c>
      <c r="P554">
        <v>903</v>
      </c>
      <c r="Q554">
        <v>7</v>
      </c>
      <c r="R554">
        <v>185</v>
      </c>
      <c r="S554">
        <v>0</v>
      </c>
      <c r="T554">
        <v>0</v>
      </c>
      <c r="U554">
        <v>0</v>
      </c>
      <c r="V554">
        <v>0</v>
      </c>
      <c r="W554">
        <v>0</v>
      </c>
      <c r="X554">
        <v>0</v>
      </c>
      <c r="Y554">
        <v>0</v>
      </c>
      <c r="Z554">
        <v>0</v>
      </c>
      <c r="AA554">
        <v>0</v>
      </c>
      <c r="AB554">
        <v>0</v>
      </c>
      <c r="AC554">
        <v>0</v>
      </c>
      <c r="AD554">
        <v>0</v>
      </c>
      <c r="AE554">
        <v>0</v>
      </c>
      <c r="AF554">
        <v>0</v>
      </c>
      <c r="AG554" t="s">
        <v>1390</v>
      </c>
      <c r="AH554" t="s">
        <v>1288</v>
      </c>
      <c r="AI554" t="s">
        <v>1295</v>
      </c>
      <c r="AJ554" s="12" t="s">
        <v>1297</v>
      </c>
      <c r="AK554" t="s">
        <v>119</v>
      </c>
      <c r="AL554" t="s">
        <v>119</v>
      </c>
      <c r="AM554" s="8">
        <v>45178</v>
      </c>
      <c r="AN554" s="12" t="s">
        <v>1297</v>
      </c>
      <c r="AO554" s="12" t="s">
        <v>1297</v>
      </c>
      <c r="AP554" t="s">
        <v>1703</v>
      </c>
      <c r="AQ554" t="s">
        <v>120</v>
      </c>
      <c r="AR554" s="35">
        <v>74640</v>
      </c>
      <c r="AS554" t="s">
        <v>1703</v>
      </c>
      <c r="AU554" s="29">
        <f>IFERROR(Table4[[#This Row],[THT]]/Table4[[#This Row],[ACD_CALLS]],"")</f>
        <v>0</v>
      </c>
      <c r="AV554" s="29">
        <f>COUNTIF(Roster!B:B,Table4[[#This Row],[EMPLID]])</f>
        <v>1</v>
      </c>
      <c r="AW554" s="29">
        <f>IF(Table4[[#This Row],[Is Agent ]]=0,"",SUM(Table4[[#This Row],[I_ACD_TIME]],Table4[[#This Row],[I_ACD_OTHER_TIME]],Table4[[#This Row],[I_ACD_AUX_OUT_TIME]],Table4[[#This Row],[I_ACW_TIME]]))</f>
        <v>23368</v>
      </c>
    </row>
    <row r="555" spans="1:49" x14ac:dyDescent="0.25">
      <c r="A555" s="29" t="str">
        <f>CONCATENATE(Table4[[#This Row],[CMSID]],"-",Table4[[#This Row],[CALL_DATE]])</f>
        <v>74640-45170</v>
      </c>
      <c r="B555">
        <v>93207102</v>
      </c>
      <c r="C555" s="8">
        <v>45170</v>
      </c>
      <c r="D555" t="s">
        <v>123</v>
      </c>
      <c r="E555">
        <v>0</v>
      </c>
      <c r="F555">
        <v>0</v>
      </c>
      <c r="G555">
        <v>0</v>
      </c>
      <c r="H555">
        <v>0</v>
      </c>
      <c r="I555">
        <v>0</v>
      </c>
      <c r="J555">
        <v>0</v>
      </c>
      <c r="K555">
        <v>0</v>
      </c>
      <c r="L555">
        <v>1269</v>
      </c>
      <c r="M555">
        <v>0</v>
      </c>
      <c r="N555">
        <v>0</v>
      </c>
      <c r="O555">
        <v>9</v>
      </c>
      <c r="P555">
        <v>190</v>
      </c>
      <c r="Q555">
        <v>2</v>
      </c>
      <c r="R555">
        <v>0</v>
      </c>
      <c r="S555">
        <v>1</v>
      </c>
      <c r="T555">
        <v>0</v>
      </c>
      <c r="U555">
        <v>36120</v>
      </c>
      <c r="V555">
        <v>6188</v>
      </c>
      <c r="W555">
        <v>146</v>
      </c>
      <c r="X555">
        <v>105</v>
      </c>
      <c r="Y555">
        <v>0</v>
      </c>
      <c r="Z555">
        <v>2244</v>
      </c>
      <c r="AA555">
        <v>0</v>
      </c>
      <c r="AB555">
        <v>2913</v>
      </c>
      <c r="AC555">
        <v>0</v>
      </c>
      <c r="AD555">
        <v>0</v>
      </c>
      <c r="AE555">
        <v>0</v>
      </c>
      <c r="AF555">
        <v>0</v>
      </c>
      <c r="AG555" t="s">
        <v>1390</v>
      </c>
      <c r="AH555" t="s">
        <v>1288</v>
      </c>
      <c r="AI555" t="s">
        <v>1295</v>
      </c>
      <c r="AJ555" s="12" t="s">
        <v>1297</v>
      </c>
      <c r="AK555" t="s">
        <v>119</v>
      </c>
      <c r="AL555" t="s">
        <v>119</v>
      </c>
      <c r="AM555" s="8">
        <v>45171</v>
      </c>
      <c r="AN555" s="12" t="s">
        <v>1297</v>
      </c>
      <c r="AO555" s="12" t="s">
        <v>1297</v>
      </c>
      <c r="AP555" t="s">
        <v>1703</v>
      </c>
      <c r="AQ555" t="s">
        <v>120</v>
      </c>
      <c r="AR555" s="35">
        <v>74640</v>
      </c>
      <c r="AS555" t="s">
        <v>1703</v>
      </c>
      <c r="AU555" s="29" t="str">
        <f>IFERROR(Table4[[#This Row],[THT]]/Table4[[#This Row],[ACD_CALLS]],"")</f>
        <v/>
      </c>
      <c r="AV555" s="29">
        <f>COUNTIF(Roster!B:B,Table4[[#This Row],[EMPLID]])</f>
        <v>1</v>
      </c>
      <c r="AW555" s="29">
        <f>IF(Table4[[#This Row],[Is Agent ]]=0,"",SUM(Table4[[#This Row],[I_ACD_TIME]],Table4[[#This Row],[I_ACD_OTHER_TIME]],Table4[[#This Row],[I_ACD_AUX_OUT_TIME]],Table4[[#This Row],[I_ACW_TIME]]))</f>
        <v>0</v>
      </c>
    </row>
    <row r="556" spans="1:49" x14ac:dyDescent="0.25">
      <c r="A556" s="29" t="str">
        <f>CONCATENATE(Table4[[#This Row],[CMSID]],"-",Table4[[#This Row],[CALL_DATE]])</f>
        <v>74640-45171</v>
      </c>
      <c r="B556">
        <v>93207102</v>
      </c>
      <c r="C556" s="8">
        <v>45171</v>
      </c>
      <c r="D556" t="s">
        <v>123</v>
      </c>
      <c r="E556">
        <v>0</v>
      </c>
      <c r="F556">
        <v>0</v>
      </c>
      <c r="G556">
        <v>0</v>
      </c>
      <c r="H556">
        <v>0</v>
      </c>
      <c r="I556">
        <v>0</v>
      </c>
      <c r="J556">
        <v>0</v>
      </c>
      <c r="K556">
        <v>0</v>
      </c>
      <c r="L556">
        <v>2665</v>
      </c>
      <c r="M556">
        <v>0</v>
      </c>
      <c r="N556">
        <v>0</v>
      </c>
      <c r="O556">
        <v>13</v>
      </c>
      <c r="P556">
        <v>428</v>
      </c>
      <c r="Q556">
        <v>3</v>
      </c>
      <c r="R556">
        <v>0</v>
      </c>
      <c r="S556">
        <v>0</v>
      </c>
      <c r="T556">
        <v>0</v>
      </c>
      <c r="U556">
        <v>36400</v>
      </c>
      <c r="V556">
        <v>7938</v>
      </c>
      <c r="W556">
        <v>102</v>
      </c>
      <c r="X556">
        <v>131</v>
      </c>
      <c r="Y556">
        <v>0</v>
      </c>
      <c r="Z556">
        <v>2407</v>
      </c>
      <c r="AA556">
        <v>0</v>
      </c>
      <c r="AB556">
        <v>4613</v>
      </c>
      <c r="AC556">
        <v>0</v>
      </c>
      <c r="AD556">
        <v>0</v>
      </c>
      <c r="AE556">
        <v>0</v>
      </c>
      <c r="AF556">
        <v>0</v>
      </c>
      <c r="AG556" t="s">
        <v>1390</v>
      </c>
      <c r="AH556" t="s">
        <v>1288</v>
      </c>
      <c r="AI556" t="s">
        <v>1295</v>
      </c>
      <c r="AJ556" s="12" t="s">
        <v>1297</v>
      </c>
      <c r="AK556" t="s">
        <v>119</v>
      </c>
      <c r="AL556" t="s">
        <v>119</v>
      </c>
      <c r="AM556" s="8">
        <v>45171</v>
      </c>
      <c r="AN556" s="12" t="s">
        <v>1297</v>
      </c>
      <c r="AO556" s="12" t="s">
        <v>1297</v>
      </c>
      <c r="AP556" t="s">
        <v>1703</v>
      </c>
      <c r="AQ556" t="s">
        <v>120</v>
      </c>
      <c r="AR556" s="35">
        <v>74640</v>
      </c>
      <c r="AS556" t="s">
        <v>1703</v>
      </c>
      <c r="AU556" s="29" t="str">
        <f>IFERROR(Table4[[#This Row],[THT]]/Table4[[#This Row],[ACD_CALLS]],"")</f>
        <v/>
      </c>
      <c r="AV556" s="29">
        <f>COUNTIF(Roster!B:B,Table4[[#This Row],[EMPLID]])</f>
        <v>1</v>
      </c>
      <c r="AW556" s="29">
        <f>IF(Table4[[#This Row],[Is Agent ]]=0,"",SUM(Table4[[#This Row],[I_ACD_TIME]],Table4[[#This Row],[I_ACD_OTHER_TIME]],Table4[[#This Row],[I_ACD_AUX_OUT_TIME]],Table4[[#This Row],[I_ACW_TIME]]))</f>
        <v>0</v>
      </c>
    </row>
    <row r="557" spans="1:49" x14ac:dyDescent="0.25">
      <c r="A557" s="29" t="str">
        <f>CONCATENATE(Table4[[#This Row],[CMSID]],"-",Table4[[#This Row],[CALL_DATE]])</f>
        <v>74640-45178</v>
      </c>
      <c r="B557">
        <v>93207102</v>
      </c>
      <c r="C557" s="8">
        <v>45178</v>
      </c>
      <c r="D557" t="s">
        <v>118</v>
      </c>
      <c r="E557">
        <v>41</v>
      </c>
      <c r="F557">
        <v>0</v>
      </c>
      <c r="G557">
        <v>25498</v>
      </c>
      <c r="H557">
        <v>396</v>
      </c>
      <c r="I557">
        <v>415</v>
      </c>
      <c r="J557">
        <v>715</v>
      </c>
      <c r="K557">
        <v>0</v>
      </c>
      <c r="L557">
        <v>415</v>
      </c>
      <c r="M557">
        <v>0</v>
      </c>
      <c r="N557">
        <v>0</v>
      </c>
      <c r="O557">
        <v>4</v>
      </c>
      <c r="P557">
        <v>873</v>
      </c>
      <c r="Q557">
        <v>9</v>
      </c>
      <c r="R557">
        <v>194</v>
      </c>
      <c r="S557">
        <v>2</v>
      </c>
      <c r="T557">
        <v>0</v>
      </c>
      <c r="U557">
        <v>0</v>
      </c>
      <c r="V557">
        <v>0</v>
      </c>
      <c r="W557">
        <v>0</v>
      </c>
      <c r="X557">
        <v>0</v>
      </c>
      <c r="Y557">
        <v>0</v>
      </c>
      <c r="Z557">
        <v>0</v>
      </c>
      <c r="AA557">
        <v>0</v>
      </c>
      <c r="AB557">
        <v>0</v>
      </c>
      <c r="AC557">
        <v>0</v>
      </c>
      <c r="AD557">
        <v>0</v>
      </c>
      <c r="AE557">
        <v>0</v>
      </c>
      <c r="AF557">
        <v>0</v>
      </c>
      <c r="AG557" t="s">
        <v>1390</v>
      </c>
      <c r="AH557" t="s">
        <v>1288</v>
      </c>
      <c r="AI557" t="s">
        <v>1295</v>
      </c>
      <c r="AJ557" s="12" t="s">
        <v>1297</v>
      </c>
      <c r="AK557" t="s">
        <v>119</v>
      </c>
      <c r="AL557" t="s">
        <v>119</v>
      </c>
      <c r="AM557" s="8">
        <v>45178</v>
      </c>
      <c r="AN557" s="12" t="s">
        <v>1297</v>
      </c>
      <c r="AO557" s="12" t="s">
        <v>1297</v>
      </c>
      <c r="AP557" t="s">
        <v>1703</v>
      </c>
      <c r="AQ557" t="s">
        <v>120</v>
      </c>
      <c r="AR557" s="35">
        <v>74640</v>
      </c>
      <c r="AS557" t="s">
        <v>1703</v>
      </c>
      <c r="AU557" s="29">
        <f>IFERROR(Table4[[#This Row],[THT]]/Table4[[#This Row],[ACD_CALLS]],"")</f>
        <v>0</v>
      </c>
      <c r="AV557" s="29">
        <f>COUNTIF(Roster!B:B,Table4[[#This Row],[EMPLID]])</f>
        <v>1</v>
      </c>
      <c r="AW557" s="29">
        <f>IF(Table4[[#This Row],[Is Agent ]]=0,"",SUM(Table4[[#This Row],[I_ACD_TIME]],Table4[[#This Row],[I_ACD_OTHER_TIME]],Table4[[#This Row],[I_ACD_AUX_OUT_TIME]],Table4[[#This Row],[I_ACW_TIME]]))</f>
        <v>27024</v>
      </c>
    </row>
    <row r="558" spans="1:49" x14ac:dyDescent="0.25">
      <c r="A558" s="29" t="str">
        <f>CONCATENATE(Table4[[#This Row],[CMSID]],"-",Table4[[#This Row],[CALL_DATE]])</f>
        <v>217642-45177</v>
      </c>
      <c r="B558">
        <v>144197102</v>
      </c>
      <c r="C558" s="8">
        <v>45177</v>
      </c>
      <c r="D558" t="s">
        <v>118</v>
      </c>
      <c r="E558">
        <v>30</v>
      </c>
      <c r="F558">
        <v>0</v>
      </c>
      <c r="G558">
        <v>17761</v>
      </c>
      <c r="H558">
        <v>3197</v>
      </c>
      <c r="I558">
        <v>243</v>
      </c>
      <c r="J558">
        <v>0</v>
      </c>
      <c r="K558">
        <v>0</v>
      </c>
      <c r="L558">
        <v>1551</v>
      </c>
      <c r="M558">
        <v>153</v>
      </c>
      <c r="N558">
        <v>0</v>
      </c>
      <c r="O558">
        <v>25</v>
      </c>
      <c r="P558">
        <v>3702</v>
      </c>
      <c r="Q558">
        <v>19</v>
      </c>
      <c r="R558">
        <v>142</v>
      </c>
      <c r="S558">
        <v>2</v>
      </c>
      <c r="T558">
        <v>0</v>
      </c>
      <c r="U558">
        <v>29508</v>
      </c>
      <c r="V558">
        <v>7811</v>
      </c>
      <c r="W558">
        <v>597</v>
      </c>
      <c r="X558">
        <v>73</v>
      </c>
      <c r="Y558">
        <v>0</v>
      </c>
      <c r="Z558">
        <v>1827</v>
      </c>
      <c r="AA558">
        <v>0</v>
      </c>
      <c r="AB558">
        <v>5655</v>
      </c>
      <c r="AC558">
        <v>0</v>
      </c>
      <c r="AD558">
        <v>0</v>
      </c>
      <c r="AE558">
        <v>0</v>
      </c>
      <c r="AF558">
        <v>0</v>
      </c>
      <c r="AG558" t="s">
        <v>1441</v>
      </c>
      <c r="AH558" t="s">
        <v>1290</v>
      </c>
      <c r="AI558" t="s">
        <v>1295</v>
      </c>
      <c r="AJ558" s="12" t="s">
        <v>1297</v>
      </c>
      <c r="AK558" t="s">
        <v>126</v>
      </c>
      <c r="AL558" t="s">
        <v>126</v>
      </c>
      <c r="AM558" s="8">
        <v>45178</v>
      </c>
      <c r="AN558" s="12" t="s">
        <v>1297</v>
      </c>
      <c r="AO558" s="12" t="s">
        <v>1297</v>
      </c>
      <c r="AP558" t="s">
        <v>1703</v>
      </c>
      <c r="AQ558" t="s">
        <v>120</v>
      </c>
      <c r="AR558" s="35">
        <v>217642</v>
      </c>
      <c r="AS558" t="s">
        <v>1703</v>
      </c>
      <c r="AU558" s="29">
        <f>IFERROR(Table4[[#This Row],[THT]]/Table4[[#This Row],[ACD_CALLS]],"")</f>
        <v>0</v>
      </c>
      <c r="AV558" s="29">
        <f>COUNTIF(Roster!B:B,Table4[[#This Row],[EMPLID]])</f>
        <v>1</v>
      </c>
      <c r="AW558" s="29">
        <f>IF(Table4[[#This Row],[Is Agent ]]=0,"",SUM(Table4[[#This Row],[I_ACD_TIME]],Table4[[#This Row],[I_ACD_OTHER_TIME]],Table4[[#This Row],[I_ACD_AUX_OUT_TIME]],Table4[[#This Row],[I_ACW_TIME]]))</f>
        <v>21201</v>
      </c>
    </row>
    <row r="559" spans="1:49" x14ac:dyDescent="0.25">
      <c r="A559" s="29" t="str">
        <f>CONCATENATE(Table4[[#This Row],[CMSID]],"-",Table4[[#This Row],[CALL_DATE]])</f>
        <v>217642-45176</v>
      </c>
      <c r="B559">
        <v>144197102</v>
      </c>
      <c r="C559" s="8">
        <v>45176</v>
      </c>
      <c r="D559" t="s">
        <v>123</v>
      </c>
      <c r="E559">
        <v>1</v>
      </c>
      <c r="F559">
        <v>0</v>
      </c>
      <c r="G559">
        <v>2615</v>
      </c>
      <c r="H559">
        <v>322</v>
      </c>
      <c r="I559">
        <v>5</v>
      </c>
      <c r="J559">
        <v>0</v>
      </c>
      <c r="K559">
        <v>0</v>
      </c>
      <c r="L559">
        <v>5</v>
      </c>
      <c r="M559">
        <v>0</v>
      </c>
      <c r="N559">
        <v>0</v>
      </c>
      <c r="O559">
        <v>1</v>
      </c>
      <c r="P559">
        <v>327</v>
      </c>
      <c r="Q559">
        <v>2</v>
      </c>
      <c r="R559">
        <v>3</v>
      </c>
      <c r="S559">
        <v>1</v>
      </c>
      <c r="T559">
        <v>0</v>
      </c>
      <c r="U559">
        <v>0</v>
      </c>
      <c r="V559">
        <v>0</v>
      </c>
      <c r="W559">
        <v>0</v>
      </c>
      <c r="X559">
        <v>0</v>
      </c>
      <c r="Y559">
        <v>0</v>
      </c>
      <c r="Z559">
        <v>0</v>
      </c>
      <c r="AA559">
        <v>0</v>
      </c>
      <c r="AB559">
        <v>0</v>
      </c>
      <c r="AC559">
        <v>0</v>
      </c>
      <c r="AD559">
        <v>0</v>
      </c>
      <c r="AE559">
        <v>0</v>
      </c>
      <c r="AF559">
        <v>0</v>
      </c>
      <c r="AG559" t="s">
        <v>1441</v>
      </c>
      <c r="AH559" t="s">
        <v>1290</v>
      </c>
      <c r="AI559" t="s">
        <v>1295</v>
      </c>
      <c r="AJ559" s="12" t="s">
        <v>1297</v>
      </c>
      <c r="AK559" t="s">
        <v>126</v>
      </c>
      <c r="AL559" t="s">
        <v>126</v>
      </c>
      <c r="AM559" s="8">
        <v>45178</v>
      </c>
      <c r="AN559" s="12" t="s">
        <v>1297</v>
      </c>
      <c r="AO559" s="12" t="s">
        <v>1297</v>
      </c>
      <c r="AP559" t="s">
        <v>1703</v>
      </c>
      <c r="AQ559" t="s">
        <v>120</v>
      </c>
      <c r="AR559" s="35">
        <v>217642</v>
      </c>
      <c r="AS559" t="s">
        <v>1703</v>
      </c>
      <c r="AU559" s="29">
        <f>IFERROR(Table4[[#This Row],[THT]]/Table4[[#This Row],[ACD_CALLS]],"")</f>
        <v>0</v>
      </c>
      <c r="AV559" s="29">
        <f>COUNTIF(Roster!B:B,Table4[[#This Row],[EMPLID]])</f>
        <v>1</v>
      </c>
      <c r="AW559" s="29">
        <f>IF(Table4[[#This Row],[Is Agent ]]=0,"",SUM(Table4[[#This Row],[I_ACD_TIME]],Table4[[#This Row],[I_ACD_OTHER_TIME]],Table4[[#This Row],[I_ACD_AUX_OUT_TIME]],Table4[[#This Row],[I_ACW_TIME]]))</f>
        <v>2942</v>
      </c>
    </row>
    <row r="560" spans="1:49" x14ac:dyDescent="0.25">
      <c r="A560" s="29" t="str">
        <f>CONCATENATE(Table4[[#This Row],[CMSID]],"-",Table4[[#This Row],[CALL_DATE]])</f>
        <v>217642-45173</v>
      </c>
      <c r="B560">
        <v>144197102</v>
      </c>
      <c r="C560" s="8">
        <v>45173</v>
      </c>
      <c r="D560" t="s">
        <v>123</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t="s">
        <v>1441</v>
      </c>
      <c r="AH560" t="s">
        <v>1290</v>
      </c>
      <c r="AI560" t="s">
        <v>1295</v>
      </c>
      <c r="AJ560" s="12" t="s">
        <v>1297</v>
      </c>
      <c r="AK560" t="s">
        <v>126</v>
      </c>
      <c r="AL560" t="s">
        <v>126</v>
      </c>
      <c r="AM560" s="8">
        <v>45178</v>
      </c>
      <c r="AN560" s="12" t="s">
        <v>1297</v>
      </c>
      <c r="AO560" s="12" t="s">
        <v>1297</v>
      </c>
      <c r="AP560" t="s">
        <v>1703</v>
      </c>
      <c r="AQ560" t="s">
        <v>120</v>
      </c>
      <c r="AR560" s="35">
        <v>217642</v>
      </c>
      <c r="AS560" t="s">
        <v>1703</v>
      </c>
      <c r="AU560" s="29" t="str">
        <f>IFERROR(Table4[[#This Row],[THT]]/Table4[[#This Row],[ACD_CALLS]],"")</f>
        <v/>
      </c>
      <c r="AV560" s="29">
        <f>COUNTIF(Roster!B:B,Table4[[#This Row],[EMPLID]])</f>
        <v>1</v>
      </c>
      <c r="AW560" s="29">
        <f>IF(Table4[[#This Row],[Is Agent ]]=0,"",SUM(Table4[[#This Row],[I_ACD_TIME]],Table4[[#This Row],[I_ACD_OTHER_TIME]],Table4[[#This Row],[I_ACD_AUX_OUT_TIME]],Table4[[#This Row],[I_ACW_TIME]]))</f>
        <v>0</v>
      </c>
    </row>
    <row r="561" spans="1:49" x14ac:dyDescent="0.25">
      <c r="A561" s="29" t="str">
        <f>CONCATENATE(Table4[[#This Row],[CMSID]],"-",Table4[[#This Row],[CALL_DATE]])</f>
        <v>217642-45174</v>
      </c>
      <c r="B561">
        <v>144197102</v>
      </c>
      <c r="C561" s="8">
        <v>45174</v>
      </c>
      <c r="D561" t="s">
        <v>118</v>
      </c>
      <c r="E561">
        <v>23</v>
      </c>
      <c r="F561">
        <v>0</v>
      </c>
      <c r="G561">
        <v>15292</v>
      </c>
      <c r="H561">
        <v>2569</v>
      </c>
      <c r="I561">
        <v>323</v>
      </c>
      <c r="J561">
        <v>0</v>
      </c>
      <c r="K561">
        <v>0</v>
      </c>
      <c r="L561">
        <v>4362</v>
      </c>
      <c r="M561">
        <v>0</v>
      </c>
      <c r="N561">
        <v>0</v>
      </c>
      <c r="O561">
        <v>16</v>
      </c>
      <c r="P561">
        <v>3357</v>
      </c>
      <c r="Q561">
        <v>16</v>
      </c>
      <c r="R561">
        <v>110</v>
      </c>
      <c r="S561">
        <v>1</v>
      </c>
      <c r="T561">
        <v>0</v>
      </c>
      <c r="U561">
        <v>29484</v>
      </c>
      <c r="V561">
        <v>9323</v>
      </c>
      <c r="W561">
        <v>1445</v>
      </c>
      <c r="X561">
        <v>1424</v>
      </c>
      <c r="Y561">
        <v>0</v>
      </c>
      <c r="Z561">
        <v>1823</v>
      </c>
      <c r="AA561">
        <v>0</v>
      </c>
      <c r="AB561">
        <v>5739</v>
      </c>
      <c r="AC561">
        <v>0</v>
      </c>
      <c r="AD561">
        <v>0</v>
      </c>
      <c r="AE561">
        <v>0</v>
      </c>
      <c r="AF561">
        <v>0</v>
      </c>
      <c r="AG561" t="s">
        <v>1441</v>
      </c>
      <c r="AH561" t="s">
        <v>1290</v>
      </c>
      <c r="AI561" t="s">
        <v>1295</v>
      </c>
      <c r="AJ561" s="12" t="s">
        <v>1297</v>
      </c>
      <c r="AK561" t="s">
        <v>126</v>
      </c>
      <c r="AL561" t="s">
        <v>126</v>
      </c>
      <c r="AM561" s="8">
        <v>45178</v>
      </c>
      <c r="AN561" s="12" t="s">
        <v>1297</v>
      </c>
      <c r="AO561" s="12" t="s">
        <v>1297</v>
      </c>
      <c r="AP561" t="s">
        <v>1703</v>
      </c>
      <c r="AQ561" t="s">
        <v>120</v>
      </c>
      <c r="AR561" s="35">
        <v>217642</v>
      </c>
      <c r="AS561" t="s">
        <v>1703</v>
      </c>
      <c r="AU561" s="29">
        <f>IFERROR(Table4[[#This Row],[THT]]/Table4[[#This Row],[ACD_CALLS]],"")</f>
        <v>0</v>
      </c>
      <c r="AV561" s="29">
        <f>COUNTIF(Roster!B:B,Table4[[#This Row],[EMPLID]])</f>
        <v>1</v>
      </c>
      <c r="AW561" s="29">
        <f>IF(Table4[[#This Row],[Is Agent ]]=0,"",SUM(Table4[[#This Row],[I_ACD_TIME]],Table4[[#This Row],[I_ACD_OTHER_TIME]],Table4[[#This Row],[I_ACD_AUX_OUT_TIME]],Table4[[#This Row],[I_ACW_TIME]]))</f>
        <v>18184</v>
      </c>
    </row>
    <row r="562" spans="1:49" x14ac:dyDescent="0.25">
      <c r="A562" s="29" t="str">
        <f>CONCATENATE(Table4[[#This Row],[CMSID]],"-",Table4[[#This Row],[CALL_DATE]])</f>
        <v>217642-45170</v>
      </c>
      <c r="B562">
        <v>144197102</v>
      </c>
      <c r="C562" s="8">
        <v>45170</v>
      </c>
      <c r="D562" t="s">
        <v>123</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t="s">
        <v>1441</v>
      </c>
      <c r="AH562" t="s">
        <v>1290</v>
      </c>
      <c r="AI562" t="s">
        <v>1295</v>
      </c>
      <c r="AJ562" s="12" t="s">
        <v>1297</v>
      </c>
      <c r="AK562" t="s">
        <v>126</v>
      </c>
      <c r="AL562" t="s">
        <v>126</v>
      </c>
      <c r="AM562" s="8">
        <v>45171</v>
      </c>
      <c r="AN562" s="12" t="s">
        <v>1297</v>
      </c>
      <c r="AO562" s="12" t="s">
        <v>1297</v>
      </c>
      <c r="AP562" t="s">
        <v>1703</v>
      </c>
      <c r="AQ562" t="s">
        <v>120</v>
      </c>
      <c r="AR562" s="35">
        <v>217642</v>
      </c>
      <c r="AS562" t="s">
        <v>1703</v>
      </c>
      <c r="AU562" s="29" t="str">
        <f>IFERROR(Table4[[#This Row],[THT]]/Table4[[#This Row],[ACD_CALLS]],"")</f>
        <v/>
      </c>
      <c r="AV562" s="29">
        <f>COUNTIF(Roster!B:B,Table4[[#This Row],[EMPLID]])</f>
        <v>1</v>
      </c>
      <c r="AW562" s="29">
        <f>IF(Table4[[#This Row],[Is Agent ]]=0,"",SUM(Table4[[#This Row],[I_ACD_TIME]],Table4[[#This Row],[I_ACD_OTHER_TIME]],Table4[[#This Row],[I_ACD_AUX_OUT_TIME]],Table4[[#This Row],[I_ACW_TIME]]))</f>
        <v>0</v>
      </c>
    </row>
    <row r="563" spans="1:49" x14ac:dyDescent="0.25">
      <c r="A563" s="29" t="str">
        <f>CONCATENATE(Table4[[#This Row],[CMSID]],"-",Table4[[#This Row],[CALL_DATE]])</f>
        <v>217642-45177</v>
      </c>
      <c r="B563">
        <v>144197102</v>
      </c>
      <c r="C563" s="8">
        <v>45177</v>
      </c>
      <c r="D563" t="s">
        <v>123</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t="s">
        <v>1441</v>
      </c>
      <c r="AH563" t="s">
        <v>1290</v>
      </c>
      <c r="AI563" t="s">
        <v>1295</v>
      </c>
      <c r="AJ563" s="12" t="s">
        <v>1297</v>
      </c>
      <c r="AK563" t="s">
        <v>126</v>
      </c>
      <c r="AL563" t="s">
        <v>126</v>
      </c>
      <c r="AM563" s="8">
        <v>45178</v>
      </c>
      <c r="AN563" s="12" t="s">
        <v>1297</v>
      </c>
      <c r="AO563" s="12" t="s">
        <v>1297</v>
      </c>
      <c r="AP563" t="s">
        <v>1703</v>
      </c>
      <c r="AQ563" t="s">
        <v>120</v>
      </c>
      <c r="AR563" s="35">
        <v>217642</v>
      </c>
      <c r="AS563" t="s">
        <v>1703</v>
      </c>
      <c r="AU563" s="29" t="str">
        <f>IFERROR(Table4[[#This Row],[THT]]/Table4[[#This Row],[ACD_CALLS]],"")</f>
        <v/>
      </c>
      <c r="AV563" s="29">
        <f>COUNTIF(Roster!B:B,Table4[[#This Row],[EMPLID]])</f>
        <v>1</v>
      </c>
      <c r="AW563" s="29">
        <f>IF(Table4[[#This Row],[Is Agent ]]=0,"",SUM(Table4[[#This Row],[I_ACD_TIME]],Table4[[#This Row],[I_ACD_OTHER_TIME]],Table4[[#This Row],[I_ACD_AUX_OUT_TIME]],Table4[[#This Row],[I_ACW_TIME]]))</f>
        <v>0</v>
      </c>
    </row>
    <row r="564" spans="1:49" x14ac:dyDescent="0.25">
      <c r="A564" s="29" t="str">
        <f>CONCATENATE(Table4[[#This Row],[CMSID]],"-",Table4[[#This Row],[CALL_DATE]])</f>
        <v>217642-45175</v>
      </c>
      <c r="B564">
        <v>144197102</v>
      </c>
      <c r="C564" s="8">
        <v>45175</v>
      </c>
      <c r="D564" t="s">
        <v>118</v>
      </c>
      <c r="E564">
        <v>22</v>
      </c>
      <c r="F564">
        <v>0</v>
      </c>
      <c r="G564">
        <v>21408</v>
      </c>
      <c r="H564">
        <v>2865</v>
      </c>
      <c r="I564">
        <v>0</v>
      </c>
      <c r="J564">
        <v>0</v>
      </c>
      <c r="K564">
        <v>0</v>
      </c>
      <c r="L564">
        <v>955</v>
      </c>
      <c r="M564">
        <v>0</v>
      </c>
      <c r="N564">
        <v>0</v>
      </c>
      <c r="O564">
        <v>7</v>
      </c>
      <c r="P564">
        <v>2865</v>
      </c>
      <c r="Q564">
        <v>13</v>
      </c>
      <c r="R564">
        <v>109</v>
      </c>
      <c r="S564">
        <v>0</v>
      </c>
      <c r="T564">
        <v>0</v>
      </c>
      <c r="U564">
        <v>29998</v>
      </c>
      <c r="V564">
        <v>4495</v>
      </c>
      <c r="W564">
        <v>1121</v>
      </c>
      <c r="X564">
        <v>41</v>
      </c>
      <c r="Y564">
        <v>0</v>
      </c>
      <c r="Z564">
        <v>1866</v>
      </c>
      <c r="AA564">
        <v>0</v>
      </c>
      <c r="AB564">
        <v>2575</v>
      </c>
      <c r="AC564">
        <v>0</v>
      </c>
      <c r="AD564">
        <v>0</v>
      </c>
      <c r="AE564">
        <v>0</v>
      </c>
      <c r="AF564">
        <v>0</v>
      </c>
      <c r="AG564" t="s">
        <v>1441</v>
      </c>
      <c r="AH564" t="s">
        <v>1290</v>
      </c>
      <c r="AI564" t="s">
        <v>1295</v>
      </c>
      <c r="AJ564" s="12" t="s">
        <v>1297</v>
      </c>
      <c r="AK564" t="s">
        <v>126</v>
      </c>
      <c r="AL564" t="s">
        <v>126</v>
      </c>
      <c r="AM564" s="8">
        <v>45178</v>
      </c>
      <c r="AN564" s="12" t="s">
        <v>1297</v>
      </c>
      <c r="AO564" s="12" t="s">
        <v>1297</v>
      </c>
      <c r="AP564" t="s">
        <v>1703</v>
      </c>
      <c r="AQ564" t="s">
        <v>120</v>
      </c>
      <c r="AR564" s="35">
        <v>217642</v>
      </c>
      <c r="AS564" t="s">
        <v>1703</v>
      </c>
      <c r="AU564" s="29">
        <f>IFERROR(Table4[[#This Row],[THT]]/Table4[[#This Row],[ACD_CALLS]],"")</f>
        <v>0</v>
      </c>
      <c r="AV564" s="29">
        <f>COUNTIF(Roster!B:B,Table4[[#This Row],[EMPLID]])</f>
        <v>1</v>
      </c>
      <c r="AW564" s="29">
        <f>IF(Table4[[#This Row],[Is Agent ]]=0,"",SUM(Table4[[#This Row],[I_ACD_TIME]],Table4[[#This Row],[I_ACD_OTHER_TIME]],Table4[[#This Row],[I_ACD_AUX_OUT_TIME]],Table4[[#This Row],[I_ACW_TIME]]))</f>
        <v>24273</v>
      </c>
    </row>
    <row r="565" spans="1:49" x14ac:dyDescent="0.25">
      <c r="A565" s="29" t="str">
        <f>CONCATENATE(Table4[[#This Row],[CMSID]],"-",Table4[[#This Row],[CALL_DATE]])</f>
        <v>217642-45170</v>
      </c>
      <c r="B565">
        <v>144197102</v>
      </c>
      <c r="C565" s="8">
        <v>45170</v>
      </c>
      <c r="D565" t="s">
        <v>118</v>
      </c>
      <c r="E565">
        <v>23</v>
      </c>
      <c r="F565">
        <v>0</v>
      </c>
      <c r="G565">
        <v>17515</v>
      </c>
      <c r="H565">
        <v>3612</v>
      </c>
      <c r="I565">
        <v>198</v>
      </c>
      <c r="J565">
        <v>0</v>
      </c>
      <c r="K565">
        <v>0</v>
      </c>
      <c r="L565">
        <v>1752</v>
      </c>
      <c r="M565">
        <v>0</v>
      </c>
      <c r="N565">
        <v>0</v>
      </c>
      <c r="O565">
        <v>12</v>
      </c>
      <c r="P565">
        <v>4387</v>
      </c>
      <c r="Q565">
        <v>18</v>
      </c>
      <c r="R565">
        <v>107</v>
      </c>
      <c r="S565">
        <v>1</v>
      </c>
      <c r="T565">
        <v>0</v>
      </c>
      <c r="U565">
        <v>29099</v>
      </c>
      <c r="V565">
        <v>7740</v>
      </c>
      <c r="W565">
        <v>125</v>
      </c>
      <c r="X565">
        <v>43</v>
      </c>
      <c r="Y565">
        <v>0</v>
      </c>
      <c r="Z565">
        <v>1916</v>
      </c>
      <c r="AA565">
        <v>0</v>
      </c>
      <c r="AB565">
        <v>4854</v>
      </c>
      <c r="AC565">
        <v>622</v>
      </c>
      <c r="AD565">
        <v>0</v>
      </c>
      <c r="AE565">
        <v>95</v>
      </c>
      <c r="AF565">
        <v>0</v>
      </c>
      <c r="AG565" t="s">
        <v>1441</v>
      </c>
      <c r="AH565" t="s">
        <v>1290</v>
      </c>
      <c r="AI565" t="s">
        <v>1295</v>
      </c>
      <c r="AJ565" s="12" t="s">
        <v>1297</v>
      </c>
      <c r="AK565" t="s">
        <v>126</v>
      </c>
      <c r="AL565" t="s">
        <v>126</v>
      </c>
      <c r="AM565" s="8">
        <v>45171</v>
      </c>
      <c r="AN565" s="12" t="s">
        <v>1297</v>
      </c>
      <c r="AO565" s="12" t="s">
        <v>1297</v>
      </c>
      <c r="AP565" t="s">
        <v>1703</v>
      </c>
      <c r="AQ565" t="s">
        <v>120</v>
      </c>
      <c r="AR565" s="35">
        <v>217642</v>
      </c>
      <c r="AS565" t="s">
        <v>1703</v>
      </c>
      <c r="AU565" s="29">
        <f>IFERROR(Table4[[#This Row],[THT]]/Table4[[#This Row],[ACD_CALLS]],"")</f>
        <v>0</v>
      </c>
      <c r="AV565" s="29">
        <f>COUNTIF(Roster!B:B,Table4[[#This Row],[EMPLID]])</f>
        <v>1</v>
      </c>
      <c r="AW565" s="29">
        <f>IF(Table4[[#This Row],[Is Agent ]]=0,"",SUM(Table4[[#This Row],[I_ACD_TIME]],Table4[[#This Row],[I_ACD_OTHER_TIME]],Table4[[#This Row],[I_ACD_AUX_OUT_TIME]],Table4[[#This Row],[I_ACW_TIME]]))</f>
        <v>21325</v>
      </c>
    </row>
    <row r="566" spans="1:49" x14ac:dyDescent="0.25">
      <c r="A566" s="29" t="str">
        <f>CONCATENATE(Table4[[#This Row],[CMSID]],"-",Table4[[#This Row],[CALL_DATE]])</f>
        <v>217642-45176</v>
      </c>
      <c r="B566">
        <v>144197102</v>
      </c>
      <c r="C566" s="8">
        <v>45176</v>
      </c>
      <c r="D566" t="s">
        <v>118</v>
      </c>
      <c r="E566">
        <v>21</v>
      </c>
      <c r="F566">
        <v>0</v>
      </c>
      <c r="G566">
        <v>14953</v>
      </c>
      <c r="H566">
        <v>3086</v>
      </c>
      <c r="I566">
        <v>405</v>
      </c>
      <c r="J566">
        <v>0</v>
      </c>
      <c r="K566">
        <v>0</v>
      </c>
      <c r="L566">
        <v>1066</v>
      </c>
      <c r="M566">
        <v>0</v>
      </c>
      <c r="N566">
        <v>0</v>
      </c>
      <c r="O566">
        <v>13</v>
      </c>
      <c r="P566">
        <v>3727</v>
      </c>
      <c r="Q566">
        <v>13</v>
      </c>
      <c r="R566">
        <v>103</v>
      </c>
      <c r="S566">
        <v>1</v>
      </c>
      <c r="T566">
        <v>0</v>
      </c>
      <c r="U566">
        <v>29730</v>
      </c>
      <c r="V566">
        <v>7681</v>
      </c>
      <c r="W566">
        <v>967</v>
      </c>
      <c r="X566">
        <v>194</v>
      </c>
      <c r="Y566">
        <v>0</v>
      </c>
      <c r="Z566">
        <v>1831</v>
      </c>
      <c r="AA566">
        <v>0</v>
      </c>
      <c r="AB566">
        <v>3096</v>
      </c>
      <c r="AC566">
        <v>0</v>
      </c>
      <c r="AD566">
        <v>0</v>
      </c>
      <c r="AE566">
        <v>2125</v>
      </c>
      <c r="AF566">
        <v>0</v>
      </c>
      <c r="AG566" t="s">
        <v>1441</v>
      </c>
      <c r="AH566" t="s">
        <v>1290</v>
      </c>
      <c r="AI566" t="s">
        <v>1295</v>
      </c>
      <c r="AJ566" s="12" t="s">
        <v>1297</v>
      </c>
      <c r="AK566" t="s">
        <v>126</v>
      </c>
      <c r="AL566" t="s">
        <v>126</v>
      </c>
      <c r="AM566" s="8">
        <v>45178</v>
      </c>
      <c r="AN566" s="12" t="s">
        <v>1297</v>
      </c>
      <c r="AO566" s="12" t="s">
        <v>1297</v>
      </c>
      <c r="AP566" t="s">
        <v>1703</v>
      </c>
      <c r="AQ566" t="s">
        <v>120</v>
      </c>
      <c r="AR566" s="35">
        <v>217642</v>
      </c>
      <c r="AS566" t="s">
        <v>1703</v>
      </c>
      <c r="AU566" s="29">
        <f>IFERROR(Table4[[#This Row],[THT]]/Table4[[#This Row],[ACD_CALLS]],"")</f>
        <v>0</v>
      </c>
      <c r="AV566" s="29">
        <f>COUNTIF(Roster!B:B,Table4[[#This Row],[EMPLID]])</f>
        <v>1</v>
      </c>
      <c r="AW566" s="29">
        <f>IF(Table4[[#This Row],[Is Agent ]]=0,"",SUM(Table4[[#This Row],[I_ACD_TIME]],Table4[[#This Row],[I_ACD_OTHER_TIME]],Table4[[#This Row],[I_ACD_AUX_OUT_TIME]],Table4[[#This Row],[I_ACW_TIME]]))</f>
        <v>18444</v>
      </c>
    </row>
    <row r="567" spans="1:49" x14ac:dyDescent="0.25">
      <c r="A567" s="29" t="str">
        <f>CONCATENATE(Table4[[#This Row],[CMSID]],"-",Table4[[#This Row],[CALL_DATE]])</f>
        <v>217642-45174</v>
      </c>
      <c r="B567">
        <v>144197102</v>
      </c>
      <c r="C567" s="8">
        <v>45174</v>
      </c>
      <c r="D567" t="s">
        <v>123</v>
      </c>
      <c r="E567">
        <v>1</v>
      </c>
      <c r="F567">
        <v>0</v>
      </c>
      <c r="G567">
        <v>632</v>
      </c>
      <c r="H567">
        <v>110</v>
      </c>
      <c r="I567">
        <v>0</v>
      </c>
      <c r="J567">
        <v>0</v>
      </c>
      <c r="K567">
        <v>0</v>
      </c>
      <c r="L567">
        <v>0</v>
      </c>
      <c r="M567">
        <v>0</v>
      </c>
      <c r="N567">
        <v>0</v>
      </c>
      <c r="O567">
        <v>0</v>
      </c>
      <c r="P567">
        <v>110</v>
      </c>
      <c r="Q567">
        <v>1</v>
      </c>
      <c r="R567">
        <v>3</v>
      </c>
      <c r="S567">
        <v>0</v>
      </c>
      <c r="T567">
        <v>0</v>
      </c>
      <c r="U567">
        <v>0</v>
      </c>
      <c r="V567">
        <v>0</v>
      </c>
      <c r="W567">
        <v>0</v>
      </c>
      <c r="X567">
        <v>0</v>
      </c>
      <c r="Y567">
        <v>0</v>
      </c>
      <c r="Z567">
        <v>0</v>
      </c>
      <c r="AA567">
        <v>0</v>
      </c>
      <c r="AB567">
        <v>0</v>
      </c>
      <c r="AC567">
        <v>0</v>
      </c>
      <c r="AD567">
        <v>0</v>
      </c>
      <c r="AE567">
        <v>0</v>
      </c>
      <c r="AF567">
        <v>0</v>
      </c>
      <c r="AG567" t="s">
        <v>1441</v>
      </c>
      <c r="AH567" t="s">
        <v>1290</v>
      </c>
      <c r="AI567" t="s">
        <v>1295</v>
      </c>
      <c r="AJ567" s="12" t="s">
        <v>1297</v>
      </c>
      <c r="AK567" t="s">
        <v>126</v>
      </c>
      <c r="AL567" t="s">
        <v>126</v>
      </c>
      <c r="AM567" s="8">
        <v>45178</v>
      </c>
      <c r="AN567" s="12" t="s">
        <v>1297</v>
      </c>
      <c r="AO567" s="12" t="s">
        <v>1297</v>
      </c>
      <c r="AP567" t="s">
        <v>1703</v>
      </c>
      <c r="AQ567" t="s">
        <v>120</v>
      </c>
      <c r="AR567" s="35">
        <v>217642</v>
      </c>
      <c r="AS567" t="s">
        <v>1703</v>
      </c>
      <c r="AU567" s="29">
        <f>IFERROR(Table4[[#This Row],[THT]]/Table4[[#This Row],[ACD_CALLS]],"")</f>
        <v>0</v>
      </c>
      <c r="AV567" s="29">
        <f>COUNTIF(Roster!B:B,Table4[[#This Row],[EMPLID]])</f>
        <v>1</v>
      </c>
      <c r="AW567" s="29">
        <f>IF(Table4[[#This Row],[Is Agent ]]=0,"",SUM(Table4[[#This Row],[I_ACD_TIME]],Table4[[#This Row],[I_ACD_OTHER_TIME]],Table4[[#This Row],[I_ACD_AUX_OUT_TIME]],Table4[[#This Row],[I_ACW_TIME]]))</f>
        <v>742</v>
      </c>
    </row>
    <row r="568" spans="1:49" x14ac:dyDescent="0.25">
      <c r="A568" s="29" t="str">
        <f>CONCATENATE(Table4[[#This Row],[CMSID]],"-",Table4[[#This Row],[CALL_DATE]])</f>
        <v>217642-45175</v>
      </c>
      <c r="B568">
        <v>144197102</v>
      </c>
      <c r="C568" s="8">
        <v>45175</v>
      </c>
      <c r="D568" t="s">
        <v>123</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t="s">
        <v>1441</v>
      </c>
      <c r="AH568" t="s">
        <v>1290</v>
      </c>
      <c r="AI568" t="s">
        <v>1295</v>
      </c>
      <c r="AJ568" s="12" t="s">
        <v>1297</v>
      </c>
      <c r="AK568" t="s">
        <v>126</v>
      </c>
      <c r="AL568" t="s">
        <v>126</v>
      </c>
      <c r="AM568" s="8">
        <v>45178</v>
      </c>
      <c r="AN568" s="12" t="s">
        <v>1297</v>
      </c>
      <c r="AO568" s="12" t="s">
        <v>1297</v>
      </c>
      <c r="AP568" t="s">
        <v>1703</v>
      </c>
      <c r="AQ568" t="s">
        <v>120</v>
      </c>
      <c r="AR568" s="35">
        <v>217642</v>
      </c>
      <c r="AS568" t="s">
        <v>1703</v>
      </c>
      <c r="AU568" s="29" t="str">
        <f>IFERROR(Table4[[#This Row],[THT]]/Table4[[#This Row],[ACD_CALLS]],"")</f>
        <v/>
      </c>
      <c r="AV568" s="29">
        <f>COUNTIF(Roster!B:B,Table4[[#This Row],[EMPLID]])</f>
        <v>1</v>
      </c>
      <c r="AW568" s="29">
        <f>IF(Table4[[#This Row],[Is Agent ]]=0,"",SUM(Table4[[#This Row],[I_ACD_TIME]],Table4[[#This Row],[I_ACD_OTHER_TIME]],Table4[[#This Row],[I_ACD_AUX_OUT_TIME]],Table4[[#This Row],[I_ACW_TIME]]))</f>
        <v>0</v>
      </c>
    </row>
    <row r="569" spans="1:49" x14ac:dyDescent="0.25">
      <c r="A569" s="29" t="str">
        <f>CONCATENATE(Table4[[#This Row],[CMSID]],"-",Table4[[#This Row],[CALL_DATE]])</f>
        <v>217642-45173</v>
      </c>
      <c r="B569">
        <v>144197102</v>
      </c>
      <c r="C569" s="8">
        <v>45173</v>
      </c>
      <c r="D569" t="s">
        <v>118</v>
      </c>
      <c r="E569">
        <v>23</v>
      </c>
      <c r="F569">
        <v>0</v>
      </c>
      <c r="G569">
        <v>19215</v>
      </c>
      <c r="H569">
        <v>3493</v>
      </c>
      <c r="I569">
        <v>94</v>
      </c>
      <c r="J569">
        <v>0</v>
      </c>
      <c r="K569">
        <v>0</v>
      </c>
      <c r="L569">
        <v>1124</v>
      </c>
      <c r="M569">
        <v>0</v>
      </c>
      <c r="N569">
        <v>0</v>
      </c>
      <c r="O569">
        <v>6</v>
      </c>
      <c r="P569">
        <v>3631</v>
      </c>
      <c r="Q569">
        <v>15</v>
      </c>
      <c r="R569">
        <v>107</v>
      </c>
      <c r="S569">
        <v>1</v>
      </c>
      <c r="T569">
        <v>0</v>
      </c>
      <c r="U569">
        <v>29114</v>
      </c>
      <c r="V569">
        <v>5164</v>
      </c>
      <c r="W569">
        <v>1135</v>
      </c>
      <c r="X569">
        <v>137</v>
      </c>
      <c r="Y569">
        <v>0</v>
      </c>
      <c r="Z569">
        <v>1838</v>
      </c>
      <c r="AA569">
        <v>0</v>
      </c>
      <c r="AB569">
        <v>3082</v>
      </c>
      <c r="AC569">
        <v>0</v>
      </c>
      <c r="AD569">
        <v>0</v>
      </c>
      <c r="AE569">
        <v>0</v>
      </c>
      <c r="AF569">
        <v>0</v>
      </c>
      <c r="AG569" t="s">
        <v>1441</v>
      </c>
      <c r="AH569" t="s">
        <v>1290</v>
      </c>
      <c r="AI569" t="s">
        <v>1295</v>
      </c>
      <c r="AJ569" s="12" t="s">
        <v>1297</v>
      </c>
      <c r="AK569" t="s">
        <v>126</v>
      </c>
      <c r="AL569" t="s">
        <v>126</v>
      </c>
      <c r="AM569" s="8">
        <v>45178</v>
      </c>
      <c r="AN569" s="12" t="s">
        <v>1297</v>
      </c>
      <c r="AO569" s="12" t="s">
        <v>1297</v>
      </c>
      <c r="AP569" t="s">
        <v>1703</v>
      </c>
      <c r="AQ569" t="s">
        <v>120</v>
      </c>
      <c r="AR569" s="35">
        <v>217642</v>
      </c>
      <c r="AS569" t="s">
        <v>1703</v>
      </c>
      <c r="AU569" s="29">
        <f>IFERROR(Table4[[#This Row],[THT]]/Table4[[#This Row],[ACD_CALLS]],"")</f>
        <v>0</v>
      </c>
      <c r="AV569" s="29">
        <f>COUNTIF(Roster!B:B,Table4[[#This Row],[EMPLID]])</f>
        <v>1</v>
      </c>
      <c r="AW569" s="29">
        <f>IF(Table4[[#This Row],[Is Agent ]]=0,"",SUM(Table4[[#This Row],[I_ACD_TIME]],Table4[[#This Row],[I_ACD_OTHER_TIME]],Table4[[#This Row],[I_ACD_AUX_OUT_TIME]],Table4[[#This Row],[I_ACW_TIME]]))</f>
        <v>22802</v>
      </c>
    </row>
    <row r="570" spans="1:49" x14ac:dyDescent="0.25">
      <c r="A570" s="29" t="str">
        <f>CONCATENATE(Table4[[#This Row],[CMSID]],"-",Table4[[#This Row],[CALL_DATE]])</f>
        <v>154641-45174</v>
      </c>
      <c r="B570">
        <v>154573101</v>
      </c>
      <c r="C570" s="8">
        <v>45174</v>
      </c>
      <c r="D570" t="s">
        <v>123</v>
      </c>
      <c r="E570">
        <v>1</v>
      </c>
      <c r="F570">
        <v>0</v>
      </c>
      <c r="G570">
        <v>81</v>
      </c>
      <c r="H570">
        <v>77</v>
      </c>
      <c r="I570">
        <v>2</v>
      </c>
      <c r="J570">
        <v>0</v>
      </c>
      <c r="K570">
        <v>0</v>
      </c>
      <c r="L570">
        <v>2</v>
      </c>
      <c r="M570">
        <v>0</v>
      </c>
      <c r="N570">
        <v>0</v>
      </c>
      <c r="O570">
        <v>1</v>
      </c>
      <c r="P570">
        <v>79</v>
      </c>
      <c r="Q570">
        <v>2</v>
      </c>
      <c r="R570">
        <v>3</v>
      </c>
      <c r="S570">
        <v>0</v>
      </c>
      <c r="T570">
        <v>1</v>
      </c>
      <c r="U570">
        <v>0</v>
      </c>
      <c r="V570">
        <v>0</v>
      </c>
      <c r="W570">
        <v>0</v>
      </c>
      <c r="X570">
        <v>0</v>
      </c>
      <c r="Y570">
        <v>0</v>
      </c>
      <c r="Z570">
        <v>0</v>
      </c>
      <c r="AA570">
        <v>0</v>
      </c>
      <c r="AB570">
        <v>0</v>
      </c>
      <c r="AC570">
        <v>0</v>
      </c>
      <c r="AD570">
        <v>0</v>
      </c>
      <c r="AE570">
        <v>0</v>
      </c>
      <c r="AF570">
        <v>0</v>
      </c>
      <c r="AG570" t="s">
        <v>1451</v>
      </c>
      <c r="AH570" t="s">
        <v>1282</v>
      </c>
      <c r="AI570" t="s">
        <v>1295</v>
      </c>
      <c r="AJ570" s="12" t="s">
        <v>1297</v>
      </c>
      <c r="AK570" t="s">
        <v>125</v>
      </c>
      <c r="AL570" t="s">
        <v>125</v>
      </c>
      <c r="AM570" s="8">
        <v>45178</v>
      </c>
      <c r="AN570" s="12" t="s">
        <v>1297</v>
      </c>
      <c r="AO570" s="12" t="s">
        <v>1297</v>
      </c>
      <c r="AP570" t="s">
        <v>1703</v>
      </c>
      <c r="AQ570" t="s">
        <v>120</v>
      </c>
      <c r="AR570" s="35">
        <v>154641</v>
      </c>
      <c r="AS570" t="s">
        <v>1703</v>
      </c>
      <c r="AU570" s="29">
        <f>IFERROR(Table4[[#This Row],[THT]]/Table4[[#This Row],[ACD_CALLS]],"")</f>
        <v>0</v>
      </c>
      <c r="AV570" s="29">
        <f>COUNTIF(Roster!B:B,Table4[[#This Row],[EMPLID]])</f>
        <v>1</v>
      </c>
      <c r="AW570" s="29">
        <f>IF(Table4[[#This Row],[Is Agent ]]=0,"",SUM(Table4[[#This Row],[I_ACD_TIME]],Table4[[#This Row],[I_ACD_OTHER_TIME]],Table4[[#This Row],[I_ACD_AUX_OUT_TIME]],Table4[[#This Row],[I_ACW_TIME]]))</f>
        <v>160</v>
      </c>
    </row>
    <row r="571" spans="1:49" x14ac:dyDescent="0.25">
      <c r="A571" s="29" t="str">
        <f>CONCATENATE(Table4[[#This Row],[CMSID]],"-",Table4[[#This Row],[CALL_DATE]])</f>
        <v>154641-45173</v>
      </c>
      <c r="B571">
        <v>154573101</v>
      </c>
      <c r="C571" s="8">
        <v>45173</v>
      </c>
      <c r="D571" t="s">
        <v>118</v>
      </c>
      <c r="E571">
        <v>35</v>
      </c>
      <c r="F571">
        <v>0</v>
      </c>
      <c r="G571">
        <v>15128</v>
      </c>
      <c r="H571">
        <v>670</v>
      </c>
      <c r="I571">
        <v>552</v>
      </c>
      <c r="J571">
        <v>482</v>
      </c>
      <c r="K571">
        <v>0</v>
      </c>
      <c r="L571">
        <v>1591</v>
      </c>
      <c r="M571">
        <v>900</v>
      </c>
      <c r="N571">
        <v>0</v>
      </c>
      <c r="O571">
        <v>19</v>
      </c>
      <c r="P571">
        <v>1233</v>
      </c>
      <c r="Q571">
        <v>13</v>
      </c>
      <c r="R571">
        <v>167</v>
      </c>
      <c r="S571">
        <v>0</v>
      </c>
      <c r="T571">
        <v>4</v>
      </c>
      <c r="U571">
        <v>23667</v>
      </c>
      <c r="V571">
        <v>6982</v>
      </c>
      <c r="W571">
        <v>238</v>
      </c>
      <c r="X571">
        <v>538</v>
      </c>
      <c r="Y571">
        <v>0</v>
      </c>
      <c r="Z571">
        <v>924</v>
      </c>
      <c r="AA571">
        <v>0</v>
      </c>
      <c r="AB571">
        <v>4647</v>
      </c>
      <c r="AC571">
        <v>293</v>
      </c>
      <c r="AD571">
        <v>0</v>
      </c>
      <c r="AE571">
        <v>0</v>
      </c>
      <c r="AF571">
        <v>0</v>
      </c>
      <c r="AG571" t="s">
        <v>1451</v>
      </c>
      <c r="AH571" t="s">
        <v>1282</v>
      </c>
      <c r="AI571" t="s">
        <v>1295</v>
      </c>
      <c r="AJ571" s="12" t="s">
        <v>1297</v>
      </c>
      <c r="AK571" t="s">
        <v>125</v>
      </c>
      <c r="AL571" t="s">
        <v>125</v>
      </c>
      <c r="AM571" s="8">
        <v>45178</v>
      </c>
      <c r="AN571" s="12" t="s">
        <v>1297</v>
      </c>
      <c r="AO571" s="12" t="s">
        <v>1297</v>
      </c>
      <c r="AP571" t="s">
        <v>1703</v>
      </c>
      <c r="AQ571" t="s">
        <v>120</v>
      </c>
      <c r="AR571" s="35">
        <v>154641</v>
      </c>
      <c r="AS571" t="s">
        <v>1703</v>
      </c>
      <c r="AU571" s="29">
        <f>IFERROR(Table4[[#This Row],[THT]]/Table4[[#This Row],[ACD_CALLS]],"")</f>
        <v>0</v>
      </c>
      <c r="AV571" s="29">
        <f>COUNTIF(Roster!B:B,Table4[[#This Row],[EMPLID]])</f>
        <v>1</v>
      </c>
      <c r="AW571" s="29">
        <f>IF(Table4[[#This Row],[Is Agent ]]=0,"",SUM(Table4[[#This Row],[I_ACD_TIME]],Table4[[#This Row],[I_ACD_OTHER_TIME]],Table4[[#This Row],[I_ACD_AUX_OUT_TIME]],Table4[[#This Row],[I_ACW_TIME]]))</f>
        <v>16832</v>
      </c>
    </row>
    <row r="572" spans="1:49" x14ac:dyDescent="0.25">
      <c r="A572" s="29" t="str">
        <f>CONCATENATE(Table4[[#This Row],[CMSID]],"-",Table4[[#This Row],[CALL_DATE]])</f>
        <v>154641-45171</v>
      </c>
      <c r="B572">
        <v>154573101</v>
      </c>
      <c r="C572" s="8">
        <v>45171</v>
      </c>
      <c r="D572" t="s">
        <v>123</v>
      </c>
      <c r="E572">
        <v>2</v>
      </c>
      <c r="F572">
        <v>0</v>
      </c>
      <c r="G572">
        <v>1014</v>
      </c>
      <c r="H572">
        <v>24</v>
      </c>
      <c r="I572">
        <v>0</v>
      </c>
      <c r="J572">
        <v>30</v>
      </c>
      <c r="K572">
        <v>0</v>
      </c>
      <c r="L572">
        <v>0</v>
      </c>
      <c r="M572">
        <v>0</v>
      </c>
      <c r="N572">
        <v>0</v>
      </c>
      <c r="O572">
        <v>0</v>
      </c>
      <c r="P572">
        <v>24</v>
      </c>
      <c r="Q572">
        <v>1</v>
      </c>
      <c r="R572">
        <v>6</v>
      </c>
      <c r="S572">
        <v>0</v>
      </c>
      <c r="T572">
        <v>0</v>
      </c>
      <c r="U572">
        <v>0</v>
      </c>
      <c r="V572">
        <v>0</v>
      </c>
      <c r="W572">
        <v>0</v>
      </c>
      <c r="X572">
        <v>0</v>
      </c>
      <c r="Y572">
        <v>0</v>
      </c>
      <c r="Z572">
        <v>0</v>
      </c>
      <c r="AA572">
        <v>0</v>
      </c>
      <c r="AB572">
        <v>0</v>
      </c>
      <c r="AC572">
        <v>0</v>
      </c>
      <c r="AD572">
        <v>0</v>
      </c>
      <c r="AE572">
        <v>0</v>
      </c>
      <c r="AF572">
        <v>0</v>
      </c>
      <c r="AG572" t="s">
        <v>1451</v>
      </c>
      <c r="AH572" t="s">
        <v>1282</v>
      </c>
      <c r="AI572" t="s">
        <v>1295</v>
      </c>
      <c r="AJ572" s="12" t="s">
        <v>1297</v>
      </c>
      <c r="AK572" t="s">
        <v>125</v>
      </c>
      <c r="AL572" t="s">
        <v>125</v>
      </c>
      <c r="AM572" s="8">
        <v>45171</v>
      </c>
      <c r="AN572" s="12" t="s">
        <v>1297</v>
      </c>
      <c r="AO572" s="12" t="s">
        <v>1297</v>
      </c>
      <c r="AP572" t="s">
        <v>1703</v>
      </c>
      <c r="AQ572" t="s">
        <v>120</v>
      </c>
      <c r="AR572" s="35">
        <v>154641</v>
      </c>
      <c r="AS572" t="s">
        <v>1703</v>
      </c>
      <c r="AU572" s="29">
        <f>IFERROR(Table4[[#This Row],[THT]]/Table4[[#This Row],[ACD_CALLS]],"")</f>
        <v>0</v>
      </c>
      <c r="AV572" s="29">
        <f>COUNTIF(Roster!B:B,Table4[[#This Row],[EMPLID]])</f>
        <v>1</v>
      </c>
      <c r="AW572" s="29">
        <f>IF(Table4[[#This Row],[Is Agent ]]=0,"",SUM(Table4[[#This Row],[I_ACD_TIME]],Table4[[#This Row],[I_ACD_OTHER_TIME]],Table4[[#This Row],[I_ACD_AUX_OUT_TIME]],Table4[[#This Row],[I_ACW_TIME]]))</f>
        <v>1068</v>
      </c>
    </row>
    <row r="573" spans="1:49" x14ac:dyDescent="0.25">
      <c r="A573" s="29" t="str">
        <f>CONCATENATE(Table4[[#This Row],[CMSID]],"-",Table4[[#This Row],[CALL_DATE]])</f>
        <v>154641-45174</v>
      </c>
      <c r="B573">
        <v>154573101</v>
      </c>
      <c r="C573" s="8">
        <v>45174</v>
      </c>
      <c r="D573" t="s">
        <v>118</v>
      </c>
      <c r="E573">
        <v>49</v>
      </c>
      <c r="F573">
        <v>0</v>
      </c>
      <c r="G573">
        <v>21268</v>
      </c>
      <c r="H573">
        <v>2225</v>
      </c>
      <c r="I573">
        <v>551</v>
      </c>
      <c r="J573">
        <v>379</v>
      </c>
      <c r="K573">
        <v>0</v>
      </c>
      <c r="L573">
        <v>2143</v>
      </c>
      <c r="M573">
        <v>14</v>
      </c>
      <c r="N573">
        <v>0</v>
      </c>
      <c r="O573">
        <v>23</v>
      </c>
      <c r="P573">
        <v>2776</v>
      </c>
      <c r="Q573">
        <v>25</v>
      </c>
      <c r="R573">
        <v>233</v>
      </c>
      <c r="S573">
        <v>0</v>
      </c>
      <c r="T573">
        <v>5</v>
      </c>
      <c r="U573">
        <v>36046</v>
      </c>
      <c r="V573">
        <v>9697</v>
      </c>
      <c r="W573">
        <v>2083</v>
      </c>
      <c r="X573">
        <v>38</v>
      </c>
      <c r="Y573">
        <v>0</v>
      </c>
      <c r="Z573">
        <v>2763</v>
      </c>
      <c r="AA573">
        <v>0</v>
      </c>
      <c r="AB573">
        <v>6333</v>
      </c>
      <c r="AC573">
        <v>0</v>
      </c>
      <c r="AD573">
        <v>0</v>
      </c>
      <c r="AE573">
        <v>0</v>
      </c>
      <c r="AF573">
        <v>0</v>
      </c>
      <c r="AG573" t="s">
        <v>1451</v>
      </c>
      <c r="AH573" t="s">
        <v>1282</v>
      </c>
      <c r="AI573" t="s">
        <v>1295</v>
      </c>
      <c r="AJ573" s="12" t="s">
        <v>1297</v>
      </c>
      <c r="AK573" t="s">
        <v>125</v>
      </c>
      <c r="AL573" t="s">
        <v>125</v>
      </c>
      <c r="AM573" s="8">
        <v>45178</v>
      </c>
      <c r="AN573" s="12" t="s">
        <v>1297</v>
      </c>
      <c r="AO573" s="12" t="s">
        <v>1297</v>
      </c>
      <c r="AP573" t="s">
        <v>1703</v>
      </c>
      <c r="AQ573" t="s">
        <v>120</v>
      </c>
      <c r="AR573" s="35">
        <v>154641</v>
      </c>
      <c r="AS573" t="s">
        <v>1703</v>
      </c>
      <c r="AU573" s="29">
        <f>IFERROR(Table4[[#This Row],[THT]]/Table4[[#This Row],[ACD_CALLS]],"")</f>
        <v>0</v>
      </c>
      <c r="AV573" s="29">
        <f>COUNTIF(Roster!B:B,Table4[[#This Row],[EMPLID]])</f>
        <v>1</v>
      </c>
      <c r="AW573" s="29">
        <f>IF(Table4[[#This Row],[Is Agent ]]=0,"",SUM(Table4[[#This Row],[I_ACD_TIME]],Table4[[#This Row],[I_ACD_OTHER_TIME]],Table4[[#This Row],[I_ACD_AUX_OUT_TIME]],Table4[[#This Row],[I_ACW_TIME]]))</f>
        <v>24423</v>
      </c>
    </row>
    <row r="574" spans="1:49" x14ac:dyDescent="0.25">
      <c r="A574" s="29" t="str">
        <f>CONCATENATE(Table4[[#This Row],[CMSID]],"-",Table4[[#This Row],[CALL_DATE]])</f>
        <v>154641-45178</v>
      </c>
      <c r="B574">
        <v>154573101</v>
      </c>
      <c r="C574" s="8">
        <v>45178</v>
      </c>
      <c r="D574" t="s">
        <v>123</v>
      </c>
      <c r="E574">
        <v>0</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t="s">
        <v>1451</v>
      </c>
      <c r="AH574" t="s">
        <v>1282</v>
      </c>
      <c r="AI574" t="s">
        <v>1295</v>
      </c>
      <c r="AJ574" s="12" t="s">
        <v>1297</v>
      </c>
      <c r="AK574" t="s">
        <v>125</v>
      </c>
      <c r="AL574" t="s">
        <v>125</v>
      </c>
      <c r="AM574" s="8">
        <v>45178</v>
      </c>
      <c r="AN574" s="12" t="s">
        <v>1297</v>
      </c>
      <c r="AO574" s="12" t="s">
        <v>1297</v>
      </c>
      <c r="AP574" t="s">
        <v>1703</v>
      </c>
      <c r="AQ574" t="s">
        <v>120</v>
      </c>
      <c r="AR574" s="35">
        <v>154641</v>
      </c>
      <c r="AS574" t="s">
        <v>1703</v>
      </c>
      <c r="AU574" s="29" t="str">
        <f>IFERROR(Table4[[#This Row],[THT]]/Table4[[#This Row],[ACD_CALLS]],"")</f>
        <v/>
      </c>
      <c r="AV574" s="29">
        <f>COUNTIF(Roster!B:B,Table4[[#This Row],[EMPLID]])</f>
        <v>1</v>
      </c>
      <c r="AW574" s="29">
        <f>IF(Table4[[#This Row],[Is Agent ]]=0,"",SUM(Table4[[#This Row],[I_ACD_TIME]],Table4[[#This Row],[I_ACD_OTHER_TIME]],Table4[[#This Row],[I_ACD_AUX_OUT_TIME]],Table4[[#This Row],[I_ACW_TIME]]))</f>
        <v>0</v>
      </c>
    </row>
    <row r="575" spans="1:49" x14ac:dyDescent="0.25">
      <c r="A575" s="29" t="str">
        <f>CONCATENATE(Table4[[#This Row],[CMSID]],"-",Table4[[#This Row],[CALL_DATE]])</f>
        <v>154641-45178</v>
      </c>
      <c r="B575">
        <v>154573101</v>
      </c>
      <c r="C575" s="8">
        <v>45178</v>
      </c>
      <c r="D575" t="s">
        <v>118</v>
      </c>
      <c r="E575">
        <v>15</v>
      </c>
      <c r="F575">
        <v>0</v>
      </c>
      <c r="G575">
        <v>7416</v>
      </c>
      <c r="H575">
        <v>1524</v>
      </c>
      <c r="I575">
        <v>0</v>
      </c>
      <c r="J575">
        <v>169</v>
      </c>
      <c r="K575">
        <v>0</v>
      </c>
      <c r="L575">
        <v>1329</v>
      </c>
      <c r="M575">
        <v>0</v>
      </c>
      <c r="N575">
        <v>0</v>
      </c>
      <c r="O575">
        <v>12</v>
      </c>
      <c r="P575">
        <v>1524</v>
      </c>
      <c r="Q575">
        <v>5</v>
      </c>
      <c r="R575">
        <v>74</v>
      </c>
      <c r="S575">
        <v>0</v>
      </c>
      <c r="T575">
        <v>0</v>
      </c>
      <c r="U575">
        <v>14846</v>
      </c>
      <c r="V575">
        <v>5578</v>
      </c>
      <c r="W575">
        <v>85</v>
      </c>
      <c r="X575">
        <v>400</v>
      </c>
      <c r="Y575">
        <v>0</v>
      </c>
      <c r="Z575">
        <v>981</v>
      </c>
      <c r="AA575">
        <v>0</v>
      </c>
      <c r="AB575">
        <v>3134</v>
      </c>
      <c r="AC575">
        <v>647</v>
      </c>
      <c r="AD575">
        <v>0</v>
      </c>
      <c r="AE575">
        <v>393</v>
      </c>
      <c r="AF575">
        <v>0</v>
      </c>
      <c r="AG575" t="s">
        <v>1451</v>
      </c>
      <c r="AH575" t="s">
        <v>1282</v>
      </c>
      <c r="AI575" t="s">
        <v>1295</v>
      </c>
      <c r="AJ575" s="12" t="s">
        <v>1297</v>
      </c>
      <c r="AK575" t="s">
        <v>125</v>
      </c>
      <c r="AL575" t="s">
        <v>125</v>
      </c>
      <c r="AM575" s="8">
        <v>45178</v>
      </c>
      <c r="AN575" s="12" t="s">
        <v>1297</v>
      </c>
      <c r="AO575" s="12" t="s">
        <v>1297</v>
      </c>
      <c r="AP575" t="s">
        <v>1703</v>
      </c>
      <c r="AQ575" t="s">
        <v>120</v>
      </c>
      <c r="AR575" s="35">
        <v>154641</v>
      </c>
      <c r="AS575" t="s">
        <v>1703</v>
      </c>
      <c r="AU575" s="29">
        <f>IFERROR(Table4[[#This Row],[THT]]/Table4[[#This Row],[ACD_CALLS]],"")</f>
        <v>0</v>
      </c>
      <c r="AV575" s="29">
        <f>COUNTIF(Roster!B:B,Table4[[#This Row],[EMPLID]])</f>
        <v>1</v>
      </c>
      <c r="AW575" s="29">
        <f>IF(Table4[[#This Row],[Is Agent ]]=0,"",SUM(Table4[[#This Row],[I_ACD_TIME]],Table4[[#This Row],[I_ACD_OTHER_TIME]],Table4[[#This Row],[I_ACD_AUX_OUT_TIME]],Table4[[#This Row],[I_ACW_TIME]]))</f>
        <v>9109</v>
      </c>
    </row>
    <row r="576" spans="1:49" x14ac:dyDescent="0.25">
      <c r="A576" s="29" t="str">
        <f>CONCATENATE(Table4[[#This Row],[CMSID]],"-",Table4[[#This Row],[CALL_DATE]])</f>
        <v>154641-45173</v>
      </c>
      <c r="B576">
        <v>154573101</v>
      </c>
      <c r="C576" s="8">
        <v>45173</v>
      </c>
      <c r="D576" t="s">
        <v>123</v>
      </c>
      <c r="E576">
        <v>0</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t="s">
        <v>1451</v>
      </c>
      <c r="AH576" t="s">
        <v>1282</v>
      </c>
      <c r="AI576" t="s">
        <v>1295</v>
      </c>
      <c r="AJ576" s="12" t="s">
        <v>1297</v>
      </c>
      <c r="AK576" t="s">
        <v>125</v>
      </c>
      <c r="AL576" t="s">
        <v>125</v>
      </c>
      <c r="AM576" s="8">
        <v>45178</v>
      </c>
      <c r="AN576" s="12" t="s">
        <v>1297</v>
      </c>
      <c r="AO576" s="12" t="s">
        <v>1297</v>
      </c>
      <c r="AP576" t="s">
        <v>1703</v>
      </c>
      <c r="AQ576" t="s">
        <v>120</v>
      </c>
      <c r="AR576" s="35">
        <v>154641</v>
      </c>
      <c r="AS576" t="s">
        <v>1703</v>
      </c>
      <c r="AU576" s="29" t="str">
        <f>IFERROR(Table4[[#This Row],[THT]]/Table4[[#This Row],[ACD_CALLS]],"")</f>
        <v/>
      </c>
      <c r="AV576" s="29">
        <f>COUNTIF(Roster!B:B,Table4[[#This Row],[EMPLID]])</f>
        <v>1</v>
      </c>
      <c r="AW576" s="29">
        <f>IF(Table4[[#This Row],[Is Agent ]]=0,"",SUM(Table4[[#This Row],[I_ACD_TIME]],Table4[[#This Row],[I_ACD_OTHER_TIME]],Table4[[#This Row],[I_ACD_AUX_OUT_TIME]],Table4[[#This Row],[I_ACW_TIME]]))</f>
        <v>0</v>
      </c>
    </row>
    <row r="577" spans="1:49" x14ac:dyDescent="0.25">
      <c r="A577" s="29" t="str">
        <f>CONCATENATE(Table4[[#This Row],[CMSID]],"-",Table4[[#This Row],[CALL_DATE]])</f>
        <v>154641-45171</v>
      </c>
      <c r="B577">
        <v>154573101</v>
      </c>
      <c r="C577" s="8">
        <v>45171</v>
      </c>
      <c r="D577" t="s">
        <v>118</v>
      </c>
      <c r="E577">
        <v>25</v>
      </c>
      <c r="F577">
        <v>0</v>
      </c>
      <c r="G577">
        <v>13400</v>
      </c>
      <c r="H577">
        <v>898</v>
      </c>
      <c r="I577">
        <v>127</v>
      </c>
      <c r="J577">
        <v>354</v>
      </c>
      <c r="K577">
        <v>0</v>
      </c>
      <c r="L577">
        <v>644</v>
      </c>
      <c r="M577">
        <v>0</v>
      </c>
      <c r="N577">
        <v>0</v>
      </c>
      <c r="O577">
        <v>21</v>
      </c>
      <c r="P577">
        <v>1401</v>
      </c>
      <c r="Q577">
        <v>11</v>
      </c>
      <c r="R577">
        <v>117</v>
      </c>
      <c r="S577">
        <v>0</v>
      </c>
      <c r="T577">
        <v>3</v>
      </c>
      <c r="U577">
        <v>20668</v>
      </c>
      <c r="V577">
        <v>4825</v>
      </c>
      <c r="W577">
        <v>0</v>
      </c>
      <c r="X577">
        <v>44</v>
      </c>
      <c r="Y577">
        <v>0</v>
      </c>
      <c r="Z577">
        <v>1761</v>
      </c>
      <c r="AA577">
        <v>0</v>
      </c>
      <c r="AB577">
        <v>2632</v>
      </c>
      <c r="AC577">
        <v>0</v>
      </c>
      <c r="AD577">
        <v>0</v>
      </c>
      <c r="AE577">
        <v>244</v>
      </c>
      <c r="AF577">
        <v>0</v>
      </c>
      <c r="AG577" t="s">
        <v>1451</v>
      </c>
      <c r="AH577" t="s">
        <v>1282</v>
      </c>
      <c r="AI577" t="s">
        <v>1295</v>
      </c>
      <c r="AJ577" s="12" t="s">
        <v>1297</v>
      </c>
      <c r="AK577" t="s">
        <v>125</v>
      </c>
      <c r="AL577" t="s">
        <v>125</v>
      </c>
      <c r="AM577" s="8">
        <v>45171</v>
      </c>
      <c r="AN577" s="12" t="s">
        <v>1297</v>
      </c>
      <c r="AO577" s="12" t="s">
        <v>1297</v>
      </c>
      <c r="AP577" t="s">
        <v>1703</v>
      </c>
      <c r="AQ577" t="s">
        <v>120</v>
      </c>
      <c r="AR577" s="35">
        <v>154641</v>
      </c>
      <c r="AS577" t="s">
        <v>1703</v>
      </c>
      <c r="AU577" s="29">
        <f>IFERROR(Table4[[#This Row],[THT]]/Table4[[#This Row],[ACD_CALLS]],"")</f>
        <v>0</v>
      </c>
      <c r="AV577" s="29">
        <f>COUNTIF(Roster!B:B,Table4[[#This Row],[EMPLID]])</f>
        <v>1</v>
      </c>
      <c r="AW577" s="29">
        <f>IF(Table4[[#This Row],[Is Agent ]]=0,"",SUM(Table4[[#This Row],[I_ACD_TIME]],Table4[[#This Row],[I_ACD_OTHER_TIME]],Table4[[#This Row],[I_ACD_AUX_OUT_TIME]],Table4[[#This Row],[I_ACW_TIME]]))</f>
        <v>14779</v>
      </c>
    </row>
    <row r="578" spans="1:49" x14ac:dyDescent="0.25">
      <c r="A578" s="29" t="str">
        <f>CONCATENATE(Table4[[#This Row],[CMSID]],"-",Table4[[#This Row],[CALL_DATE]])</f>
        <v>154641-45175</v>
      </c>
      <c r="B578">
        <v>154573101</v>
      </c>
      <c r="C578" s="8">
        <v>45175</v>
      </c>
      <c r="D578" t="s">
        <v>123</v>
      </c>
      <c r="E578">
        <v>1</v>
      </c>
      <c r="F578">
        <v>0</v>
      </c>
      <c r="G578">
        <v>88</v>
      </c>
      <c r="H578">
        <v>77</v>
      </c>
      <c r="I578">
        <v>48</v>
      </c>
      <c r="J578">
        <v>0</v>
      </c>
      <c r="K578">
        <v>0</v>
      </c>
      <c r="L578">
        <v>48</v>
      </c>
      <c r="M578">
        <v>0</v>
      </c>
      <c r="N578">
        <v>0</v>
      </c>
      <c r="O578">
        <v>2</v>
      </c>
      <c r="P578">
        <v>125</v>
      </c>
      <c r="Q578">
        <v>2</v>
      </c>
      <c r="R578">
        <v>3</v>
      </c>
      <c r="S578">
        <v>0</v>
      </c>
      <c r="T578">
        <v>1</v>
      </c>
      <c r="U578">
        <v>0</v>
      </c>
      <c r="V578">
        <v>0</v>
      </c>
      <c r="W578">
        <v>0</v>
      </c>
      <c r="X578">
        <v>0</v>
      </c>
      <c r="Y578">
        <v>0</v>
      </c>
      <c r="Z578">
        <v>0</v>
      </c>
      <c r="AA578">
        <v>0</v>
      </c>
      <c r="AB578">
        <v>0</v>
      </c>
      <c r="AC578">
        <v>0</v>
      </c>
      <c r="AD578">
        <v>0</v>
      </c>
      <c r="AE578">
        <v>0</v>
      </c>
      <c r="AF578">
        <v>0</v>
      </c>
      <c r="AG578" t="s">
        <v>1451</v>
      </c>
      <c r="AH578" t="s">
        <v>1282</v>
      </c>
      <c r="AI578" t="s">
        <v>1295</v>
      </c>
      <c r="AJ578" s="12" t="s">
        <v>1297</v>
      </c>
      <c r="AK578" t="s">
        <v>125</v>
      </c>
      <c r="AL578" t="s">
        <v>125</v>
      </c>
      <c r="AM578" s="8">
        <v>45178</v>
      </c>
      <c r="AN578" s="12" t="s">
        <v>1297</v>
      </c>
      <c r="AO578" s="12" t="s">
        <v>1297</v>
      </c>
      <c r="AP578" t="s">
        <v>1703</v>
      </c>
      <c r="AQ578" t="s">
        <v>120</v>
      </c>
      <c r="AR578" s="35">
        <v>154641</v>
      </c>
      <c r="AS578" t="s">
        <v>1703</v>
      </c>
      <c r="AU578" s="29">
        <f>IFERROR(Table4[[#This Row],[THT]]/Table4[[#This Row],[ACD_CALLS]],"")</f>
        <v>0</v>
      </c>
      <c r="AV578" s="29">
        <f>COUNTIF(Roster!B:B,Table4[[#This Row],[EMPLID]])</f>
        <v>1</v>
      </c>
      <c r="AW578" s="29">
        <f>IF(Table4[[#This Row],[Is Agent ]]=0,"",SUM(Table4[[#This Row],[I_ACD_TIME]],Table4[[#This Row],[I_ACD_OTHER_TIME]],Table4[[#This Row],[I_ACD_AUX_OUT_TIME]],Table4[[#This Row],[I_ACW_TIME]]))</f>
        <v>213</v>
      </c>
    </row>
    <row r="579" spans="1:49" x14ac:dyDescent="0.25">
      <c r="A579" s="29" t="str">
        <f>CONCATENATE(Table4[[#This Row],[CMSID]],"-",Table4[[#This Row],[CALL_DATE]])</f>
        <v>154641-45175</v>
      </c>
      <c r="B579">
        <v>154573101</v>
      </c>
      <c r="C579" s="8">
        <v>45175</v>
      </c>
      <c r="D579" t="s">
        <v>118</v>
      </c>
      <c r="E579">
        <v>31</v>
      </c>
      <c r="F579">
        <v>0</v>
      </c>
      <c r="G579">
        <v>9366</v>
      </c>
      <c r="H579">
        <v>840</v>
      </c>
      <c r="I579">
        <v>207</v>
      </c>
      <c r="J579">
        <v>403</v>
      </c>
      <c r="K579">
        <v>0</v>
      </c>
      <c r="L579">
        <v>3960</v>
      </c>
      <c r="M579">
        <v>576</v>
      </c>
      <c r="N579">
        <v>0</v>
      </c>
      <c r="O579">
        <v>27</v>
      </c>
      <c r="P579">
        <v>1256</v>
      </c>
      <c r="Q579">
        <v>13</v>
      </c>
      <c r="R579">
        <v>148</v>
      </c>
      <c r="S579">
        <v>0</v>
      </c>
      <c r="T579">
        <v>3</v>
      </c>
      <c r="U579">
        <v>20491</v>
      </c>
      <c r="V579">
        <v>9330</v>
      </c>
      <c r="W579">
        <v>236</v>
      </c>
      <c r="X579">
        <v>181</v>
      </c>
      <c r="Y579">
        <v>0</v>
      </c>
      <c r="Z579">
        <v>905</v>
      </c>
      <c r="AA579">
        <v>0</v>
      </c>
      <c r="AB579">
        <v>6520</v>
      </c>
      <c r="AC579">
        <v>774</v>
      </c>
      <c r="AD579">
        <v>0</v>
      </c>
      <c r="AE579">
        <v>664</v>
      </c>
      <c r="AF579">
        <v>0</v>
      </c>
      <c r="AG579" t="s">
        <v>1451</v>
      </c>
      <c r="AH579" t="s">
        <v>1282</v>
      </c>
      <c r="AI579" t="s">
        <v>1295</v>
      </c>
      <c r="AJ579" s="12" t="s">
        <v>1297</v>
      </c>
      <c r="AK579" t="s">
        <v>125</v>
      </c>
      <c r="AL579" t="s">
        <v>125</v>
      </c>
      <c r="AM579" s="8">
        <v>45178</v>
      </c>
      <c r="AN579" s="12" t="s">
        <v>1297</v>
      </c>
      <c r="AO579" s="12" t="s">
        <v>1297</v>
      </c>
      <c r="AP579" t="s">
        <v>1703</v>
      </c>
      <c r="AQ579" t="s">
        <v>120</v>
      </c>
      <c r="AR579" s="35">
        <v>154641</v>
      </c>
      <c r="AS579" t="s">
        <v>1703</v>
      </c>
      <c r="AU579" s="29">
        <f>IFERROR(Table4[[#This Row],[THT]]/Table4[[#This Row],[ACD_CALLS]],"")</f>
        <v>0</v>
      </c>
      <c r="AV579" s="29">
        <f>COUNTIF(Roster!B:B,Table4[[#This Row],[EMPLID]])</f>
        <v>1</v>
      </c>
      <c r="AW579" s="29">
        <f>IF(Table4[[#This Row],[Is Agent ]]=0,"",SUM(Table4[[#This Row],[I_ACD_TIME]],Table4[[#This Row],[I_ACD_OTHER_TIME]],Table4[[#This Row],[I_ACD_AUX_OUT_TIME]],Table4[[#This Row],[I_ACW_TIME]]))</f>
        <v>10816</v>
      </c>
    </row>
    <row r="580" spans="1:49" x14ac:dyDescent="0.25">
      <c r="A580" s="29" t="str">
        <f>CONCATENATE(Table4[[#This Row],[CMSID]],"-",Table4[[#This Row],[CALL_DATE]])</f>
        <v>494644-45178</v>
      </c>
      <c r="B580">
        <v>56647102</v>
      </c>
      <c r="C580" s="8">
        <v>45178</v>
      </c>
      <c r="D580" t="s">
        <v>123</v>
      </c>
      <c r="E580">
        <v>0</v>
      </c>
      <c r="F580">
        <v>0</v>
      </c>
      <c r="G580">
        <v>0</v>
      </c>
      <c r="H580">
        <v>0</v>
      </c>
      <c r="I580">
        <v>0</v>
      </c>
      <c r="J580">
        <v>0</v>
      </c>
      <c r="K580">
        <v>0</v>
      </c>
      <c r="L580">
        <v>1852</v>
      </c>
      <c r="M580">
        <v>17</v>
      </c>
      <c r="N580">
        <v>0</v>
      </c>
      <c r="O580">
        <v>10</v>
      </c>
      <c r="P580">
        <v>233</v>
      </c>
      <c r="Q580">
        <v>2</v>
      </c>
      <c r="R580">
        <v>0</v>
      </c>
      <c r="S580">
        <v>1</v>
      </c>
      <c r="T580">
        <v>0</v>
      </c>
      <c r="U580">
        <v>28861</v>
      </c>
      <c r="V580">
        <v>9874</v>
      </c>
      <c r="W580">
        <v>1538</v>
      </c>
      <c r="X580">
        <v>14</v>
      </c>
      <c r="Y580">
        <v>0</v>
      </c>
      <c r="Z580">
        <v>1910</v>
      </c>
      <c r="AA580">
        <v>0</v>
      </c>
      <c r="AB580">
        <v>4430</v>
      </c>
      <c r="AC580">
        <v>0</v>
      </c>
      <c r="AD580">
        <v>0</v>
      </c>
      <c r="AE580">
        <v>0</v>
      </c>
      <c r="AF580">
        <v>0</v>
      </c>
      <c r="AG580" t="s">
        <v>1353</v>
      </c>
      <c r="AH580" t="s">
        <v>1284</v>
      </c>
      <c r="AI580" t="s">
        <v>1295</v>
      </c>
      <c r="AJ580" s="12" t="s">
        <v>1297</v>
      </c>
      <c r="AK580" t="s">
        <v>125</v>
      </c>
      <c r="AL580" t="s">
        <v>125</v>
      </c>
      <c r="AM580" s="8">
        <v>45178</v>
      </c>
      <c r="AN580" s="12" t="s">
        <v>1297</v>
      </c>
      <c r="AO580" s="12" t="s">
        <v>1297</v>
      </c>
      <c r="AP580" t="s">
        <v>1703</v>
      </c>
      <c r="AQ580" t="s">
        <v>120</v>
      </c>
      <c r="AR580" s="35">
        <v>494644</v>
      </c>
      <c r="AS580" t="s">
        <v>1703</v>
      </c>
      <c r="AU580" s="29" t="str">
        <f>IFERROR(Table4[[#This Row],[THT]]/Table4[[#This Row],[ACD_CALLS]],"")</f>
        <v/>
      </c>
      <c r="AV580" s="29">
        <f>COUNTIF(Roster!B:B,Table4[[#This Row],[EMPLID]])</f>
        <v>1</v>
      </c>
      <c r="AW580" s="29">
        <f>IF(Table4[[#This Row],[Is Agent ]]=0,"",SUM(Table4[[#This Row],[I_ACD_TIME]],Table4[[#This Row],[I_ACD_OTHER_TIME]],Table4[[#This Row],[I_ACD_AUX_OUT_TIME]],Table4[[#This Row],[I_ACW_TIME]]))</f>
        <v>0</v>
      </c>
    </row>
    <row r="581" spans="1:49" x14ac:dyDescent="0.25">
      <c r="A581" s="29" t="str">
        <f>CONCATENATE(Table4[[#This Row],[CMSID]],"-",Table4[[#This Row],[CALL_DATE]])</f>
        <v>494644-45176</v>
      </c>
      <c r="B581">
        <v>56647102</v>
      </c>
      <c r="C581" s="8">
        <v>45176</v>
      </c>
      <c r="D581" t="s">
        <v>123</v>
      </c>
      <c r="E581">
        <v>0</v>
      </c>
      <c r="F581">
        <v>0</v>
      </c>
      <c r="G581">
        <v>0</v>
      </c>
      <c r="H581">
        <v>0</v>
      </c>
      <c r="I581">
        <v>0</v>
      </c>
      <c r="J581">
        <v>0</v>
      </c>
      <c r="K581">
        <v>0</v>
      </c>
      <c r="L581">
        <v>2856</v>
      </c>
      <c r="M581">
        <v>0</v>
      </c>
      <c r="N581">
        <v>0</v>
      </c>
      <c r="O581">
        <v>4</v>
      </c>
      <c r="P581">
        <v>0</v>
      </c>
      <c r="Q581">
        <v>0</v>
      </c>
      <c r="R581">
        <v>0</v>
      </c>
      <c r="S581">
        <v>0</v>
      </c>
      <c r="T581">
        <v>0</v>
      </c>
      <c r="U581">
        <v>28888</v>
      </c>
      <c r="V581">
        <v>9172</v>
      </c>
      <c r="W581">
        <v>1794</v>
      </c>
      <c r="X581">
        <v>2433</v>
      </c>
      <c r="Y581">
        <v>0</v>
      </c>
      <c r="Z581">
        <v>1863</v>
      </c>
      <c r="AA581">
        <v>0</v>
      </c>
      <c r="AB581">
        <v>2791</v>
      </c>
      <c r="AC581">
        <v>0</v>
      </c>
      <c r="AD581">
        <v>0</v>
      </c>
      <c r="AE581">
        <v>0</v>
      </c>
      <c r="AF581">
        <v>0</v>
      </c>
      <c r="AG581" t="s">
        <v>1353</v>
      </c>
      <c r="AH581" t="s">
        <v>1284</v>
      </c>
      <c r="AI581" t="s">
        <v>1295</v>
      </c>
      <c r="AJ581" s="12" t="s">
        <v>1297</v>
      </c>
      <c r="AK581" t="s">
        <v>125</v>
      </c>
      <c r="AL581" t="s">
        <v>125</v>
      </c>
      <c r="AM581" s="8">
        <v>45178</v>
      </c>
      <c r="AN581" s="12" t="s">
        <v>1297</v>
      </c>
      <c r="AO581" s="12" t="s">
        <v>1297</v>
      </c>
      <c r="AP581" t="s">
        <v>1703</v>
      </c>
      <c r="AQ581" t="s">
        <v>120</v>
      </c>
      <c r="AR581" s="35">
        <v>494644</v>
      </c>
      <c r="AS581" t="s">
        <v>1703</v>
      </c>
      <c r="AU581" s="29" t="str">
        <f>IFERROR(Table4[[#This Row],[THT]]/Table4[[#This Row],[ACD_CALLS]],"")</f>
        <v/>
      </c>
      <c r="AV581" s="29">
        <f>COUNTIF(Roster!B:B,Table4[[#This Row],[EMPLID]])</f>
        <v>1</v>
      </c>
      <c r="AW581" s="29">
        <f>IF(Table4[[#This Row],[Is Agent ]]=0,"",SUM(Table4[[#This Row],[I_ACD_TIME]],Table4[[#This Row],[I_ACD_OTHER_TIME]],Table4[[#This Row],[I_ACD_AUX_OUT_TIME]],Table4[[#This Row],[I_ACW_TIME]]))</f>
        <v>0</v>
      </c>
    </row>
    <row r="582" spans="1:49" x14ac:dyDescent="0.25">
      <c r="A582" s="29" t="str">
        <f>CONCATENATE(Table4[[#This Row],[CMSID]],"-",Table4[[#This Row],[CALL_DATE]])</f>
        <v>494644-45176</v>
      </c>
      <c r="B582">
        <v>56647102</v>
      </c>
      <c r="C582" s="8">
        <v>45176</v>
      </c>
      <c r="D582" t="s">
        <v>118</v>
      </c>
      <c r="E582">
        <v>26</v>
      </c>
      <c r="F582">
        <v>0</v>
      </c>
      <c r="G582">
        <v>16511</v>
      </c>
      <c r="H582">
        <v>1286</v>
      </c>
      <c r="I582">
        <v>491</v>
      </c>
      <c r="J582">
        <v>0</v>
      </c>
      <c r="K582">
        <v>0</v>
      </c>
      <c r="L582">
        <v>2069</v>
      </c>
      <c r="M582">
        <v>0</v>
      </c>
      <c r="N582">
        <v>0</v>
      </c>
      <c r="O582">
        <v>6</v>
      </c>
      <c r="P582">
        <v>1792</v>
      </c>
      <c r="Q582">
        <v>13</v>
      </c>
      <c r="R582">
        <v>125</v>
      </c>
      <c r="S582">
        <v>4</v>
      </c>
      <c r="T582">
        <v>0</v>
      </c>
      <c r="U582">
        <v>0</v>
      </c>
      <c r="V582">
        <v>0</v>
      </c>
      <c r="W582">
        <v>0</v>
      </c>
      <c r="X582">
        <v>0</v>
      </c>
      <c r="Y582">
        <v>0</v>
      </c>
      <c r="Z582">
        <v>0</v>
      </c>
      <c r="AA582">
        <v>0</v>
      </c>
      <c r="AB582">
        <v>0</v>
      </c>
      <c r="AC582">
        <v>0</v>
      </c>
      <c r="AD582">
        <v>0</v>
      </c>
      <c r="AE582">
        <v>0</v>
      </c>
      <c r="AF582">
        <v>0</v>
      </c>
      <c r="AG582" t="s">
        <v>1353</v>
      </c>
      <c r="AH582" t="s">
        <v>1284</v>
      </c>
      <c r="AI582" t="s">
        <v>1295</v>
      </c>
      <c r="AJ582" s="12" t="s">
        <v>1297</v>
      </c>
      <c r="AK582" t="s">
        <v>125</v>
      </c>
      <c r="AL582" t="s">
        <v>125</v>
      </c>
      <c r="AM582" s="8">
        <v>45178</v>
      </c>
      <c r="AN582" s="12" t="s">
        <v>1297</v>
      </c>
      <c r="AO582" s="12" t="s">
        <v>1297</v>
      </c>
      <c r="AP582" t="s">
        <v>1703</v>
      </c>
      <c r="AQ582" t="s">
        <v>120</v>
      </c>
      <c r="AR582" s="35">
        <v>494644</v>
      </c>
      <c r="AS582" t="s">
        <v>1703</v>
      </c>
      <c r="AU582" s="29">
        <f>IFERROR(Table4[[#This Row],[THT]]/Table4[[#This Row],[ACD_CALLS]],"")</f>
        <v>0</v>
      </c>
      <c r="AV582" s="29">
        <f>COUNTIF(Roster!B:B,Table4[[#This Row],[EMPLID]])</f>
        <v>1</v>
      </c>
      <c r="AW582" s="29">
        <f>IF(Table4[[#This Row],[Is Agent ]]=0,"",SUM(Table4[[#This Row],[I_ACD_TIME]],Table4[[#This Row],[I_ACD_OTHER_TIME]],Table4[[#This Row],[I_ACD_AUX_OUT_TIME]],Table4[[#This Row],[I_ACW_TIME]]))</f>
        <v>18288</v>
      </c>
    </row>
    <row r="583" spans="1:49" x14ac:dyDescent="0.25">
      <c r="A583" s="29" t="str">
        <f>CONCATENATE(Table4[[#This Row],[CMSID]],"-",Table4[[#This Row],[CALL_DATE]])</f>
        <v>494644-45175</v>
      </c>
      <c r="B583">
        <v>56647102</v>
      </c>
      <c r="C583" s="8">
        <v>45175</v>
      </c>
      <c r="D583" t="s">
        <v>118</v>
      </c>
      <c r="E583">
        <v>29</v>
      </c>
      <c r="F583">
        <v>1</v>
      </c>
      <c r="G583">
        <v>16886</v>
      </c>
      <c r="H583">
        <v>1625</v>
      </c>
      <c r="I583">
        <v>203</v>
      </c>
      <c r="J583">
        <v>0</v>
      </c>
      <c r="K583">
        <v>0</v>
      </c>
      <c r="L583">
        <v>1003</v>
      </c>
      <c r="M583">
        <v>0</v>
      </c>
      <c r="N583">
        <v>0</v>
      </c>
      <c r="O583">
        <v>4</v>
      </c>
      <c r="P583">
        <v>2091</v>
      </c>
      <c r="Q583">
        <v>14</v>
      </c>
      <c r="R583">
        <v>143</v>
      </c>
      <c r="S583">
        <v>1</v>
      </c>
      <c r="T583">
        <v>0</v>
      </c>
      <c r="U583">
        <v>0</v>
      </c>
      <c r="V583">
        <v>0</v>
      </c>
      <c r="W583">
        <v>0</v>
      </c>
      <c r="X583">
        <v>0</v>
      </c>
      <c r="Y583">
        <v>0</v>
      </c>
      <c r="Z583">
        <v>0</v>
      </c>
      <c r="AA583">
        <v>0</v>
      </c>
      <c r="AB583">
        <v>0</v>
      </c>
      <c r="AC583">
        <v>0</v>
      </c>
      <c r="AD583">
        <v>0</v>
      </c>
      <c r="AE583">
        <v>0</v>
      </c>
      <c r="AF583">
        <v>0</v>
      </c>
      <c r="AG583" t="s">
        <v>1353</v>
      </c>
      <c r="AH583" t="s">
        <v>1284</v>
      </c>
      <c r="AI583" t="s">
        <v>1295</v>
      </c>
      <c r="AJ583" s="12" t="s">
        <v>1297</v>
      </c>
      <c r="AK583" t="s">
        <v>125</v>
      </c>
      <c r="AL583" t="s">
        <v>125</v>
      </c>
      <c r="AM583" s="8">
        <v>45178</v>
      </c>
      <c r="AN583" s="12" t="s">
        <v>1297</v>
      </c>
      <c r="AO583" s="12" t="s">
        <v>1297</v>
      </c>
      <c r="AP583" t="s">
        <v>1703</v>
      </c>
      <c r="AQ583" t="s">
        <v>120</v>
      </c>
      <c r="AR583" s="35">
        <v>494644</v>
      </c>
      <c r="AS583" t="s">
        <v>1703</v>
      </c>
      <c r="AU583" s="29">
        <f>IFERROR(Table4[[#This Row],[THT]]/Table4[[#This Row],[ACD_CALLS]],"")</f>
        <v>0</v>
      </c>
      <c r="AV583" s="29">
        <f>COUNTIF(Roster!B:B,Table4[[#This Row],[EMPLID]])</f>
        <v>1</v>
      </c>
      <c r="AW583" s="29">
        <f>IF(Table4[[#This Row],[Is Agent ]]=0,"",SUM(Table4[[#This Row],[I_ACD_TIME]],Table4[[#This Row],[I_ACD_OTHER_TIME]],Table4[[#This Row],[I_ACD_AUX_OUT_TIME]],Table4[[#This Row],[I_ACW_TIME]]))</f>
        <v>18714</v>
      </c>
    </row>
    <row r="584" spans="1:49" x14ac:dyDescent="0.25">
      <c r="A584" s="29" t="str">
        <f>CONCATENATE(Table4[[#This Row],[CMSID]],"-",Table4[[#This Row],[CALL_DATE]])</f>
        <v>494644-45174</v>
      </c>
      <c r="B584">
        <v>56647102</v>
      </c>
      <c r="C584" s="8">
        <v>45174</v>
      </c>
      <c r="D584" t="s">
        <v>118</v>
      </c>
      <c r="E584">
        <v>31</v>
      </c>
      <c r="F584">
        <v>0</v>
      </c>
      <c r="G584">
        <v>16216</v>
      </c>
      <c r="H584">
        <v>2009</v>
      </c>
      <c r="I584">
        <v>841</v>
      </c>
      <c r="J584">
        <v>0</v>
      </c>
      <c r="K584">
        <v>0</v>
      </c>
      <c r="L584">
        <v>846</v>
      </c>
      <c r="M584">
        <v>0</v>
      </c>
      <c r="N584">
        <v>0</v>
      </c>
      <c r="O584">
        <v>10</v>
      </c>
      <c r="P584">
        <v>2866</v>
      </c>
      <c r="Q584">
        <v>18</v>
      </c>
      <c r="R584">
        <v>149</v>
      </c>
      <c r="S584">
        <v>5</v>
      </c>
      <c r="T584">
        <v>0</v>
      </c>
      <c r="U584">
        <v>0</v>
      </c>
      <c r="V584">
        <v>0</v>
      </c>
      <c r="W584">
        <v>0</v>
      </c>
      <c r="X584">
        <v>0</v>
      </c>
      <c r="Y584">
        <v>0</v>
      </c>
      <c r="Z584">
        <v>0</v>
      </c>
      <c r="AA584">
        <v>0</v>
      </c>
      <c r="AB584">
        <v>0</v>
      </c>
      <c r="AC584">
        <v>0</v>
      </c>
      <c r="AD584">
        <v>0</v>
      </c>
      <c r="AE584">
        <v>0</v>
      </c>
      <c r="AF584">
        <v>0</v>
      </c>
      <c r="AG584" t="s">
        <v>1353</v>
      </c>
      <c r="AH584" t="s">
        <v>1284</v>
      </c>
      <c r="AI584" t="s">
        <v>1295</v>
      </c>
      <c r="AJ584" s="12" t="s">
        <v>1297</v>
      </c>
      <c r="AK584" t="s">
        <v>125</v>
      </c>
      <c r="AL584" t="s">
        <v>125</v>
      </c>
      <c r="AM584" s="8">
        <v>45178</v>
      </c>
      <c r="AN584" s="12" t="s">
        <v>1297</v>
      </c>
      <c r="AO584" s="12" t="s">
        <v>1297</v>
      </c>
      <c r="AP584" t="s">
        <v>1703</v>
      </c>
      <c r="AQ584" t="s">
        <v>120</v>
      </c>
      <c r="AR584" s="35">
        <v>494644</v>
      </c>
      <c r="AS584" t="s">
        <v>1703</v>
      </c>
      <c r="AU584" s="29">
        <f>IFERROR(Table4[[#This Row],[THT]]/Table4[[#This Row],[ACD_CALLS]],"")</f>
        <v>0</v>
      </c>
      <c r="AV584" s="29">
        <f>COUNTIF(Roster!B:B,Table4[[#This Row],[EMPLID]])</f>
        <v>1</v>
      </c>
      <c r="AW584" s="29">
        <f>IF(Table4[[#This Row],[Is Agent ]]=0,"",SUM(Table4[[#This Row],[I_ACD_TIME]],Table4[[#This Row],[I_ACD_OTHER_TIME]],Table4[[#This Row],[I_ACD_AUX_OUT_TIME]],Table4[[#This Row],[I_ACW_TIME]]))</f>
        <v>19066</v>
      </c>
    </row>
    <row r="585" spans="1:49" x14ac:dyDescent="0.25">
      <c r="A585" s="29" t="str">
        <f>CONCATENATE(Table4[[#This Row],[CMSID]],"-",Table4[[#This Row],[CALL_DATE]])</f>
        <v>494644-45174</v>
      </c>
      <c r="B585">
        <v>56647102</v>
      </c>
      <c r="C585" s="8">
        <v>45174</v>
      </c>
      <c r="D585" t="s">
        <v>123</v>
      </c>
      <c r="E585">
        <v>0</v>
      </c>
      <c r="F585">
        <v>0</v>
      </c>
      <c r="G585">
        <v>0</v>
      </c>
      <c r="H585">
        <v>0</v>
      </c>
      <c r="I585">
        <v>0</v>
      </c>
      <c r="J585">
        <v>0</v>
      </c>
      <c r="K585">
        <v>0</v>
      </c>
      <c r="L585">
        <v>3367</v>
      </c>
      <c r="M585">
        <v>0</v>
      </c>
      <c r="N585">
        <v>0</v>
      </c>
      <c r="O585">
        <v>15</v>
      </c>
      <c r="P585">
        <v>77</v>
      </c>
      <c r="Q585">
        <v>1</v>
      </c>
      <c r="R585">
        <v>0</v>
      </c>
      <c r="S585">
        <v>0</v>
      </c>
      <c r="T585">
        <v>0</v>
      </c>
      <c r="U585">
        <v>29854</v>
      </c>
      <c r="V585">
        <v>10111</v>
      </c>
      <c r="W585">
        <v>1369</v>
      </c>
      <c r="X585">
        <v>17</v>
      </c>
      <c r="Y585">
        <v>0</v>
      </c>
      <c r="Z585">
        <v>1866</v>
      </c>
      <c r="AA585">
        <v>0</v>
      </c>
      <c r="AB585">
        <v>7167</v>
      </c>
      <c r="AC585">
        <v>0</v>
      </c>
      <c r="AD585">
        <v>0</v>
      </c>
      <c r="AE585">
        <v>198</v>
      </c>
      <c r="AF585">
        <v>0</v>
      </c>
      <c r="AG585" t="s">
        <v>1353</v>
      </c>
      <c r="AH585" t="s">
        <v>1284</v>
      </c>
      <c r="AI585" t="s">
        <v>1295</v>
      </c>
      <c r="AJ585" s="12" t="s">
        <v>1297</v>
      </c>
      <c r="AK585" t="s">
        <v>125</v>
      </c>
      <c r="AL585" t="s">
        <v>125</v>
      </c>
      <c r="AM585" s="8">
        <v>45178</v>
      </c>
      <c r="AN585" s="12" t="s">
        <v>1297</v>
      </c>
      <c r="AO585" s="12" t="s">
        <v>1297</v>
      </c>
      <c r="AP585" t="s">
        <v>1703</v>
      </c>
      <c r="AQ585" t="s">
        <v>120</v>
      </c>
      <c r="AR585" s="35">
        <v>494644</v>
      </c>
      <c r="AS585" t="s">
        <v>1703</v>
      </c>
      <c r="AU585" s="29" t="str">
        <f>IFERROR(Table4[[#This Row],[THT]]/Table4[[#This Row],[ACD_CALLS]],"")</f>
        <v/>
      </c>
      <c r="AV585" s="29">
        <f>COUNTIF(Roster!B:B,Table4[[#This Row],[EMPLID]])</f>
        <v>1</v>
      </c>
      <c r="AW585" s="29">
        <f>IF(Table4[[#This Row],[Is Agent ]]=0,"",SUM(Table4[[#This Row],[I_ACD_TIME]],Table4[[#This Row],[I_ACD_OTHER_TIME]],Table4[[#This Row],[I_ACD_AUX_OUT_TIME]],Table4[[#This Row],[I_ACW_TIME]]))</f>
        <v>0</v>
      </c>
    </row>
    <row r="586" spans="1:49" x14ac:dyDescent="0.25">
      <c r="A586" s="29" t="str">
        <f>CONCATENATE(Table4[[#This Row],[CMSID]],"-",Table4[[#This Row],[CALL_DATE]])</f>
        <v>494644-45171</v>
      </c>
      <c r="B586">
        <v>56647102</v>
      </c>
      <c r="C586" s="8">
        <v>45171</v>
      </c>
      <c r="D586" t="s">
        <v>118</v>
      </c>
      <c r="E586">
        <v>29</v>
      </c>
      <c r="F586">
        <v>0</v>
      </c>
      <c r="G586">
        <v>17438</v>
      </c>
      <c r="H586">
        <v>1589</v>
      </c>
      <c r="I586">
        <v>755</v>
      </c>
      <c r="J586">
        <v>0</v>
      </c>
      <c r="K586">
        <v>0</v>
      </c>
      <c r="L586">
        <v>2193</v>
      </c>
      <c r="M586">
        <v>0</v>
      </c>
      <c r="N586">
        <v>0</v>
      </c>
      <c r="O586">
        <v>13</v>
      </c>
      <c r="P586">
        <v>2370</v>
      </c>
      <c r="Q586">
        <v>17</v>
      </c>
      <c r="R586">
        <v>137</v>
      </c>
      <c r="S586">
        <v>4</v>
      </c>
      <c r="T586">
        <v>0</v>
      </c>
      <c r="U586">
        <v>0</v>
      </c>
      <c r="V586">
        <v>0</v>
      </c>
      <c r="W586">
        <v>0</v>
      </c>
      <c r="X586">
        <v>0</v>
      </c>
      <c r="Y586">
        <v>0</v>
      </c>
      <c r="Z586">
        <v>0</v>
      </c>
      <c r="AA586">
        <v>0</v>
      </c>
      <c r="AB586">
        <v>0</v>
      </c>
      <c r="AC586">
        <v>0</v>
      </c>
      <c r="AD586">
        <v>0</v>
      </c>
      <c r="AE586">
        <v>0</v>
      </c>
      <c r="AF586">
        <v>0</v>
      </c>
      <c r="AG586" t="s">
        <v>1353</v>
      </c>
      <c r="AH586" t="s">
        <v>1284</v>
      </c>
      <c r="AI586" t="s">
        <v>1295</v>
      </c>
      <c r="AJ586" s="12" t="s">
        <v>1297</v>
      </c>
      <c r="AK586" t="s">
        <v>128</v>
      </c>
      <c r="AL586" t="s">
        <v>128</v>
      </c>
      <c r="AM586" s="8">
        <v>45171</v>
      </c>
      <c r="AN586" s="12" t="s">
        <v>1297</v>
      </c>
      <c r="AO586" s="12" t="s">
        <v>1297</v>
      </c>
      <c r="AP586" t="s">
        <v>1703</v>
      </c>
      <c r="AQ586" t="s">
        <v>120</v>
      </c>
      <c r="AR586" s="35">
        <v>494644</v>
      </c>
      <c r="AS586" t="s">
        <v>1703</v>
      </c>
      <c r="AU586" s="29">
        <f>IFERROR(Table4[[#This Row],[THT]]/Table4[[#This Row],[ACD_CALLS]],"")</f>
        <v>0</v>
      </c>
      <c r="AV586" s="29">
        <f>COUNTIF(Roster!B:B,Table4[[#This Row],[EMPLID]])</f>
        <v>1</v>
      </c>
      <c r="AW586" s="29">
        <f>IF(Table4[[#This Row],[Is Agent ]]=0,"",SUM(Table4[[#This Row],[I_ACD_TIME]],Table4[[#This Row],[I_ACD_OTHER_TIME]],Table4[[#This Row],[I_ACD_AUX_OUT_TIME]],Table4[[#This Row],[I_ACW_TIME]]))</f>
        <v>19782</v>
      </c>
    </row>
    <row r="587" spans="1:49" x14ac:dyDescent="0.25">
      <c r="A587" s="29" t="str">
        <f>CONCATENATE(Table4[[#This Row],[CMSID]],"-",Table4[[#This Row],[CALL_DATE]])</f>
        <v>494644-45178</v>
      </c>
      <c r="B587">
        <v>56647102</v>
      </c>
      <c r="C587" s="8">
        <v>45178</v>
      </c>
      <c r="D587" t="s">
        <v>118</v>
      </c>
      <c r="E587">
        <v>29</v>
      </c>
      <c r="F587">
        <v>0</v>
      </c>
      <c r="G587">
        <v>15267</v>
      </c>
      <c r="H587">
        <v>2041</v>
      </c>
      <c r="I587">
        <v>460</v>
      </c>
      <c r="J587">
        <v>0</v>
      </c>
      <c r="K587">
        <v>0</v>
      </c>
      <c r="L587">
        <v>3507</v>
      </c>
      <c r="M587">
        <v>0</v>
      </c>
      <c r="N587">
        <v>0</v>
      </c>
      <c r="O587">
        <v>13</v>
      </c>
      <c r="P587">
        <v>2508</v>
      </c>
      <c r="Q587">
        <v>18</v>
      </c>
      <c r="R587">
        <v>139</v>
      </c>
      <c r="S587">
        <v>4</v>
      </c>
      <c r="T587">
        <v>0</v>
      </c>
      <c r="U587">
        <v>0</v>
      </c>
      <c r="V587">
        <v>0</v>
      </c>
      <c r="W587">
        <v>0</v>
      </c>
      <c r="X587">
        <v>0</v>
      </c>
      <c r="Y587">
        <v>0</v>
      </c>
      <c r="Z587">
        <v>0</v>
      </c>
      <c r="AA587">
        <v>0</v>
      </c>
      <c r="AB587">
        <v>0</v>
      </c>
      <c r="AC587">
        <v>0</v>
      </c>
      <c r="AD587">
        <v>0</v>
      </c>
      <c r="AE587">
        <v>0</v>
      </c>
      <c r="AF587">
        <v>0</v>
      </c>
      <c r="AG587" t="s">
        <v>1353</v>
      </c>
      <c r="AH587" t="s">
        <v>1284</v>
      </c>
      <c r="AI587" t="s">
        <v>1295</v>
      </c>
      <c r="AJ587" s="12" t="s">
        <v>1297</v>
      </c>
      <c r="AK587" t="s">
        <v>125</v>
      </c>
      <c r="AL587" t="s">
        <v>125</v>
      </c>
      <c r="AM587" s="8">
        <v>45178</v>
      </c>
      <c r="AN587" s="12" t="s">
        <v>1297</v>
      </c>
      <c r="AO587" s="12" t="s">
        <v>1297</v>
      </c>
      <c r="AP587" t="s">
        <v>1703</v>
      </c>
      <c r="AQ587" t="s">
        <v>120</v>
      </c>
      <c r="AR587" s="35">
        <v>494644</v>
      </c>
      <c r="AS587" t="s">
        <v>1703</v>
      </c>
      <c r="AU587" s="29">
        <f>IFERROR(Table4[[#This Row],[THT]]/Table4[[#This Row],[ACD_CALLS]],"")</f>
        <v>0</v>
      </c>
      <c r="AV587" s="29">
        <f>COUNTIF(Roster!B:B,Table4[[#This Row],[EMPLID]])</f>
        <v>1</v>
      </c>
      <c r="AW587" s="29">
        <f>IF(Table4[[#This Row],[Is Agent ]]=0,"",SUM(Table4[[#This Row],[I_ACD_TIME]],Table4[[#This Row],[I_ACD_OTHER_TIME]],Table4[[#This Row],[I_ACD_AUX_OUT_TIME]],Table4[[#This Row],[I_ACW_TIME]]))</f>
        <v>17768</v>
      </c>
    </row>
    <row r="588" spans="1:49" x14ac:dyDescent="0.25">
      <c r="A588" s="29" t="str">
        <f>CONCATENATE(Table4[[#This Row],[CMSID]],"-",Table4[[#This Row],[CALL_DATE]])</f>
        <v>494644-45177</v>
      </c>
      <c r="B588">
        <v>56647102</v>
      </c>
      <c r="C588" s="8">
        <v>45177</v>
      </c>
      <c r="D588" t="s">
        <v>123</v>
      </c>
      <c r="E588">
        <v>0</v>
      </c>
      <c r="F588">
        <v>0</v>
      </c>
      <c r="G588">
        <v>0</v>
      </c>
      <c r="H588">
        <v>0</v>
      </c>
      <c r="I588">
        <v>0</v>
      </c>
      <c r="J588">
        <v>0</v>
      </c>
      <c r="K588">
        <v>0</v>
      </c>
      <c r="L588">
        <v>5470</v>
      </c>
      <c r="M588">
        <v>16</v>
      </c>
      <c r="N588">
        <v>0</v>
      </c>
      <c r="O588">
        <v>18</v>
      </c>
      <c r="P588">
        <v>260</v>
      </c>
      <c r="Q588">
        <v>2</v>
      </c>
      <c r="R588">
        <v>0</v>
      </c>
      <c r="S588">
        <v>0</v>
      </c>
      <c r="T588">
        <v>0</v>
      </c>
      <c r="U588">
        <v>28963</v>
      </c>
      <c r="V588">
        <v>11071</v>
      </c>
      <c r="W588">
        <v>1324</v>
      </c>
      <c r="X588">
        <v>20</v>
      </c>
      <c r="Y588">
        <v>0</v>
      </c>
      <c r="Z588">
        <v>1966</v>
      </c>
      <c r="AA588">
        <v>0</v>
      </c>
      <c r="AB588">
        <v>8417</v>
      </c>
      <c r="AC588">
        <v>431</v>
      </c>
      <c r="AD588">
        <v>0</v>
      </c>
      <c r="AE588">
        <v>0</v>
      </c>
      <c r="AF588">
        <v>0</v>
      </c>
      <c r="AG588" t="s">
        <v>1353</v>
      </c>
      <c r="AH588" t="s">
        <v>1284</v>
      </c>
      <c r="AI588" t="s">
        <v>1295</v>
      </c>
      <c r="AJ588" s="12" t="s">
        <v>1297</v>
      </c>
      <c r="AK588" t="s">
        <v>125</v>
      </c>
      <c r="AL588" t="s">
        <v>125</v>
      </c>
      <c r="AM588" s="8">
        <v>45178</v>
      </c>
      <c r="AN588" s="12" t="s">
        <v>1297</v>
      </c>
      <c r="AO588" s="12" t="s">
        <v>1297</v>
      </c>
      <c r="AP588" t="s">
        <v>1703</v>
      </c>
      <c r="AQ588" t="s">
        <v>120</v>
      </c>
      <c r="AR588" s="35">
        <v>494644</v>
      </c>
      <c r="AS588" t="s">
        <v>1703</v>
      </c>
      <c r="AU588" s="29" t="str">
        <f>IFERROR(Table4[[#This Row],[THT]]/Table4[[#This Row],[ACD_CALLS]],"")</f>
        <v/>
      </c>
      <c r="AV588" s="29">
        <f>COUNTIF(Roster!B:B,Table4[[#This Row],[EMPLID]])</f>
        <v>1</v>
      </c>
      <c r="AW588" s="29">
        <f>IF(Table4[[#This Row],[Is Agent ]]=0,"",SUM(Table4[[#This Row],[I_ACD_TIME]],Table4[[#This Row],[I_ACD_OTHER_TIME]],Table4[[#This Row],[I_ACD_AUX_OUT_TIME]],Table4[[#This Row],[I_ACW_TIME]]))</f>
        <v>0</v>
      </c>
    </row>
    <row r="589" spans="1:49" x14ac:dyDescent="0.25">
      <c r="A589" s="29" t="str">
        <f>CONCATENATE(Table4[[#This Row],[CMSID]],"-",Table4[[#This Row],[CALL_DATE]])</f>
        <v>494644-45170</v>
      </c>
      <c r="B589">
        <v>56647102</v>
      </c>
      <c r="C589" s="8">
        <v>45170</v>
      </c>
      <c r="D589" t="s">
        <v>123</v>
      </c>
      <c r="E589">
        <v>1</v>
      </c>
      <c r="F589">
        <v>0</v>
      </c>
      <c r="G589">
        <v>188</v>
      </c>
      <c r="H589">
        <v>0</v>
      </c>
      <c r="I589">
        <v>0</v>
      </c>
      <c r="J589">
        <v>0</v>
      </c>
      <c r="K589">
        <v>0</v>
      </c>
      <c r="L589">
        <v>2302</v>
      </c>
      <c r="M589">
        <v>0</v>
      </c>
      <c r="N589">
        <v>0</v>
      </c>
      <c r="O589">
        <v>19</v>
      </c>
      <c r="P589">
        <v>668</v>
      </c>
      <c r="Q589">
        <v>4</v>
      </c>
      <c r="R589">
        <v>3</v>
      </c>
      <c r="S589">
        <v>1</v>
      </c>
      <c r="T589">
        <v>0</v>
      </c>
      <c r="U589">
        <v>28975</v>
      </c>
      <c r="V589">
        <v>8324</v>
      </c>
      <c r="W589">
        <v>130</v>
      </c>
      <c r="X589">
        <v>36</v>
      </c>
      <c r="Y589">
        <v>0</v>
      </c>
      <c r="Z589">
        <v>1843</v>
      </c>
      <c r="AA589">
        <v>0</v>
      </c>
      <c r="AB589">
        <v>5778</v>
      </c>
      <c r="AC589">
        <v>14</v>
      </c>
      <c r="AD589">
        <v>0</v>
      </c>
      <c r="AE589">
        <v>0</v>
      </c>
      <c r="AF589">
        <v>0</v>
      </c>
      <c r="AG589" t="s">
        <v>1353</v>
      </c>
      <c r="AH589" t="s">
        <v>1284</v>
      </c>
      <c r="AI589" t="s">
        <v>1295</v>
      </c>
      <c r="AJ589" s="12" t="s">
        <v>1297</v>
      </c>
      <c r="AK589" t="s">
        <v>128</v>
      </c>
      <c r="AL589" t="s">
        <v>128</v>
      </c>
      <c r="AM589" s="8">
        <v>45171</v>
      </c>
      <c r="AN589" s="12" t="s">
        <v>1297</v>
      </c>
      <c r="AO589" s="12" t="s">
        <v>1297</v>
      </c>
      <c r="AP589" t="s">
        <v>1703</v>
      </c>
      <c r="AQ589" t="s">
        <v>120</v>
      </c>
      <c r="AR589" s="35">
        <v>494644</v>
      </c>
      <c r="AS589" t="s">
        <v>1703</v>
      </c>
      <c r="AU589" s="29">
        <f>IFERROR(Table4[[#This Row],[THT]]/Table4[[#This Row],[ACD_CALLS]],"")</f>
        <v>0</v>
      </c>
      <c r="AV589" s="29">
        <f>COUNTIF(Roster!B:B,Table4[[#This Row],[EMPLID]])</f>
        <v>1</v>
      </c>
      <c r="AW589" s="29">
        <f>IF(Table4[[#This Row],[Is Agent ]]=0,"",SUM(Table4[[#This Row],[I_ACD_TIME]],Table4[[#This Row],[I_ACD_OTHER_TIME]],Table4[[#This Row],[I_ACD_AUX_OUT_TIME]],Table4[[#This Row],[I_ACW_TIME]]))</f>
        <v>188</v>
      </c>
    </row>
    <row r="590" spans="1:49" x14ac:dyDescent="0.25">
      <c r="A590" s="29" t="str">
        <f>CONCATENATE(Table4[[#This Row],[CMSID]],"-",Table4[[#This Row],[CALL_DATE]])</f>
        <v>494644-45170</v>
      </c>
      <c r="B590">
        <v>56647102</v>
      </c>
      <c r="C590" s="8">
        <v>45170</v>
      </c>
      <c r="D590" t="s">
        <v>118</v>
      </c>
      <c r="E590">
        <v>36</v>
      </c>
      <c r="F590">
        <v>0</v>
      </c>
      <c r="G590">
        <v>19084</v>
      </c>
      <c r="H590">
        <v>1078</v>
      </c>
      <c r="I590">
        <v>636</v>
      </c>
      <c r="J590">
        <v>0</v>
      </c>
      <c r="K590">
        <v>0</v>
      </c>
      <c r="L590">
        <v>636</v>
      </c>
      <c r="M590">
        <v>0</v>
      </c>
      <c r="N590">
        <v>0</v>
      </c>
      <c r="O590">
        <v>7</v>
      </c>
      <c r="P590">
        <v>1727</v>
      </c>
      <c r="Q590">
        <v>11</v>
      </c>
      <c r="R590">
        <v>168</v>
      </c>
      <c r="S590">
        <v>3</v>
      </c>
      <c r="T590">
        <v>0</v>
      </c>
      <c r="U590">
        <v>0</v>
      </c>
      <c r="V590">
        <v>0</v>
      </c>
      <c r="W590">
        <v>0</v>
      </c>
      <c r="X590">
        <v>0</v>
      </c>
      <c r="Y590">
        <v>0</v>
      </c>
      <c r="Z590">
        <v>0</v>
      </c>
      <c r="AA590">
        <v>0</v>
      </c>
      <c r="AB590">
        <v>0</v>
      </c>
      <c r="AC590">
        <v>0</v>
      </c>
      <c r="AD590">
        <v>0</v>
      </c>
      <c r="AE590">
        <v>0</v>
      </c>
      <c r="AF590">
        <v>0</v>
      </c>
      <c r="AG590" t="s">
        <v>1353</v>
      </c>
      <c r="AH590" t="s">
        <v>1284</v>
      </c>
      <c r="AI590" t="s">
        <v>1295</v>
      </c>
      <c r="AJ590" s="12" t="s">
        <v>1297</v>
      </c>
      <c r="AK590" t="s">
        <v>128</v>
      </c>
      <c r="AL590" t="s">
        <v>128</v>
      </c>
      <c r="AM590" s="8">
        <v>45171</v>
      </c>
      <c r="AN590" s="12" t="s">
        <v>1297</v>
      </c>
      <c r="AO590" s="12" t="s">
        <v>1297</v>
      </c>
      <c r="AP590" t="s">
        <v>1703</v>
      </c>
      <c r="AQ590" t="s">
        <v>120</v>
      </c>
      <c r="AR590" s="35">
        <v>494644</v>
      </c>
      <c r="AS590" t="s">
        <v>1703</v>
      </c>
      <c r="AU590" s="29">
        <f>IFERROR(Table4[[#This Row],[THT]]/Table4[[#This Row],[ACD_CALLS]],"")</f>
        <v>0</v>
      </c>
      <c r="AV590" s="29">
        <f>COUNTIF(Roster!B:B,Table4[[#This Row],[EMPLID]])</f>
        <v>1</v>
      </c>
      <c r="AW590" s="29">
        <f>IF(Table4[[#This Row],[Is Agent ]]=0,"",SUM(Table4[[#This Row],[I_ACD_TIME]],Table4[[#This Row],[I_ACD_OTHER_TIME]],Table4[[#This Row],[I_ACD_AUX_OUT_TIME]],Table4[[#This Row],[I_ACW_TIME]]))</f>
        <v>20798</v>
      </c>
    </row>
    <row r="591" spans="1:49" x14ac:dyDescent="0.25">
      <c r="A591" s="29" t="str">
        <f>CONCATENATE(Table4[[#This Row],[CMSID]],"-",Table4[[#This Row],[CALL_DATE]])</f>
        <v>494644-45177</v>
      </c>
      <c r="B591">
        <v>56647102</v>
      </c>
      <c r="C591" s="8">
        <v>45177</v>
      </c>
      <c r="D591" t="s">
        <v>118</v>
      </c>
      <c r="E591">
        <v>29</v>
      </c>
      <c r="F591">
        <v>0</v>
      </c>
      <c r="G591">
        <v>15595</v>
      </c>
      <c r="H591">
        <v>835</v>
      </c>
      <c r="I591">
        <v>226</v>
      </c>
      <c r="J591">
        <v>0</v>
      </c>
      <c r="K591">
        <v>0</v>
      </c>
      <c r="L591">
        <v>226</v>
      </c>
      <c r="M591">
        <v>0</v>
      </c>
      <c r="N591">
        <v>0</v>
      </c>
      <c r="O591">
        <v>3</v>
      </c>
      <c r="P591">
        <v>1063</v>
      </c>
      <c r="Q591">
        <v>10</v>
      </c>
      <c r="R591">
        <v>138</v>
      </c>
      <c r="S591">
        <v>3</v>
      </c>
      <c r="T591">
        <v>0</v>
      </c>
      <c r="U591">
        <v>0</v>
      </c>
      <c r="V591">
        <v>0</v>
      </c>
      <c r="W591">
        <v>0</v>
      </c>
      <c r="X591">
        <v>0</v>
      </c>
      <c r="Y591">
        <v>0</v>
      </c>
      <c r="Z591">
        <v>0</v>
      </c>
      <c r="AA591">
        <v>0</v>
      </c>
      <c r="AB591">
        <v>0</v>
      </c>
      <c r="AC591">
        <v>0</v>
      </c>
      <c r="AD591">
        <v>0</v>
      </c>
      <c r="AE591">
        <v>0</v>
      </c>
      <c r="AF591">
        <v>0</v>
      </c>
      <c r="AG591" t="s">
        <v>1353</v>
      </c>
      <c r="AH591" t="s">
        <v>1284</v>
      </c>
      <c r="AI591" t="s">
        <v>1295</v>
      </c>
      <c r="AJ591" s="12" t="s">
        <v>1297</v>
      </c>
      <c r="AK591" t="s">
        <v>125</v>
      </c>
      <c r="AL591" t="s">
        <v>125</v>
      </c>
      <c r="AM591" s="8">
        <v>45178</v>
      </c>
      <c r="AN591" s="12" t="s">
        <v>1297</v>
      </c>
      <c r="AO591" s="12" t="s">
        <v>1297</v>
      </c>
      <c r="AP591" t="s">
        <v>1703</v>
      </c>
      <c r="AQ591" t="s">
        <v>120</v>
      </c>
      <c r="AR591" s="35">
        <v>494644</v>
      </c>
      <c r="AS591" t="s">
        <v>1703</v>
      </c>
      <c r="AU591" s="29">
        <f>IFERROR(Table4[[#This Row],[THT]]/Table4[[#This Row],[ACD_CALLS]],"")</f>
        <v>0</v>
      </c>
      <c r="AV591" s="29">
        <f>COUNTIF(Roster!B:B,Table4[[#This Row],[EMPLID]])</f>
        <v>1</v>
      </c>
      <c r="AW591" s="29">
        <f>IF(Table4[[#This Row],[Is Agent ]]=0,"",SUM(Table4[[#This Row],[I_ACD_TIME]],Table4[[#This Row],[I_ACD_OTHER_TIME]],Table4[[#This Row],[I_ACD_AUX_OUT_TIME]],Table4[[#This Row],[I_ACW_TIME]]))</f>
        <v>16656</v>
      </c>
    </row>
    <row r="592" spans="1:49" x14ac:dyDescent="0.25">
      <c r="A592" s="29" t="str">
        <f>CONCATENATE(Table4[[#This Row],[CMSID]],"-",Table4[[#This Row],[CALL_DATE]])</f>
        <v>494644-45175</v>
      </c>
      <c r="B592">
        <v>56647102</v>
      </c>
      <c r="C592" s="8">
        <v>45175</v>
      </c>
      <c r="D592" t="s">
        <v>123</v>
      </c>
      <c r="E592">
        <v>0</v>
      </c>
      <c r="F592">
        <v>0</v>
      </c>
      <c r="G592">
        <v>0</v>
      </c>
      <c r="H592">
        <v>0</v>
      </c>
      <c r="I592">
        <v>0</v>
      </c>
      <c r="J592">
        <v>0</v>
      </c>
      <c r="K592">
        <v>0</v>
      </c>
      <c r="L592">
        <v>1871</v>
      </c>
      <c r="M592">
        <v>0</v>
      </c>
      <c r="N592">
        <v>0</v>
      </c>
      <c r="O592">
        <v>17</v>
      </c>
      <c r="P592">
        <v>410</v>
      </c>
      <c r="Q592">
        <v>2</v>
      </c>
      <c r="R592">
        <v>0</v>
      </c>
      <c r="S592">
        <v>0</v>
      </c>
      <c r="T592">
        <v>0</v>
      </c>
      <c r="U592">
        <v>29177</v>
      </c>
      <c r="V592">
        <v>7833</v>
      </c>
      <c r="W592">
        <v>2299</v>
      </c>
      <c r="X592">
        <v>21</v>
      </c>
      <c r="Y592">
        <v>0</v>
      </c>
      <c r="Z592">
        <v>1839</v>
      </c>
      <c r="AA592">
        <v>0</v>
      </c>
      <c r="AB592">
        <v>3886</v>
      </c>
      <c r="AC592">
        <v>0</v>
      </c>
      <c r="AD592">
        <v>0</v>
      </c>
      <c r="AE592">
        <v>27</v>
      </c>
      <c r="AF592">
        <v>0</v>
      </c>
      <c r="AG592" t="s">
        <v>1353</v>
      </c>
      <c r="AH592" t="s">
        <v>1284</v>
      </c>
      <c r="AI592" t="s">
        <v>1295</v>
      </c>
      <c r="AJ592" s="12" t="s">
        <v>1297</v>
      </c>
      <c r="AK592" t="s">
        <v>125</v>
      </c>
      <c r="AL592" t="s">
        <v>125</v>
      </c>
      <c r="AM592" s="8">
        <v>45178</v>
      </c>
      <c r="AN592" s="12" t="s">
        <v>1297</v>
      </c>
      <c r="AO592" s="12" t="s">
        <v>1297</v>
      </c>
      <c r="AP592" t="s">
        <v>1703</v>
      </c>
      <c r="AQ592" t="s">
        <v>120</v>
      </c>
      <c r="AR592" s="35">
        <v>494644</v>
      </c>
      <c r="AS592" t="s">
        <v>1703</v>
      </c>
      <c r="AU592" s="29" t="str">
        <f>IFERROR(Table4[[#This Row],[THT]]/Table4[[#This Row],[ACD_CALLS]],"")</f>
        <v/>
      </c>
      <c r="AV592" s="29">
        <f>COUNTIF(Roster!B:B,Table4[[#This Row],[EMPLID]])</f>
        <v>1</v>
      </c>
      <c r="AW592" s="29">
        <f>IF(Table4[[#This Row],[Is Agent ]]=0,"",SUM(Table4[[#This Row],[I_ACD_TIME]],Table4[[#This Row],[I_ACD_OTHER_TIME]],Table4[[#This Row],[I_ACD_AUX_OUT_TIME]],Table4[[#This Row],[I_ACW_TIME]]))</f>
        <v>0</v>
      </c>
    </row>
    <row r="593" spans="1:49" x14ac:dyDescent="0.25">
      <c r="A593" s="29" t="str">
        <f>CONCATENATE(Table4[[#This Row],[CMSID]],"-",Table4[[#This Row],[CALL_DATE]])</f>
        <v>494644-45171</v>
      </c>
      <c r="B593">
        <v>56647102</v>
      </c>
      <c r="C593" s="8">
        <v>45171</v>
      </c>
      <c r="D593" t="s">
        <v>123</v>
      </c>
      <c r="E593">
        <v>0</v>
      </c>
      <c r="F593">
        <v>0</v>
      </c>
      <c r="G593">
        <v>0</v>
      </c>
      <c r="H593">
        <v>0</v>
      </c>
      <c r="I593">
        <v>0</v>
      </c>
      <c r="J593">
        <v>0</v>
      </c>
      <c r="K593">
        <v>0</v>
      </c>
      <c r="L593">
        <v>1258</v>
      </c>
      <c r="M593">
        <v>119</v>
      </c>
      <c r="N593">
        <v>0</v>
      </c>
      <c r="O593">
        <v>10</v>
      </c>
      <c r="P593">
        <v>0</v>
      </c>
      <c r="Q593">
        <v>0</v>
      </c>
      <c r="R593">
        <v>0</v>
      </c>
      <c r="S593">
        <v>0</v>
      </c>
      <c r="T593">
        <v>0</v>
      </c>
      <c r="U593">
        <v>29427</v>
      </c>
      <c r="V593">
        <v>10116</v>
      </c>
      <c r="W593">
        <v>147</v>
      </c>
      <c r="X593">
        <v>18</v>
      </c>
      <c r="Y593">
        <v>0</v>
      </c>
      <c r="Z593">
        <v>1915</v>
      </c>
      <c r="AA593">
        <v>0</v>
      </c>
      <c r="AB593">
        <v>5956</v>
      </c>
      <c r="AC593">
        <v>0</v>
      </c>
      <c r="AD593">
        <v>0</v>
      </c>
      <c r="AE593">
        <v>23</v>
      </c>
      <c r="AF593">
        <v>0</v>
      </c>
      <c r="AG593" t="s">
        <v>1353</v>
      </c>
      <c r="AH593" t="s">
        <v>1284</v>
      </c>
      <c r="AI593" t="s">
        <v>1295</v>
      </c>
      <c r="AJ593" s="12" t="s">
        <v>1297</v>
      </c>
      <c r="AK593" t="s">
        <v>128</v>
      </c>
      <c r="AL593" t="s">
        <v>128</v>
      </c>
      <c r="AM593" s="8">
        <v>45171</v>
      </c>
      <c r="AN593" s="12" t="s">
        <v>1297</v>
      </c>
      <c r="AO593" s="12" t="s">
        <v>1297</v>
      </c>
      <c r="AP593" t="s">
        <v>1703</v>
      </c>
      <c r="AQ593" t="s">
        <v>120</v>
      </c>
      <c r="AR593" s="35">
        <v>494644</v>
      </c>
      <c r="AS593" t="s">
        <v>1703</v>
      </c>
      <c r="AU593" s="29" t="str">
        <f>IFERROR(Table4[[#This Row],[THT]]/Table4[[#This Row],[ACD_CALLS]],"")</f>
        <v/>
      </c>
      <c r="AV593" s="29">
        <f>COUNTIF(Roster!B:B,Table4[[#This Row],[EMPLID]])</f>
        <v>1</v>
      </c>
      <c r="AW593" s="29">
        <f>IF(Table4[[#This Row],[Is Agent ]]=0,"",SUM(Table4[[#This Row],[I_ACD_TIME]],Table4[[#This Row],[I_ACD_OTHER_TIME]],Table4[[#This Row],[I_ACD_AUX_OUT_TIME]],Table4[[#This Row],[I_ACW_TIME]]))</f>
        <v>0</v>
      </c>
    </row>
    <row r="594" spans="1:49" x14ac:dyDescent="0.25">
      <c r="A594" s="29" t="str">
        <f>CONCATENATE(Table4[[#This Row],[CMSID]],"-",Table4[[#This Row],[CALL_DATE]])</f>
        <v>37640-45171</v>
      </c>
      <c r="B594">
        <v>83187102</v>
      </c>
      <c r="C594" s="8">
        <v>45171</v>
      </c>
      <c r="D594" t="s">
        <v>123</v>
      </c>
      <c r="E594">
        <v>0</v>
      </c>
      <c r="F594">
        <v>0</v>
      </c>
      <c r="G594">
        <v>0</v>
      </c>
      <c r="H594">
        <v>0</v>
      </c>
      <c r="I594">
        <v>0</v>
      </c>
      <c r="J594">
        <v>0</v>
      </c>
      <c r="K594">
        <v>0</v>
      </c>
      <c r="L594">
        <v>136</v>
      </c>
      <c r="M594">
        <v>0</v>
      </c>
      <c r="N594">
        <v>0</v>
      </c>
      <c r="O594">
        <v>1</v>
      </c>
      <c r="P594">
        <v>7</v>
      </c>
      <c r="Q594">
        <v>1</v>
      </c>
      <c r="R594">
        <v>0</v>
      </c>
      <c r="S594">
        <v>0</v>
      </c>
      <c r="T594">
        <v>0</v>
      </c>
      <c r="U594">
        <v>35958</v>
      </c>
      <c r="V594">
        <v>19760</v>
      </c>
      <c r="W594">
        <v>173</v>
      </c>
      <c r="X594">
        <v>59</v>
      </c>
      <c r="Y594">
        <v>0</v>
      </c>
      <c r="Z594">
        <v>2747</v>
      </c>
      <c r="AA594">
        <v>0</v>
      </c>
      <c r="AB594">
        <v>1368</v>
      </c>
      <c r="AC594">
        <v>0</v>
      </c>
      <c r="AD594">
        <v>0</v>
      </c>
      <c r="AE594">
        <v>15288</v>
      </c>
      <c r="AF594">
        <v>0</v>
      </c>
      <c r="AG594" t="s">
        <v>1380</v>
      </c>
      <c r="AH594" t="s">
        <v>1285</v>
      </c>
      <c r="AI594" t="s">
        <v>1295</v>
      </c>
      <c r="AJ594" s="12" t="s">
        <v>1297</v>
      </c>
      <c r="AK594" t="s">
        <v>119</v>
      </c>
      <c r="AL594" t="s">
        <v>119</v>
      </c>
      <c r="AM594" s="8">
        <v>45171</v>
      </c>
      <c r="AN594" s="12" t="s">
        <v>1297</v>
      </c>
      <c r="AO594" s="12" t="s">
        <v>1297</v>
      </c>
      <c r="AP594" t="s">
        <v>1703</v>
      </c>
      <c r="AQ594" t="s">
        <v>120</v>
      </c>
      <c r="AR594" s="35">
        <v>37640</v>
      </c>
      <c r="AS594" t="s">
        <v>1703</v>
      </c>
      <c r="AU594" s="29" t="str">
        <f>IFERROR(Table4[[#This Row],[THT]]/Table4[[#This Row],[ACD_CALLS]],"")</f>
        <v/>
      </c>
      <c r="AV594" s="29">
        <f>COUNTIF(Roster!B:B,Table4[[#This Row],[EMPLID]])</f>
        <v>1</v>
      </c>
      <c r="AW594" s="29">
        <f>IF(Table4[[#This Row],[Is Agent ]]=0,"",SUM(Table4[[#This Row],[I_ACD_TIME]],Table4[[#This Row],[I_ACD_OTHER_TIME]],Table4[[#This Row],[I_ACD_AUX_OUT_TIME]],Table4[[#This Row],[I_ACW_TIME]]))</f>
        <v>0</v>
      </c>
    </row>
    <row r="595" spans="1:49" x14ac:dyDescent="0.25">
      <c r="A595" s="29" t="str">
        <f>CONCATENATE(Table4[[#This Row],[CMSID]],"-",Table4[[#This Row],[CALL_DATE]])</f>
        <v>37640-45174</v>
      </c>
      <c r="B595">
        <v>83187102</v>
      </c>
      <c r="C595" s="8">
        <v>45174</v>
      </c>
      <c r="D595" t="s">
        <v>123</v>
      </c>
      <c r="E595">
        <v>0</v>
      </c>
      <c r="F595">
        <v>0</v>
      </c>
      <c r="G595">
        <v>0</v>
      </c>
      <c r="H595">
        <v>0</v>
      </c>
      <c r="I595">
        <v>0</v>
      </c>
      <c r="J595">
        <v>0</v>
      </c>
      <c r="K595">
        <v>0</v>
      </c>
      <c r="L595">
        <v>4108</v>
      </c>
      <c r="M595">
        <v>0</v>
      </c>
      <c r="N595">
        <v>0</v>
      </c>
      <c r="O595">
        <v>13</v>
      </c>
      <c r="P595">
        <v>434</v>
      </c>
      <c r="Q595">
        <v>3</v>
      </c>
      <c r="R595">
        <v>0</v>
      </c>
      <c r="S595">
        <v>0</v>
      </c>
      <c r="T595">
        <v>0</v>
      </c>
      <c r="U595">
        <v>37099</v>
      </c>
      <c r="V595">
        <v>10307</v>
      </c>
      <c r="W595">
        <v>888</v>
      </c>
      <c r="X595">
        <v>12</v>
      </c>
      <c r="Y595">
        <v>0</v>
      </c>
      <c r="Z595">
        <v>2566</v>
      </c>
      <c r="AA595">
        <v>0</v>
      </c>
      <c r="AB595">
        <v>7537</v>
      </c>
      <c r="AC595">
        <v>0</v>
      </c>
      <c r="AD595">
        <v>0</v>
      </c>
      <c r="AE595">
        <v>155</v>
      </c>
      <c r="AF595">
        <v>0</v>
      </c>
      <c r="AG595" t="s">
        <v>1380</v>
      </c>
      <c r="AH595" t="s">
        <v>1285</v>
      </c>
      <c r="AI595" t="s">
        <v>1295</v>
      </c>
      <c r="AJ595" s="12" t="s">
        <v>1297</v>
      </c>
      <c r="AK595" t="s">
        <v>119</v>
      </c>
      <c r="AL595" t="s">
        <v>119</v>
      </c>
      <c r="AM595" s="8">
        <v>45178</v>
      </c>
      <c r="AN595" s="12" t="s">
        <v>1297</v>
      </c>
      <c r="AO595" s="12" t="s">
        <v>1297</v>
      </c>
      <c r="AP595" t="s">
        <v>1703</v>
      </c>
      <c r="AQ595" t="s">
        <v>120</v>
      </c>
      <c r="AR595" s="35">
        <v>37640</v>
      </c>
      <c r="AS595" t="s">
        <v>1703</v>
      </c>
      <c r="AU595" s="29" t="str">
        <f>IFERROR(Table4[[#This Row],[THT]]/Table4[[#This Row],[ACD_CALLS]],"")</f>
        <v/>
      </c>
      <c r="AV595" s="29">
        <f>COUNTIF(Roster!B:B,Table4[[#This Row],[EMPLID]])</f>
        <v>1</v>
      </c>
      <c r="AW595" s="29">
        <f>IF(Table4[[#This Row],[Is Agent ]]=0,"",SUM(Table4[[#This Row],[I_ACD_TIME]],Table4[[#This Row],[I_ACD_OTHER_TIME]],Table4[[#This Row],[I_ACD_AUX_OUT_TIME]],Table4[[#This Row],[I_ACW_TIME]]))</f>
        <v>0</v>
      </c>
    </row>
    <row r="596" spans="1:49" x14ac:dyDescent="0.25">
      <c r="A596" s="29" t="str">
        <f>CONCATENATE(Table4[[#This Row],[CMSID]],"-",Table4[[#This Row],[CALL_DATE]])</f>
        <v>37640-45173</v>
      </c>
      <c r="B596">
        <v>83187102</v>
      </c>
      <c r="C596" s="8">
        <v>45173</v>
      </c>
      <c r="D596" t="s">
        <v>123</v>
      </c>
      <c r="E596">
        <v>0</v>
      </c>
      <c r="F596">
        <v>0</v>
      </c>
      <c r="G596">
        <v>0</v>
      </c>
      <c r="H596">
        <v>0</v>
      </c>
      <c r="I596">
        <v>0</v>
      </c>
      <c r="J596">
        <v>0</v>
      </c>
      <c r="K596">
        <v>0</v>
      </c>
      <c r="L596">
        <v>669</v>
      </c>
      <c r="M596">
        <v>0</v>
      </c>
      <c r="N596">
        <v>0</v>
      </c>
      <c r="O596">
        <v>5</v>
      </c>
      <c r="P596">
        <v>0</v>
      </c>
      <c r="Q596">
        <v>0</v>
      </c>
      <c r="R596">
        <v>0</v>
      </c>
      <c r="S596">
        <v>0</v>
      </c>
      <c r="T596">
        <v>0</v>
      </c>
      <c r="U596">
        <v>35712</v>
      </c>
      <c r="V596">
        <v>14469</v>
      </c>
      <c r="W596">
        <v>1764</v>
      </c>
      <c r="X596">
        <v>17</v>
      </c>
      <c r="Y596">
        <v>0</v>
      </c>
      <c r="Z596">
        <v>2519</v>
      </c>
      <c r="AA596">
        <v>0</v>
      </c>
      <c r="AB596">
        <v>3104</v>
      </c>
      <c r="AC596">
        <v>0</v>
      </c>
      <c r="AD596">
        <v>0</v>
      </c>
      <c r="AE596">
        <v>7201</v>
      </c>
      <c r="AF596">
        <v>0</v>
      </c>
      <c r="AG596" t="s">
        <v>1380</v>
      </c>
      <c r="AH596" t="s">
        <v>1285</v>
      </c>
      <c r="AI596" t="s">
        <v>1295</v>
      </c>
      <c r="AJ596" s="12" t="s">
        <v>1297</v>
      </c>
      <c r="AK596" t="s">
        <v>119</v>
      </c>
      <c r="AL596" t="s">
        <v>119</v>
      </c>
      <c r="AM596" s="8">
        <v>45178</v>
      </c>
      <c r="AN596" s="12" t="s">
        <v>1297</v>
      </c>
      <c r="AO596" s="12" t="s">
        <v>1297</v>
      </c>
      <c r="AP596" t="s">
        <v>1703</v>
      </c>
      <c r="AQ596" t="s">
        <v>120</v>
      </c>
      <c r="AR596" s="35">
        <v>37640</v>
      </c>
      <c r="AS596" t="s">
        <v>1703</v>
      </c>
      <c r="AU596" s="29" t="str">
        <f>IFERROR(Table4[[#This Row],[THT]]/Table4[[#This Row],[ACD_CALLS]],"")</f>
        <v/>
      </c>
      <c r="AV596" s="29">
        <f>COUNTIF(Roster!B:B,Table4[[#This Row],[EMPLID]])</f>
        <v>1</v>
      </c>
      <c r="AW596" s="29">
        <f>IF(Table4[[#This Row],[Is Agent ]]=0,"",SUM(Table4[[#This Row],[I_ACD_TIME]],Table4[[#This Row],[I_ACD_OTHER_TIME]],Table4[[#This Row],[I_ACD_AUX_OUT_TIME]],Table4[[#This Row],[I_ACW_TIME]]))</f>
        <v>0</v>
      </c>
    </row>
    <row r="597" spans="1:49" x14ac:dyDescent="0.25">
      <c r="A597" s="29" t="str">
        <f>CONCATENATE(Table4[[#This Row],[CMSID]],"-",Table4[[#This Row],[CALL_DATE]])</f>
        <v>37640-45173</v>
      </c>
      <c r="B597">
        <v>83187102</v>
      </c>
      <c r="C597" s="8">
        <v>45173</v>
      </c>
      <c r="D597" t="s">
        <v>118</v>
      </c>
      <c r="E597">
        <v>29</v>
      </c>
      <c r="F597">
        <v>0</v>
      </c>
      <c r="G597">
        <v>17851</v>
      </c>
      <c r="H597">
        <v>1487</v>
      </c>
      <c r="I597">
        <v>129</v>
      </c>
      <c r="J597">
        <v>0</v>
      </c>
      <c r="K597">
        <v>0</v>
      </c>
      <c r="L597">
        <v>1617</v>
      </c>
      <c r="M597">
        <v>0</v>
      </c>
      <c r="N597">
        <v>0</v>
      </c>
      <c r="O597">
        <v>4</v>
      </c>
      <c r="P597">
        <v>1616</v>
      </c>
      <c r="Q597">
        <v>12</v>
      </c>
      <c r="R597">
        <v>141</v>
      </c>
      <c r="S597">
        <v>1</v>
      </c>
      <c r="T597">
        <v>0</v>
      </c>
      <c r="U597">
        <v>0</v>
      </c>
      <c r="V597">
        <v>0</v>
      </c>
      <c r="W597">
        <v>0</v>
      </c>
      <c r="X597">
        <v>0</v>
      </c>
      <c r="Y597">
        <v>0</v>
      </c>
      <c r="Z597">
        <v>0</v>
      </c>
      <c r="AA597">
        <v>0</v>
      </c>
      <c r="AB597">
        <v>0</v>
      </c>
      <c r="AC597">
        <v>0</v>
      </c>
      <c r="AD597">
        <v>0</v>
      </c>
      <c r="AE597">
        <v>0</v>
      </c>
      <c r="AF597">
        <v>0</v>
      </c>
      <c r="AG597" t="s">
        <v>1380</v>
      </c>
      <c r="AH597" t="s">
        <v>1285</v>
      </c>
      <c r="AI597" t="s">
        <v>1295</v>
      </c>
      <c r="AJ597" s="12" t="s">
        <v>1297</v>
      </c>
      <c r="AK597" t="s">
        <v>119</v>
      </c>
      <c r="AL597" t="s">
        <v>119</v>
      </c>
      <c r="AM597" s="8">
        <v>45178</v>
      </c>
      <c r="AN597" s="12" t="s">
        <v>1297</v>
      </c>
      <c r="AO597" s="12" t="s">
        <v>1297</v>
      </c>
      <c r="AP597" t="s">
        <v>1703</v>
      </c>
      <c r="AQ597" t="s">
        <v>120</v>
      </c>
      <c r="AR597" s="35">
        <v>37640</v>
      </c>
      <c r="AS597" t="s">
        <v>1703</v>
      </c>
      <c r="AU597" s="29">
        <f>IFERROR(Table4[[#This Row],[THT]]/Table4[[#This Row],[ACD_CALLS]],"")</f>
        <v>0</v>
      </c>
      <c r="AV597" s="29">
        <f>COUNTIF(Roster!B:B,Table4[[#This Row],[EMPLID]])</f>
        <v>1</v>
      </c>
      <c r="AW597" s="29">
        <f>IF(Table4[[#This Row],[Is Agent ]]=0,"",SUM(Table4[[#This Row],[I_ACD_TIME]],Table4[[#This Row],[I_ACD_OTHER_TIME]],Table4[[#This Row],[I_ACD_AUX_OUT_TIME]],Table4[[#This Row],[I_ACW_TIME]]))</f>
        <v>19467</v>
      </c>
    </row>
    <row r="598" spans="1:49" x14ac:dyDescent="0.25">
      <c r="A598" s="29" t="str">
        <f>CONCATENATE(Table4[[#This Row],[CMSID]],"-",Table4[[#This Row],[CALL_DATE]])</f>
        <v>37640-45175</v>
      </c>
      <c r="B598">
        <v>83187102</v>
      </c>
      <c r="C598" s="8">
        <v>45175</v>
      </c>
      <c r="D598" t="s">
        <v>123</v>
      </c>
      <c r="E598">
        <v>2</v>
      </c>
      <c r="F598">
        <v>0</v>
      </c>
      <c r="G598">
        <v>423</v>
      </c>
      <c r="H598">
        <v>12</v>
      </c>
      <c r="I598">
        <v>13</v>
      </c>
      <c r="J598">
        <v>0</v>
      </c>
      <c r="K598">
        <v>0</v>
      </c>
      <c r="L598">
        <v>556</v>
      </c>
      <c r="M598">
        <v>0</v>
      </c>
      <c r="N598">
        <v>0</v>
      </c>
      <c r="O598">
        <v>5</v>
      </c>
      <c r="P598">
        <v>66</v>
      </c>
      <c r="Q598">
        <v>4</v>
      </c>
      <c r="R598">
        <v>6</v>
      </c>
      <c r="S598">
        <v>2</v>
      </c>
      <c r="T598">
        <v>0</v>
      </c>
      <c r="U598">
        <v>36131</v>
      </c>
      <c r="V598">
        <v>6472</v>
      </c>
      <c r="W598">
        <v>2609</v>
      </c>
      <c r="X598">
        <v>62</v>
      </c>
      <c r="Y598">
        <v>0</v>
      </c>
      <c r="Z598">
        <v>2558</v>
      </c>
      <c r="AA598">
        <v>0</v>
      </c>
      <c r="AB598">
        <v>2788</v>
      </c>
      <c r="AC598">
        <v>0</v>
      </c>
      <c r="AD598">
        <v>0</v>
      </c>
      <c r="AE598">
        <v>128</v>
      </c>
      <c r="AF598">
        <v>0</v>
      </c>
      <c r="AG598" t="s">
        <v>1380</v>
      </c>
      <c r="AH598" t="s">
        <v>1285</v>
      </c>
      <c r="AI598" t="s">
        <v>1295</v>
      </c>
      <c r="AJ598" s="12" t="s">
        <v>1297</v>
      </c>
      <c r="AK598" t="s">
        <v>119</v>
      </c>
      <c r="AL598" t="s">
        <v>119</v>
      </c>
      <c r="AM598" s="8">
        <v>45178</v>
      </c>
      <c r="AN598" s="12" t="s">
        <v>1297</v>
      </c>
      <c r="AO598" s="12" t="s">
        <v>1297</v>
      </c>
      <c r="AP598" t="s">
        <v>1703</v>
      </c>
      <c r="AQ598" t="s">
        <v>120</v>
      </c>
      <c r="AR598" s="35">
        <v>37640</v>
      </c>
      <c r="AS598" t="s">
        <v>1703</v>
      </c>
      <c r="AU598" s="29">
        <f>IFERROR(Table4[[#This Row],[THT]]/Table4[[#This Row],[ACD_CALLS]],"")</f>
        <v>0</v>
      </c>
      <c r="AV598" s="29">
        <f>COUNTIF(Roster!B:B,Table4[[#This Row],[EMPLID]])</f>
        <v>1</v>
      </c>
      <c r="AW598" s="29">
        <f>IF(Table4[[#This Row],[Is Agent ]]=0,"",SUM(Table4[[#This Row],[I_ACD_TIME]],Table4[[#This Row],[I_ACD_OTHER_TIME]],Table4[[#This Row],[I_ACD_AUX_OUT_TIME]],Table4[[#This Row],[I_ACW_TIME]]))</f>
        <v>448</v>
      </c>
    </row>
    <row r="599" spans="1:49" x14ac:dyDescent="0.25">
      <c r="A599" s="29" t="str">
        <f>CONCATENATE(Table4[[#This Row],[CMSID]],"-",Table4[[#This Row],[CALL_DATE]])</f>
        <v>37640-45174</v>
      </c>
      <c r="B599">
        <v>83187102</v>
      </c>
      <c r="C599" s="8">
        <v>45174</v>
      </c>
      <c r="D599" t="s">
        <v>118</v>
      </c>
      <c r="E599">
        <v>39</v>
      </c>
      <c r="F599">
        <v>0</v>
      </c>
      <c r="G599">
        <v>23759</v>
      </c>
      <c r="H599">
        <v>1960</v>
      </c>
      <c r="I599">
        <v>26</v>
      </c>
      <c r="J599">
        <v>0</v>
      </c>
      <c r="K599">
        <v>0</v>
      </c>
      <c r="L599">
        <v>26</v>
      </c>
      <c r="M599">
        <v>0</v>
      </c>
      <c r="N599">
        <v>0</v>
      </c>
      <c r="O599">
        <v>3</v>
      </c>
      <c r="P599">
        <v>1987</v>
      </c>
      <c r="Q599">
        <v>17</v>
      </c>
      <c r="R599">
        <v>185</v>
      </c>
      <c r="S599">
        <v>2</v>
      </c>
      <c r="T599">
        <v>0</v>
      </c>
      <c r="U599">
        <v>0</v>
      </c>
      <c r="V599">
        <v>0</v>
      </c>
      <c r="W599">
        <v>0</v>
      </c>
      <c r="X599">
        <v>0</v>
      </c>
      <c r="Y599">
        <v>0</v>
      </c>
      <c r="Z599">
        <v>0</v>
      </c>
      <c r="AA599">
        <v>0</v>
      </c>
      <c r="AB599">
        <v>0</v>
      </c>
      <c r="AC599">
        <v>0</v>
      </c>
      <c r="AD599">
        <v>0</v>
      </c>
      <c r="AE599">
        <v>0</v>
      </c>
      <c r="AF599">
        <v>0</v>
      </c>
      <c r="AG599" t="s">
        <v>1380</v>
      </c>
      <c r="AH599" t="s">
        <v>1285</v>
      </c>
      <c r="AI599" t="s">
        <v>1295</v>
      </c>
      <c r="AJ599" s="12" t="s">
        <v>1297</v>
      </c>
      <c r="AK599" t="s">
        <v>119</v>
      </c>
      <c r="AL599" t="s">
        <v>119</v>
      </c>
      <c r="AM599" s="8">
        <v>45178</v>
      </c>
      <c r="AN599" s="12" t="s">
        <v>1297</v>
      </c>
      <c r="AO599" s="12" t="s">
        <v>1297</v>
      </c>
      <c r="AP599" t="s">
        <v>1703</v>
      </c>
      <c r="AQ599" t="s">
        <v>120</v>
      </c>
      <c r="AR599" s="35">
        <v>37640</v>
      </c>
      <c r="AS599" t="s">
        <v>1703</v>
      </c>
      <c r="AU599" s="29">
        <f>IFERROR(Table4[[#This Row],[THT]]/Table4[[#This Row],[ACD_CALLS]],"")</f>
        <v>0</v>
      </c>
      <c r="AV599" s="29">
        <f>COUNTIF(Roster!B:B,Table4[[#This Row],[EMPLID]])</f>
        <v>1</v>
      </c>
      <c r="AW599" s="29">
        <f>IF(Table4[[#This Row],[Is Agent ]]=0,"",SUM(Table4[[#This Row],[I_ACD_TIME]],Table4[[#This Row],[I_ACD_OTHER_TIME]],Table4[[#This Row],[I_ACD_AUX_OUT_TIME]],Table4[[#This Row],[I_ACW_TIME]]))</f>
        <v>25745</v>
      </c>
    </row>
    <row r="600" spans="1:49" x14ac:dyDescent="0.25">
      <c r="A600" s="29" t="str">
        <f>CONCATENATE(Table4[[#This Row],[CMSID]],"-",Table4[[#This Row],[CALL_DATE]])</f>
        <v>37640-45171</v>
      </c>
      <c r="B600">
        <v>83187102</v>
      </c>
      <c r="C600" s="8">
        <v>45171</v>
      </c>
      <c r="D600" t="s">
        <v>118</v>
      </c>
      <c r="E600">
        <v>18</v>
      </c>
      <c r="F600">
        <v>0</v>
      </c>
      <c r="G600">
        <v>14597</v>
      </c>
      <c r="H600">
        <v>1343</v>
      </c>
      <c r="I600">
        <v>286</v>
      </c>
      <c r="J600">
        <v>0</v>
      </c>
      <c r="K600">
        <v>0</v>
      </c>
      <c r="L600">
        <v>286</v>
      </c>
      <c r="M600">
        <v>0</v>
      </c>
      <c r="N600">
        <v>0</v>
      </c>
      <c r="O600">
        <v>7</v>
      </c>
      <c r="P600">
        <v>1694</v>
      </c>
      <c r="Q600">
        <v>14</v>
      </c>
      <c r="R600">
        <v>85</v>
      </c>
      <c r="S600">
        <v>5</v>
      </c>
      <c r="T600">
        <v>0</v>
      </c>
      <c r="U600">
        <v>0</v>
      </c>
      <c r="V600">
        <v>0</v>
      </c>
      <c r="W600">
        <v>0</v>
      </c>
      <c r="X600">
        <v>0</v>
      </c>
      <c r="Y600">
        <v>0</v>
      </c>
      <c r="Z600">
        <v>0</v>
      </c>
      <c r="AA600">
        <v>0</v>
      </c>
      <c r="AB600">
        <v>0</v>
      </c>
      <c r="AC600">
        <v>0</v>
      </c>
      <c r="AD600">
        <v>0</v>
      </c>
      <c r="AE600">
        <v>0</v>
      </c>
      <c r="AF600">
        <v>0</v>
      </c>
      <c r="AG600" t="s">
        <v>1380</v>
      </c>
      <c r="AH600" t="s">
        <v>1285</v>
      </c>
      <c r="AI600" t="s">
        <v>1295</v>
      </c>
      <c r="AJ600" s="12" t="s">
        <v>1297</v>
      </c>
      <c r="AK600" t="s">
        <v>119</v>
      </c>
      <c r="AL600" t="s">
        <v>119</v>
      </c>
      <c r="AM600" s="8">
        <v>45171</v>
      </c>
      <c r="AN600" s="12" t="s">
        <v>1297</v>
      </c>
      <c r="AO600" s="12" t="s">
        <v>1297</v>
      </c>
      <c r="AP600" t="s">
        <v>1703</v>
      </c>
      <c r="AQ600" t="s">
        <v>120</v>
      </c>
      <c r="AR600" s="35">
        <v>37640</v>
      </c>
      <c r="AS600" t="s">
        <v>1703</v>
      </c>
      <c r="AU600" s="29">
        <f>IFERROR(Table4[[#This Row],[THT]]/Table4[[#This Row],[ACD_CALLS]],"")</f>
        <v>0</v>
      </c>
      <c r="AV600" s="29">
        <f>COUNTIF(Roster!B:B,Table4[[#This Row],[EMPLID]])</f>
        <v>1</v>
      </c>
      <c r="AW600" s="29">
        <f>IF(Table4[[#This Row],[Is Agent ]]=0,"",SUM(Table4[[#This Row],[I_ACD_TIME]],Table4[[#This Row],[I_ACD_OTHER_TIME]],Table4[[#This Row],[I_ACD_AUX_OUT_TIME]],Table4[[#This Row],[I_ACW_TIME]]))</f>
        <v>16226</v>
      </c>
    </row>
    <row r="601" spans="1:49" x14ac:dyDescent="0.25">
      <c r="A601" s="29" t="str">
        <f>CONCATENATE(Table4[[#This Row],[CMSID]],"-",Table4[[#This Row],[CALL_DATE]])</f>
        <v>37640-45178</v>
      </c>
      <c r="B601">
        <v>83187102</v>
      </c>
      <c r="C601" s="8">
        <v>45178</v>
      </c>
      <c r="D601" t="s">
        <v>118</v>
      </c>
      <c r="E601">
        <v>45</v>
      </c>
      <c r="F601">
        <v>0</v>
      </c>
      <c r="G601">
        <v>22901</v>
      </c>
      <c r="H601">
        <v>2964</v>
      </c>
      <c r="I601">
        <v>307</v>
      </c>
      <c r="J601">
        <v>0</v>
      </c>
      <c r="K601">
        <v>0</v>
      </c>
      <c r="L601">
        <v>307</v>
      </c>
      <c r="M601">
        <v>0</v>
      </c>
      <c r="N601">
        <v>0</v>
      </c>
      <c r="O601">
        <v>7</v>
      </c>
      <c r="P601">
        <v>3275</v>
      </c>
      <c r="Q601">
        <v>25</v>
      </c>
      <c r="R601">
        <v>213</v>
      </c>
      <c r="S601">
        <v>4</v>
      </c>
      <c r="T601">
        <v>0</v>
      </c>
      <c r="U601">
        <v>0</v>
      </c>
      <c r="V601">
        <v>0</v>
      </c>
      <c r="W601">
        <v>0</v>
      </c>
      <c r="X601">
        <v>0</v>
      </c>
      <c r="Y601">
        <v>0</v>
      </c>
      <c r="Z601">
        <v>0</v>
      </c>
      <c r="AA601">
        <v>0</v>
      </c>
      <c r="AB601">
        <v>0</v>
      </c>
      <c r="AC601">
        <v>0</v>
      </c>
      <c r="AD601">
        <v>0</v>
      </c>
      <c r="AE601">
        <v>0</v>
      </c>
      <c r="AF601">
        <v>0</v>
      </c>
      <c r="AG601" t="s">
        <v>1380</v>
      </c>
      <c r="AH601" t="s">
        <v>1285</v>
      </c>
      <c r="AI601" t="s">
        <v>1295</v>
      </c>
      <c r="AJ601" s="12" t="s">
        <v>1297</v>
      </c>
      <c r="AK601" t="s">
        <v>119</v>
      </c>
      <c r="AL601" t="s">
        <v>119</v>
      </c>
      <c r="AM601" s="8">
        <v>45178</v>
      </c>
      <c r="AN601" s="12" t="s">
        <v>1297</v>
      </c>
      <c r="AO601" s="12" t="s">
        <v>1297</v>
      </c>
      <c r="AP601" t="s">
        <v>1703</v>
      </c>
      <c r="AQ601" t="s">
        <v>120</v>
      </c>
      <c r="AR601" s="35">
        <v>37640</v>
      </c>
      <c r="AS601" t="s">
        <v>1703</v>
      </c>
      <c r="AU601" s="29">
        <f>IFERROR(Table4[[#This Row],[THT]]/Table4[[#This Row],[ACD_CALLS]],"")</f>
        <v>0</v>
      </c>
      <c r="AV601" s="29">
        <f>COUNTIF(Roster!B:B,Table4[[#This Row],[EMPLID]])</f>
        <v>1</v>
      </c>
      <c r="AW601" s="29">
        <f>IF(Table4[[#This Row],[Is Agent ]]=0,"",SUM(Table4[[#This Row],[I_ACD_TIME]],Table4[[#This Row],[I_ACD_OTHER_TIME]],Table4[[#This Row],[I_ACD_AUX_OUT_TIME]],Table4[[#This Row],[I_ACW_TIME]]))</f>
        <v>26172</v>
      </c>
    </row>
    <row r="602" spans="1:49" x14ac:dyDescent="0.25">
      <c r="A602" s="29" t="str">
        <f>CONCATENATE(Table4[[#This Row],[CMSID]],"-",Table4[[#This Row],[CALL_DATE]])</f>
        <v>37640-45175</v>
      </c>
      <c r="B602">
        <v>83187102</v>
      </c>
      <c r="C602" s="8">
        <v>45175</v>
      </c>
      <c r="D602" t="s">
        <v>118</v>
      </c>
      <c r="E602">
        <v>45</v>
      </c>
      <c r="F602">
        <v>0</v>
      </c>
      <c r="G602">
        <v>24708</v>
      </c>
      <c r="H602">
        <v>1684</v>
      </c>
      <c r="I602">
        <v>388</v>
      </c>
      <c r="J602">
        <v>0</v>
      </c>
      <c r="K602">
        <v>0</v>
      </c>
      <c r="L602">
        <v>627</v>
      </c>
      <c r="M602">
        <v>0</v>
      </c>
      <c r="N602">
        <v>0</v>
      </c>
      <c r="O602">
        <v>9</v>
      </c>
      <c r="P602">
        <v>2114</v>
      </c>
      <c r="Q602">
        <v>26</v>
      </c>
      <c r="R602">
        <v>217</v>
      </c>
      <c r="S602">
        <v>7</v>
      </c>
      <c r="T602">
        <v>0</v>
      </c>
      <c r="U602">
        <v>0</v>
      </c>
      <c r="V602">
        <v>0</v>
      </c>
      <c r="W602">
        <v>0</v>
      </c>
      <c r="X602">
        <v>0</v>
      </c>
      <c r="Y602">
        <v>0</v>
      </c>
      <c r="Z602">
        <v>0</v>
      </c>
      <c r="AA602">
        <v>0</v>
      </c>
      <c r="AB602">
        <v>0</v>
      </c>
      <c r="AC602">
        <v>0</v>
      </c>
      <c r="AD602">
        <v>0</v>
      </c>
      <c r="AE602">
        <v>0</v>
      </c>
      <c r="AF602">
        <v>0</v>
      </c>
      <c r="AG602" t="s">
        <v>1380</v>
      </c>
      <c r="AH602" t="s">
        <v>1285</v>
      </c>
      <c r="AI602" t="s">
        <v>1295</v>
      </c>
      <c r="AJ602" s="12" t="s">
        <v>1297</v>
      </c>
      <c r="AK602" t="s">
        <v>119</v>
      </c>
      <c r="AL602" t="s">
        <v>119</v>
      </c>
      <c r="AM602" s="8">
        <v>45178</v>
      </c>
      <c r="AN602" s="12" t="s">
        <v>1297</v>
      </c>
      <c r="AO602" s="12" t="s">
        <v>1297</v>
      </c>
      <c r="AP602" t="s">
        <v>1703</v>
      </c>
      <c r="AQ602" t="s">
        <v>120</v>
      </c>
      <c r="AR602" s="35">
        <v>37640</v>
      </c>
      <c r="AS602" t="s">
        <v>1703</v>
      </c>
      <c r="AU602" s="29">
        <f>IFERROR(Table4[[#This Row],[THT]]/Table4[[#This Row],[ACD_CALLS]],"")</f>
        <v>0</v>
      </c>
      <c r="AV602" s="29">
        <f>COUNTIF(Roster!B:B,Table4[[#This Row],[EMPLID]])</f>
        <v>1</v>
      </c>
      <c r="AW602" s="29">
        <f>IF(Table4[[#This Row],[Is Agent ]]=0,"",SUM(Table4[[#This Row],[I_ACD_TIME]],Table4[[#This Row],[I_ACD_OTHER_TIME]],Table4[[#This Row],[I_ACD_AUX_OUT_TIME]],Table4[[#This Row],[I_ACW_TIME]]))</f>
        <v>26780</v>
      </c>
    </row>
    <row r="603" spans="1:49" x14ac:dyDescent="0.25">
      <c r="A603" s="29" t="str">
        <f>CONCATENATE(Table4[[#This Row],[CMSID]],"-",Table4[[#This Row],[CALL_DATE]])</f>
        <v>37640-45178</v>
      </c>
      <c r="B603">
        <v>83187102</v>
      </c>
      <c r="C603" s="8">
        <v>45178</v>
      </c>
      <c r="D603" t="s">
        <v>123</v>
      </c>
      <c r="E603">
        <v>1</v>
      </c>
      <c r="F603">
        <v>0</v>
      </c>
      <c r="G603">
        <v>1082</v>
      </c>
      <c r="H603">
        <v>0</v>
      </c>
      <c r="I603">
        <v>0</v>
      </c>
      <c r="J603">
        <v>0</v>
      </c>
      <c r="K603">
        <v>0</v>
      </c>
      <c r="L603">
        <v>1014</v>
      </c>
      <c r="M603">
        <v>0</v>
      </c>
      <c r="N603">
        <v>0</v>
      </c>
      <c r="O603">
        <v>12</v>
      </c>
      <c r="P603">
        <v>0</v>
      </c>
      <c r="Q603">
        <v>0</v>
      </c>
      <c r="R603">
        <v>3</v>
      </c>
      <c r="S603">
        <v>0</v>
      </c>
      <c r="T603">
        <v>0</v>
      </c>
      <c r="U603">
        <v>36305</v>
      </c>
      <c r="V603">
        <v>6844</v>
      </c>
      <c r="W603">
        <v>2297</v>
      </c>
      <c r="X603">
        <v>15</v>
      </c>
      <c r="Y603">
        <v>0</v>
      </c>
      <c r="Z603">
        <v>2493</v>
      </c>
      <c r="AA603">
        <v>0</v>
      </c>
      <c r="AB603">
        <v>4016</v>
      </c>
      <c r="AC603">
        <v>0</v>
      </c>
      <c r="AD603">
        <v>0</v>
      </c>
      <c r="AE603">
        <v>0</v>
      </c>
      <c r="AF603">
        <v>0</v>
      </c>
      <c r="AG603" t="s">
        <v>1380</v>
      </c>
      <c r="AH603" t="s">
        <v>1285</v>
      </c>
      <c r="AI603" t="s">
        <v>1295</v>
      </c>
      <c r="AJ603" s="12" t="s">
        <v>1297</v>
      </c>
      <c r="AK603" t="s">
        <v>119</v>
      </c>
      <c r="AL603" t="s">
        <v>119</v>
      </c>
      <c r="AM603" s="8">
        <v>45178</v>
      </c>
      <c r="AN603" s="12" t="s">
        <v>1297</v>
      </c>
      <c r="AO603" s="12" t="s">
        <v>1297</v>
      </c>
      <c r="AP603" t="s">
        <v>1703</v>
      </c>
      <c r="AQ603" t="s">
        <v>120</v>
      </c>
      <c r="AR603" s="35">
        <v>37640</v>
      </c>
      <c r="AS603" t="s">
        <v>1703</v>
      </c>
      <c r="AU603" s="29">
        <f>IFERROR(Table4[[#This Row],[THT]]/Table4[[#This Row],[ACD_CALLS]],"")</f>
        <v>0</v>
      </c>
      <c r="AV603" s="29">
        <f>COUNTIF(Roster!B:B,Table4[[#This Row],[EMPLID]])</f>
        <v>1</v>
      </c>
      <c r="AW603" s="29">
        <f>IF(Table4[[#This Row],[Is Agent ]]=0,"",SUM(Table4[[#This Row],[I_ACD_TIME]],Table4[[#This Row],[I_ACD_OTHER_TIME]],Table4[[#This Row],[I_ACD_AUX_OUT_TIME]],Table4[[#This Row],[I_ACW_TIME]]))</f>
        <v>1082</v>
      </c>
    </row>
    <row r="604" spans="1:49" x14ac:dyDescent="0.25">
      <c r="A604" s="29" t="str">
        <f>CONCATENATE(Table4[[#This Row],[CMSID]],"-",Table4[[#This Row],[CALL_DATE]])</f>
        <v>285642-45176</v>
      </c>
      <c r="B604">
        <v>139256102</v>
      </c>
      <c r="C604" s="8">
        <v>45176</v>
      </c>
      <c r="D604" t="s">
        <v>118</v>
      </c>
      <c r="E604">
        <v>19</v>
      </c>
      <c r="F604">
        <v>0</v>
      </c>
      <c r="G604">
        <v>16000</v>
      </c>
      <c r="H604">
        <v>2305</v>
      </c>
      <c r="I604">
        <v>195</v>
      </c>
      <c r="J604">
        <v>32</v>
      </c>
      <c r="K604">
        <v>0</v>
      </c>
      <c r="L604">
        <v>7051</v>
      </c>
      <c r="M604">
        <v>0</v>
      </c>
      <c r="N604">
        <v>0</v>
      </c>
      <c r="O604">
        <v>15</v>
      </c>
      <c r="P604">
        <v>3084</v>
      </c>
      <c r="Q604">
        <v>15</v>
      </c>
      <c r="R604">
        <v>91</v>
      </c>
      <c r="S604">
        <v>1</v>
      </c>
      <c r="T604">
        <v>0</v>
      </c>
      <c r="U604">
        <v>36215</v>
      </c>
      <c r="V604">
        <v>14305</v>
      </c>
      <c r="W604">
        <v>1136</v>
      </c>
      <c r="X604">
        <v>60</v>
      </c>
      <c r="Y604">
        <v>0</v>
      </c>
      <c r="Z604">
        <v>2330</v>
      </c>
      <c r="AA604">
        <v>0</v>
      </c>
      <c r="AB604">
        <v>10891</v>
      </c>
      <c r="AC604">
        <v>0</v>
      </c>
      <c r="AD604">
        <v>0</v>
      </c>
      <c r="AE604">
        <v>811</v>
      </c>
      <c r="AF604">
        <v>0</v>
      </c>
      <c r="AG604" t="s">
        <v>1436</v>
      </c>
      <c r="AH604" t="s">
        <v>1288</v>
      </c>
      <c r="AI604" t="s">
        <v>1295</v>
      </c>
      <c r="AJ604" s="12" t="s">
        <v>1297</v>
      </c>
      <c r="AK604" t="s">
        <v>126</v>
      </c>
      <c r="AL604" t="s">
        <v>126</v>
      </c>
      <c r="AM604" s="8">
        <v>45178</v>
      </c>
      <c r="AN604" s="12" t="s">
        <v>1297</v>
      </c>
      <c r="AO604" s="12" t="s">
        <v>1297</v>
      </c>
      <c r="AP604" t="s">
        <v>1703</v>
      </c>
      <c r="AQ604" t="s">
        <v>120</v>
      </c>
      <c r="AR604" s="35">
        <v>285642</v>
      </c>
      <c r="AS604" t="s">
        <v>1703</v>
      </c>
      <c r="AU604" s="29">
        <f>IFERROR(Table4[[#This Row],[THT]]/Table4[[#This Row],[ACD_CALLS]],"")</f>
        <v>0</v>
      </c>
      <c r="AV604" s="29">
        <f>COUNTIF(Roster!B:B,Table4[[#This Row],[EMPLID]])</f>
        <v>1</v>
      </c>
      <c r="AW604" s="29">
        <f>IF(Table4[[#This Row],[Is Agent ]]=0,"",SUM(Table4[[#This Row],[I_ACD_TIME]],Table4[[#This Row],[I_ACD_OTHER_TIME]],Table4[[#This Row],[I_ACD_AUX_OUT_TIME]],Table4[[#This Row],[I_ACW_TIME]]))</f>
        <v>18532</v>
      </c>
    </row>
    <row r="605" spans="1:49" x14ac:dyDescent="0.25">
      <c r="A605" s="29" t="str">
        <f>CONCATENATE(Table4[[#This Row],[CMSID]],"-",Table4[[#This Row],[CALL_DATE]])</f>
        <v>285642-45178</v>
      </c>
      <c r="B605">
        <v>139256102</v>
      </c>
      <c r="C605" s="8">
        <v>45178</v>
      </c>
      <c r="D605" t="s">
        <v>118</v>
      </c>
      <c r="E605">
        <v>31</v>
      </c>
      <c r="F605">
        <v>0</v>
      </c>
      <c r="G605">
        <v>22522</v>
      </c>
      <c r="H605">
        <v>1688</v>
      </c>
      <c r="I605">
        <v>81</v>
      </c>
      <c r="J605">
        <v>59</v>
      </c>
      <c r="K605">
        <v>0</v>
      </c>
      <c r="L605">
        <v>2541</v>
      </c>
      <c r="M605">
        <v>0</v>
      </c>
      <c r="N605">
        <v>0</v>
      </c>
      <c r="O605">
        <v>19</v>
      </c>
      <c r="P605">
        <v>1783</v>
      </c>
      <c r="Q605">
        <v>14</v>
      </c>
      <c r="R605">
        <v>151</v>
      </c>
      <c r="S605">
        <v>1</v>
      </c>
      <c r="T605">
        <v>0</v>
      </c>
      <c r="U605">
        <v>37419</v>
      </c>
      <c r="V605">
        <v>10644</v>
      </c>
      <c r="W605">
        <v>2304</v>
      </c>
      <c r="X605">
        <v>48</v>
      </c>
      <c r="Y605">
        <v>0</v>
      </c>
      <c r="Z605">
        <v>2402</v>
      </c>
      <c r="AA605">
        <v>0</v>
      </c>
      <c r="AB605">
        <v>8098</v>
      </c>
      <c r="AC605">
        <v>0</v>
      </c>
      <c r="AD605">
        <v>0</v>
      </c>
      <c r="AE605">
        <v>0</v>
      </c>
      <c r="AF605">
        <v>0</v>
      </c>
      <c r="AG605" t="s">
        <v>1436</v>
      </c>
      <c r="AH605" t="s">
        <v>1288</v>
      </c>
      <c r="AI605" t="s">
        <v>1295</v>
      </c>
      <c r="AJ605" s="12" t="s">
        <v>1297</v>
      </c>
      <c r="AK605" t="s">
        <v>126</v>
      </c>
      <c r="AL605" t="s">
        <v>126</v>
      </c>
      <c r="AM605" s="8">
        <v>45178</v>
      </c>
      <c r="AN605" s="12" t="s">
        <v>1297</v>
      </c>
      <c r="AO605" s="12" t="s">
        <v>1297</v>
      </c>
      <c r="AP605" t="s">
        <v>1703</v>
      </c>
      <c r="AQ605" t="s">
        <v>120</v>
      </c>
      <c r="AR605" s="35">
        <v>285642</v>
      </c>
      <c r="AS605" t="s">
        <v>1703</v>
      </c>
      <c r="AU605" s="29">
        <f>IFERROR(Table4[[#This Row],[THT]]/Table4[[#This Row],[ACD_CALLS]],"")</f>
        <v>0</v>
      </c>
      <c r="AV605" s="29">
        <f>COUNTIF(Roster!B:B,Table4[[#This Row],[EMPLID]])</f>
        <v>1</v>
      </c>
      <c r="AW605" s="29">
        <f>IF(Table4[[#This Row],[Is Agent ]]=0,"",SUM(Table4[[#This Row],[I_ACD_TIME]],Table4[[#This Row],[I_ACD_OTHER_TIME]],Table4[[#This Row],[I_ACD_AUX_OUT_TIME]],Table4[[#This Row],[I_ACW_TIME]]))</f>
        <v>24350</v>
      </c>
    </row>
    <row r="606" spans="1:49" x14ac:dyDescent="0.25">
      <c r="A606" s="29" t="str">
        <f>CONCATENATE(Table4[[#This Row],[CMSID]],"-",Table4[[#This Row],[CALL_DATE]])</f>
        <v>285642-45170</v>
      </c>
      <c r="B606">
        <v>139256102</v>
      </c>
      <c r="C606" s="8">
        <v>45170</v>
      </c>
      <c r="D606" t="s">
        <v>123</v>
      </c>
      <c r="E606">
        <v>0</v>
      </c>
      <c r="F606">
        <v>0</v>
      </c>
      <c r="G606">
        <v>0</v>
      </c>
      <c r="H606">
        <v>0</v>
      </c>
      <c r="I606">
        <v>0</v>
      </c>
      <c r="J606">
        <v>0</v>
      </c>
      <c r="K606">
        <v>0</v>
      </c>
      <c r="L606">
        <v>0</v>
      </c>
      <c r="M606">
        <v>0</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t="s">
        <v>1436</v>
      </c>
      <c r="AH606" t="s">
        <v>1288</v>
      </c>
      <c r="AI606" t="s">
        <v>1295</v>
      </c>
      <c r="AJ606" s="12" t="s">
        <v>1297</v>
      </c>
      <c r="AK606" t="s">
        <v>126</v>
      </c>
      <c r="AL606" t="s">
        <v>126</v>
      </c>
      <c r="AM606" s="8">
        <v>45171</v>
      </c>
      <c r="AN606" s="12" t="s">
        <v>1297</v>
      </c>
      <c r="AO606" s="12" t="s">
        <v>1297</v>
      </c>
      <c r="AP606" t="s">
        <v>1703</v>
      </c>
      <c r="AQ606" t="s">
        <v>120</v>
      </c>
      <c r="AR606" s="35">
        <v>285642</v>
      </c>
      <c r="AS606" t="s">
        <v>1703</v>
      </c>
      <c r="AU606" s="29" t="str">
        <f>IFERROR(Table4[[#This Row],[THT]]/Table4[[#This Row],[ACD_CALLS]],"")</f>
        <v/>
      </c>
      <c r="AV606" s="29">
        <f>COUNTIF(Roster!B:B,Table4[[#This Row],[EMPLID]])</f>
        <v>1</v>
      </c>
      <c r="AW606" s="29">
        <f>IF(Table4[[#This Row],[Is Agent ]]=0,"",SUM(Table4[[#This Row],[I_ACD_TIME]],Table4[[#This Row],[I_ACD_OTHER_TIME]],Table4[[#This Row],[I_ACD_AUX_OUT_TIME]],Table4[[#This Row],[I_ACW_TIME]]))</f>
        <v>0</v>
      </c>
    </row>
    <row r="607" spans="1:49" x14ac:dyDescent="0.25">
      <c r="A607" s="29" t="str">
        <f>CONCATENATE(Table4[[#This Row],[CMSID]],"-",Table4[[#This Row],[CALL_DATE]])</f>
        <v>285642-45177</v>
      </c>
      <c r="B607">
        <v>139256102</v>
      </c>
      <c r="C607" s="8">
        <v>45177</v>
      </c>
      <c r="D607" t="s">
        <v>123</v>
      </c>
      <c r="E607">
        <v>1</v>
      </c>
      <c r="F607">
        <v>0</v>
      </c>
      <c r="G607">
        <v>315</v>
      </c>
      <c r="H607">
        <v>0</v>
      </c>
      <c r="I607">
        <v>0</v>
      </c>
      <c r="J607">
        <v>0</v>
      </c>
      <c r="K607">
        <v>0</v>
      </c>
      <c r="L607">
        <v>0</v>
      </c>
      <c r="M607">
        <v>0</v>
      </c>
      <c r="N607">
        <v>0</v>
      </c>
      <c r="O607">
        <v>0</v>
      </c>
      <c r="P607">
        <v>0</v>
      </c>
      <c r="Q607">
        <v>0</v>
      </c>
      <c r="R607">
        <v>4</v>
      </c>
      <c r="S607">
        <v>0</v>
      </c>
      <c r="T607">
        <v>0</v>
      </c>
      <c r="U607">
        <v>0</v>
      </c>
      <c r="V607">
        <v>0</v>
      </c>
      <c r="W607">
        <v>0</v>
      </c>
      <c r="X607">
        <v>0</v>
      </c>
      <c r="Y607">
        <v>0</v>
      </c>
      <c r="Z607">
        <v>0</v>
      </c>
      <c r="AA607">
        <v>0</v>
      </c>
      <c r="AB607">
        <v>0</v>
      </c>
      <c r="AC607">
        <v>0</v>
      </c>
      <c r="AD607">
        <v>0</v>
      </c>
      <c r="AE607">
        <v>0</v>
      </c>
      <c r="AF607">
        <v>0</v>
      </c>
      <c r="AG607" t="s">
        <v>1436</v>
      </c>
      <c r="AH607" t="s">
        <v>1288</v>
      </c>
      <c r="AI607" t="s">
        <v>1295</v>
      </c>
      <c r="AJ607" s="12" t="s">
        <v>1297</v>
      </c>
      <c r="AK607" t="s">
        <v>126</v>
      </c>
      <c r="AL607" t="s">
        <v>126</v>
      </c>
      <c r="AM607" s="8">
        <v>45178</v>
      </c>
      <c r="AN607" s="12" t="s">
        <v>1297</v>
      </c>
      <c r="AO607" s="12" t="s">
        <v>1297</v>
      </c>
      <c r="AP607" t="s">
        <v>1703</v>
      </c>
      <c r="AQ607" t="s">
        <v>120</v>
      </c>
      <c r="AR607" s="35">
        <v>285642</v>
      </c>
      <c r="AS607" t="s">
        <v>1703</v>
      </c>
      <c r="AU607" s="29">
        <f>IFERROR(Table4[[#This Row],[THT]]/Table4[[#This Row],[ACD_CALLS]],"")</f>
        <v>0</v>
      </c>
      <c r="AV607" s="29">
        <f>COUNTIF(Roster!B:B,Table4[[#This Row],[EMPLID]])</f>
        <v>1</v>
      </c>
      <c r="AW607" s="29">
        <f>IF(Table4[[#This Row],[Is Agent ]]=0,"",SUM(Table4[[#This Row],[I_ACD_TIME]],Table4[[#This Row],[I_ACD_OTHER_TIME]],Table4[[#This Row],[I_ACD_AUX_OUT_TIME]],Table4[[#This Row],[I_ACW_TIME]]))</f>
        <v>315</v>
      </c>
    </row>
    <row r="608" spans="1:49" x14ac:dyDescent="0.25">
      <c r="A608" s="29" t="str">
        <f>CONCATENATE(Table4[[#This Row],[CMSID]],"-",Table4[[#This Row],[CALL_DATE]])</f>
        <v>285642-45174</v>
      </c>
      <c r="B608">
        <v>139256102</v>
      </c>
      <c r="C608" s="8">
        <v>45174</v>
      </c>
      <c r="D608" t="s">
        <v>118</v>
      </c>
      <c r="E608">
        <v>22</v>
      </c>
      <c r="F608">
        <v>0</v>
      </c>
      <c r="G608">
        <v>16176</v>
      </c>
      <c r="H608">
        <v>833</v>
      </c>
      <c r="I608">
        <v>11</v>
      </c>
      <c r="J608">
        <v>36</v>
      </c>
      <c r="K608">
        <v>0</v>
      </c>
      <c r="L608">
        <v>3760</v>
      </c>
      <c r="M608">
        <v>475</v>
      </c>
      <c r="N608">
        <v>0</v>
      </c>
      <c r="O608">
        <v>16</v>
      </c>
      <c r="P608">
        <v>1306</v>
      </c>
      <c r="Q608">
        <v>10</v>
      </c>
      <c r="R608">
        <v>106</v>
      </c>
      <c r="S608">
        <v>1</v>
      </c>
      <c r="T608">
        <v>0</v>
      </c>
      <c r="U608">
        <v>37626</v>
      </c>
      <c r="V608">
        <v>14405</v>
      </c>
      <c r="W608">
        <v>1348</v>
      </c>
      <c r="X608">
        <v>79</v>
      </c>
      <c r="Y608">
        <v>0</v>
      </c>
      <c r="Z608">
        <v>2944</v>
      </c>
      <c r="AA608">
        <v>0</v>
      </c>
      <c r="AB608">
        <v>9269</v>
      </c>
      <c r="AC608">
        <v>2090</v>
      </c>
      <c r="AD608">
        <v>0</v>
      </c>
      <c r="AE608">
        <v>0</v>
      </c>
      <c r="AF608">
        <v>0</v>
      </c>
      <c r="AG608" t="s">
        <v>1436</v>
      </c>
      <c r="AH608" t="s">
        <v>1288</v>
      </c>
      <c r="AI608" t="s">
        <v>1295</v>
      </c>
      <c r="AJ608" s="12" t="s">
        <v>1297</v>
      </c>
      <c r="AK608" t="s">
        <v>126</v>
      </c>
      <c r="AL608" t="s">
        <v>126</v>
      </c>
      <c r="AM608" s="8">
        <v>45178</v>
      </c>
      <c r="AN608" s="12" t="s">
        <v>1297</v>
      </c>
      <c r="AO608" s="12" t="s">
        <v>1297</v>
      </c>
      <c r="AP608" t="s">
        <v>1703</v>
      </c>
      <c r="AQ608" t="s">
        <v>120</v>
      </c>
      <c r="AR608" s="35">
        <v>285642</v>
      </c>
      <c r="AS608" t="s">
        <v>1703</v>
      </c>
      <c r="AU608" s="29">
        <f>IFERROR(Table4[[#This Row],[THT]]/Table4[[#This Row],[ACD_CALLS]],"")</f>
        <v>0</v>
      </c>
      <c r="AV608" s="29">
        <f>COUNTIF(Roster!B:B,Table4[[#This Row],[EMPLID]])</f>
        <v>1</v>
      </c>
      <c r="AW608" s="29">
        <f>IF(Table4[[#This Row],[Is Agent ]]=0,"",SUM(Table4[[#This Row],[I_ACD_TIME]],Table4[[#This Row],[I_ACD_OTHER_TIME]],Table4[[#This Row],[I_ACD_AUX_OUT_TIME]],Table4[[#This Row],[I_ACW_TIME]]))</f>
        <v>17056</v>
      </c>
    </row>
    <row r="609" spans="1:49" x14ac:dyDescent="0.25">
      <c r="A609" s="29" t="str">
        <f>CONCATENATE(Table4[[#This Row],[CMSID]],"-",Table4[[#This Row],[CALL_DATE]])</f>
        <v>285642-45177</v>
      </c>
      <c r="B609">
        <v>139256102</v>
      </c>
      <c r="C609" s="8">
        <v>45177</v>
      </c>
      <c r="D609" t="s">
        <v>118</v>
      </c>
      <c r="E609">
        <v>32</v>
      </c>
      <c r="F609">
        <v>0</v>
      </c>
      <c r="G609">
        <v>22721</v>
      </c>
      <c r="H609">
        <v>3288</v>
      </c>
      <c r="I609">
        <v>172</v>
      </c>
      <c r="J609">
        <v>49</v>
      </c>
      <c r="K609">
        <v>0</v>
      </c>
      <c r="L609">
        <v>2234</v>
      </c>
      <c r="M609">
        <v>64</v>
      </c>
      <c r="N609">
        <v>0</v>
      </c>
      <c r="O609">
        <v>17</v>
      </c>
      <c r="P609">
        <v>3491</v>
      </c>
      <c r="Q609">
        <v>16</v>
      </c>
      <c r="R609">
        <v>151</v>
      </c>
      <c r="S609">
        <v>1</v>
      </c>
      <c r="T609">
        <v>0</v>
      </c>
      <c r="U609">
        <v>37795</v>
      </c>
      <c r="V609">
        <v>10565</v>
      </c>
      <c r="W609">
        <v>702</v>
      </c>
      <c r="X609">
        <v>43</v>
      </c>
      <c r="Y609">
        <v>1141</v>
      </c>
      <c r="Z609">
        <v>1823</v>
      </c>
      <c r="AA609">
        <v>0</v>
      </c>
      <c r="AB609">
        <v>7142</v>
      </c>
      <c r="AC609">
        <v>228</v>
      </c>
      <c r="AD609">
        <v>0</v>
      </c>
      <c r="AE609">
        <v>0</v>
      </c>
      <c r="AF609">
        <v>0</v>
      </c>
      <c r="AG609" t="s">
        <v>1436</v>
      </c>
      <c r="AH609" t="s">
        <v>1288</v>
      </c>
      <c r="AI609" t="s">
        <v>1295</v>
      </c>
      <c r="AJ609" s="12" t="s">
        <v>1297</v>
      </c>
      <c r="AK609" t="s">
        <v>126</v>
      </c>
      <c r="AL609" t="s">
        <v>126</v>
      </c>
      <c r="AM609" s="8">
        <v>45178</v>
      </c>
      <c r="AN609" s="12" t="s">
        <v>1297</v>
      </c>
      <c r="AO609" s="12" t="s">
        <v>1297</v>
      </c>
      <c r="AP609" t="s">
        <v>1703</v>
      </c>
      <c r="AQ609" t="s">
        <v>120</v>
      </c>
      <c r="AR609" s="35">
        <v>285642</v>
      </c>
      <c r="AS609" t="s">
        <v>1703</v>
      </c>
      <c r="AU609" s="29">
        <f>IFERROR(Table4[[#This Row],[THT]]/Table4[[#This Row],[ACD_CALLS]],"")</f>
        <v>0</v>
      </c>
      <c r="AV609" s="29">
        <f>COUNTIF(Roster!B:B,Table4[[#This Row],[EMPLID]])</f>
        <v>1</v>
      </c>
      <c r="AW609" s="29">
        <f>IF(Table4[[#This Row],[Is Agent ]]=0,"",SUM(Table4[[#This Row],[I_ACD_TIME]],Table4[[#This Row],[I_ACD_OTHER_TIME]],Table4[[#This Row],[I_ACD_AUX_OUT_TIME]],Table4[[#This Row],[I_ACW_TIME]]))</f>
        <v>26230</v>
      </c>
    </row>
    <row r="610" spans="1:49" x14ac:dyDescent="0.25">
      <c r="A610" s="29" t="str">
        <f>CONCATENATE(Table4[[#This Row],[CMSID]],"-",Table4[[#This Row],[CALL_DATE]])</f>
        <v>285642-45176</v>
      </c>
      <c r="B610">
        <v>139256102</v>
      </c>
      <c r="C610" s="8">
        <v>45176</v>
      </c>
      <c r="D610" t="s">
        <v>123</v>
      </c>
      <c r="E610">
        <v>1</v>
      </c>
      <c r="F610">
        <v>0</v>
      </c>
      <c r="G610">
        <v>2280</v>
      </c>
      <c r="H610">
        <v>64</v>
      </c>
      <c r="I610">
        <v>0</v>
      </c>
      <c r="J610">
        <v>0</v>
      </c>
      <c r="K610">
        <v>0</v>
      </c>
      <c r="L610">
        <v>0</v>
      </c>
      <c r="M610">
        <v>0</v>
      </c>
      <c r="N610">
        <v>0</v>
      </c>
      <c r="O610">
        <v>0</v>
      </c>
      <c r="P610">
        <v>64</v>
      </c>
      <c r="Q610">
        <v>1</v>
      </c>
      <c r="R610">
        <v>2</v>
      </c>
      <c r="S610">
        <v>0</v>
      </c>
      <c r="T610">
        <v>0</v>
      </c>
      <c r="U610">
        <v>0</v>
      </c>
      <c r="V610">
        <v>0</v>
      </c>
      <c r="W610">
        <v>0</v>
      </c>
      <c r="X610">
        <v>0</v>
      </c>
      <c r="Y610">
        <v>0</v>
      </c>
      <c r="Z610">
        <v>0</v>
      </c>
      <c r="AA610">
        <v>0</v>
      </c>
      <c r="AB610">
        <v>0</v>
      </c>
      <c r="AC610">
        <v>0</v>
      </c>
      <c r="AD610">
        <v>0</v>
      </c>
      <c r="AE610">
        <v>0</v>
      </c>
      <c r="AF610">
        <v>0</v>
      </c>
      <c r="AG610" t="s">
        <v>1436</v>
      </c>
      <c r="AH610" t="s">
        <v>1288</v>
      </c>
      <c r="AI610" t="s">
        <v>1295</v>
      </c>
      <c r="AJ610" s="12" t="s">
        <v>1297</v>
      </c>
      <c r="AK610" t="s">
        <v>126</v>
      </c>
      <c r="AL610" t="s">
        <v>126</v>
      </c>
      <c r="AM610" s="8">
        <v>45178</v>
      </c>
      <c r="AN610" s="12" t="s">
        <v>1297</v>
      </c>
      <c r="AO610" s="12" t="s">
        <v>1297</v>
      </c>
      <c r="AP610" t="s">
        <v>1703</v>
      </c>
      <c r="AQ610" t="s">
        <v>120</v>
      </c>
      <c r="AR610" s="35">
        <v>285642</v>
      </c>
      <c r="AS610" t="s">
        <v>1703</v>
      </c>
      <c r="AU610" s="29">
        <f>IFERROR(Table4[[#This Row],[THT]]/Table4[[#This Row],[ACD_CALLS]],"")</f>
        <v>0</v>
      </c>
      <c r="AV610" s="29">
        <f>COUNTIF(Roster!B:B,Table4[[#This Row],[EMPLID]])</f>
        <v>1</v>
      </c>
      <c r="AW610" s="29">
        <f>IF(Table4[[#This Row],[Is Agent ]]=0,"",SUM(Table4[[#This Row],[I_ACD_TIME]],Table4[[#This Row],[I_ACD_OTHER_TIME]],Table4[[#This Row],[I_ACD_AUX_OUT_TIME]],Table4[[#This Row],[I_ACW_TIME]]))</f>
        <v>2344</v>
      </c>
    </row>
    <row r="611" spans="1:49" x14ac:dyDescent="0.25">
      <c r="A611" s="29" t="str">
        <f>CONCATENATE(Table4[[#This Row],[CMSID]],"-",Table4[[#This Row],[CALL_DATE]])</f>
        <v>285642-45170</v>
      </c>
      <c r="B611">
        <v>139256102</v>
      </c>
      <c r="C611" s="8">
        <v>45170</v>
      </c>
      <c r="D611" t="s">
        <v>118</v>
      </c>
      <c r="E611">
        <v>25</v>
      </c>
      <c r="F611">
        <v>0</v>
      </c>
      <c r="G611">
        <v>16957</v>
      </c>
      <c r="H611">
        <v>1006</v>
      </c>
      <c r="I611">
        <v>170</v>
      </c>
      <c r="J611">
        <v>3</v>
      </c>
      <c r="K611">
        <v>0</v>
      </c>
      <c r="L611">
        <v>2047</v>
      </c>
      <c r="M611">
        <v>0</v>
      </c>
      <c r="N611">
        <v>0</v>
      </c>
      <c r="O611">
        <v>8</v>
      </c>
      <c r="P611">
        <v>1415</v>
      </c>
      <c r="Q611">
        <v>12</v>
      </c>
      <c r="R611">
        <v>112</v>
      </c>
      <c r="S611">
        <v>1</v>
      </c>
      <c r="T611">
        <v>0</v>
      </c>
      <c r="U611">
        <v>29386</v>
      </c>
      <c r="V611">
        <v>11217</v>
      </c>
      <c r="W611">
        <v>91</v>
      </c>
      <c r="X611">
        <v>9</v>
      </c>
      <c r="Y611">
        <v>0</v>
      </c>
      <c r="Z611">
        <v>1782</v>
      </c>
      <c r="AA611">
        <v>0</v>
      </c>
      <c r="AB611">
        <v>8588</v>
      </c>
      <c r="AC611">
        <v>238</v>
      </c>
      <c r="AD611">
        <v>0</v>
      </c>
      <c r="AE611">
        <v>418</v>
      </c>
      <c r="AF611">
        <v>0</v>
      </c>
      <c r="AG611" t="s">
        <v>1436</v>
      </c>
      <c r="AH611" t="s">
        <v>1288</v>
      </c>
      <c r="AI611" t="s">
        <v>1295</v>
      </c>
      <c r="AJ611" s="12" t="s">
        <v>1297</v>
      </c>
      <c r="AK611" t="s">
        <v>126</v>
      </c>
      <c r="AL611" t="s">
        <v>126</v>
      </c>
      <c r="AM611" s="8">
        <v>45171</v>
      </c>
      <c r="AN611" s="12" t="s">
        <v>1297</v>
      </c>
      <c r="AO611" s="12" t="s">
        <v>1297</v>
      </c>
      <c r="AP611" t="s">
        <v>1703</v>
      </c>
      <c r="AQ611" t="s">
        <v>120</v>
      </c>
      <c r="AR611" s="35">
        <v>285642</v>
      </c>
      <c r="AS611" t="s">
        <v>1703</v>
      </c>
      <c r="AU611" s="29">
        <f>IFERROR(Table4[[#This Row],[THT]]/Table4[[#This Row],[ACD_CALLS]],"")</f>
        <v>0</v>
      </c>
      <c r="AV611" s="29">
        <f>COUNTIF(Roster!B:B,Table4[[#This Row],[EMPLID]])</f>
        <v>1</v>
      </c>
      <c r="AW611" s="29">
        <f>IF(Table4[[#This Row],[Is Agent ]]=0,"",SUM(Table4[[#This Row],[I_ACD_TIME]],Table4[[#This Row],[I_ACD_OTHER_TIME]],Table4[[#This Row],[I_ACD_AUX_OUT_TIME]],Table4[[#This Row],[I_ACW_TIME]]))</f>
        <v>18136</v>
      </c>
    </row>
    <row r="612" spans="1:49" x14ac:dyDescent="0.25">
      <c r="A612" s="29" t="str">
        <f>CONCATENATE(Table4[[#This Row],[CMSID]],"-",Table4[[#This Row],[CALL_DATE]])</f>
        <v>285642-45178</v>
      </c>
      <c r="B612">
        <v>139256102</v>
      </c>
      <c r="C612" s="8">
        <v>45178</v>
      </c>
      <c r="D612" t="s">
        <v>123</v>
      </c>
      <c r="E612">
        <v>1</v>
      </c>
      <c r="F612">
        <v>0</v>
      </c>
      <c r="G612">
        <v>48</v>
      </c>
      <c r="H612">
        <v>0</v>
      </c>
      <c r="I612">
        <v>0</v>
      </c>
      <c r="J612">
        <v>0</v>
      </c>
      <c r="K612">
        <v>0</v>
      </c>
      <c r="L612">
        <v>0</v>
      </c>
      <c r="M612">
        <v>0</v>
      </c>
      <c r="N612">
        <v>0</v>
      </c>
      <c r="O612">
        <v>0</v>
      </c>
      <c r="P612">
        <v>0</v>
      </c>
      <c r="Q612">
        <v>0</v>
      </c>
      <c r="R612">
        <v>3</v>
      </c>
      <c r="S612">
        <v>0</v>
      </c>
      <c r="T612">
        <v>0</v>
      </c>
      <c r="U612">
        <v>0</v>
      </c>
      <c r="V612">
        <v>0</v>
      </c>
      <c r="W612">
        <v>0</v>
      </c>
      <c r="X612">
        <v>0</v>
      </c>
      <c r="Y612">
        <v>0</v>
      </c>
      <c r="Z612">
        <v>0</v>
      </c>
      <c r="AA612">
        <v>0</v>
      </c>
      <c r="AB612">
        <v>0</v>
      </c>
      <c r="AC612">
        <v>0</v>
      </c>
      <c r="AD612">
        <v>0</v>
      </c>
      <c r="AE612">
        <v>0</v>
      </c>
      <c r="AF612">
        <v>0</v>
      </c>
      <c r="AG612" t="s">
        <v>1436</v>
      </c>
      <c r="AH612" t="s">
        <v>1288</v>
      </c>
      <c r="AI612" t="s">
        <v>1295</v>
      </c>
      <c r="AJ612" s="12" t="s">
        <v>1297</v>
      </c>
      <c r="AK612" t="s">
        <v>126</v>
      </c>
      <c r="AL612" t="s">
        <v>126</v>
      </c>
      <c r="AM612" s="8">
        <v>45178</v>
      </c>
      <c r="AN612" s="12" t="s">
        <v>1297</v>
      </c>
      <c r="AO612" s="12" t="s">
        <v>1297</v>
      </c>
      <c r="AP612" t="s">
        <v>1703</v>
      </c>
      <c r="AQ612" t="s">
        <v>120</v>
      </c>
      <c r="AR612" s="35">
        <v>285642</v>
      </c>
      <c r="AS612" t="s">
        <v>1703</v>
      </c>
      <c r="AU612" s="29">
        <f>IFERROR(Table4[[#This Row],[THT]]/Table4[[#This Row],[ACD_CALLS]],"")</f>
        <v>0</v>
      </c>
      <c r="AV612" s="29">
        <f>COUNTIF(Roster!B:B,Table4[[#This Row],[EMPLID]])</f>
        <v>1</v>
      </c>
      <c r="AW612" s="29">
        <f>IF(Table4[[#This Row],[Is Agent ]]=0,"",SUM(Table4[[#This Row],[I_ACD_TIME]],Table4[[#This Row],[I_ACD_OTHER_TIME]],Table4[[#This Row],[I_ACD_AUX_OUT_TIME]],Table4[[#This Row],[I_ACW_TIME]]))</f>
        <v>48</v>
      </c>
    </row>
    <row r="613" spans="1:49" x14ac:dyDescent="0.25">
      <c r="A613" s="29" t="str">
        <f>CONCATENATE(Table4[[#This Row],[CMSID]],"-",Table4[[#This Row],[CALL_DATE]])</f>
        <v>285642-45174</v>
      </c>
      <c r="B613">
        <v>139256102</v>
      </c>
      <c r="C613" s="8">
        <v>45174</v>
      </c>
      <c r="D613" t="s">
        <v>123</v>
      </c>
      <c r="E613">
        <v>1</v>
      </c>
      <c r="F613">
        <v>0</v>
      </c>
      <c r="G613">
        <v>4303</v>
      </c>
      <c r="H613">
        <v>411</v>
      </c>
      <c r="I613">
        <v>0</v>
      </c>
      <c r="J613">
        <v>5</v>
      </c>
      <c r="K613">
        <v>0</v>
      </c>
      <c r="L613">
        <v>0</v>
      </c>
      <c r="M613">
        <v>0</v>
      </c>
      <c r="N613">
        <v>0</v>
      </c>
      <c r="O613">
        <v>0</v>
      </c>
      <c r="P613">
        <v>411</v>
      </c>
      <c r="Q613">
        <v>1</v>
      </c>
      <c r="R613">
        <v>3</v>
      </c>
      <c r="S613">
        <v>0</v>
      </c>
      <c r="T613">
        <v>0</v>
      </c>
      <c r="U613">
        <v>0</v>
      </c>
      <c r="V613">
        <v>0</v>
      </c>
      <c r="W613">
        <v>0</v>
      </c>
      <c r="X613">
        <v>0</v>
      </c>
      <c r="Y613">
        <v>0</v>
      </c>
      <c r="Z613">
        <v>0</v>
      </c>
      <c r="AA613">
        <v>0</v>
      </c>
      <c r="AB613">
        <v>0</v>
      </c>
      <c r="AC613">
        <v>0</v>
      </c>
      <c r="AD613">
        <v>0</v>
      </c>
      <c r="AE613">
        <v>0</v>
      </c>
      <c r="AF613">
        <v>0</v>
      </c>
      <c r="AG613" t="s">
        <v>1436</v>
      </c>
      <c r="AH613" t="s">
        <v>1288</v>
      </c>
      <c r="AI613" t="s">
        <v>1295</v>
      </c>
      <c r="AJ613" s="12" t="s">
        <v>1297</v>
      </c>
      <c r="AK613" t="s">
        <v>126</v>
      </c>
      <c r="AL613" t="s">
        <v>126</v>
      </c>
      <c r="AM613" s="8">
        <v>45178</v>
      </c>
      <c r="AN613" s="12" t="s">
        <v>1297</v>
      </c>
      <c r="AO613" s="12" t="s">
        <v>1297</v>
      </c>
      <c r="AP613" t="s">
        <v>1703</v>
      </c>
      <c r="AQ613" t="s">
        <v>120</v>
      </c>
      <c r="AR613" s="35">
        <v>285642</v>
      </c>
      <c r="AS613" t="s">
        <v>1703</v>
      </c>
      <c r="AU613" s="29">
        <f>IFERROR(Table4[[#This Row],[THT]]/Table4[[#This Row],[ACD_CALLS]],"")</f>
        <v>0</v>
      </c>
      <c r="AV613" s="29">
        <f>COUNTIF(Roster!B:B,Table4[[#This Row],[EMPLID]])</f>
        <v>1</v>
      </c>
      <c r="AW613" s="29">
        <f>IF(Table4[[#This Row],[Is Agent ]]=0,"",SUM(Table4[[#This Row],[I_ACD_TIME]],Table4[[#This Row],[I_ACD_OTHER_TIME]],Table4[[#This Row],[I_ACD_AUX_OUT_TIME]],Table4[[#This Row],[I_ACW_TIME]]))</f>
        <v>4719</v>
      </c>
    </row>
    <row r="614" spans="1:49" x14ac:dyDescent="0.25">
      <c r="A614" s="29" t="str">
        <f>CONCATENATE(Table4[[#This Row],[CMSID]],"-",Table4[[#This Row],[CALL_DATE]])</f>
        <v>63640-45176</v>
      </c>
      <c r="B614">
        <v>106022102</v>
      </c>
      <c r="C614" s="8">
        <v>45176</v>
      </c>
      <c r="D614" t="s">
        <v>123</v>
      </c>
      <c r="E614">
        <v>0</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t="s">
        <v>1403</v>
      </c>
      <c r="AH614" t="s">
        <v>1287</v>
      </c>
      <c r="AI614" t="s">
        <v>1295</v>
      </c>
      <c r="AJ614" s="12" t="s">
        <v>1297</v>
      </c>
      <c r="AK614" t="s">
        <v>129</v>
      </c>
      <c r="AL614" t="s">
        <v>129</v>
      </c>
      <c r="AM614" s="8">
        <v>45178</v>
      </c>
      <c r="AN614" s="12" t="s">
        <v>1297</v>
      </c>
      <c r="AO614" s="12" t="s">
        <v>1297</v>
      </c>
      <c r="AP614" t="s">
        <v>1703</v>
      </c>
      <c r="AQ614" t="s">
        <v>120</v>
      </c>
      <c r="AR614" s="35">
        <v>63640</v>
      </c>
      <c r="AS614" t="s">
        <v>1703</v>
      </c>
      <c r="AU614" s="29" t="str">
        <f>IFERROR(Table4[[#This Row],[THT]]/Table4[[#This Row],[ACD_CALLS]],"")</f>
        <v/>
      </c>
      <c r="AV614" s="29">
        <f>COUNTIF(Roster!B:B,Table4[[#This Row],[EMPLID]])</f>
        <v>1</v>
      </c>
      <c r="AW614" s="29">
        <f>IF(Table4[[#This Row],[Is Agent ]]=0,"",SUM(Table4[[#This Row],[I_ACD_TIME]],Table4[[#This Row],[I_ACD_OTHER_TIME]],Table4[[#This Row],[I_ACD_AUX_OUT_TIME]],Table4[[#This Row],[I_ACW_TIME]]))</f>
        <v>0</v>
      </c>
    </row>
    <row r="615" spans="1:49" x14ac:dyDescent="0.25">
      <c r="A615" s="29" t="str">
        <f>CONCATENATE(Table4[[#This Row],[CMSID]],"-",Table4[[#This Row],[CALL_DATE]])</f>
        <v>63640-45173</v>
      </c>
      <c r="B615">
        <v>106022102</v>
      </c>
      <c r="C615" s="8">
        <v>45173</v>
      </c>
      <c r="D615" t="s">
        <v>123</v>
      </c>
      <c r="E615">
        <v>0</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t="s">
        <v>1403</v>
      </c>
      <c r="AH615" t="s">
        <v>1287</v>
      </c>
      <c r="AI615" t="s">
        <v>1295</v>
      </c>
      <c r="AJ615" s="12" t="s">
        <v>1297</v>
      </c>
      <c r="AK615" t="s">
        <v>129</v>
      </c>
      <c r="AL615" t="s">
        <v>129</v>
      </c>
      <c r="AM615" s="8">
        <v>45178</v>
      </c>
      <c r="AN615" s="12" t="s">
        <v>1297</v>
      </c>
      <c r="AO615" s="12" t="s">
        <v>1297</v>
      </c>
      <c r="AP615" t="s">
        <v>1703</v>
      </c>
      <c r="AQ615" t="s">
        <v>120</v>
      </c>
      <c r="AR615" s="35">
        <v>63640</v>
      </c>
      <c r="AS615" t="s">
        <v>1703</v>
      </c>
      <c r="AU615" s="29" t="str">
        <f>IFERROR(Table4[[#This Row],[THT]]/Table4[[#This Row],[ACD_CALLS]],"")</f>
        <v/>
      </c>
      <c r="AV615" s="29">
        <f>COUNTIF(Roster!B:B,Table4[[#This Row],[EMPLID]])</f>
        <v>1</v>
      </c>
      <c r="AW615" s="29">
        <f>IF(Table4[[#This Row],[Is Agent ]]=0,"",SUM(Table4[[#This Row],[I_ACD_TIME]],Table4[[#This Row],[I_ACD_OTHER_TIME]],Table4[[#This Row],[I_ACD_AUX_OUT_TIME]],Table4[[#This Row],[I_ACW_TIME]]))</f>
        <v>0</v>
      </c>
    </row>
    <row r="616" spans="1:49" x14ac:dyDescent="0.25">
      <c r="A616" s="29" t="str">
        <f>CONCATENATE(Table4[[#This Row],[CMSID]],"-",Table4[[#This Row],[CALL_DATE]])</f>
        <v>63640-45171</v>
      </c>
      <c r="B616">
        <v>106022102</v>
      </c>
      <c r="C616" s="8">
        <v>45171</v>
      </c>
      <c r="D616" t="s">
        <v>118</v>
      </c>
      <c r="E616">
        <v>29</v>
      </c>
      <c r="F616">
        <v>0</v>
      </c>
      <c r="G616">
        <v>22361</v>
      </c>
      <c r="H616">
        <v>886</v>
      </c>
      <c r="I616">
        <v>42</v>
      </c>
      <c r="J616">
        <v>0</v>
      </c>
      <c r="K616">
        <v>0</v>
      </c>
      <c r="L616">
        <v>1202</v>
      </c>
      <c r="M616">
        <v>0</v>
      </c>
      <c r="N616">
        <v>0</v>
      </c>
      <c r="O616">
        <v>16</v>
      </c>
      <c r="P616">
        <v>1112</v>
      </c>
      <c r="Q616">
        <v>11</v>
      </c>
      <c r="R616">
        <v>134</v>
      </c>
      <c r="S616">
        <v>2</v>
      </c>
      <c r="T616">
        <v>0</v>
      </c>
      <c r="U616">
        <v>36993</v>
      </c>
      <c r="V616">
        <v>12943</v>
      </c>
      <c r="W616">
        <v>0</v>
      </c>
      <c r="X616">
        <v>38</v>
      </c>
      <c r="Y616">
        <v>0</v>
      </c>
      <c r="Z616">
        <v>2921</v>
      </c>
      <c r="AA616">
        <v>0</v>
      </c>
      <c r="AB616">
        <v>8277</v>
      </c>
      <c r="AC616">
        <v>0</v>
      </c>
      <c r="AD616">
        <v>0</v>
      </c>
      <c r="AE616">
        <v>1625</v>
      </c>
      <c r="AF616">
        <v>0</v>
      </c>
      <c r="AG616" t="s">
        <v>1403</v>
      </c>
      <c r="AH616" t="s">
        <v>1287</v>
      </c>
      <c r="AI616" t="s">
        <v>1295</v>
      </c>
      <c r="AJ616" s="12" t="s">
        <v>1297</v>
      </c>
      <c r="AK616" t="s">
        <v>129</v>
      </c>
      <c r="AL616" t="s">
        <v>129</v>
      </c>
      <c r="AM616" s="8">
        <v>45171</v>
      </c>
      <c r="AN616" s="12" t="s">
        <v>1297</v>
      </c>
      <c r="AO616" s="12" t="s">
        <v>1297</v>
      </c>
      <c r="AP616" t="s">
        <v>1703</v>
      </c>
      <c r="AQ616" t="s">
        <v>120</v>
      </c>
      <c r="AR616" s="35">
        <v>63640</v>
      </c>
      <c r="AS616" t="s">
        <v>1703</v>
      </c>
      <c r="AU616" s="29">
        <f>IFERROR(Table4[[#This Row],[THT]]/Table4[[#This Row],[ACD_CALLS]],"")</f>
        <v>0</v>
      </c>
      <c r="AV616" s="29">
        <f>COUNTIF(Roster!B:B,Table4[[#This Row],[EMPLID]])</f>
        <v>1</v>
      </c>
      <c r="AW616" s="29">
        <f>IF(Table4[[#This Row],[Is Agent ]]=0,"",SUM(Table4[[#This Row],[I_ACD_TIME]],Table4[[#This Row],[I_ACD_OTHER_TIME]],Table4[[#This Row],[I_ACD_AUX_OUT_TIME]],Table4[[#This Row],[I_ACW_TIME]]))</f>
        <v>23289</v>
      </c>
    </row>
    <row r="617" spans="1:49" x14ac:dyDescent="0.25">
      <c r="A617" s="29" t="str">
        <f>CONCATENATE(Table4[[#This Row],[CMSID]],"-",Table4[[#This Row],[CALL_DATE]])</f>
        <v>63640-45177</v>
      </c>
      <c r="B617">
        <v>106022102</v>
      </c>
      <c r="C617" s="8">
        <v>45177</v>
      </c>
      <c r="D617" t="s">
        <v>123</v>
      </c>
      <c r="E617">
        <v>0</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t="s">
        <v>1403</v>
      </c>
      <c r="AH617" t="s">
        <v>1287</v>
      </c>
      <c r="AI617" t="s">
        <v>1295</v>
      </c>
      <c r="AJ617" s="12" t="s">
        <v>1297</v>
      </c>
      <c r="AK617" t="s">
        <v>129</v>
      </c>
      <c r="AL617" t="s">
        <v>129</v>
      </c>
      <c r="AM617" s="8">
        <v>45178</v>
      </c>
      <c r="AN617" s="12" t="s">
        <v>1297</v>
      </c>
      <c r="AO617" s="12" t="s">
        <v>1297</v>
      </c>
      <c r="AP617" t="s">
        <v>1703</v>
      </c>
      <c r="AQ617" t="s">
        <v>120</v>
      </c>
      <c r="AR617" s="35">
        <v>63640</v>
      </c>
      <c r="AS617" t="s">
        <v>1703</v>
      </c>
      <c r="AU617" s="29" t="str">
        <f>IFERROR(Table4[[#This Row],[THT]]/Table4[[#This Row],[ACD_CALLS]],"")</f>
        <v/>
      </c>
      <c r="AV617" s="29">
        <f>COUNTIF(Roster!B:B,Table4[[#This Row],[EMPLID]])</f>
        <v>1</v>
      </c>
      <c r="AW617" s="29">
        <f>IF(Table4[[#This Row],[Is Agent ]]=0,"",SUM(Table4[[#This Row],[I_ACD_TIME]],Table4[[#This Row],[I_ACD_OTHER_TIME]],Table4[[#This Row],[I_ACD_AUX_OUT_TIME]],Table4[[#This Row],[I_ACW_TIME]]))</f>
        <v>0</v>
      </c>
    </row>
    <row r="618" spans="1:49" x14ac:dyDescent="0.25">
      <c r="A618" s="29" t="str">
        <f>CONCATENATE(Table4[[#This Row],[CMSID]],"-",Table4[[#This Row],[CALL_DATE]])</f>
        <v>63640-45173</v>
      </c>
      <c r="B618">
        <v>106022102</v>
      </c>
      <c r="C618" s="8">
        <v>45173</v>
      </c>
      <c r="D618" t="s">
        <v>118</v>
      </c>
      <c r="E618">
        <v>28</v>
      </c>
      <c r="F618">
        <v>0</v>
      </c>
      <c r="G618">
        <v>19739</v>
      </c>
      <c r="H618">
        <v>1007</v>
      </c>
      <c r="I618">
        <v>727</v>
      </c>
      <c r="J618">
        <v>11</v>
      </c>
      <c r="K618">
        <v>0</v>
      </c>
      <c r="L618">
        <v>3769</v>
      </c>
      <c r="M618">
        <v>0</v>
      </c>
      <c r="N618">
        <v>0</v>
      </c>
      <c r="O618">
        <v>19</v>
      </c>
      <c r="P618">
        <v>1969</v>
      </c>
      <c r="Q618">
        <v>10</v>
      </c>
      <c r="R618">
        <v>133</v>
      </c>
      <c r="S618">
        <v>2</v>
      </c>
      <c r="T618">
        <v>0</v>
      </c>
      <c r="U618">
        <v>36733</v>
      </c>
      <c r="V618">
        <v>13925</v>
      </c>
      <c r="W618">
        <v>1918</v>
      </c>
      <c r="X618">
        <v>8</v>
      </c>
      <c r="Y618">
        <v>0</v>
      </c>
      <c r="Z618">
        <v>2959</v>
      </c>
      <c r="AA618">
        <v>0</v>
      </c>
      <c r="AB618">
        <v>9185</v>
      </c>
      <c r="AC618">
        <v>806</v>
      </c>
      <c r="AD618">
        <v>0</v>
      </c>
      <c r="AE618">
        <v>228</v>
      </c>
      <c r="AF618">
        <v>0</v>
      </c>
      <c r="AG618" t="s">
        <v>1403</v>
      </c>
      <c r="AH618" t="s">
        <v>1287</v>
      </c>
      <c r="AI618" t="s">
        <v>1295</v>
      </c>
      <c r="AJ618" s="12" t="s">
        <v>1297</v>
      </c>
      <c r="AK618" t="s">
        <v>129</v>
      </c>
      <c r="AL618" t="s">
        <v>129</v>
      </c>
      <c r="AM618" s="8">
        <v>45178</v>
      </c>
      <c r="AN618" s="12" t="s">
        <v>1297</v>
      </c>
      <c r="AO618" s="12" t="s">
        <v>1297</v>
      </c>
      <c r="AP618" t="s">
        <v>1703</v>
      </c>
      <c r="AQ618" t="s">
        <v>120</v>
      </c>
      <c r="AR618" s="35">
        <v>63640</v>
      </c>
      <c r="AS618" t="s">
        <v>1703</v>
      </c>
      <c r="AU618" s="29">
        <f>IFERROR(Table4[[#This Row],[THT]]/Table4[[#This Row],[ACD_CALLS]],"")</f>
        <v>0</v>
      </c>
      <c r="AV618" s="29">
        <f>COUNTIF(Roster!B:B,Table4[[#This Row],[EMPLID]])</f>
        <v>1</v>
      </c>
      <c r="AW618" s="29">
        <f>IF(Table4[[#This Row],[Is Agent ]]=0,"",SUM(Table4[[#This Row],[I_ACD_TIME]],Table4[[#This Row],[I_ACD_OTHER_TIME]],Table4[[#This Row],[I_ACD_AUX_OUT_TIME]],Table4[[#This Row],[I_ACW_TIME]]))</f>
        <v>21484</v>
      </c>
    </row>
    <row r="619" spans="1:49" x14ac:dyDescent="0.25">
      <c r="A619" s="29" t="str">
        <f>CONCATENATE(Table4[[#This Row],[CMSID]],"-",Table4[[#This Row],[CALL_DATE]])</f>
        <v>63640-45170</v>
      </c>
      <c r="B619">
        <v>106022102</v>
      </c>
      <c r="C619" s="8">
        <v>45170</v>
      </c>
      <c r="D619" t="s">
        <v>123</v>
      </c>
      <c r="E619">
        <v>3</v>
      </c>
      <c r="F619">
        <v>0</v>
      </c>
      <c r="G619">
        <v>1673</v>
      </c>
      <c r="H619">
        <v>114</v>
      </c>
      <c r="I619">
        <v>0</v>
      </c>
      <c r="J619">
        <v>0</v>
      </c>
      <c r="K619">
        <v>0</v>
      </c>
      <c r="L619">
        <v>0</v>
      </c>
      <c r="M619">
        <v>0</v>
      </c>
      <c r="N619">
        <v>0</v>
      </c>
      <c r="O619">
        <v>0</v>
      </c>
      <c r="P619">
        <v>114</v>
      </c>
      <c r="Q619">
        <v>1</v>
      </c>
      <c r="R619">
        <v>8</v>
      </c>
      <c r="S619">
        <v>0</v>
      </c>
      <c r="T619">
        <v>0</v>
      </c>
      <c r="U619">
        <v>0</v>
      </c>
      <c r="V619">
        <v>0</v>
      </c>
      <c r="W619">
        <v>0</v>
      </c>
      <c r="X619">
        <v>0</v>
      </c>
      <c r="Y619">
        <v>0</v>
      </c>
      <c r="Z619">
        <v>0</v>
      </c>
      <c r="AA619">
        <v>0</v>
      </c>
      <c r="AB619">
        <v>0</v>
      </c>
      <c r="AC619">
        <v>0</v>
      </c>
      <c r="AD619">
        <v>0</v>
      </c>
      <c r="AE619">
        <v>0</v>
      </c>
      <c r="AF619">
        <v>0</v>
      </c>
      <c r="AG619" t="s">
        <v>1403</v>
      </c>
      <c r="AH619" t="s">
        <v>1287</v>
      </c>
      <c r="AI619" t="s">
        <v>1295</v>
      </c>
      <c r="AJ619" s="12" t="s">
        <v>1297</v>
      </c>
      <c r="AK619" t="s">
        <v>129</v>
      </c>
      <c r="AL619" t="s">
        <v>129</v>
      </c>
      <c r="AM619" s="8">
        <v>45171</v>
      </c>
      <c r="AN619" s="12" t="s">
        <v>1297</v>
      </c>
      <c r="AO619" s="12" t="s">
        <v>1297</v>
      </c>
      <c r="AP619" t="s">
        <v>1703</v>
      </c>
      <c r="AQ619" t="s">
        <v>120</v>
      </c>
      <c r="AR619" s="35">
        <v>63640</v>
      </c>
      <c r="AS619" t="s">
        <v>1703</v>
      </c>
      <c r="AU619" s="29">
        <f>IFERROR(Table4[[#This Row],[THT]]/Table4[[#This Row],[ACD_CALLS]],"")</f>
        <v>0</v>
      </c>
      <c r="AV619" s="29">
        <f>COUNTIF(Roster!B:B,Table4[[#This Row],[EMPLID]])</f>
        <v>1</v>
      </c>
      <c r="AW619" s="29">
        <f>IF(Table4[[#This Row],[Is Agent ]]=0,"",SUM(Table4[[#This Row],[I_ACD_TIME]],Table4[[#This Row],[I_ACD_OTHER_TIME]],Table4[[#This Row],[I_ACD_AUX_OUT_TIME]],Table4[[#This Row],[I_ACW_TIME]]))</f>
        <v>1787</v>
      </c>
    </row>
    <row r="620" spans="1:49" x14ac:dyDescent="0.25">
      <c r="A620" s="29" t="str">
        <f>CONCATENATE(Table4[[#This Row],[CMSID]],"-",Table4[[#This Row],[CALL_DATE]])</f>
        <v>63640-45176</v>
      </c>
      <c r="B620">
        <v>106022102</v>
      </c>
      <c r="C620" s="8">
        <v>45176</v>
      </c>
      <c r="D620" t="s">
        <v>118</v>
      </c>
      <c r="E620">
        <v>30</v>
      </c>
      <c r="F620">
        <v>0</v>
      </c>
      <c r="G620">
        <v>20973</v>
      </c>
      <c r="H620">
        <v>653</v>
      </c>
      <c r="I620">
        <v>140</v>
      </c>
      <c r="J620">
        <v>0</v>
      </c>
      <c r="K620">
        <v>0</v>
      </c>
      <c r="L620">
        <v>2804</v>
      </c>
      <c r="M620">
        <v>0</v>
      </c>
      <c r="N620">
        <v>0</v>
      </c>
      <c r="O620">
        <v>21</v>
      </c>
      <c r="P620">
        <v>831</v>
      </c>
      <c r="Q620">
        <v>8</v>
      </c>
      <c r="R620">
        <v>142</v>
      </c>
      <c r="S620">
        <v>2</v>
      </c>
      <c r="T620">
        <v>0</v>
      </c>
      <c r="U620">
        <v>36406</v>
      </c>
      <c r="V620">
        <v>13427</v>
      </c>
      <c r="W620">
        <v>1211</v>
      </c>
      <c r="X620">
        <v>27</v>
      </c>
      <c r="Y620">
        <v>0</v>
      </c>
      <c r="Z620">
        <v>3373</v>
      </c>
      <c r="AA620">
        <v>0</v>
      </c>
      <c r="AB620">
        <v>8930</v>
      </c>
      <c r="AC620">
        <v>0</v>
      </c>
      <c r="AD620">
        <v>0</v>
      </c>
      <c r="AE620">
        <v>938</v>
      </c>
      <c r="AF620">
        <v>0</v>
      </c>
      <c r="AG620" t="s">
        <v>1403</v>
      </c>
      <c r="AH620" t="s">
        <v>1287</v>
      </c>
      <c r="AI620" t="s">
        <v>1295</v>
      </c>
      <c r="AJ620" s="12" t="s">
        <v>1297</v>
      </c>
      <c r="AK620" t="s">
        <v>129</v>
      </c>
      <c r="AL620" t="s">
        <v>129</v>
      </c>
      <c r="AM620" s="8">
        <v>45178</v>
      </c>
      <c r="AN620" s="12" t="s">
        <v>1297</v>
      </c>
      <c r="AO620" s="12" t="s">
        <v>1297</v>
      </c>
      <c r="AP620" t="s">
        <v>1703</v>
      </c>
      <c r="AQ620" t="s">
        <v>120</v>
      </c>
      <c r="AR620" s="35">
        <v>63640</v>
      </c>
      <c r="AS620" t="s">
        <v>1703</v>
      </c>
      <c r="AU620" s="29">
        <f>IFERROR(Table4[[#This Row],[THT]]/Table4[[#This Row],[ACD_CALLS]],"")</f>
        <v>0</v>
      </c>
      <c r="AV620" s="29">
        <f>COUNTIF(Roster!B:B,Table4[[#This Row],[EMPLID]])</f>
        <v>1</v>
      </c>
      <c r="AW620" s="29">
        <f>IF(Table4[[#This Row],[Is Agent ]]=0,"",SUM(Table4[[#This Row],[I_ACD_TIME]],Table4[[#This Row],[I_ACD_OTHER_TIME]],Table4[[#This Row],[I_ACD_AUX_OUT_TIME]],Table4[[#This Row],[I_ACW_TIME]]))</f>
        <v>21766</v>
      </c>
    </row>
    <row r="621" spans="1:49" x14ac:dyDescent="0.25">
      <c r="A621" s="29" t="str">
        <f>CONCATENATE(Table4[[#This Row],[CMSID]],"-",Table4[[#This Row],[CALL_DATE]])</f>
        <v>63640-45171</v>
      </c>
      <c r="B621">
        <v>106022102</v>
      </c>
      <c r="C621" s="8">
        <v>45171</v>
      </c>
      <c r="D621" t="s">
        <v>123</v>
      </c>
      <c r="E621">
        <v>1</v>
      </c>
      <c r="F621">
        <v>0</v>
      </c>
      <c r="G621">
        <v>666</v>
      </c>
      <c r="H621">
        <v>0</v>
      </c>
      <c r="I621">
        <v>0</v>
      </c>
      <c r="J621">
        <v>0</v>
      </c>
      <c r="K621">
        <v>0</v>
      </c>
      <c r="L621">
        <v>0</v>
      </c>
      <c r="M621">
        <v>0</v>
      </c>
      <c r="N621">
        <v>0</v>
      </c>
      <c r="O621">
        <v>0</v>
      </c>
      <c r="P621">
        <v>0</v>
      </c>
      <c r="Q621">
        <v>0</v>
      </c>
      <c r="R621">
        <v>3</v>
      </c>
      <c r="S621">
        <v>0</v>
      </c>
      <c r="T621">
        <v>0</v>
      </c>
      <c r="U621">
        <v>0</v>
      </c>
      <c r="V621">
        <v>0</v>
      </c>
      <c r="W621">
        <v>0</v>
      </c>
      <c r="X621">
        <v>0</v>
      </c>
      <c r="Y621">
        <v>0</v>
      </c>
      <c r="Z621">
        <v>0</v>
      </c>
      <c r="AA621">
        <v>0</v>
      </c>
      <c r="AB621">
        <v>0</v>
      </c>
      <c r="AC621">
        <v>0</v>
      </c>
      <c r="AD621">
        <v>0</v>
      </c>
      <c r="AE621">
        <v>0</v>
      </c>
      <c r="AF621">
        <v>0</v>
      </c>
      <c r="AG621" t="s">
        <v>1403</v>
      </c>
      <c r="AH621" t="s">
        <v>1287</v>
      </c>
      <c r="AI621" t="s">
        <v>1295</v>
      </c>
      <c r="AJ621" s="12" t="s">
        <v>1297</v>
      </c>
      <c r="AK621" t="s">
        <v>129</v>
      </c>
      <c r="AL621" t="s">
        <v>129</v>
      </c>
      <c r="AM621" s="8">
        <v>45171</v>
      </c>
      <c r="AN621" s="12" t="s">
        <v>1297</v>
      </c>
      <c r="AO621" s="12" t="s">
        <v>1297</v>
      </c>
      <c r="AP621" t="s">
        <v>1703</v>
      </c>
      <c r="AQ621" t="s">
        <v>120</v>
      </c>
      <c r="AR621" s="35">
        <v>63640</v>
      </c>
      <c r="AS621" t="s">
        <v>1703</v>
      </c>
      <c r="AU621" s="29">
        <f>IFERROR(Table4[[#This Row],[THT]]/Table4[[#This Row],[ACD_CALLS]],"")</f>
        <v>0</v>
      </c>
      <c r="AV621" s="29">
        <f>COUNTIF(Roster!B:B,Table4[[#This Row],[EMPLID]])</f>
        <v>1</v>
      </c>
      <c r="AW621" s="29">
        <f>IF(Table4[[#This Row],[Is Agent ]]=0,"",SUM(Table4[[#This Row],[I_ACD_TIME]],Table4[[#This Row],[I_ACD_OTHER_TIME]],Table4[[#This Row],[I_ACD_AUX_OUT_TIME]],Table4[[#This Row],[I_ACW_TIME]]))</f>
        <v>666</v>
      </c>
    </row>
    <row r="622" spans="1:49" x14ac:dyDescent="0.25">
      <c r="A622" s="29" t="str">
        <f>CONCATENATE(Table4[[#This Row],[CMSID]],"-",Table4[[#This Row],[CALL_DATE]])</f>
        <v>63640-45170</v>
      </c>
      <c r="B622">
        <v>106022102</v>
      </c>
      <c r="C622" s="8">
        <v>45170</v>
      </c>
      <c r="D622" t="s">
        <v>118</v>
      </c>
      <c r="E622">
        <v>20</v>
      </c>
      <c r="F622">
        <v>0</v>
      </c>
      <c r="G622">
        <v>21878</v>
      </c>
      <c r="H622">
        <v>1948</v>
      </c>
      <c r="I622">
        <v>80</v>
      </c>
      <c r="J622">
        <v>0</v>
      </c>
      <c r="K622">
        <v>0</v>
      </c>
      <c r="L622">
        <v>3654</v>
      </c>
      <c r="M622">
        <v>0</v>
      </c>
      <c r="N622">
        <v>0</v>
      </c>
      <c r="O622">
        <v>11</v>
      </c>
      <c r="P622">
        <v>2244</v>
      </c>
      <c r="Q622">
        <v>9</v>
      </c>
      <c r="R622">
        <v>92</v>
      </c>
      <c r="S622">
        <v>1</v>
      </c>
      <c r="T622">
        <v>0</v>
      </c>
      <c r="U622">
        <v>37755</v>
      </c>
      <c r="V622">
        <v>12042</v>
      </c>
      <c r="W622">
        <v>0</v>
      </c>
      <c r="X622">
        <v>70</v>
      </c>
      <c r="Y622">
        <v>0</v>
      </c>
      <c r="Z622">
        <v>3294</v>
      </c>
      <c r="AA622">
        <v>0</v>
      </c>
      <c r="AB622">
        <v>7475</v>
      </c>
      <c r="AC622">
        <v>0</v>
      </c>
      <c r="AD622">
        <v>0</v>
      </c>
      <c r="AE622">
        <v>1104</v>
      </c>
      <c r="AF622">
        <v>0</v>
      </c>
      <c r="AG622" t="s">
        <v>1403</v>
      </c>
      <c r="AH622" t="s">
        <v>1287</v>
      </c>
      <c r="AI622" t="s">
        <v>1295</v>
      </c>
      <c r="AJ622" s="12" t="s">
        <v>1297</v>
      </c>
      <c r="AK622" t="s">
        <v>129</v>
      </c>
      <c r="AL622" t="s">
        <v>129</v>
      </c>
      <c r="AM622" s="8">
        <v>45171</v>
      </c>
      <c r="AN622" s="12" t="s">
        <v>1297</v>
      </c>
      <c r="AO622" s="12" t="s">
        <v>1297</v>
      </c>
      <c r="AP622" t="s">
        <v>1703</v>
      </c>
      <c r="AQ622" t="s">
        <v>120</v>
      </c>
      <c r="AR622" s="35">
        <v>63640</v>
      </c>
      <c r="AS622" t="s">
        <v>1703</v>
      </c>
      <c r="AU622" s="29">
        <f>IFERROR(Table4[[#This Row],[THT]]/Table4[[#This Row],[ACD_CALLS]],"")</f>
        <v>0</v>
      </c>
      <c r="AV622" s="29">
        <f>COUNTIF(Roster!B:B,Table4[[#This Row],[EMPLID]])</f>
        <v>1</v>
      </c>
      <c r="AW622" s="29">
        <f>IF(Table4[[#This Row],[Is Agent ]]=0,"",SUM(Table4[[#This Row],[I_ACD_TIME]],Table4[[#This Row],[I_ACD_OTHER_TIME]],Table4[[#This Row],[I_ACD_AUX_OUT_TIME]],Table4[[#This Row],[I_ACW_TIME]]))</f>
        <v>23906</v>
      </c>
    </row>
    <row r="623" spans="1:49" x14ac:dyDescent="0.25">
      <c r="A623" s="29" t="str">
        <f>CONCATENATE(Table4[[#This Row],[CMSID]],"-",Table4[[#This Row],[CALL_DATE]])</f>
        <v>63640-45178</v>
      </c>
      <c r="B623">
        <v>106022102</v>
      </c>
      <c r="C623" s="8">
        <v>45178</v>
      </c>
      <c r="D623" t="s">
        <v>123</v>
      </c>
      <c r="E623">
        <v>0</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c r="Z623">
        <v>0</v>
      </c>
      <c r="AA623">
        <v>0</v>
      </c>
      <c r="AB623">
        <v>0</v>
      </c>
      <c r="AC623">
        <v>0</v>
      </c>
      <c r="AD623">
        <v>0</v>
      </c>
      <c r="AE623">
        <v>0</v>
      </c>
      <c r="AF623">
        <v>0</v>
      </c>
      <c r="AG623" t="s">
        <v>1403</v>
      </c>
      <c r="AH623" t="s">
        <v>1287</v>
      </c>
      <c r="AI623" t="s">
        <v>1295</v>
      </c>
      <c r="AJ623" s="12" t="s">
        <v>1297</v>
      </c>
      <c r="AK623" t="s">
        <v>129</v>
      </c>
      <c r="AL623" t="s">
        <v>129</v>
      </c>
      <c r="AM623" s="8">
        <v>45178</v>
      </c>
      <c r="AN623" s="12" t="s">
        <v>1297</v>
      </c>
      <c r="AO623" s="12" t="s">
        <v>1297</v>
      </c>
      <c r="AP623" t="s">
        <v>1703</v>
      </c>
      <c r="AQ623" t="s">
        <v>120</v>
      </c>
      <c r="AR623" s="35">
        <v>63640</v>
      </c>
      <c r="AS623" t="s">
        <v>1703</v>
      </c>
      <c r="AU623" s="29" t="str">
        <f>IFERROR(Table4[[#This Row],[THT]]/Table4[[#This Row],[ACD_CALLS]],"")</f>
        <v/>
      </c>
      <c r="AV623" s="29">
        <f>COUNTIF(Roster!B:B,Table4[[#This Row],[EMPLID]])</f>
        <v>1</v>
      </c>
      <c r="AW623" s="29">
        <f>IF(Table4[[#This Row],[Is Agent ]]=0,"",SUM(Table4[[#This Row],[I_ACD_TIME]],Table4[[#This Row],[I_ACD_OTHER_TIME]],Table4[[#This Row],[I_ACD_AUX_OUT_TIME]],Table4[[#This Row],[I_ACW_TIME]]))</f>
        <v>0</v>
      </c>
    </row>
    <row r="624" spans="1:49" x14ac:dyDescent="0.25">
      <c r="A624" s="29" t="str">
        <f>CONCATENATE(Table4[[#This Row],[CMSID]],"-",Table4[[#This Row],[CALL_DATE]])</f>
        <v>63640-45178</v>
      </c>
      <c r="B624">
        <v>106022102</v>
      </c>
      <c r="C624" s="8">
        <v>45178</v>
      </c>
      <c r="D624" t="s">
        <v>118</v>
      </c>
      <c r="E624">
        <v>28</v>
      </c>
      <c r="F624">
        <v>0</v>
      </c>
      <c r="G624">
        <v>16912</v>
      </c>
      <c r="H624">
        <v>684</v>
      </c>
      <c r="I624">
        <v>823</v>
      </c>
      <c r="J624">
        <v>0</v>
      </c>
      <c r="K624">
        <v>0</v>
      </c>
      <c r="L624">
        <v>7620</v>
      </c>
      <c r="M624">
        <v>0</v>
      </c>
      <c r="N624">
        <v>0</v>
      </c>
      <c r="O624">
        <v>22</v>
      </c>
      <c r="P624">
        <v>1570</v>
      </c>
      <c r="Q624">
        <v>13</v>
      </c>
      <c r="R624">
        <v>136</v>
      </c>
      <c r="S624">
        <v>3</v>
      </c>
      <c r="T624">
        <v>0</v>
      </c>
      <c r="U624">
        <v>36424</v>
      </c>
      <c r="V624">
        <v>17096</v>
      </c>
      <c r="W624">
        <v>1596</v>
      </c>
      <c r="X624">
        <v>54</v>
      </c>
      <c r="Y624">
        <v>1932</v>
      </c>
      <c r="Z624">
        <v>2881</v>
      </c>
      <c r="AA624">
        <v>0</v>
      </c>
      <c r="AB624">
        <v>11185</v>
      </c>
      <c r="AC624">
        <v>0</v>
      </c>
      <c r="AD624">
        <v>0</v>
      </c>
      <c r="AE624">
        <v>209</v>
      </c>
      <c r="AF624">
        <v>0</v>
      </c>
      <c r="AG624" t="s">
        <v>1403</v>
      </c>
      <c r="AH624" t="s">
        <v>1287</v>
      </c>
      <c r="AI624" t="s">
        <v>1295</v>
      </c>
      <c r="AJ624" s="12" t="s">
        <v>1297</v>
      </c>
      <c r="AK624" t="s">
        <v>129</v>
      </c>
      <c r="AL624" t="s">
        <v>129</v>
      </c>
      <c r="AM624" s="8">
        <v>45178</v>
      </c>
      <c r="AN624" s="12" t="s">
        <v>1297</v>
      </c>
      <c r="AO624" s="12" t="s">
        <v>1297</v>
      </c>
      <c r="AP624" t="s">
        <v>1703</v>
      </c>
      <c r="AQ624" t="s">
        <v>120</v>
      </c>
      <c r="AR624" s="35">
        <v>63640</v>
      </c>
      <c r="AS624" t="s">
        <v>1703</v>
      </c>
      <c r="AU624" s="29">
        <f>IFERROR(Table4[[#This Row],[THT]]/Table4[[#This Row],[ACD_CALLS]],"")</f>
        <v>0</v>
      </c>
      <c r="AV624" s="29">
        <f>COUNTIF(Roster!B:B,Table4[[#This Row],[EMPLID]])</f>
        <v>1</v>
      </c>
      <c r="AW624" s="29">
        <f>IF(Table4[[#This Row],[Is Agent ]]=0,"",SUM(Table4[[#This Row],[I_ACD_TIME]],Table4[[#This Row],[I_ACD_OTHER_TIME]],Table4[[#This Row],[I_ACD_AUX_OUT_TIME]],Table4[[#This Row],[I_ACW_TIME]]))</f>
        <v>18419</v>
      </c>
    </row>
    <row r="625" spans="1:49" x14ac:dyDescent="0.25">
      <c r="A625" s="29" t="str">
        <f>CONCATENATE(Table4[[#This Row],[CMSID]],"-",Table4[[#This Row],[CALL_DATE]])</f>
        <v>63640-45177</v>
      </c>
      <c r="B625">
        <v>106022102</v>
      </c>
      <c r="C625" s="8">
        <v>45177</v>
      </c>
      <c r="D625" t="s">
        <v>118</v>
      </c>
      <c r="E625">
        <v>36</v>
      </c>
      <c r="F625">
        <v>0</v>
      </c>
      <c r="G625">
        <v>20651</v>
      </c>
      <c r="H625">
        <v>1148</v>
      </c>
      <c r="I625">
        <v>207</v>
      </c>
      <c r="J625">
        <v>0</v>
      </c>
      <c r="K625">
        <v>0</v>
      </c>
      <c r="L625">
        <v>4239</v>
      </c>
      <c r="M625">
        <v>0</v>
      </c>
      <c r="N625">
        <v>0</v>
      </c>
      <c r="O625">
        <v>15</v>
      </c>
      <c r="P625">
        <v>1370</v>
      </c>
      <c r="Q625">
        <v>10</v>
      </c>
      <c r="R625">
        <v>176</v>
      </c>
      <c r="S625">
        <v>2</v>
      </c>
      <c r="T625">
        <v>0</v>
      </c>
      <c r="U625">
        <v>36162</v>
      </c>
      <c r="V625">
        <v>13249</v>
      </c>
      <c r="W625">
        <v>938</v>
      </c>
      <c r="X625">
        <v>35</v>
      </c>
      <c r="Y625">
        <v>0</v>
      </c>
      <c r="Z625">
        <v>2929</v>
      </c>
      <c r="AA625">
        <v>0</v>
      </c>
      <c r="AB625">
        <v>9643</v>
      </c>
      <c r="AC625">
        <v>0</v>
      </c>
      <c r="AD625">
        <v>0</v>
      </c>
      <c r="AE625">
        <v>423</v>
      </c>
      <c r="AF625">
        <v>0</v>
      </c>
      <c r="AG625" t="s">
        <v>1403</v>
      </c>
      <c r="AH625" t="s">
        <v>1287</v>
      </c>
      <c r="AI625" t="s">
        <v>1295</v>
      </c>
      <c r="AJ625" s="12" t="s">
        <v>1297</v>
      </c>
      <c r="AK625" t="s">
        <v>129</v>
      </c>
      <c r="AL625" t="s">
        <v>129</v>
      </c>
      <c r="AM625" s="8">
        <v>45178</v>
      </c>
      <c r="AN625" s="12" t="s">
        <v>1297</v>
      </c>
      <c r="AO625" s="12" t="s">
        <v>1297</v>
      </c>
      <c r="AP625" t="s">
        <v>1703</v>
      </c>
      <c r="AQ625" t="s">
        <v>120</v>
      </c>
      <c r="AR625" s="35">
        <v>63640</v>
      </c>
      <c r="AS625" t="s">
        <v>1703</v>
      </c>
      <c r="AU625" s="29">
        <f>IFERROR(Table4[[#This Row],[THT]]/Table4[[#This Row],[ACD_CALLS]],"")</f>
        <v>0</v>
      </c>
      <c r="AV625" s="29">
        <f>COUNTIF(Roster!B:B,Table4[[#This Row],[EMPLID]])</f>
        <v>1</v>
      </c>
      <c r="AW625" s="29">
        <f>IF(Table4[[#This Row],[Is Agent ]]=0,"",SUM(Table4[[#This Row],[I_ACD_TIME]],Table4[[#This Row],[I_ACD_OTHER_TIME]],Table4[[#This Row],[I_ACD_AUX_OUT_TIME]],Table4[[#This Row],[I_ACW_TIME]]))</f>
        <v>22006</v>
      </c>
    </row>
    <row r="626" spans="1:49" x14ac:dyDescent="0.25">
      <c r="A626" s="29" t="str">
        <f>CONCATENATE(Table4[[#This Row],[CMSID]],"-",Table4[[#This Row],[CALL_DATE]])</f>
        <v>246642-45170</v>
      </c>
      <c r="B626">
        <v>7659101</v>
      </c>
      <c r="C626" s="8">
        <v>45170</v>
      </c>
      <c r="D626" t="s">
        <v>118</v>
      </c>
      <c r="E626">
        <v>42</v>
      </c>
      <c r="F626">
        <v>0</v>
      </c>
      <c r="G626">
        <v>21408</v>
      </c>
      <c r="H626">
        <v>4156</v>
      </c>
      <c r="I626">
        <v>615</v>
      </c>
      <c r="J626">
        <v>0</v>
      </c>
      <c r="K626">
        <v>0</v>
      </c>
      <c r="L626">
        <v>2043</v>
      </c>
      <c r="M626">
        <v>0</v>
      </c>
      <c r="N626">
        <v>0</v>
      </c>
      <c r="O626">
        <v>13</v>
      </c>
      <c r="P626">
        <v>5356</v>
      </c>
      <c r="Q626">
        <v>21</v>
      </c>
      <c r="R626">
        <v>200</v>
      </c>
      <c r="S626">
        <v>3</v>
      </c>
      <c r="T626">
        <v>0</v>
      </c>
      <c r="U626">
        <v>34995</v>
      </c>
      <c r="V626">
        <v>9225</v>
      </c>
      <c r="W626">
        <v>6</v>
      </c>
      <c r="X626">
        <v>246</v>
      </c>
      <c r="Y626">
        <v>0</v>
      </c>
      <c r="Z626">
        <v>3094</v>
      </c>
      <c r="AA626">
        <v>0</v>
      </c>
      <c r="AB626">
        <v>5251</v>
      </c>
      <c r="AC626">
        <v>1</v>
      </c>
      <c r="AD626">
        <v>0</v>
      </c>
      <c r="AE626">
        <v>0</v>
      </c>
      <c r="AF626">
        <v>0</v>
      </c>
      <c r="AG626" t="s">
        <v>1304</v>
      </c>
      <c r="AH626" t="s">
        <v>1291</v>
      </c>
      <c r="AI626" t="s">
        <v>1295</v>
      </c>
      <c r="AJ626" s="12" t="s">
        <v>1297</v>
      </c>
      <c r="AK626" t="s">
        <v>125</v>
      </c>
      <c r="AL626" t="s">
        <v>125</v>
      </c>
      <c r="AM626" s="8">
        <v>45171</v>
      </c>
      <c r="AN626" s="12" t="s">
        <v>1297</v>
      </c>
      <c r="AO626" s="12" t="s">
        <v>1297</v>
      </c>
      <c r="AP626" t="s">
        <v>1703</v>
      </c>
      <c r="AQ626" t="s">
        <v>120</v>
      </c>
      <c r="AR626" s="35">
        <v>246642</v>
      </c>
      <c r="AS626" t="s">
        <v>1703</v>
      </c>
      <c r="AU626" s="29">
        <f>IFERROR(Table4[[#This Row],[THT]]/Table4[[#This Row],[ACD_CALLS]],"")</f>
        <v>0</v>
      </c>
      <c r="AV626" s="29">
        <f>COUNTIF(Roster!B:B,Table4[[#This Row],[EMPLID]])</f>
        <v>1</v>
      </c>
      <c r="AW626" s="29">
        <f>IF(Table4[[#This Row],[Is Agent ]]=0,"",SUM(Table4[[#This Row],[I_ACD_TIME]],Table4[[#This Row],[I_ACD_OTHER_TIME]],Table4[[#This Row],[I_ACD_AUX_OUT_TIME]],Table4[[#This Row],[I_ACW_TIME]]))</f>
        <v>26179</v>
      </c>
    </row>
    <row r="627" spans="1:49" x14ac:dyDescent="0.25">
      <c r="A627" s="29" t="str">
        <f>CONCATENATE(Table4[[#This Row],[CMSID]],"-",Table4[[#This Row],[CALL_DATE]])</f>
        <v>246642-45176</v>
      </c>
      <c r="B627">
        <v>7659101</v>
      </c>
      <c r="C627" s="8">
        <v>45176</v>
      </c>
      <c r="D627" t="s">
        <v>123</v>
      </c>
      <c r="E627">
        <v>0</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c r="Z627">
        <v>0</v>
      </c>
      <c r="AA627">
        <v>0</v>
      </c>
      <c r="AB627">
        <v>0</v>
      </c>
      <c r="AC627">
        <v>0</v>
      </c>
      <c r="AD627">
        <v>0</v>
      </c>
      <c r="AE627">
        <v>0</v>
      </c>
      <c r="AF627">
        <v>0</v>
      </c>
      <c r="AG627" t="s">
        <v>1304</v>
      </c>
      <c r="AH627" t="s">
        <v>1291</v>
      </c>
      <c r="AI627" t="s">
        <v>1295</v>
      </c>
      <c r="AJ627" s="12" t="s">
        <v>1297</v>
      </c>
      <c r="AK627" t="s">
        <v>125</v>
      </c>
      <c r="AL627" t="s">
        <v>125</v>
      </c>
      <c r="AM627" s="8">
        <v>45178</v>
      </c>
      <c r="AN627" s="12" t="s">
        <v>1297</v>
      </c>
      <c r="AO627" s="12" t="s">
        <v>1297</v>
      </c>
      <c r="AP627" t="s">
        <v>1703</v>
      </c>
      <c r="AQ627" t="s">
        <v>120</v>
      </c>
      <c r="AR627" s="35">
        <v>246642</v>
      </c>
      <c r="AS627" t="s">
        <v>1703</v>
      </c>
      <c r="AU627" s="29" t="str">
        <f>IFERROR(Table4[[#This Row],[THT]]/Table4[[#This Row],[ACD_CALLS]],"")</f>
        <v/>
      </c>
      <c r="AV627" s="29">
        <f>COUNTIF(Roster!B:B,Table4[[#This Row],[EMPLID]])</f>
        <v>1</v>
      </c>
      <c r="AW627" s="29">
        <f>IF(Table4[[#This Row],[Is Agent ]]=0,"",SUM(Table4[[#This Row],[I_ACD_TIME]],Table4[[#This Row],[I_ACD_OTHER_TIME]],Table4[[#This Row],[I_ACD_AUX_OUT_TIME]],Table4[[#This Row],[I_ACW_TIME]]))</f>
        <v>0</v>
      </c>
    </row>
    <row r="628" spans="1:49" x14ac:dyDescent="0.25">
      <c r="A628" s="29" t="str">
        <f>CONCATENATE(Table4[[#This Row],[CMSID]],"-",Table4[[#This Row],[CALL_DATE]])</f>
        <v>246642-45177</v>
      </c>
      <c r="B628">
        <v>7659101</v>
      </c>
      <c r="C628" s="8">
        <v>45177</v>
      </c>
      <c r="D628" t="s">
        <v>123</v>
      </c>
      <c r="E628">
        <v>1</v>
      </c>
      <c r="F628">
        <v>0</v>
      </c>
      <c r="G628">
        <v>603</v>
      </c>
      <c r="H628">
        <v>261</v>
      </c>
      <c r="I628">
        <v>0</v>
      </c>
      <c r="J628">
        <v>0</v>
      </c>
      <c r="K628">
        <v>0</v>
      </c>
      <c r="L628">
        <v>0</v>
      </c>
      <c r="M628">
        <v>0</v>
      </c>
      <c r="N628">
        <v>0</v>
      </c>
      <c r="O628">
        <v>0</v>
      </c>
      <c r="P628">
        <v>261</v>
      </c>
      <c r="Q628">
        <v>1</v>
      </c>
      <c r="R628">
        <v>3</v>
      </c>
      <c r="S628">
        <v>0</v>
      </c>
      <c r="T628">
        <v>0</v>
      </c>
      <c r="U628">
        <v>0</v>
      </c>
      <c r="V628">
        <v>0</v>
      </c>
      <c r="W628">
        <v>0</v>
      </c>
      <c r="X628">
        <v>0</v>
      </c>
      <c r="Y628">
        <v>0</v>
      </c>
      <c r="Z628">
        <v>0</v>
      </c>
      <c r="AA628">
        <v>0</v>
      </c>
      <c r="AB628">
        <v>0</v>
      </c>
      <c r="AC628">
        <v>0</v>
      </c>
      <c r="AD628">
        <v>0</v>
      </c>
      <c r="AE628">
        <v>0</v>
      </c>
      <c r="AF628">
        <v>0</v>
      </c>
      <c r="AG628" t="s">
        <v>1304</v>
      </c>
      <c r="AH628" t="s">
        <v>1291</v>
      </c>
      <c r="AI628" t="s">
        <v>1295</v>
      </c>
      <c r="AJ628" s="12" t="s">
        <v>1297</v>
      </c>
      <c r="AK628" t="s">
        <v>125</v>
      </c>
      <c r="AL628" t="s">
        <v>125</v>
      </c>
      <c r="AM628" s="8">
        <v>45178</v>
      </c>
      <c r="AN628" s="12" t="s">
        <v>1297</v>
      </c>
      <c r="AO628" s="12" t="s">
        <v>1297</v>
      </c>
      <c r="AP628" t="s">
        <v>1703</v>
      </c>
      <c r="AQ628" t="s">
        <v>120</v>
      </c>
      <c r="AR628" s="35">
        <v>246642</v>
      </c>
      <c r="AS628" t="s">
        <v>1703</v>
      </c>
      <c r="AU628" s="29">
        <f>IFERROR(Table4[[#This Row],[THT]]/Table4[[#This Row],[ACD_CALLS]],"")</f>
        <v>0</v>
      </c>
      <c r="AV628" s="29">
        <f>COUNTIF(Roster!B:B,Table4[[#This Row],[EMPLID]])</f>
        <v>1</v>
      </c>
      <c r="AW628" s="29">
        <f>IF(Table4[[#This Row],[Is Agent ]]=0,"",SUM(Table4[[#This Row],[I_ACD_TIME]],Table4[[#This Row],[I_ACD_OTHER_TIME]],Table4[[#This Row],[I_ACD_AUX_OUT_TIME]],Table4[[#This Row],[I_ACW_TIME]]))</f>
        <v>864</v>
      </c>
    </row>
    <row r="629" spans="1:49" x14ac:dyDescent="0.25">
      <c r="A629" s="29" t="str">
        <f>CONCATENATE(Table4[[#This Row],[CMSID]],"-",Table4[[#This Row],[CALL_DATE]])</f>
        <v>246642-45176</v>
      </c>
      <c r="B629">
        <v>7659101</v>
      </c>
      <c r="C629" s="8">
        <v>45176</v>
      </c>
      <c r="D629" t="s">
        <v>118</v>
      </c>
      <c r="E629">
        <v>44</v>
      </c>
      <c r="F629">
        <v>1</v>
      </c>
      <c r="G629">
        <v>17209</v>
      </c>
      <c r="H629">
        <v>3194</v>
      </c>
      <c r="I629">
        <v>862</v>
      </c>
      <c r="J629">
        <v>0</v>
      </c>
      <c r="K629">
        <v>0</v>
      </c>
      <c r="L629">
        <v>5394</v>
      </c>
      <c r="M629">
        <v>0</v>
      </c>
      <c r="N629">
        <v>0</v>
      </c>
      <c r="O629">
        <v>30</v>
      </c>
      <c r="P629">
        <v>4925</v>
      </c>
      <c r="Q629">
        <v>30</v>
      </c>
      <c r="R629">
        <v>216</v>
      </c>
      <c r="S629">
        <v>6</v>
      </c>
      <c r="T629">
        <v>0</v>
      </c>
      <c r="U629">
        <v>35313</v>
      </c>
      <c r="V629">
        <v>12709</v>
      </c>
      <c r="W629">
        <v>1984</v>
      </c>
      <c r="X629">
        <v>199</v>
      </c>
      <c r="Y629">
        <v>0</v>
      </c>
      <c r="Z629">
        <v>2574</v>
      </c>
      <c r="AA629">
        <v>0</v>
      </c>
      <c r="AB629">
        <v>8376</v>
      </c>
      <c r="AC629">
        <v>112</v>
      </c>
      <c r="AD629">
        <v>0</v>
      </c>
      <c r="AE629">
        <v>0</v>
      </c>
      <c r="AF629">
        <v>0</v>
      </c>
      <c r="AG629" t="s">
        <v>1304</v>
      </c>
      <c r="AH629" t="s">
        <v>1291</v>
      </c>
      <c r="AI629" t="s">
        <v>1295</v>
      </c>
      <c r="AJ629" s="12" t="s">
        <v>1297</v>
      </c>
      <c r="AK629" t="s">
        <v>125</v>
      </c>
      <c r="AL629" t="s">
        <v>125</v>
      </c>
      <c r="AM629" s="8">
        <v>45178</v>
      </c>
      <c r="AN629" s="12" t="s">
        <v>1297</v>
      </c>
      <c r="AO629" s="12" t="s">
        <v>1297</v>
      </c>
      <c r="AP629" t="s">
        <v>1703</v>
      </c>
      <c r="AQ629" t="s">
        <v>120</v>
      </c>
      <c r="AR629" s="35">
        <v>246642</v>
      </c>
      <c r="AS629" t="s">
        <v>1703</v>
      </c>
      <c r="AU629" s="29">
        <f>IFERROR(Table4[[#This Row],[THT]]/Table4[[#This Row],[ACD_CALLS]],"")</f>
        <v>0</v>
      </c>
      <c r="AV629" s="29">
        <f>COUNTIF(Roster!B:B,Table4[[#This Row],[EMPLID]])</f>
        <v>1</v>
      </c>
      <c r="AW629" s="29">
        <f>IF(Table4[[#This Row],[Is Agent ]]=0,"",SUM(Table4[[#This Row],[I_ACD_TIME]],Table4[[#This Row],[I_ACD_OTHER_TIME]],Table4[[#This Row],[I_ACD_AUX_OUT_TIME]],Table4[[#This Row],[I_ACW_TIME]]))</f>
        <v>21265</v>
      </c>
    </row>
    <row r="630" spans="1:49" x14ac:dyDescent="0.25">
      <c r="A630" s="29" t="str">
        <f>CONCATENATE(Table4[[#This Row],[CMSID]],"-",Table4[[#This Row],[CALL_DATE]])</f>
        <v>246642-45170</v>
      </c>
      <c r="B630">
        <v>7659101</v>
      </c>
      <c r="C630" s="8">
        <v>45170</v>
      </c>
      <c r="D630" t="s">
        <v>123</v>
      </c>
      <c r="E630">
        <v>0</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t="s">
        <v>1304</v>
      </c>
      <c r="AH630" t="s">
        <v>1291</v>
      </c>
      <c r="AI630" t="s">
        <v>1295</v>
      </c>
      <c r="AJ630" s="12" t="s">
        <v>1297</v>
      </c>
      <c r="AK630" t="s">
        <v>125</v>
      </c>
      <c r="AL630" t="s">
        <v>125</v>
      </c>
      <c r="AM630" s="8">
        <v>45171</v>
      </c>
      <c r="AN630" s="12" t="s">
        <v>1297</v>
      </c>
      <c r="AO630" s="12" t="s">
        <v>1297</v>
      </c>
      <c r="AP630" t="s">
        <v>1703</v>
      </c>
      <c r="AQ630" t="s">
        <v>120</v>
      </c>
      <c r="AR630" s="35">
        <v>246642</v>
      </c>
      <c r="AS630" t="s">
        <v>1703</v>
      </c>
      <c r="AU630" s="29" t="str">
        <f>IFERROR(Table4[[#This Row],[THT]]/Table4[[#This Row],[ACD_CALLS]],"")</f>
        <v/>
      </c>
      <c r="AV630" s="29">
        <f>COUNTIF(Roster!B:B,Table4[[#This Row],[EMPLID]])</f>
        <v>1</v>
      </c>
      <c r="AW630" s="29">
        <f>IF(Table4[[#This Row],[Is Agent ]]=0,"",SUM(Table4[[#This Row],[I_ACD_TIME]],Table4[[#This Row],[I_ACD_OTHER_TIME]],Table4[[#This Row],[I_ACD_AUX_OUT_TIME]],Table4[[#This Row],[I_ACW_TIME]]))</f>
        <v>0</v>
      </c>
    </row>
    <row r="631" spans="1:49" x14ac:dyDescent="0.25">
      <c r="A631" s="29" t="str">
        <f>CONCATENATE(Table4[[#This Row],[CMSID]],"-",Table4[[#This Row],[CALL_DATE]])</f>
        <v>246642-45177</v>
      </c>
      <c r="B631">
        <v>7659101</v>
      </c>
      <c r="C631" s="8">
        <v>45177</v>
      </c>
      <c r="D631" t="s">
        <v>118</v>
      </c>
      <c r="E631">
        <v>40</v>
      </c>
      <c r="F631">
        <v>0</v>
      </c>
      <c r="G631">
        <v>14639</v>
      </c>
      <c r="H631">
        <v>4012</v>
      </c>
      <c r="I631">
        <v>589</v>
      </c>
      <c r="J631">
        <v>0</v>
      </c>
      <c r="K631">
        <v>0</v>
      </c>
      <c r="L631">
        <v>4334</v>
      </c>
      <c r="M631">
        <v>0</v>
      </c>
      <c r="N631">
        <v>0</v>
      </c>
      <c r="O631">
        <v>20</v>
      </c>
      <c r="P631">
        <v>5368</v>
      </c>
      <c r="Q631">
        <v>22</v>
      </c>
      <c r="R631">
        <v>193</v>
      </c>
      <c r="S631">
        <v>2</v>
      </c>
      <c r="T631">
        <v>0</v>
      </c>
      <c r="U631">
        <v>33068</v>
      </c>
      <c r="V631">
        <v>12180</v>
      </c>
      <c r="W631">
        <v>946</v>
      </c>
      <c r="X631">
        <v>139</v>
      </c>
      <c r="Y631">
        <v>1246</v>
      </c>
      <c r="Z631">
        <v>2516</v>
      </c>
      <c r="AA631">
        <v>0</v>
      </c>
      <c r="AB631">
        <v>5711</v>
      </c>
      <c r="AC631">
        <v>4</v>
      </c>
      <c r="AD631">
        <v>0</v>
      </c>
      <c r="AE631">
        <v>0</v>
      </c>
      <c r="AF631">
        <v>0</v>
      </c>
      <c r="AG631" t="s">
        <v>1304</v>
      </c>
      <c r="AH631" t="s">
        <v>1291</v>
      </c>
      <c r="AI631" t="s">
        <v>1295</v>
      </c>
      <c r="AJ631" s="12" t="s">
        <v>1297</v>
      </c>
      <c r="AK631" t="s">
        <v>125</v>
      </c>
      <c r="AL631" t="s">
        <v>125</v>
      </c>
      <c r="AM631" s="8">
        <v>45178</v>
      </c>
      <c r="AN631" s="12" t="s">
        <v>1297</v>
      </c>
      <c r="AO631" s="12" t="s">
        <v>1297</v>
      </c>
      <c r="AP631" t="s">
        <v>1703</v>
      </c>
      <c r="AQ631" t="s">
        <v>120</v>
      </c>
      <c r="AR631" s="35">
        <v>246642</v>
      </c>
      <c r="AS631" t="s">
        <v>1703</v>
      </c>
      <c r="AU631" s="29">
        <f>IFERROR(Table4[[#This Row],[THT]]/Table4[[#This Row],[ACD_CALLS]],"")</f>
        <v>0</v>
      </c>
      <c r="AV631" s="29">
        <f>COUNTIF(Roster!B:B,Table4[[#This Row],[EMPLID]])</f>
        <v>1</v>
      </c>
      <c r="AW631" s="29">
        <f>IF(Table4[[#This Row],[Is Agent ]]=0,"",SUM(Table4[[#This Row],[I_ACD_TIME]],Table4[[#This Row],[I_ACD_OTHER_TIME]],Table4[[#This Row],[I_ACD_AUX_OUT_TIME]],Table4[[#This Row],[I_ACW_TIME]]))</f>
        <v>19240</v>
      </c>
    </row>
    <row r="632" spans="1:49" x14ac:dyDescent="0.25">
      <c r="A632" s="29" t="str">
        <f>CONCATENATE(Table4[[#This Row],[CMSID]],"-",Table4[[#This Row],[CALL_DATE]])</f>
        <v>10640-45174</v>
      </c>
      <c r="B632">
        <v>2460101</v>
      </c>
      <c r="C632" s="8">
        <v>45174</v>
      </c>
      <c r="D632" t="s">
        <v>118</v>
      </c>
      <c r="E632">
        <v>6</v>
      </c>
      <c r="F632">
        <v>0</v>
      </c>
      <c r="G632">
        <v>3549</v>
      </c>
      <c r="H632">
        <v>2</v>
      </c>
      <c r="I632">
        <v>166</v>
      </c>
      <c r="J632">
        <v>3</v>
      </c>
      <c r="K632">
        <v>0</v>
      </c>
      <c r="L632">
        <v>2320</v>
      </c>
      <c r="M632">
        <v>0</v>
      </c>
      <c r="N632">
        <v>0</v>
      </c>
      <c r="O632">
        <v>2</v>
      </c>
      <c r="P632">
        <v>206</v>
      </c>
      <c r="Q632">
        <v>2</v>
      </c>
      <c r="R632">
        <v>28</v>
      </c>
      <c r="S632">
        <v>1</v>
      </c>
      <c r="T632">
        <v>0</v>
      </c>
      <c r="U632">
        <v>6511</v>
      </c>
      <c r="V632">
        <v>2706</v>
      </c>
      <c r="W632">
        <v>223</v>
      </c>
      <c r="X632">
        <v>204</v>
      </c>
      <c r="Y632">
        <v>0</v>
      </c>
      <c r="Z632">
        <v>0</v>
      </c>
      <c r="AA632">
        <v>0</v>
      </c>
      <c r="AB632">
        <v>2285</v>
      </c>
      <c r="AC632">
        <v>0</v>
      </c>
      <c r="AD632">
        <v>0</v>
      </c>
      <c r="AE632">
        <v>0</v>
      </c>
      <c r="AF632">
        <v>0</v>
      </c>
      <c r="AG632" t="s">
        <v>1299</v>
      </c>
      <c r="AH632" t="s">
        <v>1283</v>
      </c>
      <c r="AI632" t="e">
        <v>#N/A</v>
      </c>
      <c r="AJ632" s="12" t="s">
        <v>1297</v>
      </c>
      <c r="AK632" t="s">
        <v>125</v>
      </c>
      <c r="AL632" t="s">
        <v>125</v>
      </c>
      <c r="AM632" s="8">
        <v>45178</v>
      </c>
      <c r="AN632" s="12" t="s">
        <v>1297</v>
      </c>
      <c r="AO632" s="12" t="s">
        <v>1297</v>
      </c>
      <c r="AP632" t="s">
        <v>1703</v>
      </c>
      <c r="AQ632" t="s">
        <v>120</v>
      </c>
      <c r="AR632" s="35">
        <v>10640</v>
      </c>
      <c r="AS632" t="s">
        <v>1703</v>
      </c>
      <c r="AU632" s="29">
        <f>IFERROR(Table4[[#This Row],[THT]]/Table4[[#This Row],[ACD_CALLS]],"")</f>
        <v>0</v>
      </c>
      <c r="AV632" s="29">
        <f>COUNTIF(Roster!B:B,Table4[[#This Row],[EMPLID]])</f>
        <v>1</v>
      </c>
      <c r="AW632" s="29">
        <f>IF(Table4[[#This Row],[Is Agent ]]=0,"",SUM(Table4[[#This Row],[I_ACD_TIME]],Table4[[#This Row],[I_ACD_OTHER_TIME]],Table4[[#This Row],[I_ACD_AUX_OUT_TIME]],Table4[[#This Row],[I_ACW_TIME]]))</f>
        <v>3720</v>
      </c>
    </row>
    <row r="633" spans="1:49" x14ac:dyDescent="0.25">
      <c r="A633" s="29" t="str">
        <f>CONCATENATE(Table4[[#This Row],[CMSID]],"-",Table4[[#This Row],[CALL_DATE]])</f>
        <v>10640-45171</v>
      </c>
      <c r="B633">
        <v>2460101</v>
      </c>
      <c r="C633" s="8">
        <v>45171</v>
      </c>
      <c r="D633" t="s">
        <v>118</v>
      </c>
      <c r="E633">
        <v>0</v>
      </c>
      <c r="F633">
        <v>0</v>
      </c>
      <c r="G633">
        <v>0</v>
      </c>
      <c r="H633">
        <v>0</v>
      </c>
      <c r="I633">
        <v>0</v>
      </c>
      <c r="J633">
        <v>0</v>
      </c>
      <c r="K633">
        <v>0</v>
      </c>
      <c r="L633">
        <v>133</v>
      </c>
      <c r="M633">
        <v>0</v>
      </c>
      <c r="N633">
        <v>0</v>
      </c>
      <c r="O633">
        <v>9</v>
      </c>
      <c r="P633">
        <v>13</v>
      </c>
      <c r="Q633">
        <v>4</v>
      </c>
      <c r="R633">
        <v>0</v>
      </c>
      <c r="S633">
        <v>0</v>
      </c>
      <c r="T633">
        <v>4</v>
      </c>
      <c r="U633">
        <v>262</v>
      </c>
      <c r="V633">
        <v>262</v>
      </c>
      <c r="W633">
        <v>0</v>
      </c>
      <c r="X633">
        <v>232</v>
      </c>
      <c r="Y633">
        <v>0</v>
      </c>
      <c r="Z633">
        <v>0</v>
      </c>
      <c r="AA633">
        <v>0</v>
      </c>
      <c r="AB633">
        <v>0</v>
      </c>
      <c r="AC633">
        <v>0</v>
      </c>
      <c r="AD633">
        <v>0</v>
      </c>
      <c r="AE633">
        <v>0</v>
      </c>
      <c r="AF633">
        <v>0</v>
      </c>
      <c r="AG633" t="s">
        <v>1299</v>
      </c>
      <c r="AH633" t="s">
        <v>1283</v>
      </c>
      <c r="AI633" t="e">
        <v>#N/A</v>
      </c>
      <c r="AJ633" s="12" t="s">
        <v>1297</v>
      </c>
      <c r="AK633" t="s">
        <v>125</v>
      </c>
      <c r="AL633" t="s">
        <v>125</v>
      </c>
      <c r="AM633" s="8">
        <v>45171</v>
      </c>
      <c r="AN633" s="12" t="s">
        <v>1297</v>
      </c>
      <c r="AO633" s="12" t="s">
        <v>1297</v>
      </c>
      <c r="AP633" t="s">
        <v>1703</v>
      </c>
      <c r="AQ633" t="s">
        <v>120</v>
      </c>
      <c r="AR633" s="35">
        <v>10640</v>
      </c>
      <c r="AS633" t="s">
        <v>1703</v>
      </c>
      <c r="AU633" s="29" t="str">
        <f>IFERROR(Table4[[#This Row],[THT]]/Table4[[#This Row],[ACD_CALLS]],"")</f>
        <v/>
      </c>
      <c r="AV633" s="29">
        <f>COUNTIF(Roster!B:B,Table4[[#This Row],[EMPLID]])</f>
        <v>1</v>
      </c>
      <c r="AW633" s="29">
        <f>IF(Table4[[#This Row],[Is Agent ]]=0,"",SUM(Table4[[#This Row],[I_ACD_TIME]],Table4[[#This Row],[I_ACD_OTHER_TIME]],Table4[[#This Row],[I_ACD_AUX_OUT_TIME]],Table4[[#This Row],[I_ACW_TIME]]))</f>
        <v>0</v>
      </c>
    </row>
    <row r="634" spans="1:49" x14ac:dyDescent="0.25">
      <c r="A634" s="29" t="str">
        <f>CONCATENATE(Table4[[#This Row],[CMSID]],"-",Table4[[#This Row],[CALL_DATE]])</f>
        <v>10640-45174</v>
      </c>
      <c r="B634">
        <v>2460101</v>
      </c>
      <c r="C634" s="8">
        <v>45174</v>
      </c>
      <c r="D634" t="s">
        <v>123</v>
      </c>
      <c r="E634">
        <v>0</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c r="Z634">
        <v>0</v>
      </c>
      <c r="AA634">
        <v>0</v>
      </c>
      <c r="AB634">
        <v>0</v>
      </c>
      <c r="AC634">
        <v>0</v>
      </c>
      <c r="AD634">
        <v>0</v>
      </c>
      <c r="AE634">
        <v>0</v>
      </c>
      <c r="AF634">
        <v>0</v>
      </c>
      <c r="AG634" t="s">
        <v>1299</v>
      </c>
      <c r="AH634" t="s">
        <v>1283</v>
      </c>
      <c r="AI634" t="e">
        <v>#N/A</v>
      </c>
      <c r="AJ634" s="12" t="s">
        <v>1297</v>
      </c>
      <c r="AK634" t="s">
        <v>125</v>
      </c>
      <c r="AL634" t="s">
        <v>125</v>
      </c>
      <c r="AM634" s="8">
        <v>45178</v>
      </c>
      <c r="AN634" s="12" t="s">
        <v>1297</v>
      </c>
      <c r="AO634" s="12" t="s">
        <v>1297</v>
      </c>
      <c r="AP634" t="s">
        <v>1703</v>
      </c>
      <c r="AQ634" t="s">
        <v>120</v>
      </c>
      <c r="AR634" s="35">
        <v>10640</v>
      </c>
      <c r="AS634" t="s">
        <v>1703</v>
      </c>
      <c r="AU634" s="29" t="str">
        <f>IFERROR(Table4[[#This Row],[THT]]/Table4[[#This Row],[ACD_CALLS]],"")</f>
        <v/>
      </c>
      <c r="AV634" s="29">
        <f>COUNTIF(Roster!B:B,Table4[[#This Row],[EMPLID]])</f>
        <v>1</v>
      </c>
      <c r="AW634" s="29">
        <f>IF(Table4[[#This Row],[Is Agent ]]=0,"",SUM(Table4[[#This Row],[I_ACD_TIME]],Table4[[#This Row],[I_ACD_OTHER_TIME]],Table4[[#This Row],[I_ACD_AUX_OUT_TIME]],Table4[[#This Row],[I_ACW_TIME]]))</f>
        <v>0</v>
      </c>
    </row>
    <row r="635" spans="1:49" x14ac:dyDescent="0.25">
      <c r="A635" s="29" t="str">
        <f>CONCATENATE(Table4[[#This Row],[CMSID]],"-",Table4[[#This Row],[CALL_DATE]])</f>
        <v>10640-45171</v>
      </c>
      <c r="B635">
        <v>2460101</v>
      </c>
      <c r="C635" s="8">
        <v>45171</v>
      </c>
      <c r="D635" t="s">
        <v>123</v>
      </c>
      <c r="E635">
        <v>0</v>
      </c>
      <c r="F635">
        <v>0</v>
      </c>
      <c r="G635">
        <v>0</v>
      </c>
      <c r="H635">
        <v>0</v>
      </c>
      <c r="I635">
        <v>0</v>
      </c>
      <c r="J635">
        <v>0</v>
      </c>
      <c r="K635">
        <v>0</v>
      </c>
      <c r="L635">
        <v>0</v>
      </c>
      <c r="M635">
        <v>0</v>
      </c>
      <c r="N635">
        <v>0</v>
      </c>
      <c r="O635">
        <v>0</v>
      </c>
      <c r="P635">
        <v>0</v>
      </c>
      <c r="Q635">
        <v>0</v>
      </c>
      <c r="R635">
        <v>0</v>
      </c>
      <c r="S635">
        <v>0</v>
      </c>
      <c r="T635">
        <v>0</v>
      </c>
      <c r="U635">
        <v>0</v>
      </c>
      <c r="V635">
        <v>0</v>
      </c>
      <c r="W635">
        <v>0</v>
      </c>
      <c r="X635">
        <v>0</v>
      </c>
      <c r="Y635">
        <v>0</v>
      </c>
      <c r="Z635">
        <v>0</v>
      </c>
      <c r="AA635">
        <v>0</v>
      </c>
      <c r="AB635">
        <v>0</v>
      </c>
      <c r="AC635">
        <v>0</v>
      </c>
      <c r="AD635">
        <v>0</v>
      </c>
      <c r="AE635">
        <v>0</v>
      </c>
      <c r="AF635">
        <v>0</v>
      </c>
      <c r="AG635" t="s">
        <v>1299</v>
      </c>
      <c r="AH635" t="s">
        <v>1283</v>
      </c>
      <c r="AI635" t="e">
        <v>#N/A</v>
      </c>
      <c r="AJ635" s="12" t="s">
        <v>1297</v>
      </c>
      <c r="AK635" t="s">
        <v>125</v>
      </c>
      <c r="AL635" t="s">
        <v>125</v>
      </c>
      <c r="AM635" s="8">
        <v>45171</v>
      </c>
      <c r="AN635" s="12" t="s">
        <v>1297</v>
      </c>
      <c r="AO635" s="12" t="s">
        <v>1297</v>
      </c>
      <c r="AP635" t="s">
        <v>1703</v>
      </c>
      <c r="AQ635" t="s">
        <v>120</v>
      </c>
      <c r="AR635" s="35">
        <v>10640</v>
      </c>
      <c r="AS635" t="s">
        <v>1703</v>
      </c>
      <c r="AU635" s="29" t="str">
        <f>IFERROR(Table4[[#This Row],[THT]]/Table4[[#This Row],[ACD_CALLS]],"")</f>
        <v/>
      </c>
      <c r="AV635" s="29">
        <f>COUNTIF(Roster!B:B,Table4[[#This Row],[EMPLID]])</f>
        <v>1</v>
      </c>
      <c r="AW635" s="29">
        <f>IF(Table4[[#This Row],[Is Agent ]]=0,"",SUM(Table4[[#This Row],[I_ACD_TIME]],Table4[[#This Row],[I_ACD_OTHER_TIME]],Table4[[#This Row],[I_ACD_AUX_OUT_TIME]],Table4[[#This Row],[I_ACW_TIME]]))</f>
        <v>0</v>
      </c>
    </row>
    <row r="636" spans="1:49" x14ac:dyDescent="0.25">
      <c r="A636" s="29" t="str">
        <f>CONCATENATE(Table4[[#This Row],[CMSID]],"-",Table4[[#This Row],[CALL_DATE]])</f>
        <v>492644-45178</v>
      </c>
      <c r="B636">
        <v>53645102</v>
      </c>
      <c r="C636" s="8">
        <v>45178</v>
      </c>
      <c r="D636" t="s">
        <v>118</v>
      </c>
      <c r="E636">
        <v>29</v>
      </c>
      <c r="F636">
        <v>0</v>
      </c>
      <c r="G636">
        <v>15206</v>
      </c>
      <c r="H636">
        <v>956</v>
      </c>
      <c r="I636">
        <v>243</v>
      </c>
      <c r="J636">
        <v>0</v>
      </c>
      <c r="K636">
        <v>0</v>
      </c>
      <c r="L636">
        <v>243</v>
      </c>
      <c r="M636">
        <v>0</v>
      </c>
      <c r="N636">
        <v>0</v>
      </c>
      <c r="O636">
        <v>7</v>
      </c>
      <c r="P636">
        <v>1235</v>
      </c>
      <c r="Q636">
        <v>8</v>
      </c>
      <c r="R636">
        <v>143</v>
      </c>
      <c r="S636">
        <v>1</v>
      </c>
      <c r="T636">
        <v>1</v>
      </c>
      <c r="U636">
        <v>0</v>
      </c>
      <c r="V636">
        <v>0</v>
      </c>
      <c r="W636">
        <v>0</v>
      </c>
      <c r="X636">
        <v>0</v>
      </c>
      <c r="Y636">
        <v>0</v>
      </c>
      <c r="Z636">
        <v>0</v>
      </c>
      <c r="AA636">
        <v>0</v>
      </c>
      <c r="AB636">
        <v>0</v>
      </c>
      <c r="AC636">
        <v>0</v>
      </c>
      <c r="AD636">
        <v>0</v>
      </c>
      <c r="AE636">
        <v>0</v>
      </c>
      <c r="AF636">
        <v>0</v>
      </c>
      <c r="AG636" t="s">
        <v>1350</v>
      </c>
      <c r="AH636" t="s">
        <v>1284</v>
      </c>
      <c r="AI636" t="s">
        <v>1295</v>
      </c>
      <c r="AJ636" s="12" t="s">
        <v>1297</v>
      </c>
      <c r="AK636" t="s">
        <v>125</v>
      </c>
      <c r="AL636" t="s">
        <v>125</v>
      </c>
      <c r="AM636" s="8">
        <v>45178</v>
      </c>
      <c r="AN636" s="12" t="s">
        <v>1297</v>
      </c>
      <c r="AO636" s="12" t="s">
        <v>1297</v>
      </c>
      <c r="AP636" t="s">
        <v>1703</v>
      </c>
      <c r="AQ636" t="s">
        <v>120</v>
      </c>
      <c r="AR636" s="35">
        <v>492644</v>
      </c>
      <c r="AS636" t="s">
        <v>1703</v>
      </c>
      <c r="AU636" s="29">
        <f>IFERROR(Table4[[#This Row],[THT]]/Table4[[#This Row],[ACD_CALLS]],"")</f>
        <v>0</v>
      </c>
      <c r="AV636" s="29">
        <f>COUNTIF(Roster!B:B,Table4[[#This Row],[EMPLID]])</f>
        <v>1</v>
      </c>
      <c r="AW636" s="29">
        <f>IF(Table4[[#This Row],[Is Agent ]]=0,"",SUM(Table4[[#This Row],[I_ACD_TIME]],Table4[[#This Row],[I_ACD_OTHER_TIME]],Table4[[#This Row],[I_ACD_AUX_OUT_TIME]],Table4[[#This Row],[I_ACW_TIME]]))</f>
        <v>16405</v>
      </c>
    </row>
    <row r="637" spans="1:49" x14ac:dyDescent="0.25">
      <c r="A637" s="29" t="str">
        <f>CONCATENATE(Table4[[#This Row],[CMSID]],"-",Table4[[#This Row],[CALL_DATE]])</f>
        <v>492644-45171</v>
      </c>
      <c r="B637">
        <v>53645102</v>
      </c>
      <c r="C637" s="8">
        <v>45171</v>
      </c>
      <c r="D637" t="s">
        <v>118</v>
      </c>
      <c r="E637">
        <v>30</v>
      </c>
      <c r="F637">
        <v>0</v>
      </c>
      <c r="G637">
        <v>14453</v>
      </c>
      <c r="H637">
        <v>1714</v>
      </c>
      <c r="I637">
        <v>568</v>
      </c>
      <c r="J637">
        <v>0</v>
      </c>
      <c r="K637">
        <v>0</v>
      </c>
      <c r="L637">
        <v>568</v>
      </c>
      <c r="M637">
        <v>0</v>
      </c>
      <c r="N637">
        <v>0</v>
      </c>
      <c r="O637">
        <v>6</v>
      </c>
      <c r="P637">
        <v>2461</v>
      </c>
      <c r="Q637">
        <v>15</v>
      </c>
      <c r="R637">
        <v>142</v>
      </c>
      <c r="S637">
        <v>4</v>
      </c>
      <c r="T637">
        <v>0</v>
      </c>
      <c r="U637">
        <v>0</v>
      </c>
      <c r="V637">
        <v>0</v>
      </c>
      <c r="W637">
        <v>0</v>
      </c>
      <c r="X637">
        <v>0</v>
      </c>
      <c r="Y637">
        <v>0</v>
      </c>
      <c r="Z637">
        <v>0</v>
      </c>
      <c r="AA637">
        <v>0</v>
      </c>
      <c r="AB637">
        <v>0</v>
      </c>
      <c r="AC637">
        <v>0</v>
      </c>
      <c r="AD637">
        <v>0</v>
      </c>
      <c r="AE637">
        <v>0</v>
      </c>
      <c r="AF637">
        <v>0</v>
      </c>
      <c r="AG637" t="s">
        <v>1350</v>
      </c>
      <c r="AH637" t="s">
        <v>1284</v>
      </c>
      <c r="AI637" t="s">
        <v>1295</v>
      </c>
      <c r="AJ637" s="12" t="s">
        <v>1297</v>
      </c>
      <c r="AK637" t="s">
        <v>128</v>
      </c>
      <c r="AL637" t="s">
        <v>128</v>
      </c>
      <c r="AM637" s="8">
        <v>45171</v>
      </c>
      <c r="AN637" s="12" t="s">
        <v>1297</v>
      </c>
      <c r="AO637" s="12" t="s">
        <v>1297</v>
      </c>
      <c r="AP637" t="s">
        <v>1703</v>
      </c>
      <c r="AQ637" t="s">
        <v>120</v>
      </c>
      <c r="AR637" s="35">
        <v>492644</v>
      </c>
      <c r="AS637" t="s">
        <v>1703</v>
      </c>
      <c r="AU637" s="29">
        <f>IFERROR(Table4[[#This Row],[THT]]/Table4[[#This Row],[ACD_CALLS]],"")</f>
        <v>0</v>
      </c>
      <c r="AV637" s="29">
        <f>COUNTIF(Roster!B:B,Table4[[#This Row],[EMPLID]])</f>
        <v>1</v>
      </c>
      <c r="AW637" s="29">
        <f>IF(Table4[[#This Row],[Is Agent ]]=0,"",SUM(Table4[[#This Row],[I_ACD_TIME]],Table4[[#This Row],[I_ACD_OTHER_TIME]],Table4[[#This Row],[I_ACD_AUX_OUT_TIME]],Table4[[#This Row],[I_ACW_TIME]]))</f>
        <v>16735</v>
      </c>
    </row>
    <row r="638" spans="1:49" x14ac:dyDescent="0.25">
      <c r="A638" s="29" t="str">
        <f>CONCATENATE(Table4[[#This Row],[CMSID]],"-",Table4[[#This Row],[CALL_DATE]])</f>
        <v>492644-45175</v>
      </c>
      <c r="B638">
        <v>53645102</v>
      </c>
      <c r="C638" s="8">
        <v>45175</v>
      </c>
      <c r="D638" t="s">
        <v>118</v>
      </c>
      <c r="E638">
        <v>29</v>
      </c>
      <c r="F638">
        <v>0</v>
      </c>
      <c r="G638">
        <v>15819</v>
      </c>
      <c r="H638">
        <v>1807</v>
      </c>
      <c r="I638">
        <v>454</v>
      </c>
      <c r="J638">
        <v>0</v>
      </c>
      <c r="K638">
        <v>0</v>
      </c>
      <c r="L638">
        <v>454</v>
      </c>
      <c r="M638">
        <v>0</v>
      </c>
      <c r="N638">
        <v>0</v>
      </c>
      <c r="O638">
        <v>5</v>
      </c>
      <c r="P638">
        <v>2348</v>
      </c>
      <c r="Q638">
        <v>14</v>
      </c>
      <c r="R638">
        <v>138</v>
      </c>
      <c r="S638">
        <v>3</v>
      </c>
      <c r="T638">
        <v>1</v>
      </c>
      <c r="U638">
        <v>0</v>
      </c>
      <c r="V638">
        <v>0</v>
      </c>
      <c r="W638">
        <v>0</v>
      </c>
      <c r="X638">
        <v>0</v>
      </c>
      <c r="Y638">
        <v>0</v>
      </c>
      <c r="Z638">
        <v>0</v>
      </c>
      <c r="AA638">
        <v>0</v>
      </c>
      <c r="AB638">
        <v>0</v>
      </c>
      <c r="AC638">
        <v>0</v>
      </c>
      <c r="AD638">
        <v>0</v>
      </c>
      <c r="AE638">
        <v>0</v>
      </c>
      <c r="AF638">
        <v>0</v>
      </c>
      <c r="AG638" t="s">
        <v>1350</v>
      </c>
      <c r="AH638" t="s">
        <v>1284</v>
      </c>
      <c r="AI638" t="s">
        <v>1295</v>
      </c>
      <c r="AJ638" s="12" t="s">
        <v>1297</v>
      </c>
      <c r="AK638" t="s">
        <v>125</v>
      </c>
      <c r="AL638" t="s">
        <v>125</v>
      </c>
      <c r="AM638" s="8">
        <v>45178</v>
      </c>
      <c r="AN638" s="12" t="s">
        <v>1297</v>
      </c>
      <c r="AO638" s="12" t="s">
        <v>1297</v>
      </c>
      <c r="AP638" t="s">
        <v>1703</v>
      </c>
      <c r="AQ638" t="s">
        <v>120</v>
      </c>
      <c r="AR638" s="35">
        <v>492644</v>
      </c>
      <c r="AS638" t="s">
        <v>1703</v>
      </c>
      <c r="AU638" s="29">
        <f>IFERROR(Table4[[#This Row],[THT]]/Table4[[#This Row],[ACD_CALLS]],"")</f>
        <v>0</v>
      </c>
      <c r="AV638" s="29">
        <f>COUNTIF(Roster!B:B,Table4[[#This Row],[EMPLID]])</f>
        <v>1</v>
      </c>
      <c r="AW638" s="29">
        <f>IF(Table4[[#This Row],[Is Agent ]]=0,"",SUM(Table4[[#This Row],[I_ACD_TIME]],Table4[[#This Row],[I_ACD_OTHER_TIME]],Table4[[#This Row],[I_ACD_AUX_OUT_TIME]],Table4[[#This Row],[I_ACW_TIME]]))</f>
        <v>18080</v>
      </c>
    </row>
    <row r="639" spans="1:49" x14ac:dyDescent="0.25">
      <c r="A639" s="29" t="str">
        <f>CONCATENATE(Table4[[#This Row],[CMSID]],"-",Table4[[#This Row],[CALL_DATE]])</f>
        <v>492644-45178</v>
      </c>
      <c r="B639">
        <v>53645102</v>
      </c>
      <c r="C639" s="8">
        <v>45178</v>
      </c>
      <c r="D639" t="s">
        <v>123</v>
      </c>
      <c r="E639">
        <v>0</v>
      </c>
      <c r="F639">
        <v>0</v>
      </c>
      <c r="G639">
        <v>0</v>
      </c>
      <c r="H639">
        <v>0</v>
      </c>
      <c r="I639">
        <v>0</v>
      </c>
      <c r="J639">
        <v>0</v>
      </c>
      <c r="K639">
        <v>0</v>
      </c>
      <c r="L639">
        <v>1672</v>
      </c>
      <c r="M639">
        <v>0</v>
      </c>
      <c r="N639">
        <v>0</v>
      </c>
      <c r="O639">
        <v>13</v>
      </c>
      <c r="P639">
        <v>0</v>
      </c>
      <c r="Q639">
        <v>0</v>
      </c>
      <c r="R639">
        <v>0</v>
      </c>
      <c r="S639">
        <v>0</v>
      </c>
      <c r="T639">
        <v>0</v>
      </c>
      <c r="U639">
        <v>28371</v>
      </c>
      <c r="V639">
        <v>9802</v>
      </c>
      <c r="W639">
        <v>2264</v>
      </c>
      <c r="X639">
        <v>23</v>
      </c>
      <c r="Y639">
        <v>0</v>
      </c>
      <c r="Z639">
        <v>1943</v>
      </c>
      <c r="AA639">
        <v>0</v>
      </c>
      <c r="AB639">
        <v>7356</v>
      </c>
      <c r="AC639">
        <v>0</v>
      </c>
      <c r="AD639">
        <v>0</v>
      </c>
      <c r="AE639">
        <v>224</v>
      </c>
      <c r="AF639">
        <v>0</v>
      </c>
      <c r="AG639" t="s">
        <v>1350</v>
      </c>
      <c r="AH639" t="s">
        <v>1284</v>
      </c>
      <c r="AI639" t="s">
        <v>1295</v>
      </c>
      <c r="AJ639" s="12" t="s">
        <v>1297</v>
      </c>
      <c r="AK639" t="s">
        <v>125</v>
      </c>
      <c r="AL639" t="s">
        <v>125</v>
      </c>
      <c r="AM639" s="8">
        <v>45178</v>
      </c>
      <c r="AN639" s="12" t="s">
        <v>1297</v>
      </c>
      <c r="AO639" s="12" t="s">
        <v>1297</v>
      </c>
      <c r="AP639" t="s">
        <v>1703</v>
      </c>
      <c r="AQ639" t="s">
        <v>120</v>
      </c>
      <c r="AR639" s="35">
        <v>492644</v>
      </c>
      <c r="AS639" t="s">
        <v>1703</v>
      </c>
      <c r="AU639" s="29" t="str">
        <f>IFERROR(Table4[[#This Row],[THT]]/Table4[[#This Row],[ACD_CALLS]],"")</f>
        <v/>
      </c>
      <c r="AV639" s="29">
        <f>COUNTIF(Roster!B:B,Table4[[#This Row],[EMPLID]])</f>
        <v>1</v>
      </c>
      <c r="AW639" s="29">
        <f>IF(Table4[[#This Row],[Is Agent ]]=0,"",SUM(Table4[[#This Row],[I_ACD_TIME]],Table4[[#This Row],[I_ACD_OTHER_TIME]],Table4[[#This Row],[I_ACD_AUX_OUT_TIME]],Table4[[#This Row],[I_ACW_TIME]]))</f>
        <v>0</v>
      </c>
    </row>
    <row r="640" spans="1:49" x14ac:dyDescent="0.25">
      <c r="A640" s="29" t="str">
        <f>CONCATENATE(Table4[[#This Row],[CMSID]],"-",Table4[[#This Row],[CALL_DATE]])</f>
        <v>492644-45174</v>
      </c>
      <c r="B640">
        <v>53645102</v>
      </c>
      <c r="C640" s="8">
        <v>45174</v>
      </c>
      <c r="D640" t="s">
        <v>118</v>
      </c>
      <c r="E640">
        <v>18</v>
      </c>
      <c r="F640">
        <v>0</v>
      </c>
      <c r="G640">
        <v>10330</v>
      </c>
      <c r="H640">
        <v>442</v>
      </c>
      <c r="I640">
        <v>444</v>
      </c>
      <c r="J640">
        <v>0</v>
      </c>
      <c r="K640">
        <v>0</v>
      </c>
      <c r="L640">
        <v>4383</v>
      </c>
      <c r="M640">
        <v>0</v>
      </c>
      <c r="N640">
        <v>0</v>
      </c>
      <c r="O640">
        <v>6</v>
      </c>
      <c r="P640">
        <v>1600</v>
      </c>
      <c r="Q640">
        <v>11</v>
      </c>
      <c r="R640">
        <v>85</v>
      </c>
      <c r="S640">
        <v>2</v>
      </c>
      <c r="T640">
        <v>0</v>
      </c>
      <c r="U640">
        <v>0</v>
      </c>
      <c r="V640">
        <v>0</v>
      </c>
      <c r="W640">
        <v>0</v>
      </c>
      <c r="X640">
        <v>0</v>
      </c>
      <c r="Y640">
        <v>0</v>
      </c>
      <c r="Z640">
        <v>0</v>
      </c>
      <c r="AA640">
        <v>0</v>
      </c>
      <c r="AB640">
        <v>0</v>
      </c>
      <c r="AC640">
        <v>0</v>
      </c>
      <c r="AD640">
        <v>0</v>
      </c>
      <c r="AE640">
        <v>0</v>
      </c>
      <c r="AF640">
        <v>0</v>
      </c>
      <c r="AG640" t="s">
        <v>1350</v>
      </c>
      <c r="AH640" t="s">
        <v>1284</v>
      </c>
      <c r="AI640" t="s">
        <v>1295</v>
      </c>
      <c r="AJ640" s="12" t="s">
        <v>1297</v>
      </c>
      <c r="AK640" t="s">
        <v>125</v>
      </c>
      <c r="AL640" t="s">
        <v>125</v>
      </c>
      <c r="AM640" s="8">
        <v>45178</v>
      </c>
      <c r="AN640" s="12" t="s">
        <v>1297</v>
      </c>
      <c r="AO640" s="12" t="s">
        <v>1297</v>
      </c>
      <c r="AP640" t="s">
        <v>1703</v>
      </c>
      <c r="AQ640" t="s">
        <v>120</v>
      </c>
      <c r="AR640" s="35">
        <v>492644</v>
      </c>
      <c r="AS640" t="s">
        <v>1703</v>
      </c>
      <c r="AU640" s="29">
        <f>IFERROR(Table4[[#This Row],[THT]]/Table4[[#This Row],[ACD_CALLS]],"")</f>
        <v>0</v>
      </c>
      <c r="AV640" s="29">
        <f>COUNTIF(Roster!B:B,Table4[[#This Row],[EMPLID]])</f>
        <v>1</v>
      </c>
      <c r="AW640" s="29">
        <f>IF(Table4[[#This Row],[Is Agent ]]=0,"",SUM(Table4[[#This Row],[I_ACD_TIME]],Table4[[#This Row],[I_ACD_OTHER_TIME]],Table4[[#This Row],[I_ACD_AUX_OUT_TIME]],Table4[[#This Row],[I_ACW_TIME]]))</f>
        <v>11216</v>
      </c>
    </row>
    <row r="641" spans="1:49" x14ac:dyDescent="0.25">
      <c r="A641" s="29" t="str">
        <f>CONCATENATE(Table4[[#This Row],[CMSID]],"-",Table4[[#This Row],[CALL_DATE]])</f>
        <v>492644-45174</v>
      </c>
      <c r="B641">
        <v>53645102</v>
      </c>
      <c r="C641" s="8">
        <v>45174</v>
      </c>
      <c r="D641" t="s">
        <v>123</v>
      </c>
      <c r="E641">
        <v>0</v>
      </c>
      <c r="F641">
        <v>0</v>
      </c>
      <c r="G641">
        <v>0</v>
      </c>
      <c r="H641">
        <v>0</v>
      </c>
      <c r="I641">
        <v>0</v>
      </c>
      <c r="J641">
        <v>0</v>
      </c>
      <c r="K641">
        <v>0</v>
      </c>
      <c r="L641">
        <v>4286</v>
      </c>
      <c r="M641">
        <v>0</v>
      </c>
      <c r="N641">
        <v>0</v>
      </c>
      <c r="O641">
        <v>20</v>
      </c>
      <c r="P641">
        <v>207</v>
      </c>
      <c r="Q641">
        <v>3</v>
      </c>
      <c r="R641">
        <v>0</v>
      </c>
      <c r="S641">
        <v>1</v>
      </c>
      <c r="T641">
        <v>0</v>
      </c>
      <c r="U641">
        <v>28717</v>
      </c>
      <c r="V641">
        <v>16483</v>
      </c>
      <c r="W641">
        <v>1019</v>
      </c>
      <c r="X641">
        <v>224</v>
      </c>
      <c r="Y641">
        <v>0</v>
      </c>
      <c r="Z641">
        <v>1980</v>
      </c>
      <c r="AA641">
        <v>1</v>
      </c>
      <c r="AB641">
        <v>9251</v>
      </c>
      <c r="AC641">
        <v>0</v>
      </c>
      <c r="AD641">
        <v>1</v>
      </c>
      <c r="AE641">
        <v>305</v>
      </c>
      <c r="AF641">
        <v>0</v>
      </c>
      <c r="AG641" t="s">
        <v>1350</v>
      </c>
      <c r="AH641" t="s">
        <v>1284</v>
      </c>
      <c r="AI641" t="s">
        <v>1295</v>
      </c>
      <c r="AJ641" s="12" t="s">
        <v>1297</v>
      </c>
      <c r="AK641" t="s">
        <v>125</v>
      </c>
      <c r="AL641" t="s">
        <v>125</v>
      </c>
      <c r="AM641" s="8">
        <v>45178</v>
      </c>
      <c r="AN641" s="12" t="s">
        <v>1297</v>
      </c>
      <c r="AO641" s="12" t="s">
        <v>1297</v>
      </c>
      <c r="AP641" t="s">
        <v>1703</v>
      </c>
      <c r="AQ641" t="s">
        <v>120</v>
      </c>
      <c r="AR641" s="35">
        <v>492644</v>
      </c>
      <c r="AS641" t="s">
        <v>1703</v>
      </c>
      <c r="AU641" s="29" t="str">
        <f>IFERROR(Table4[[#This Row],[THT]]/Table4[[#This Row],[ACD_CALLS]],"")</f>
        <v/>
      </c>
      <c r="AV641" s="29">
        <f>COUNTIF(Roster!B:B,Table4[[#This Row],[EMPLID]])</f>
        <v>1</v>
      </c>
      <c r="AW641" s="29">
        <f>IF(Table4[[#This Row],[Is Agent ]]=0,"",SUM(Table4[[#This Row],[I_ACD_TIME]],Table4[[#This Row],[I_ACD_OTHER_TIME]],Table4[[#This Row],[I_ACD_AUX_OUT_TIME]],Table4[[#This Row],[I_ACW_TIME]]))</f>
        <v>0</v>
      </c>
    </row>
    <row r="642" spans="1:49" x14ac:dyDescent="0.25">
      <c r="A642" s="29" t="str">
        <f>CONCATENATE(Table4[[#This Row],[CMSID]],"-",Table4[[#This Row],[CALL_DATE]])</f>
        <v>492644-45170</v>
      </c>
      <c r="B642">
        <v>53645102</v>
      </c>
      <c r="C642" s="8">
        <v>45170</v>
      </c>
      <c r="D642" t="s">
        <v>123</v>
      </c>
      <c r="E642">
        <v>2</v>
      </c>
      <c r="F642">
        <v>0</v>
      </c>
      <c r="G642">
        <v>1563</v>
      </c>
      <c r="H642">
        <v>8</v>
      </c>
      <c r="I642">
        <v>960</v>
      </c>
      <c r="J642">
        <v>0</v>
      </c>
      <c r="K642">
        <v>0</v>
      </c>
      <c r="L642">
        <v>3109</v>
      </c>
      <c r="M642">
        <v>0</v>
      </c>
      <c r="N642">
        <v>0</v>
      </c>
      <c r="O642">
        <v>11</v>
      </c>
      <c r="P642">
        <v>2446</v>
      </c>
      <c r="Q642">
        <v>5</v>
      </c>
      <c r="R642">
        <v>6</v>
      </c>
      <c r="S642">
        <v>2</v>
      </c>
      <c r="T642">
        <v>0</v>
      </c>
      <c r="U642">
        <v>28736</v>
      </c>
      <c r="V642">
        <v>12120</v>
      </c>
      <c r="W642">
        <v>51</v>
      </c>
      <c r="X642">
        <v>23</v>
      </c>
      <c r="Y642">
        <v>0</v>
      </c>
      <c r="Z642">
        <v>1896</v>
      </c>
      <c r="AA642">
        <v>0</v>
      </c>
      <c r="AB642">
        <v>8076</v>
      </c>
      <c r="AC642">
        <v>0</v>
      </c>
      <c r="AD642">
        <v>0</v>
      </c>
      <c r="AE642">
        <v>119</v>
      </c>
      <c r="AF642">
        <v>0</v>
      </c>
      <c r="AG642" t="s">
        <v>1350</v>
      </c>
      <c r="AH642" t="s">
        <v>1284</v>
      </c>
      <c r="AI642" t="s">
        <v>1295</v>
      </c>
      <c r="AJ642" s="12" t="s">
        <v>1297</v>
      </c>
      <c r="AK642" t="s">
        <v>128</v>
      </c>
      <c r="AL642" t="s">
        <v>128</v>
      </c>
      <c r="AM642" s="8">
        <v>45171</v>
      </c>
      <c r="AN642" s="12" t="s">
        <v>1297</v>
      </c>
      <c r="AO642" s="12" t="s">
        <v>1297</v>
      </c>
      <c r="AP642" t="s">
        <v>1703</v>
      </c>
      <c r="AQ642" t="s">
        <v>120</v>
      </c>
      <c r="AR642" s="35">
        <v>492644</v>
      </c>
      <c r="AS642" t="s">
        <v>1703</v>
      </c>
      <c r="AU642" s="29">
        <f>IFERROR(Table4[[#This Row],[THT]]/Table4[[#This Row],[ACD_CALLS]],"")</f>
        <v>0</v>
      </c>
      <c r="AV642" s="29">
        <f>COUNTIF(Roster!B:B,Table4[[#This Row],[EMPLID]])</f>
        <v>1</v>
      </c>
      <c r="AW642" s="29">
        <f>IF(Table4[[#This Row],[Is Agent ]]=0,"",SUM(Table4[[#This Row],[I_ACD_TIME]],Table4[[#This Row],[I_ACD_OTHER_TIME]],Table4[[#This Row],[I_ACD_AUX_OUT_TIME]],Table4[[#This Row],[I_ACW_TIME]]))</f>
        <v>2531</v>
      </c>
    </row>
    <row r="643" spans="1:49" x14ac:dyDescent="0.25">
      <c r="A643" s="29" t="str">
        <f>CONCATENATE(Table4[[#This Row],[CMSID]],"-",Table4[[#This Row],[CALL_DATE]])</f>
        <v>492644-45175</v>
      </c>
      <c r="B643">
        <v>53645102</v>
      </c>
      <c r="C643" s="8">
        <v>45175</v>
      </c>
      <c r="D643" t="s">
        <v>123</v>
      </c>
      <c r="E643">
        <v>0</v>
      </c>
      <c r="F643">
        <v>0</v>
      </c>
      <c r="G643">
        <v>0</v>
      </c>
      <c r="H643">
        <v>0</v>
      </c>
      <c r="I643">
        <v>0</v>
      </c>
      <c r="J643">
        <v>0</v>
      </c>
      <c r="K643">
        <v>0</v>
      </c>
      <c r="L643">
        <v>1067</v>
      </c>
      <c r="M643">
        <v>0</v>
      </c>
      <c r="N643">
        <v>0</v>
      </c>
      <c r="O643">
        <v>9</v>
      </c>
      <c r="P643">
        <v>233</v>
      </c>
      <c r="Q643">
        <v>2</v>
      </c>
      <c r="R643">
        <v>0</v>
      </c>
      <c r="S643">
        <v>0</v>
      </c>
      <c r="T643">
        <v>0</v>
      </c>
      <c r="U643">
        <v>28786</v>
      </c>
      <c r="V643">
        <v>8556</v>
      </c>
      <c r="W643">
        <v>2466</v>
      </c>
      <c r="X643">
        <v>15</v>
      </c>
      <c r="Y643">
        <v>0</v>
      </c>
      <c r="Z643">
        <v>1858</v>
      </c>
      <c r="AA643">
        <v>1</v>
      </c>
      <c r="AB643">
        <v>5966</v>
      </c>
      <c r="AC643">
        <v>0</v>
      </c>
      <c r="AD643">
        <v>5</v>
      </c>
      <c r="AE643">
        <v>245</v>
      </c>
      <c r="AF643">
        <v>0</v>
      </c>
      <c r="AG643" t="s">
        <v>1350</v>
      </c>
      <c r="AH643" t="s">
        <v>1284</v>
      </c>
      <c r="AI643" t="s">
        <v>1295</v>
      </c>
      <c r="AJ643" s="12" t="s">
        <v>1297</v>
      </c>
      <c r="AK643" t="s">
        <v>125</v>
      </c>
      <c r="AL643" t="s">
        <v>125</v>
      </c>
      <c r="AM643" s="8">
        <v>45178</v>
      </c>
      <c r="AN643" s="12" t="s">
        <v>1297</v>
      </c>
      <c r="AO643" s="12" t="s">
        <v>1297</v>
      </c>
      <c r="AP643" t="s">
        <v>1703</v>
      </c>
      <c r="AQ643" t="s">
        <v>120</v>
      </c>
      <c r="AR643" s="35">
        <v>492644</v>
      </c>
      <c r="AS643" t="s">
        <v>1703</v>
      </c>
      <c r="AU643" s="29" t="str">
        <f>IFERROR(Table4[[#This Row],[THT]]/Table4[[#This Row],[ACD_CALLS]],"")</f>
        <v/>
      </c>
      <c r="AV643" s="29">
        <f>COUNTIF(Roster!B:B,Table4[[#This Row],[EMPLID]])</f>
        <v>1</v>
      </c>
      <c r="AW643" s="29">
        <f>IF(Table4[[#This Row],[Is Agent ]]=0,"",SUM(Table4[[#This Row],[I_ACD_TIME]],Table4[[#This Row],[I_ACD_OTHER_TIME]],Table4[[#This Row],[I_ACD_AUX_OUT_TIME]],Table4[[#This Row],[I_ACW_TIME]]))</f>
        <v>0</v>
      </c>
    </row>
    <row r="644" spans="1:49" x14ac:dyDescent="0.25">
      <c r="A644" s="29" t="str">
        <f>CONCATENATE(Table4[[#This Row],[CMSID]],"-",Table4[[#This Row],[CALL_DATE]])</f>
        <v>492644-45171</v>
      </c>
      <c r="B644">
        <v>53645102</v>
      </c>
      <c r="C644" s="8">
        <v>45171</v>
      </c>
      <c r="D644" t="s">
        <v>123</v>
      </c>
      <c r="E644">
        <v>0</v>
      </c>
      <c r="F644">
        <v>0</v>
      </c>
      <c r="G644">
        <v>0</v>
      </c>
      <c r="H644">
        <v>0</v>
      </c>
      <c r="I644">
        <v>0</v>
      </c>
      <c r="J644">
        <v>0</v>
      </c>
      <c r="K644">
        <v>0</v>
      </c>
      <c r="L644">
        <v>461</v>
      </c>
      <c r="M644">
        <v>587</v>
      </c>
      <c r="N644">
        <v>0</v>
      </c>
      <c r="O644">
        <v>9</v>
      </c>
      <c r="P644">
        <v>0</v>
      </c>
      <c r="Q644">
        <v>0</v>
      </c>
      <c r="R644">
        <v>0</v>
      </c>
      <c r="S644">
        <v>0</v>
      </c>
      <c r="T644">
        <v>0</v>
      </c>
      <c r="U644">
        <v>29421</v>
      </c>
      <c r="V644">
        <v>12960</v>
      </c>
      <c r="W644">
        <v>152</v>
      </c>
      <c r="X644">
        <v>11</v>
      </c>
      <c r="Y644">
        <v>0</v>
      </c>
      <c r="Z644">
        <v>2040</v>
      </c>
      <c r="AA644">
        <v>0</v>
      </c>
      <c r="AB644">
        <v>7386</v>
      </c>
      <c r="AC644">
        <v>2901</v>
      </c>
      <c r="AD644">
        <v>0</v>
      </c>
      <c r="AE644">
        <v>42</v>
      </c>
      <c r="AF644">
        <v>0</v>
      </c>
      <c r="AG644" t="s">
        <v>1350</v>
      </c>
      <c r="AH644" t="s">
        <v>1284</v>
      </c>
      <c r="AI644" t="s">
        <v>1295</v>
      </c>
      <c r="AJ644" s="12" t="s">
        <v>1297</v>
      </c>
      <c r="AK644" t="s">
        <v>128</v>
      </c>
      <c r="AL644" t="s">
        <v>128</v>
      </c>
      <c r="AM644" s="8">
        <v>45171</v>
      </c>
      <c r="AN644" s="12" t="s">
        <v>1297</v>
      </c>
      <c r="AO644" s="12" t="s">
        <v>1297</v>
      </c>
      <c r="AP644" t="s">
        <v>1703</v>
      </c>
      <c r="AQ644" t="s">
        <v>120</v>
      </c>
      <c r="AR644" s="35">
        <v>492644</v>
      </c>
      <c r="AS644" t="s">
        <v>1703</v>
      </c>
      <c r="AU644" s="29" t="str">
        <f>IFERROR(Table4[[#This Row],[THT]]/Table4[[#This Row],[ACD_CALLS]],"")</f>
        <v/>
      </c>
      <c r="AV644" s="29">
        <f>COUNTIF(Roster!B:B,Table4[[#This Row],[EMPLID]])</f>
        <v>1</v>
      </c>
      <c r="AW644" s="29">
        <f>IF(Table4[[#This Row],[Is Agent ]]=0,"",SUM(Table4[[#This Row],[I_ACD_TIME]],Table4[[#This Row],[I_ACD_OTHER_TIME]],Table4[[#This Row],[I_ACD_AUX_OUT_TIME]],Table4[[#This Row],[I_ACW_TIME]]))</f>
        <v>0</v>
      </c>
    </row>
    <row r="645" spans="1:49" x14ac:dyDescent="0.25">
      <c r="A645" s="29" t="str">
        <f>CONCATENATE(Table4[[#This Row],[CMSID]],"-",Table4[[#This Row],[CALL_DATE]])</f>
        <v>492644-45170</v>
      </c>
      <c r="B645">
        <v>53645102</v>
      </c>
      <c r="C645" s="8">
        <v>45170</v>
      </c>
      <c r="D645" t="s">
        <v>118</v>
      </c>
      <c r="E645">
        <v>28</v>
      </c>
      <c r="F645">
        <v>0</v>
      </c>
      <c r="G645">
        <v>14520</v>
      </c>
      <c r="H645">
        <v>338</v>
      </c>
      <c r="I645">
        <v>724</v>
      </c>
      <c r="J645">
        <v>0</v>
      </c>
      <c r="K645">
        <v>0</v>
      </c>
      <c r="L645">
        <v>1027</v>
      </c>
      <c r="M645">
        <v>0</v>
      </c>
      <c r="N645">
        <v>0</v>
      </c>
      <c r="O645">
        <v>5</v>
      </c>
      <c r="P645">
        <v>1169</v>
      </c>
      <c r="Q645">
        <v>9</v>
      </c>
      <c r="R645">
        <v>130</v>
      </c>
      <c r="S645">
        <v>3</v>
      </c>
      <c r="T645">
        <v>0</v>
      </c>
      <c r="U645">
        <v>0</v>
      </c>
      <c r="V645">
        <v>0</v>
      </c>
      <c r="W645">
        <v>0</v>
      </c>
      <c r="X645">
        <v>0</v>
      </c>
      <c r="Y645">
        <v>0</v>
      </c>
      <c r="Z645">
        <v>0</v>
      </c>
      <c r="AA645">
        <v>0</v>
      </c>
      <c r="AB645">
        <v>0</v>
      </c>
      <c r="AC645">
        <v>0</v>
      </c>
      <c r="AD645">
        <v>0</v>
      </c>
      <c r="AE645">
        <v>0</v>
      </c>
      <c r="AF645">
        <v>0</v>
      </c>
      <c r="AG645" t="s">
        <v>1350</v>
      </c>
      <c r="AH645" t="s">
        <v>1284</v>
      </c>
      <c r="AI645" t="s">
        <v>1295</v>
      </c>
      <c r="AJ645" s="12" t="s">
        <v>1297</v>
      </c>
      <c r="AK645" t="s">
        <v>128</v>
      </c>
      <c r="AL645" t="s">
        <v>128</v>
      </c>
      <c r="AM645" s="8">
        <v>45171</v>
      </c>
      <c r="AN645" s="12" t="s">
        <v>1297</v>
      </c>
      <c r="AO645" s="12" t="s">
        <v>1297</v>
      </c>
      <c r="AP645" t="s">
        <v>1703</v>
      </c>
      <c r="AQ645" t="s">
        <v>120</v>
      </c>
      <c r="AR645" s="35">
        <v>492644</v>
      </c>
      <c r="AS645" t="s">
        <v>1703</v>
      </c>
      <c r="AU645" s="29">
        <f>IFERROR(Table4[[#This Row],[THT]]/Table4[[#This Row],[ACD_CALLS]],"")</f>
        <v>0</v>
      </c>
      <c r="AV645" s="29">
        <f>COUNTIF(Roster!B:B,Table4[[#This Row],[EMPLID]])</f>
        <v>1</v>
      </c>
      <c r="AW645" s="29">
        <f>IF(Table4[[#This Row],[Is Agent ]]=0,"",SUM(Table4[[#This Row],[I_ACD_TIME]],Table4[[#This Row],[I_ACD_OTHER_TIME]],Table4[[#This Row],[I_ACD_AUX_OUT_TIME]],Table4[[#This Row],[I_ACW_TIME]]))</f>
        <v>15582</v>
      </c>
    </row>
    <row r="646" spans="1:49" x14ac:dyDescent="0.25">
      <c r="A646" s="29" t="str">
        <f>CONCATENATE(Table4[[#This Row],[CMSID]],"-",Table4[[#This Row],[CALL_DATE]])</f>
        <v>132641-45175</v>
      </c>
      <c r="B646">
        <v>77492102</v>
      </c>
      <c r="C646" s="8">
        <v>45175</v>
      </c>
      <c r="D646" t="s">
        <v>118</v>
      </c>
      <c r="E646">
        <v>49</v>
      </c>
      <c r="F646">
        <v>0</v>
      </c>
      <c r="G646">
        <v>21472</v>
      </c>
      <c r="H646">
        <v>2018</v>
      </c>
      <c r="I646">
        <v>1092</v>
      </c>
      <c r="J646">
        <v>915</v>
      </c>
      <c r="K646">
        <v>0</v>
      </c>
      <c r="L646">
        <v>1092</v>
      </c>
      <c r="M646">
        <v>0</v>
      </c>
      <c r="N646">
        <v>0</v>
      </c>
      <c r="O646">
        <v>11</v>
      </c>
      <c r="P646">
        <v>3215</v>
      </c>
      <c r="Q646">
        <v>21</v>
      </c>
      <c r="R646">
        <v>231</v>
      </c>
      <c r="S646">
        <v>0</v>
      </c>
      <c r="T646">
        <v>5</v>
      </c>
      <c r="U646">
        <v>0</v>
      </c>
      <c r="V646">
        <v>0</v>
      </c>
      <c r="W646">
        <v>0</v>
      </c>
      <c r="X646">
        <v>0</v>
      </c>
      <c r="Y646">
        <v>0</v>
      </c>
      <c r="Z646">
        <v>0</v>
      </c>
      <c r="AA646">
        <v>0</v>
      </c>
      <c r="AB646">
        <v>0</v>
      </c>
      <c r="AC646">
        <v>0</v>
      </c>
      <c r="AD646">
        <v>0</v>
      </c>
      <c r="AE646">
        <v>0</v>
      </c>
      <c r="AF646">
        <v>0</v>
      </c>
      <c r="AG646" t="s">
        <v>1374</v>
      </c>
      <c r="AH646" t="s">
        <v>1289</v>
      </c>
      <c r="AI646" t="s">
        <v>1295</v>
      </c>
      <c r="AJ646" s="12" t="s">
        <v>1297</v>
      </c>
      <c r="AK646" t="s">
        <v>128</v>
      </c>
      <c r="AL646" t="s">
        <v>128</v>
      </c>
      <c r="AM646" s="8">
        <v>45178</v>
      </c>
      <c r="AN646" s="12" t="s">
        <v>1297</v>
      </c>
      <c r="AO646" s="12" t="s">
        <v>1297</v>
      </c>
      <c r="AP646" t="s">
        <v>1703</v>
      </c>
      <c r="AQ646" t="s">
        <v>120</v>
      </c>
      <c r="AR646" s="35">
        <v>132641</v>
      </c>
      <c r="AS646" t="s">
        <v>1703</v>
      </c>
      <c r="AU646" s="29">
        <f>IFERROR(Table4[[#This Row],[THT]]/Table4[[#This Row],[ACD_CALLS]],"")</f>
        <v>0</v>
      </c>
      <c r="AV646" s="29">
        <f>COUNTIF(Roster!B:B,Table4[[#This Row],[EMPLID]])</f>
        <v>1</v>
      </c>
      <c r="AW646" s="29">
        <f>IF(Table4[[#This Row],[Is Agent ]]=0,"",SUM(Table4[[#This Row],[I_ACD_TIME]],Table4[[#This Row],[I_ACD_OTHER_TIME]],Table4[[#This Row],[I_ACD_AUX_OUT_TIME]],Table4[[#This Row],[I_ACW_TIME]]))</f>
        <v>25497</v>
      </c>
    </row>
    <row r="647" spans="1:49" x14ac:dyDescent="0.25">
      <c r="A647" s="29" t="str">
        <f>CONCATENATE(Table4[[#This Row],[CMSID]],"-",Table4[[#This Row],[CALL_DATE]])</f>
        <v>132641-45178</v>
      </c>
      <c r="B647">
        <v>77492102</v>
      </c>
      <c r="C647" s="8">
        <v>45178</v>
      </c>
      <c r="D647" t="s">
        <v>123</v>
      </c>
      <c r="E647">
        <v>0</v>
      </c>
      <c r="F647">
        <v>0</v>
      </c>
      <c r="G647">
        <v>0</v>
      </c>
      <c r="H647">
        <v>0</v>
      </c>
      <c r="I647">
        <v>0</v>
      </c>
      <c r="J647">
        <v>0</v>
      </c>
      <c r="K647">
        <v>0</v>
      </c>
      <c r="L647">
        <v>4088</v>
      </c>
      <c r="M647">
        <v>0</v>
      </c>
      <c r="N647">
        <v>0</v>
      </c>
      <c r="O647">
        <v>12</v>
      </c>
      <c r="P647">
        <v>1187</v>
      </c>
      <c r="Q647">
        <v>5</v>
      </c>
      <c r="R647">
        <v>0</v>
      </c>
      <c r="S647">
        <v>0</v>
      </c>
      <c r="T647">
        <v>1</v>
      </c>
      <c r="U647">
        <v>35819</v>
      </c>
      <c r="V647">
        <v>9673</v>
      </c>
      <c r="W647">
        <v>2418</v>
      </c>
      <c r="X647">
        <v>51</v>
      </c>
      <c r="Y647">
        <v>0</v>
      </c>
      <c r="Z647">
        <v>2410</v>
      </c>
      <c r="AA647">
        <v>0</v>
      </c>
      <c r="AB647">
        <v>6391</v>
      </c>
      <c r="AC647">
        <v>0</v>
      </c>
      <c r="AD647">
        <v>0</v>
      </c>
      <c r="AE647">
        <v>0</v>
      </c>
      <c r="AF647">
        <v>0</v>
      </c>
      <c r="AG647" t="s">
        <v>1374</v>
      </c>
      <c r="AH647" t="s">
        <v>1289</v>
      </c>
      <c r="AI647" t="s">
        <v>1295</v>
      </c>
      <c r="AJ647" s="12" t="s">
        <v>1297</v>
      </c>
      <c r="AK647" t="s">
        <v>128</v>
      </c>
      <c r="AL647" t="s">
        <v>128</v>
      </c>
      <c r="AM647" s="8">
        <v>45178</v>
      </c>
      <c r="AN647" s="12" t="s">
        <v>1297</v>
      </c>
      <c r="AO647" s="12" t="s">
        <v>1297</v>
      </c>
      <c r="AP647" t="s">
        <v>1703</v>
      </c>
      <c r="AQ647" t="s">
        <v>120</v>
      </c>
      <c r="AR647" s="35">
        <v>132641</v>
      </c>
      <c r="AS647" t="s">
        <v>1703</v>
      </c>
      <c r="AU647" s="29" t="str">
        <f>IFERROR(Table4[[#This Row],[THT]]/Table4[[#This Row],[ACD_CALLS]],"")</f>
        <v/>
      </c>
      <c r="AV647" s="29">
        <f>COUNTIF(Roster!B:B,Table4[[#This Row],[EMPLID]])</f>
        <v>1</v>
      </c>
      <c r="AW647" s="29">
        <f>IF(Table4[[#This Row],[Is Agent ]]=0,"",SUM(Table4[[#This Row],[I_ACD_TIME]],Table4[[#This Row],[I_ACD_OTHER_TIME]],Table4[[#This Row],[I_ACD_AUX_OUT_TIME]],Table4[[#This Row],[I_ACW_TIME]]))</f>
        <v>0</v>
      </c>
    </row>
    <row r="648" spans="1:49" x14ac:dyDescent="0.25">
      <c r="A648" s="29" t="str">
        <f>CONCATENATE(Table4[[#This Row],[CMSID]],"-",Table4[[#This Row],[CALL_DATE]])</f>
        <v>132641-45171</v>
      </c>
      <c r="B648">
        <v>77492102</v>
      </c>
      <c r="C648" s="8">
        <v>45171</v>
      </c>
      <c r="D648" t="s">
        <v>118</v>
      </c>
      <c r="E648">
        <v>42</v>
      </c>
      <c r="F648">
        <v>0</v>
      </c>
      <c r="G648">
        <v>24035</v>
      </c>
      <c r="H648">
        <v>2719</v>
      </c>
      <c r="I648">
        <v>1185</v>
      </c>
      <c r="J648">
        <v>777</v>
      </c>
      <c r="K648">
        <v>0</v>
      </c>
      <c r="L648">
        <v>1185</v>
      </c>
      <c r="M648">
        <v>0</v>
      </c>
      <c r="N648">
        <v>0</v>
      </c>
      <c r="O648">
        <v>10</v>
      </c>
      <c r="P648">
        <v>3956</v>
      </c>
      <c r="Q648">
        <v>20</v>
      </c>
      <c r="R648">
        <v>202</v>
      </c>
      <c r="S648">
        <v>0</v>
      </c>
      <c r="T648">
        <v>4</v>
      </c>
      <c r="U648">
        <v>0</v>
      </c>
      <c r="V648">
        <v>0</v>
      </c>
      <c r="W648">
        <v>0</v>
      </c>
      <c r="X648">
        <v>0</v>
      </c>
      <c r="Y648">
        <v>0</v>
      </c>
      <c r="Z648">
        <v>0</v>
      </c>
      <c r="AA648">
        <v>0</v>
      </c>
      <c r="AB648">
        <v>0</v>
      </c>
      <c r="AC648">
        <v>0</v>
      </c>
      <c r="AD648">
        <v>0</v>
      </c>
      <c r="AE648">
        <v>0</v>
      </c>
      <c r="AF648">
        <v>0</v>
      </c>
      <c r="AG648" t="s">
        <v>1374</v>
      </c>
      <c r="AH648" t="s">
        <v>1289</v>
      </c>
      <c r="AI648" t="s">
        <v>1295</v>
      </c>
      <c r="AJ648" s="12" t="s">
        <v>1297</v>
      </c>
      <c r="AK648" t="s">
        <v>128</v>
      </c>
      <c r="AL648" t="s">
        <v>128</v>
      </c>
      <c r="AM648" s="8">
        <v>45171</v>
      </c>
      <c r="AN648" s="12" t="s">
        <v>1297</v>
      </c>
      <c r="AO648" s="12" t="s">
        <v>1297</v>
      </c>
      <c r="AP648" t="s">
        <v>1703</v>
      </c>
      <c r="AQ648" t="s">
        <v>120</v>
      </c>
      <c r="AR648" s="35">
        <v>132641</v>
      </c>
      <c r="AS648" t="s">
        <v>1703</v>
      </c>
      <c r="AU648" s="29">
        <f>IFERROR(Table4[[#This Row],[THT]]/Table4[[#This Row],[ACD_CALLS]],"")</f>
        <v>0</v>
      </c>
      <c r="AV648" s="29">
        <f>COUNTIF(Roster!B:B,Table4[[#This Row],[EMPLID]])</f>
        <v>1</v>
      </c>
      <c r="AW648" s="29">
        <f>IF(Table4[[#This Row],[Is Agent ]]=0,"",SUM(Table4[[#This Row],[I_ACD_TIME]],Table4[[#This Row],[I_ACD_OTHER_TIME]],Table4[[#This Row],[I_ACD_AUX_OUT_TIME]],Table4[[#This Row],[I_ACW_TIME]]))</f>
        <v>28716</v>
      </c>
    </row>
    <row r="649" spans="1:49" x14ac:dyDescent="0.25">
      <c r="A649" s="29" t="str">
        <f>CONCATENATE(Table4[[#This Row],[CMSID]],"-",Table4[[#This Row],[CALL_DATE]])</f>
        <v>132641-45171</v>
      </c>
      <c r="B649">
        <v>77492102</v>
      </c>
      <c r="C649" s="8">
        <v>45171</v>
      </c>
      <c r="D649" t="s">
        <v>123</v>
      </c>
      <c r="E649">
        <v>2</v>
      </c>
      <c r="F649">
        <v>0</v>
      </c>
      <c r="G649">
        <v>749</v>
      </c>
      <c r="H649">
        <v>18</v>
      </c>
      <c r="I649">
        <v>80</v>
      </c>
      <c r="J649">
        <v>60</v>
      </c>
      <c r="K649">
        <v>0</v>
      </c>
      <c r="L649">
        <v>2977</v>
      </c>
      <c r="M649">
        <v>0</v>
      </c>
      <c r="N649">
        <v>0</v>
      </c>
      <c r="O649">
        <v>6</v>
      </c>
      <c r="P649">
        <v>99</v>
      </c>
      <c r="Q649">
        <v>2</v>
      </c>
      <c r="R649">
        <v>6</v>
      </c>
      <c r="S649">
        <v>0</v>
      </c>
      <c r="T649">
        <v>1</v>
      </c>
      <c r="U649">
        <v>37963</v>
      </c>
      <c r="V649">
        <v>9397</v>
      </c>
      <c r="W649">
        <v>0</v>
      </c>
      <c r="X649">
        <v>230</v>
      </c>
      <c r="Y649">
        <v>1340</v>
      </c>
      <c r="Z649">
        <v>2153</v>
      </c>
      <c r="AA649">
        <v>0</v>
      </c>
      <c r="AB649">
        <v>4395</v>
      </c>
      <c r="AC649">
        <v>0</v>
      </c>
      <c r="AD649">
        <v>0</v>
      </c>
      <c r="AE649">
        <v>0</v>
      </c>
      <c r="AF649">
        <v>0</v>
      </c>
      <c r="AG649" t="s">
        <v>1374</v>
      </c>
      <c r="AH649" t="s">
        <v>1289</v>
      </c>
      <c r="AI649" t="s">
        <v>1295</v>
      </c>
      <c r="AJ649" s="12" t="s">
        <v>1297</v>
      </c>
      <c r="AK649" t="s">
        <v>128</v>
      </c>
      <c r="AL649" t="s">
        <v>128</v>
      </c>
      <c r="AM649" s="8">
        <v>45171</v>
      </c>
      <c r="AN649" s="12" t="s">
        <v>1297</v>
      </c>
      <c r="AO649" s="12" t="s">
        <v>1297</v>
      </c>
      <c r="AP649" t="s">
        <v>1703</v>
      </c>
      <c r="AQ649" t="s">
        <v>120</v>
      </c>
      <c r="AR649" s="35">
        <v>132641</v>
      </c>
      <c r="AS649" t="s">
        <v>1703</v>
      </c>
      <c r="AU649" s="29">
        <f>IFERROR(Table4[[#This Row],[THT]]/Table4[[#This Row],[ACD_CALLS]],"")</f>
        <v>0</v>
      </c>
      <c r="AV649" s="29">
        <f>COUNTIF(Roster!B:B,Table4[[#This Row],[EMPLID]])</f>
        <v>1</v>
      </c>
      <c r="AW649" s="29">
        <f>IF(Table4[[#This Row],[Is Agent ]]=0,"",SUM(Table4[[#This Row],[I_ACD_TIME]],Table4[[#This Row],[I_ACD_OTHER_TIME]],Table4[[#This Row],[I_ACD_AUX_OUT_TIME]],Table4[[#This Row],[I_ACW_TIME]]))</f>
        <v>907</v>
      </c>
    </row>
    <row r="650" spans="1:49" x14ac:dyDescent="0.25">
      <c r="A650" s="29" t="str">
        <f>CONCATENATE(Table4[[#This Row],[CMSID]],"-",Table4[[#This Row],[CALL_DATE]])</f>
        <v>132641-45178</v>
      </c>
      <c r="B650">
        <v>77492102</v>
      </c>
      <c r="C650" s="8">
        <v>45178</v>
      </c>
      <c r="D650" t="s">
        <v>118</v>
      </c>
      <c r="E650">
        <v>42</v>
      </c>
      <c r="F650">
        <v>0</v>
      </c>
      <c r="G650">
        <v>20516</v>
      </c>
      <c r="H650">
        <v>2305</v>
      </c>
      <c r="I650">
        <v>796</v>
      </c>
      <c r="J650">
        <v>701</v>
      </c>
      <c r="K650">
        <v>0</v>
      </c>
      <c r="L650">
        <v>796</v>
      </c>
      <c r="M650">
        <v>0</v>
      </c>
      <c r="N650">
        <v>0</v>
      </c>
      <c r="O650">
        <v>8</v>
      </c>
      <c r="P650">
        <v>3160</v>
      </c>
      <c r="Q650">
        <v>17</v>
      </c>
      <c r="R650">
        <v>206</v>
      </c>
      <c r="S650">
        <v>0</v>
      </c>
      <c r="T650">
        <v>4</v>
      </c>
      <c r="U650">
        <v>0</v>
      </c>
      <c r="V650">
        <v>0</v>
      </c>
      <c r="W650">
        <v>0</v>
      </c>
      <c r="X650">
        <v>0</v>
      </c>
      <c r="Y650">
        <v>0</v>
      </c>
      <c r="Z650">
        <v>0</v>
      </c>
      <c r="AA650">
        <v>0</v>
      </c>
      <c r="AB650">
        <v>0</v>
      </c>
      <c r="AC650">
        <v>0</v>
      </c>
      <c r="AD650">
        <v>0</v>
      </c>
      <c r="AE650">
        <v>0</v>
      </c>
      <c r="AF650">
        <v>0</v>
      </c>
      <c r="AG650" t="s">
        <v>1374</v>
      </c>
      <c r="AH650" t="s">
        <v>1289</v>
      </c>
      <c r="AI650" t="s">
        <v>1295</v>
      </c>
      <c r="AJ650" s="12" t="s">
        <v>1297</v>
      </c>
      <c r="AK650" t="s">
        <v>128</v>
      </c>
      <c r="AL650" t="s">
        <v>128</v>
      </c>
      <c r="AM650" s="8">
        <v>45178</v>
      </c>
      <c r="AN650" s="12" t="s">
        <v>1297</v>
      </c>
      <c r="AO650" s="12" t="s">
        <v>1297</v>
      </c>
      <c r="AP650" t="s">
        <v>1703</v>
      </c>
      <c r="AQ650" t="s">
        <v>120</v>
      </c>
      <c r="AR650" s="35">
        <v>132641</v>
      </c>
      <c r="AS650" t="s">
        <v>1703</v>
      </c>
      <c r="AU650" s="29">
        <f>IFERROR(Table4[[#This Row],[THT]]/Table4[[#This Row],[ACD_CALLS]],"")</f>
        <v>0</v>
      </c>
      <c r="AV650" s="29">
        <f>COUNTIF(Roster!B:B,Table4[[#This Row],[EMPLID]])</f>
        <v>1</v>
      </c>
      <c r="AW650" s="29">
        <f>IF(Table4[[#This Row],[Is Agent ]]=0,"",SUM(Table4[[#This Row],[I_ACD_TIME]],Table4[[#This Row],[I_ACD_OTHER_TIME]],Table4[[#This Row],[I_ACD_AUX_OUT_TIME]],Table4[[#This Row],[I_ACW_TIME]]))</f>
        <v>24318</v>
      </c>
    </row>
    <row r="651" spans="1:49" x14ac:dyDescent="0.25">
      <c r="A651" s="29" t="str">
        <f>CONCATENATE(Table4[[#This Row],[CMSID]],"-",Table4[[#This Row],[CALL_DATE]])</f>
        <v>132641-45175</v>
      </c>
      <c r="B651">
        <v>77492102</v>
      </c>
      <c r="C651" s="8">
        <v>45175</v>
      </c>
      <c r="D651" t="s">
        <v>123</v>
      </c>
      <c r="E651">
        <v>2</v>
      </c>
      <c r="F651">
        <v>0</v>
      </c>
      <c r="G651">
        <v>377</v>
      </c>
      <c r="H651">
        <v>0</v>
      </c>
      <c r="I651">
        <v>0</v>
      </c>
      <c r="J651">
        <v>60</v>
      </c>
      <c r="K651">
        <v>0</v>
      </c>
      <c r="L651">
        <v>2870</v>
      </c>
      <c r="M651">
        <v>0</v>
      </c>
      <c r="N651">
        <v>0</v>
      </c>
      <c r="O651">
        <v>12</v>
      </c>
      <c r="P651">
        <v>448</v>
      </c>
      <c r="Q651">
        <v>1</v>
      </c>
      <c r="R651">
        <v>6</v>
      </c>
      <c r="S651">
        <v>0</v>
      </c>
      <c r="T651">
        <v>0</v>
      </c>
      <c r="U651">
        <v>35904</v>
      </c>
      <c r="V651">
        <v>8230</v>
      </c>
      <c r="W651">
        <v>2595</v>
      </c>
      <c r="X651">
        <v>140</v>
      </c>
      <c r="Y651">
        <v>0</v>
      </c>
      <c r="Z651">
        <v>2538</v>
      </c>
      <c r="AA651">
        <v>0</v>
      </c>
      <c r="AB651">
        <v>4444</v>
      </c>
      <c r="AC651">
        <v>3</v>
      </c>
      <c r="AD651">
        <v>0</v>
      </c>
      <c r="AE651">
        <v>0</v>
      </c>
      <c r="AF651">
        <v>0</v>
      </c>
      <c r="AG651" t="s">
        <v>1374</v>
      </c>
      <c r="AH651" t="s">
        <v>1289</v>
      </c>
      <c r="AI651" t="s">
        <v>1295</v>
      </c>
      <c r="AJ651" s="12" t="s">
        <v>1297</v>
      </c>
      <c r="AK651" t="s">
        <v>128</v>
      </c>
      <c r="AL651" t="s">
        <v>128</v>
      </c>
      <c r="AM651" s="8">
        <v>45178</v>
      </c>
      <c r="AN651" s="12" t="s">
        <v>1297</v>
      </c>
      <c r="AO651" s="12" t="s">
        <v>1297</v>
      </c>
      <c r="AP651" t="s">
        <v>1703</v>
      </c>
      <c r="AQ651" t="s">
        <v>120</v>
      </c>
      <c r="AR651" s="35">
        <v>132641</v>
      </c>
      <c r="AS651" t="s">
        <v>1703</v>
      </c>
      <c r="AU651" s="29">
        <f>IFERROR(Table4[[#This Row],[THT]]/Table4[[#This Row],[ACD_CALLS]],"")</f>
        <v>0</v>
      </c>
      <c r="AV651" s="29">
        <f>COUNTIF(Roster!B:B,Table4[[#This Row],[EMPLID]])</f>
        <v>1</v>
      </c>
      <c r="AW651" s="29">
        <f>IF(Table4[[#This Row],[Is Agent ]]=0,"",SUM(Table4[[#This Row],[I_ACD_TIME]],Table4[[#This Row],[I_ACD_OTHER_TIME]],Table4[[#This Row],[I_ACD_AUX_OUT_TIME]],Table4[[#This Row],[I_ACW_TIME]]))</f>
        <v>437</v>
      </c>
    </row>
    <row r="652" spans="1:49" x14ac:dyDescent="0.25">
      <c r="A652" s="29" t="str">
        <f>CONCATENATE(Table4[[#This Row],[CMSID]],"-",Table4[[#This Row],[CALL_DATE]])</f>
        <v>167641-45170</v>
      </c>
      <c r="B652">
        <v>128978102</v>
      </c>
      <c r="C652" s="8">
        <v>45170</v>
      </c>
      <c r="D652" t="s">
        <v>118</v>
      </c>
      <c r="E652">
        <v>39</v>
      </c>
      <c r="F652">
        <v>0</v>
      </c>
      <c r="G652">
        <v>19625</v>
      </c>
      <c r="H652">
        <v>2091</v>
      </c>
      <c r="I652">
        <v>401</v>
      </c>
      <c r="J652">
        <v>2</v>
      </c>
      <c r="K652">
        <v>0</v>
      </c>
      <c r="L652">
        <v>4497</v>
      </c>
      <c r="M652">
        <v>0</v>
      </c>
      <c r="N652">
        <v>0</v>
      </c>
      <c r="O652">
        <v>29</v>
      </c>
      <c r="P652">
        <v>2640</v>
      </c>
      <c r="Q652">
        <v>17</v>
      </c>
      <c r="R652">
        <v>184</v>
      </c>
      <c r="S652">
        <v>0</v>
      </c>
      <c r="T652">
        <v>2</v>
      </c>
      <c r="U652">
        <v>30579</v>
      </c>
      <c r="V652">
        <v>8677</v>
      </c>
      <c r="W652">
        <v>0</v>
      </c>
      <c r="X652">
        <v>597</v>
      </c>
      <c r="Y652">
        <v>0</v>
      </c>
      <c r="Z652">
        <v>1780</v>
      </c>
      <c r="AA652">
        <v>0</v>
      </c>
      <c r="AB652">
        <v>5056</v>
      </c>
      <c r="AC652">
        <v>306</v>
      </c>
      <c r="AD652">
        <v>0</v>
      </c>
      <c r="AE652">
        <v>0</v>
      </c>
      <c r="AF652">
        <v>0</v>
      </c>
      <c r="AG652" t="s">
        <v>1425</v>
      </c>
      <c r="AH652" t="s">
        <v>1701</v>
      </c>
      <c r="AI652" t="s">
        <v>1295</v>
      </c>
      <c r="AJ652" s="12" t="s">
        <v>1297</v>
      </c>
      <c r="AK652" t="s">
        <v>124</v>
      </c>
      <c r="AL652" t="s">
        <v>124</v>
      </c>
      <c r="AM652" s="8">
        <v>45171</v>
      </c>
      <c r="AN652" s="12" t="s">
        <v>1297</v>
      </c>
      <c r="AO652" s="12" t="s">
        <v>1297</v>
      </c>
      <c r="AP652" t="s">
        <v>1703</v>
      </c>
      <c r="AQ652" t="s">
        <v>120</v>
      </c>
      <c r="AR652" s="35">
        <v>167641</v>
      </c>
      <c r="AS652" t="s">
        <v>1703</v>
      </c>
      <c r="AU652" s="29">
        <f>IFERROR(Table4[[#This Row],[THT]]/Table4[[#This Row],[ACD_CALLS]],"")</f>
        <v>0</v>
      </c>
      <c r="AV652" s="29">
        <f>COUNTIF(Roster!B:B,Table4[[#This Row],[EMPLID]])</f>
        <v>1</v>
      </c>
      <c r="AW652" s="29">
        <f>IF(Table4[[#This Row],[Is Agent ]]=0,"",SUM(Table4[[#This Row],[I_ACD_TIME]],Table4[[#This Row],[I_ACD_OTHER_TIME]],Table4[[#This Row],[I_ACD_AUX_OUT_TIME]],Table4[[#This Row],[I_ACW_TIME]]))</f>
        <v>22119</v>
      </c>
    </row>
    <row r="653" spans="1:49" x14ac:dyDescent="0.25">
      <c r="A653" s="29" t="str">
        <f>CONCATENATE(Table4[[#This Row],[CMSID]],"-",Table4[[#This Row],[CALL_DATE]])</f>
        <v>167641-45174</v>
      </c>
      <c r="B653">
        <v>128978102</v>
      </c>
      <c r="C653" s="8">
        <v>45174</v>
      </c>
      <c r="D653" t="s">
        <v>123</v>
      </c>
      <c r="E653">
        <v>0</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c r="Z653">
        <v>0</v>
      </c>
      <c r="AA653">
        <v>0</v>
      </c>
      <c r="AB653">
        <v>0</v>
      </c>
      <c r="AC653">
        <v>0</v>
      </c>
      <c r="AD653">
        <v>0</v>
      </c>
      <c r="AE653">
        <v>0</v>
      </c>
      <c r="AF653">
        <v>0</v>
      </c>
      <c r="AG653" t="s">
        <v>1425</v>
      </c>
      <c r="AH653" t="s">
        <v>1701</v>
      </c>
      <c r="AI653" t="s">
        <v>1295</v>
      </c>
      <c r="AJ653" s="12" t="s">
        <v>1297</v>
      </c>
      <c r="AK653" t="s">
        <v>124</v>
      </c>
      <c r="AL653" t="s">
        <v>124</v>
      </c>
      <c r="AM653" s="8">
        <v>45178</v>
      </c>
      <c r="AN653" s="12" t="s">
        <v>1297</v>
      </c>
      <c r="AO653" s="12" t="s">
        <v>1297</v>
      </c>
      <c r="AP653" t="s">
        <v>1703</v>
      </c>
      <c r="AQ653" t="s">
        <v>120</v>
      </c>
      <c r="AR653" s="35">
        <v>167641</v>
      </c>
      <c r="AS653" t="s">
        <v>1703</v>
      </c>
      <c r="AU653" s="29" t="str">
        <f>IFERROR(Table4[[#This Row],[THT]]/Table4[[#This Row],[ACD_CALLS]],"")</f>
        <v/>
      </c>
      <c r="AV653" s="29">
        <f>COUNTIF(Roster!B:B,Table4[[#This Row],[EMPLID]])</f>
        <v>1</v>
      </c>
      <c r="AW653" s="29">
        <f>IF(Table4[[#This Row],[Is Agent ]]=0,"",SUM(Table4[[#This Row],[I_ACD_TIME]],Table4[[#This Row],[I_ACD_OTHER_TIME]],Table4[[#This Row],[I_ACD_AUX_OUT_TIME]],Table4[[#This Row],[I_ACW_TIME]]))</f>
        <v>0</v>
      </c>
    </row>
    <row r="654" spans="1:49" x14ac:dyDescent="0.25">
      <c r="A654" s="29" t="str">
        <f>CONCATENATE(Table4[[#This Row],[CMSID]],"-",Table4[[#This Row],[CALL_DATE]])</f>
        <v>167641-45170</v>
      </c>
      <c r="B654">
        <v>128978102</v>
      </c>
      <c r="C654" s="8">
        <v>45170</v>
      </c>
      <c r="D654" t="s">
        <v>123</v>
      </c>
      <c r="E654">
        <v>0</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c r="Z654">
        <v>0</v>
      </c>
      <c r="AA654">
        <v>0</v>
      </c>
      <c r="AB654">
        <v>0</v>
      </c>
      <c r="AC654">
        <v>0</v>
      </c>
      <c r="AD654">
        <v>0</v>
      </c>
      <c r="AE654">
        <v>0</v>
      </c>
      <c r="AF654">
        <v>0</v>
      </c>
      <c r="AG654" t="s">
        <v>1425</v>
      </c>
      <c r="AH654" t="s">
        <v>1701</v>
      </c>
      <c r="AI654" t="s">
        <v>1295</v>
      </c>
      <c r="AJ654" s="12" t="s">
        <v>1297</v>
      </c>
      <c r="AK654" t="s">
        <v>124</v>
      </c>
      <c r="AL654" t="s">
        <v>124</v>
      </c>
      <c r="AM654" s="8">
        <v>45171</v>
      </c>
      <c r="AN654" s="12" t="s">
        <v>1297</v>
      </c>
      <c r="AO654" s="12" t="s">
        <v>1297</v>
      </c>
      <c r="AP654" t="s">
        <v>1703</v>
      </c>
      <c r="AQ654" t="s">
        <v>120</v>
      </c>
      <c r="AR654" s="35">
        <v>167641</v>
      </c>
      <c r="AS654" t="s">
        <v>1703</v>
      </c>
      <c r="AU654" s="29" t="str">
        <f>IFERROR(Table4[[#This Row],[THT]]/Table4[[#This Row],[ACD_CALLS]],"")</f>
        <v/>
      </c>
      <c r="AV654" s="29">
        <f>COUNTIF(Roster!B:B,Table4[[#This Row],[EMPLID]])</f>
        <v>1</v>
      </c>
      <c r="AW654" s="29">
        <f>IF(Table4[[#This Row],[Is Agent ]]=0,"",SUM(Table4[[#This Row],[I_ACD_TIME]],Table4[[#This Row],[I_ACD_OTHER_TIME]],Table4[[#This Row],[I_ACD_AUX_OUT_TIME]],Table4[[#This Row],[I_ACW_TIME]]))</f>
        <v>0</v>
      </c>
    </row>
    <row r="655" spans="1:49" x14ac:dyDescent="0.25">
      <c r="A655" s="29" t="str">
        <f>CONCATENATE(Table4[[#This Row],[CMSID]],"-",Table4[[#This Row],[CALL_DATE]])</f>
        <v>167641-45174</v>
      </c>
      <c r="B655">
        <v>128978102</v>
      </c>
      <c r="C655" s="8">
        <v>45174</v>
      </c>
      <c r="D655" t="s">
        <v>118</v>
      </c>
      <c r="E655">
        <v>20</v>
      </c>
      <c r="F655">
        <v>0</v>
      </c>
      <c r="G655">
        <v>15858</v>
      </c>
      <c r="H655">
        <v>2729</v>
      </c>
      <c r="I655">
        <v>20</v>
      </c>
      <c r="J655">
        <v>0</v>
      </c>
      <c r="K655">
        <v>0</v>
      </c>
      <c r="L655">
        <v>3972</v>
      </c>
      <c r="M655">
        <v>0</v>
      </c>
      <c r="N655">
        <v>0</v>
      </c>
      <c r="O655">
        <v>12</v>
      </c>
      <c r="P655">
        <v>3028</v>
      </c>
      <c r="Q655">
        <v>14</v>
      </c>
      <c r="R655">
        <v>98</v>
      </c>
      <c r="S655">
        <v>0</v>
      </c>
      <c r="T655">
        <v>2</v>
      </c>
      <c r="U655">
        <v>26960</v>
      </c>
      <c r="V655">
        <v>7348</v>
      </c>
      <c r="W655">
        <v>927</v>
      </c>
      <c r="X655">
        <v>141</v>
      </c>
      <c r="Y655">
        <v>0</v>
      </c>
      <c r="Z655">
        <v>1885</v>
      </c>
      <c r="AA655">
        <v>0</v>
      </c>
      <c r="AB655">
        <v>5289</v>
      </c>
      <c r="AC655">
        <v>0</v>
      </c>
      <c r="AD655">
        <v>0</v>
      </c>
      <c r="AE655">
        <v>0</v>
      </c>
      <c r="AF655">
        <v>0</v>
      </c>
      <c r="AG655" t="s">
        <v>1425</v>
      </c>
      <c r="AH655" t="s">
        <v>1701</v>
      </c>
      <c r="AI655" t="s">
        <v>1295</v>
      </c>
      <c r="AJ655" s="12" t="s">
        <v>1297</v>
      </c>
      <c r="AK655" t="s">
        <v>124</v>
      </c>
      <c r="AL655" t="s">
        <v>124</v>
      </c>
      <c r="AM655" s="8">
        <v>45178</v>
      </c>
      <c r="AN655" s="12" t="s">
        <v>1297</v>
      </c>
      <c r="AO655" s="12" t="s">
        <v>1297</v>
      </c>
      <c r="AP655" t="s">
        <v>1703</v>
      </c>
      <c r="AQ655" t="s">
        <v>120</v>
      </c>
      <c r="AR655" s="35">
        <v>167641</v>
      </c>
      <c r="AS655" t="s">
        <v>1703</v>
      </c>
      <c r="AU655" s="29">
        <f>IFERROR(Table4[[#This Row],[THT]]/Table4[[#This Row],[ACD_CALLS]],"")</f>
        <v>0</v>
      </c>
      <c r="AV655" s="29">
        <f>COUNTIF(Roster!B:B,Table4[[#This Row],[EMPLID]])</f>
        <v>1</v>
      </c>
      <c r="AW655" s="29">
        <f>IF(Table4[[#This Row],[Is Agent ]]=0,"",SUM(Table4[[#This Row],[I_ACD_TIME]],Table4[[#This Row],[I_ACD_OTHER_TIME]],Table4[[#This Row],[I_ACD_AUX_OUT_TIME]],Table4[[#This Row],[I_ACW_TIME]]))</f>
        <v>18607</v>
      </c>
    </row>
    <row r="656" spans="1:49" x14ac:dyDescent="0.25">
      <c r="A656" s="29" t="str">
        <f>CONCATENATE(Table4[[#This Row],[CMSID]],"-",Table4[[#This Row],[CALL_DATE]])</f>
        <v>48640-45177</v>
      </c>
      <c r="B656">
        <v>38273101</v>
      </c>
      <c r="C656" s="8">
        <v>45177</v>
      </c>
      <c r="D656" t="s">
        <v>123</v>
      </c>
      <c r="E656">
        <v>0</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c r="Z656">
        <v>0</v>
      </c>
      <c r="AA656">
        <v>0</v>
      </c>
      <c r="AB656">
        <v>0</v>
      </c>
      <c r="AC656">
        <v>0</v>
      </c>
      <c r="AD656">
        <v>0</v>
      </c>
      <c r="AE656">
        <v>0</v>
      </c>
      <c r="AF656">
        <v>0</v>
      </c>
      <c r="AG656" t="s">
        <v>1335</v>
      </c>
      <c r="AH656" t="s">
        <v>1287</v>
      </c>
      <c r="AI656" t="s">
        <v>1295</v>
      </c>
      <c r="AJ656" s="12" t="s">
        <v>1297</v>
      </c>
      <c r="AK656" t="s">
        <v>125</v>
      </c>
      <c r="AL656" t="s">
        <v>125</v>
      </c>
      <c r="AM656" s="8">
        <v>45178</v>
      </c>
      <c r="AN656" s="12" t="s">
        <v>1297</v>
      </c>
      <c r="AO656" s="12" t="s">
        <v>1297</v>
      </c>
      <c r="AP656" t="s">
        <v>1703</v>
      </c>
      <c r="AQ656" t="s">
        <v>120</v>
      </c>
      <c r="AR656" s="35">
        <v>48640</v>
      </c>
      <c r="AS656" t="s">
        <v>1703</v>
      </c>
      <c r="AU656" s="29" t="str">
        <f>IFERROR(Table4[[#This Row],[THT]]/Table4[[#This Row],[ACD_CALLS]],"")</f>
        <v/>
      </c>
      <c r="AV656" s="29">
        <f>COUNTIF(Roster!B:B,Table4[[#This Row],[EMPLID]])</f>
        <v>1</v>
      </c>
      <c r="AW656" s="29">
        <f>IF(Table4[[#This Row],[Is Agent ]]=0,"",SUM(Table4[[#This Row],[I_ACD_TIME]],Table4[[#This Row],[I_ACD_OTHER_TIME]],Table4[[#This Row],[I_ACD_AUX_OUT_TIME]],Table4[[#This Row],[I_ACW_TIME]]))</f>
        <v>0</v>
      </c>
    </row>
    <row r="657" spans="1:49" x14ac:dyDescent="0.25">
      <c r="A657" s="29" t="str">
        <f>CONCATENATE(Table4[[#This Row],[CMSID]],"-",Table4[[#This Row],[CALL_DATE]])</f>
        <v>48640-45176</v>
      </c>
      <c r="B657">
        <v>38273101</v>
      </c>
      <c r="C657" s="8">
        <v>45176</v>
      </c>
      <c r="D657" t="s">
        <v>118</v>
      </c>
      <c r="E657">
        <v>45</v>
      </c>
      <c r="F657">
        <v>0</v>
      </c>
      <c r="G657">
        <v>17114</v>
      </c>
      <c r="H657">
        <v>3104</v>
      </c>
      <c r="I657">
        <v>353</v>
      </c>
      <c r="J657">
        <v>611</v>
      </c>
      <c r="K657">
        <v>0</v>
      </c>
      <c r="L657">
        <v>1419</v>
      </c>
      <c r="M657">
        <v>0</v>
      </c>
      <c r="N657">
        <v>0</v>
      </c>
      <c r="O657">
        <v>27</v>
      </c>
      <c r="P657">
        <v>3486</v>
      </c>
      <c r="Q657">
        <v>18</v>
      </c>
      <c r="R657">
        <v>215</v>
      </c>
      <c r="S657">
        <v>0</v>
      </c>
      <c r="T657">
        <v>4</v>
      </c>
      <c r="U657">
        <v>35798</v>
      </c>
      <c r="V657">
        <v>10776</v>
      </c>
      <c r="W657">
        <v>2755</v>
      </c>
      <c r="X657">
        <v>351</v>
      </c>
      <c r="Y657">
        <v>0</v>
      </c>
      <c r="Z657">
        <v>3093</v>
      </c>
      <c r="AA657">
        <v>0</v>
      </c>
      <c r="AB657">
        <v>6309</v>
      </c>
      <c r="AC657">
        <v>2</v>
      </c>
      <c r="AD657">
        <v>0</v>
      </c>
      <c r="AE657">
        <v>206</v>
      </c>
      <c r="AF657">
        <v>0</v>
      </c>
      <c r="AG657" t="s">
        <v>1335</v>
      </c>
      <c r="AH657" t="s">
        <v>1287</v>
      </c>
      <c r="AI657" t="s">
        <v>1295</v>
      </c>
      <c r="AJ657" s="12" t="s">
        <v>1297</v>
      </c>
      <c r="AK657" t="s">
        <v>125</v>
      </c>
      <c r="AL657" t="s">
        <v>125</v>
      </c>
      <c r="AM657" s="8">
        <v>45178</v>
      </c>
      <c r="AN657" s="12" t="s">
        <v>1297</v>
      </c>
      <c r="AO657" s="12" t="s">
        <v>1297</v>
      </c>
      <c r="AP657" t="s">
        <v>1703</v>
      </c>
      <c r="AQ657" t="s">
        <v>120</v>
      </c>
      <c r="AR657" s="35">
        <v>48640</v>
      </c>
      <c r="AS657" t="s">
        <v>1703</v>
      </c>
      <c r="AU657" s="29">
        <f>IFERROR(Table4[[#This Row],[THT]]/Table4[[#This Row],[ACD_CALLS]],"")</f>
        <v>0</v>
      </c>
      <c r="AV657" s="29">
        <f>COUNTIF(Roster!B:B,Table4[[#This Row],[EMPLID]])</f>
        <v>1</v>
      </c>
      <c r="AW657" s="29">
        <f>IF(Table4[[#This Row],[Is Agent ]]=0,"",SUM(Table4[[#This Row],[I_ACD_TIME]],Table4[[#This Row],[I_ACD_OTHER_TIME]],Table4[[#This Row],[I_ACD_AUX_OUT_TIME]],Table4[[#This Row],[I_ACW_TIME]]))</f>
        <v>21182</v>
      </c>
    </row>
    <row r="658" spans="1:49" x14ac:dyDescent="0.25">
      <c r="A658" s="29" t="str">
        <f>CONCATENATE(Table4[[#This Row],[CMSID]],"-",Table4[[#This Row],[CALL_DATE]])</f>
        <v>48640-45177</v>
      </c>
      <c r="B658">
        <v>38273101</v>
      </c>
      <c r="C658" s="8">
        <v>45177</v>
      </c>
      <c r="D658" t="s">
        <v>118</v>
      </c>
      <c r="E658">
        <v>43</v>
      </c>
      <c r="F658">
        <v>1</v>
      </c>
      <c r="G658">
        <v>20932</v>
      </c>
      <c r="H658">
        <v>3524</v>
      </c>
      <c r="I658">
        <v>0</v>
      </c>
      <c r="J658">
        <v>351</v>
      </c>
      <c r="K658">
        <v>0</v>
      </c>
      <c r="L658">
        <v>257</v>
      </c>
      <c r="M658">
        <v>0</v>
      </c>
      <c r="N658">
        <v>0</v>
      </c>
      <c r="O658">
        <v>6</v>
      </c>
      <c r="P658">
        <v>3524</v>
      </c>
      <c r="Q658">
        <v>17</v>
      </c>
      <c r="R658">
        <v>208</v>
      </c>
      <c r="S658">
        <v>0</v>
      </c>
      <c r="T658">
        <v>0</v>
      </c>
      <c r="U658">
        <v>35116</v>
      </c>
      <c r="V658">
        <v>8925</v>
      </c>
      <c r="W658">
        <v>1176</v>
      </c>
      <c r="X658">
        <v>265</v>
      </c>
      <c r="Y658">
        <v>0</v>
      </c>
      <c r="Z658">
        <v>2489</v>
      </c>
      <c r="AA658">
        <v>0</v>
      </c>
      <c r="AB658">
        <v>5813</v>
      </c>
      <c r="AC658">
        <v>0</v>
      </c>
      <c r="AD658">
        <v>0</v>
      </c>
      <c r="AE658">
        <v>340</v>
      </c>
      <c r="AF658">
        <v>0</v>
      </c>
      <c r="AG658" t="s">
        <v>1335</v>
      </c>
      <c r="AH658" t="s">
        <v>1287</v>
      </c>
      <c r="AI658" t="s">
        <v>1295</v>
      </c>
      <c r="AJ658" s="12" t="s">
        <v>1297</v>
      </c>
      <c r="AK658" t="s">
        <v>125</v>
      </c>
      <c r="AL658" t="s">
        <v>125</v>
      </c>
      <c r="AM658" s="8">
        <v>45178</v>
      </c>
      <c r="AN658" s="12" t="s">
        <v>1297</v>
      </c>
      <c r="AO658" s="12" t="s">
        <v>1297</v>
      </c>
      <c r="AP658" t="s">
        <v>1703</v>
      </c>
      <c r="AQ658" t="s">
        <v>120</v>
      </c>
      <c r="AR658" s="35">
        <v>48640</v>
      </c>
      <c r="AS658" t="s">
        <v>1703</v>
      </c>
      <c r="AU658" s="29">
        <f>IFERROR(Table4[[#This Row],[THT]]/Table4[[#This Row],[ACD_CALLS]],"")</f>
        <v>0</v>
      </c>
      <c r="AV658" s="29">
        <f>COUNTIF(Roster!B:B,Table4[[#This Row],[EMPLID]])</f>
        <v>1</v>
      </c>
      <c r="AW658" s="29">
        <f>IF(Table4[[#This Row],[Is Agent ]]=0,"",SUM(Table4[[#This Row],[I_ACD_TIME]],Table4[[#This Row],[I_ACD_OTHER_TIME]],Table4[[#This Row],[I_ACD_AUX_OUT_TIME]],Table4[[#This Row],[I_ACW_TIME]]))</f>
        <v>24807</v>
      </c>
    </row>
    <row r="659" spans="1:49" x14ac:dyDescent="0.25">
      <c r="A659" s="29" t="str">
        <f>CONCATENATE(Table4[[#This Row],[CMSID]],"-",Table4[[#This Row],[CALL_DATE]])</f>
        <v>48640-45178</v>
      </c>
      <c r="B659">
        <v>38273101</v>
      </c>
      <c r="C659" s="8">
        <v>45178</v>
      </c>
      <c r="D659" t="s">
        <v>118</v>
      </c>
      <c r="E659">
        <v>34</v>
      </c>
      <c r="F659">
        <v>0</v>
      </c>
      <c r="G659">
        <v>13454</v>
      </c>
      <c r="H659">
        <v>5919</v>
      </c>
      <c r="I659">
        <v>336</v>
      </c>
      <c r="J659">
        <v>157</v>
      </c>
      <c r="K659">
        <v>0</v>
      </c>
      <c r="L659">
        <v>1410</v>
      </c>
      <c r="M659">
        <v>0</v>
      </c>
      <c r="N659">
        <v>0</v>
      </c>
      <c r="O659">
        <v>16</v>
      </c>
      <c r="P659">
        <v>6345</v>
      </c>
      <c r="Q659">
        <v>25</v>
      </c>
      <c r="R659">
        <v>167</v>
      </c>
      <c r="S659">
        <v>0</v>
      </c>
      <c r="T659">
        <v>5</v>
      </c>
      <c r="U659">
        <v>35826</v>
      </c>
      <c r="V659">
        <v>12279</v>
      </c>
      <c r="W659">
        <v>3560</v>
      </c>
      <c r="X659">
        <v>350</v>
      </c>
      <c r="Y659">
        <v>2348</v>
      </c>
      <c r="Z659">
        <v>2415</v>
      </c>
      <c r="AA659">
        <v>0</v>
      </c>
      <c r="AB659">
        <v>5358</v>
      </c>
      <c r="AC659">
        <v>674</v>
      </c>
      <c r="AD659">
        <v>0</v>
      </c>
      <c r="AE659">
        <v>2</v>
      </c>
      <c r="AF659">
        <v>0</v>
      </c>
      <c r="AG659" t="s">
        <v>1335</v>
      </c>
      <c r="AH659" t="s">
        <v>1287</v>
      </c>
      <c r="AI659" t="s">
        <v>1295</v>
      </c>
      <c r="AJ659" s="12" t="s">
        <v>1297</v>
      </c>
      <c r="AK659" t="s">
        <v>125</v>
      </c>
      <c r="AL659" t="s">
        <v>125</v>
      </c>
      <c r="AM659" s="8">
        <v>45178</v>
      </c>
      <c r="AN659" s="12" t="s">
        <v>1297</v>
      </c>
      <c r="AO659" s="12" t="s">
        <v>1297</v>
      </c>
      <c r="AP659" t="s">
        <v>1703</v>
      </c>
      <c r="AQ659" t="s">
        <v>120</v>
      </c>
      <c r="AR659" s="35">
        <v>48640</v>
      </c>
      <c r="AS659" t="s">
        <v>1703</v>
      </c>
      <c r="AU659" s="29">
        <f>IFERROR(Table4[[#This Row],[THT]]/Table4[[#This Row],[ACD_CALLS]],"")</f>
        <v>0</v>
      </c>
      <c r="AV659" s="29">
        <f>COUNTIF(Roster!B:B,Table4[[#This Row],[EMPLID]])</f>
        <v>1</v>
      </c>
      <c r="AW659" s="29">
        <f>IF(Table4[[#This Row],[Is Agent ]]=0,"",SUM(Table4[[#This Row],[I_ACD_TIME]],Table4[[#This Row],[I_ACD_OTHER_TIME]],Table4[[#This Row],[I_ACD_AUX_OUT_TIME]],Table4[[#This Row],[I_ACW_TIME]]))</f>
        <v>19866</v>
      </c>
    </row>
    <row r="660" spans="1:49" x14ac:dyDescent="0.25">
      <c r="A660" s="29" t="str">
        <f>CONCATENATE(Table4[[#This Row],[CMSID]],"-",Table4[[#This Row],[CALL_DATE]])</f>
        <v>48640-45176</v>
      </c>
      <c r="B660">
        <v>38273101</v>
      </c>
      <c r="C660" s="8">
        <v>45176</v>
      </c>
      <c r="D660" t="s">
        <v>123</v>
      </c>
      <c r="E660">
        <v>1</v>
      </c>
      <c r="F660">
        <v>0</v>
      </c>
      <c r="G660">
        <v>1053</v>
      </c>
      <c r="H660">
        <v>165</v>
      </c>
      <c r="I660">
        <v>53</v>
      </c>
      <c r="J660">
        <v>0</v>
      </c>
      <c r="K660">
        <v>0</v>
      </c>
      <c r="L660">
        <v>53</v>
      </c>
      <c r="M660">
        <v>0</v>
      </c>
      <c r="N660">
        <v>0</v>
      </c>
      <c r="O660">
        <v>3</v>
      </c>
      <c r="P660">
        <v>218</v>
      </c>
      <c r="Q660">
        <v>2</v>
      </c>
      <c r="R660">
        <v>3</v>
      </c>
      <c r="S660">
        <v>0</v>
      </c>
      <c r="T660">
        <v>1</v>
      </c>
      <c r="U660">
        <v>0</v>
      </c>
      <c r="V660">
        <v>0</v>
      </c>
      <c r="W660">
        <v>0</v>
      </c>
      <c r="X660">
        <v>0</v>
      </c>
      <c r="Y660">
        <v>0</v>
      </c>
      <c r="Z660">
        <v>0</v>
      </c>
      <c r="AA660">
        <v>0</v>
      </c>
      <c r="AB660">
        <v>0</v>
      </c>
      <c r="AC660">
        <v>0</v>
      </c>
      <c r="AD660">
        <v>0</v>
      </c>
      <c r="AE660">
        <v>0</v>
      </c>
      <c r="AF660">
        <v>0</v>
      </c>
      <c r="AG660" t="s">
        <v>1335</v>
      </c>
      <c r="AH660" t="s">
        <v>1287</v>
      </c>
      <c r="AI660" t="s">
        <v>1295</v>
      </c>
      <c r="AJ660" s="12" t="s">
        <v>1297</v>
      </c>
      <c r="AK660" t="s">
        <v>125</v>
      </c>
      <c r="AL660" t="s">
        <v>125</v>
      </c>
      <c r="AM660" s="8">
        <v>45178</v>
      </c>
      <c r="AN660" s="12" t="s">
        <v>1297</v>
      </c>
      <c r="AO660" s="12" t="s">
        <v>1297</v>
      </c>
      <c r="AP660" t="s">
        <v>1703</v>
      </c>
      <c r="AQ660" t="s">
        <v>120</v>
      </c>
      <c r="AR660" s="35">
        <v>48640</v>
      </c>
      <c r="AS660" t="s">
        <v>1703</v>
      </c>
      <c r="AU660" s="29">
        <f>IFERROR(Table4[[#This Row],[THT]]/Table4[[#This Row],[ACD_CALLS]],"")</f>
        <v>0</v>
      </c>
      <c r="AV660" s="29">
        <f>COUNTIF(Roster!B:B,Table4[[#This Row],[EMPLID]])</f>
        <v>1</v>
      </c>
      <c r="AW660" s="29">
        <f>IF(Table4[[#This Row],[Is Agent ]]=0,"",SUM(Table4[[#This Row],[I_ACD_TIME]],Table4[[#This Row],[I_ACD_OTHER_TIME]],Table4[[#This Row],[I_ACD_AUX_OUT_TIME]],Table4[[#This Row],[I_ACW_TIME]]))</f>
        <v>1271</v>
      </c>
    </row>
    <row r="661" spans="1:49" x14ac:dyDescent="0.25">
      <c r="A661" s="29" t="str">
        <f>CONCATENATE(Table4[[#This Row],[CMSID]],"-",Table4[[#This Row],[CALL_DATE]])</f>
        <v>48640-45178</v>
      </c>
      <c r="B661">
        <v>38273101</v>
      </c>
      <c r="C661" s="8">
        <v>45178</v>
      </c>
      <c r="D661" t="s">
        <v>123</v>
      </c>
      <c r="E661">
        <v>1</v>
      </c>
      <c r="F661">
        <v>0</v>
      </c>
      <c r="G661">
        <v>272</v>
      </c>
      <c r="H661">
        <v>0</v>
      </c>
      <c r="I661">
        <v>0</v>
      </c>
      <c r="J661">
        <v>15</v>
      </c>
      <c r="K661">
        <v>0</v>
      </c>
      <c r="L661">
        <v>0</v>
      </c>
      <c r="M661">
        <v>0</v>
      </c>
      <c r="N661">
        <v>0</v>
      </c>
      <c r="O661">
        <v>0</v>
      </c>
      <c r="P661">
        <v>0</v>
      </c>
      <c r="Q661">
        <v>0</v>
      </c>
      <c r="R661">
        <v>3</v>
      </c>
      <c r="S661">
        <v>0</v>
      </c>
      <c r="T661">
        <v>0</v>
      </c>
      <c r="U661">
        <v>0</v>
      </c>
      <c r="V661">
        <v>0</v>
      </c>
      <c r="W661">
        <v>0</v>
      </c>
      <c r="X661">
        <v>0</v>
      </c>
      <c r="Y661">
        <v>0</v>
      </c>
      <c r="Z661">
        <v>0</v>
      </c>
      <c r="AA661">
        <v>0</v>
      </c>
      <c r="AB661">
        <v>0</v>
      </c>
      <c r="AC661">
        <v>0</v>
      </c>
      <c r="AD661">
        <v>0</v>
      </c>
      <c r="AE661">
        <v>0</v>
      </c>
      <c r="AF661">
        <v>0</v>
      </c>
      <c r="AG661" t="s">
        <v>1335</v>
      </c>
      <c r="AH661" t="s">
        <v>1287</v>
      </c>
      <c r="AI661" t="s">
        <v>1295</v>
      </c>
      <c r="AJ661" s="12" t="s">
        <v>1297</v>
      </c>
      <c r="AK661" t="s">
        <v>125</v>
      </c>
      <c r="AL661" t="s">
        <v>125</v>
      </c>
      <c r="AM661" s="8">
        <v>45178</v>
      </c>
      <c r="AN661" s="12" t="s">
        <v>1297</v>
      </c>
      <c r="AO661" s="12" t="s">
        <v>1297</v>
      </c>
      <c r="AP661" t="s">
        <v>1703</v>
      </c>
      <c r="AQ661" t="s">
        <v>120</v>
      </c>
      <c r="AR661" s="35">
        <v>48640</v>
      </c>
      <c r="AS661" t="s">
        <v>1703</v>
      </c>
      <c r="AU661" s="29">
        <f>IFERROR(Table4[[#This Row],[THT]]/Table4[[#This Row],[ACD_CALLS]],"")</f>
        <v>0</v>
      </c>
      <c r="AV661" s="29">
        <f>COUNTIF(Roster!B:B,Table4[[#This Row],[EMPLID]])</f>
        <v>1</v>
      </c>
      <c r="AW661" s="29">
        <f>IF(Table4[[#This Row],[Is Agent ]]=0,"",SUM(Table4[[#This Row],[I_ACD_TIME]],Table4[[#This Row],[I_ACD_OTHER_TIME]],Table4[[#This Row],[I_ACD_AUX_OUT_TIME]],Table4[[#This Row],[I_ACW_TIME]]))</f>
        <v>287</v>
      </c>
    </row>
    <row r="662" spans="1:49" x14ac:dyDescent="0.25">
      <c r="A662" s="29" t="str">
        <f>CONCATENATE(Table4[[#This Row],[CMSID]],"-",Table4[[#This Row],[CALL_DATE]])</f>
        <v>152641-45176</v>
      </c>
      <c r="B662">
        <v>80512102</v>
      </c>
      <c r="C662" s="8">
        <v>45176</v>
      </c>
      <c r="D662" t="s">
        <v>123</v>
      </c>
      <c r="E662">
        <v>0</v>
      </c>
      <c r="F662">
        <v>0</v>
      </c>
      <c r="G662">
        <v>0</v>
      </c>
      <c r="H662">
        <v>0</v>
      </c>
      <c r="I662">
        <v>0</v>
      </c>
      <c r="J662">
        <v>0</v>
      </c>
      <c r="K662">
        <v>0</v>
      </c>
      <c r="L662">
        <v>5246</v>
      </c>
      <c r="M662">
        <v>0</v>
      </c>
      <c r="N662">
        <v>0</v>
      </c>
      <c r="O662">
        <v>34</v>
      </c>
      <c r="P662">
        <v>428</v>
      </c>
      <c r="Q662">
        <v>4</v>
      </c>
      <c r="R662">
        <v>0</v>
      </c>
      <c r="S662">
        <v>0</v>
      </c>
      <c r="T662">
        <v>0</v>
      </c>
      <c r="U662">
        <v>37956</v>
      </c>
      <c r="V662">
        <v>12414</v>
      </c>
      <c r="W662">
        <v>2084</v>
      </c>
      <c r="X662">
        <v>73</v>
      </c>
      <c r="Y662">
        <v>3</v>
      </c>
      <c r="Z662">
        <v>2436</v>
      </c>
      <c r="AA662">
        <v>0</v>
      </c>
      <c r="AB662">
        <v>8156</v>
      </c>
      <c r="AC662">
        <v>0</v>
      </c>
      <c r="AD662">
        <v>0</v>
      </c>
      <c r="AE662">
        <v>329</v>
      </c>
      <c r="AF662">
        <v>0</v>
      </c>
      <c r="AG662" t="s">
        <v>1377</v>
      </c>
      <c r="AH662" t="s">
        <v>1290</v>
      </c>
      <c r="AI662" t="s">
        <v>1295</v>
      </c>
      <c r="AJ662" s="12" t="s">
        <v>1297</v>
      </c>
      <c r="AK662" t="s">
        <v>128</v>
      </c>
      <c r="AL662" t="s">
        <v>128</v>
      </c>
      <c r="AM662" s="8">
        <v>45178</v>
      </c>
      <c r="AN662" s="12" t="s">
        <v>1297</v>
      </c>
      <c r="AO662" s="12" t="s">
        <v>1297</v>
      </c>
      <c r="AP662" t="s">
        <v>1703</v>
      </c>
      <c r="AQ662" t="s">
        <v>120</v>
      </c>
      <c r="AR662" s="35">
        <v>152641</v>
      </c>
      <c r="AS662" t="s">
        <v>1703</v>
      </c>
      <c r="AU662" s="29" t="str">
        <f>IFERROR(Table4[[#This Row],[THT]]/Table4[[#This Row],[ACD_CALLS]],"")</f>
        <v/>
      </c>
      <c r="AV662" s="29">
        <f>COUNTIF(Roster!B:B,Table4[[#This Row],[EMPLID]])</f>
        <v>1</v>
      </c>
      <c r="AW662" s="29">
        <f>IF(Table4[[#This Row],[Is Agent ]]=0,"",SUM(Table4[[#This Row],[I_ACD_TIME]],Table4[[#This Row],[I_ACD_OTHER_TIME]],Table4[[#This Row],[I_ACD_AUX_OUT_TIME]],Table4[[#This Row],[I_ACW_TIME]]))</f>
        <v>0</v>
      </c>
    </row>
    <row r="663" spans="1:49" x14ac:dyDescent="0.25">
      <c r="A663" s="29" t="str">
        <f>CONCATENATE(Table4[[#This Row],[CMSID]],"-",Table4[[#This Row],[CALL_DATE]])</f>
        <v>152641-45173</v>
      </c>
      <c r="B663">
        <v>80512102</v>
      </c>
      <c r="C663" s="8">
        <v>45173</v>
      </c>
      <c r="D663" t="s">
        <v>118</v>
      </c>
      <c r="E663">
        <v>36</v>
      </c>
      <c r="F663">
        <v>1</v>
      </c>
      <c r="G663">
        <v>22442</v>
      </c>
      <c r="H663">
        <v>1503</v>
      </c>
      <c r="I663">
        <v>379</v>
      </c>
      <c r="J663">
        <v>0</v>
      </c>
      <c r="K663">
        <v>0</v>
      </c>
      <c r="L663">
        <v>379</v>
      </c>
      <c r="M663">
        <v>0</v>
      </c>
      <c r="N663">
        <v>0</v>
      </c>
      <c r="O663">
        <v>7</v>
      </c>
      <c r="P663">
        <v>1968</v>
      </c>
      <c r="Q663">
        <v>14</v>
      </c>
      <c r="R663">
        <v>169</v>
      </c>
      <c r="S663">
        <v>0</v>
      </c>
      <c r="T663">
        <v>4</v>
      </c>
      <c r="U663">
        <v>0</v>
      </c>
      <c r="V663">
        <v>0</v>
      </c>
      <c r="W663">
        <v>0</v>
      </c>
      <c r="X663">
        <v>0</v>
      </c>
      <c r="Y663">
        <v>0</v>
      </c>
      <c r="Z663">
        <v>0</v>
      </c>
      <c r="AA663">
        <v>0</v>
      </c>
      <c r="AB663">
        <v>0</v>
      </c>
      <c r="AC663">
        <v>0</v>
      </c>
      <c r="AD663">
        <v>0</v>
      </c>
      <c r="AE663">
        <v>0</v>
      </c>
      <c r="AF663">
        <v>0</v>
      </c>
      <c r="AG663" t="s">
        <v>1377</v>
      </c>
      <c r="AH663" t="s">
        <v>1290</v>
      </c>
      <c r="AI663" t="s">
        <v>1295</v>
      </c>
      <c r="AJ663" s="12" t="s">
        <v>1297</v>
      </c>
      <c r="AK663" t="s">
        <v>128</v>
      </c>
      <c r="AL663" t="s">
        <v>128</v>
      </c>
      <c r="AM663" s="8">
        <v>45178</v>
      </c>
      <c r="AN663" s="12" t="s">
        <v>1297</v>
      </c>
      <c r="AO663" s="12" t="s">
        <v>1297</v>
      </c>
      <c r="AP663" t="s">
        <v>1703</v>
      </c>
      <c r="AQ663" t="s">
        <v>120</v>
      </c>
      <c r="AR663" s="35">
        <v>152641</v>
      </c>
      <c r="AS663" t="s">
        <v>1703</v>
      </c>
      <c r="AU663" s="29">
        <f>IFERROR(Table4[[#This Row],[THT]]/Table4[[#This Row],[ACD_CALLS]],"")</f>
        <v>0</v>
      </c>
      <c r="AV663" s="29">
        <f>COUNTIF(Roster!B:B,Table4[[#This Row],[EMPLID]])</f>
        <v>1</v>
      </c>
      <c r="AW663" s="29">
        <f>IF(Table4[[#This Row],[Is Agent ]]=0,"",SUM(Table4[[#This Row],[I_ACD_TIME]],Table4[[#This Row],[I_ACD_OTHER_TIME]],Table4[[#This Row],[I_ACD_AUX_OUT_TIME]],Table4[[#This Row],[I_ACW_TIME]]))</f>
        <v>24324</v>
      </c>
    </row>
    <row r="664" spans="1:49" x14ac:dyDescent="0.25">
      <c r="A664" s="29" t="str">
        <f>CONCATENATE(Table4[[#This Row],[CMSID]],"-",Table4[[#This Row],[CALL_DATE]])</f>
        <v>152641-45178</v>
      </c>
      <c r="B664">
        <v>80512102</v>
      </c>
      <c r="C664" s="8">
        <v>45178</v>
      </c>
      <c r="D664" t="s">
        <v>123</v>
      </c>
      <c r="E664">
        <v>0</v>
      </c>
      <c r="F664">
        <v>0</v>
      </c>
      <c r="G664">
        <v>0</v>
      </c>
      <c r="H664">
        <v>0</v>
      </c>
      <c r="I664">
        <v>0</v>
      </c>
      <c r="J664">
        <v>0</v>
      </c>
      <c r="K664">
        <v>0</v>
      </c>
      <c r="L664">
        <v>791</v>
      </c>
      <c r="M664">
        <v>0</v>
      </c>
      <c r="N664">
        <v>0</v>
      </c>
      <c r="O664">
        <v>11</v>
      </c>
      <c r="P664">
        <v>117</v>
      </c>
      <c r="Q664">
        <v>1</v>
      </c>
      <c r="R664">
        <v>0</v>
      </c>
      <c r="S664">
        <v>0</v>
      </c>
      <c r="T664">
        <v>0</v>
      </c>
      <c r="U664">
        <v>34056</v>
      </c>
      <c r="V664">
        <v>6084</v>
      </c>
      <c r="W664">
        <v>3296</v>
      </c>
      <c r="X664">
        <v>111</v>
      </c>
      <c r="Y664">
        <v>3</v>
      </c>
      <c r="Z664">
        <v>2563</v>
      </c>
      <c r="AA664">
        <v>0</v>
      </c>
      <c r="AB664">
        <v>2678</v>
      </c>
      <c r="AC664">
        <v>0</v>
      </c>
      <c r="AD664">
        <v>0</v>
      </c>
      <c r="AE664">
        <v>0</v>
      </c>
      <c r="AF664">
        <v>0</v>
      </c>
      <c r="AG664" t="s">
        <v>1377</v>
      </c>
      <c r="AH664" t="s">
        <v>1290</v>
      </c>
      <c r="AI664" t="s">
        <v>1295</v>
      </c>
      <c r="AJ664" s="12" t="s">
        <v>1297</v>
      </c>
      <c r="AK664" t="s">
        <v>128</v>
      </c>
      <c r="AL664" t="s">
        <v>128</v>
      </c>
      <c r="AM664" s="8">
        <v>45178</v>
      </c>
      <c r="AN664" s="12" t="s">
        <v>1297</v>
      </c>
      <c r="AO664" s="12" t="s">
        <v>1297</v>
      </c>
      <c r="AP664" t="s">
        <v>1703</v>
      </c>
      <c r="AQ664" t="s">
        <v>120</v>
      </c>
      <c r="AR664" s="35">
        <v>152641</v>
      </c>
      <c r="AS664" t="s">
        <v>1703</v>
      </c>
      <c r="AU664" s="29" t="str">
        <f>IFERROR(Table4[[#This Row],[THT]]/Table4[[#This Row],[ACD_CALLS]],"")</f>
        <v/>
      </c>
      <c r="AV664" s="29">
        <f>COUNTIF(Roster!B:B,Table4[[#This Row],[EMPLID]])</f>
        <v>1</v>
      </c>
      <c r="AW664" s="29">
        <f>IF(Table4[[#This Row],[Is Agent ]]=0,"",SUM(Table4[[#This Row],[I_ACD_TIME]],Table4[[#This Row],[I_ACD_OTHER_TIME]],Table4[[#This Row],[I_ACD_AUX_OUT_TIME]],Table4[[#This Row],[I_ACW_TIME]]))</f>
        <v>0</v>
      </c>
    </row>
    <row r="665" spans="1:49" x14ac:dyDescent="0.25">
      <c r="A665" s="29" t="str">
        <f>CONCATENATE(Table4[[#This Row],[CMSID]],"-",Table4[[#This Row],[CALL_DATE]])</f>
        <v>152641-45178</v>
      </c>
      <c r="B665">
        <v>80512102</v>
      </c>
      <c r="C665" s="8">
        <v>45178</v>
      </c>
      <c r="D665" t="s">
        <v>118</v>
      </c>
      <c r="E665">
        <v>42</v>
      </c>
      <c r="F665">
        <v>0</v>
      </c>
      <c r="G665">
        <v>22763</v>
      </c>
      <c r="H665">
        <v>1713</v>
      </c>
      <c r="I665">
        <v>707</v>
      </c>
      <c r="J665">
        <v>0</v>
      </c>
      <c r="K665">
        <v>0</v>
      </c>
      <c r="L665">
        <v>710</v>
      </c>
      <c r="M665">
        <v>0</v>
      </c>
      <c r="N665">
        <v>0</v>
      </c>
      <c r="O665">
        <v>8</v>
      </c>
      <c r="P665">
        <v>2421</v>
      </c>
      <c r="Q665">
        <v>18</v>
      </c>
      <c r="R665">
        <v>200</v>
      </c>
      <c r="S665">
        <v>0</v>
      </c>
      <c r="T665">
        <v>4</v>
      </c>
      <c r="U665">
        <v>0</v>
      </c>
      <c r="V665">
        <v>0</v>
      </c>
      <c r="W665">
        <v>0</v>
      </c>
      <c r="X665">
        <v>0</v>
      </c>
      <c r="Y665">
        <v>0</v>
      </c>
      <c r="Z665">
        <v>0</v>
      </c>
      <c r="AA665">
        <v>0</v>
      </c>
      <c r="AB665">
        <v>0</v>
      </c>
      <c r="AC665">
        <v>0</v>
      </c>
      <c r="AD665">
        <v>0</v>
      </c>
      <c r="AE665">
        <v>0</v>
      </c>
      <c r="AF665">
        <v>0</v>
      </c>
      <c r="AG665" t="s">
        <v>1377</v>
      </c>
      <c r="AH665" t="s">
        <v>1290</v>
      </c>
      <c r="AI665" t="s">
        <v>1295</v>
      </c>
      <c r="AJ665" s="12" t="s">
        <v>1297</v>
      </c>
      <c r="AK665" t="s">
        <v>128</v>
      </c>
      <c r="AL665" t="s">
        <v>128</v>
      </c>
      <c r="AM665" s="8">
        <v>45178</v>
      </c>
      <c r="AN665" s="12" t="s">
        <v>1297</v>
      </c>
      <c r="AO665" s="12" t="s">
        <v>1297</v>
      </c>
      <c r="AP665" t="s">
        <v>1703</v>
      </c>
      <c r="AQ665" t="s">
        <v>120</v>
      </c>
      <c r="AR665" s="35">
        <v>152641</v>
      </c>
      <c r="AS665" t="s">
        <v>1703</v>
      </c>
      <c r="AU665" s="29">
        <f>IFERROR(Table4[[#This Row],[THT]]/Table4[[#This Row],[ACD_CALLS]],"")</f>
        <v>0</v>
      </c>
      <c r="AV665" s="29">
        <f>COUNTIF(Roster!B:B,Table4[[#This Row],[EMPLID]])</f>
        <v>1</v>
      </c>
      <c r="AW665" s="29">
        <f>IF(Table4[[#This Row],[Is Agent ]]=0,"",SUM(Table4[[#This Row],[I_ACD_TIME]],Table4[[#This Row],[I_ACD_OTHER_TIME]],Table4[[#This Row],[I_ACD_AUX_OUT_TIME]],Table4[[#This Row],[I_ACW_TIME]]))</f>
        <v>25183</v>
      </c>
    </row>
    <row r="666" spans="1:49" x14ac:dyDescent="0.25">
      <c r="A666" s="29" t="str">
        <f>CONCATENATE(Table4[[#This Row],[CMSID]],"-",Table4[[#This Row],[CALL_DATE]])</f>
        <v>152641-45177</v>
      </c>
      <c r="B666">
        <v>80512102</v>
      </c>
      <c r="C666" s="8">
        <v>45177</v>
      </c>
      <c r="D666" t="s">
        <v>118</v>
      </c>
      <c r="E666">
        <v>38</v>
      </c>
      <c r="F666">
        <v>0</v>
      </c>
      <c r="G666">
        <v>19187</v>
      </c>
      <c r="H666">
        <v>1683</v>
      </c>
      <c r="I666">
        <v>831</v>
      </c>
      <c r="J666">
        <v>0</v>
      </c>
      <c r="K666">
        <v>0</v>
      </c>
      <c r="L666">
        <v>1147</v>
      </c>
      <c r="M666">
        <v>0</v>
      </c>
      <c r="N666">
        <v>0</v>
      </c>
      <c r="O666">
        <v>13</v>
      </c>
      <c r="P666">
        <v>2583</v>
      </c>
      <c r="Q666">
        <v>19</v>
      </c>
      <c r="R666">
        <v>181</v>
      </c>
      <c r="S666">
        <v>0</v>
      </c>
      <c r="T666">
        <v>5</v>
      </c>
      <c r="U666">
        <v>0</v>
      </c>
      <c r="V666">
        <v>0</v>
      </c>
      <c r="W666">
        <v>0</v>
      </c>
      <c r="X666">
        <v>0</v>
      </c>
      <c r="Y666">
        <v>0</v>
      </c>
      <c r="Z666">
        <v>0</v>
      </c>
      <c r="AA666">
        <v>0</v>
      </c>
      <c r="AB666">
        <v>0</v>
      </c>
      <c r="AC666">
        <v>0</v>
      </c>
      <c r="AD666">
        <v>0</v>
      </c>
      <c r="AE666">
        <v>0</v>
      </c>
      <c r="AF666">
        <v>0</v>
      </c>
      <c r="AG666" t="s">
        <v>1377</v>
      </c>
      <c r="AH666" t="s">
        <v>1290</v>
      </c>
      <c r="AI666" t="s">
        <v>1295</v>
      </c>
      <c r="AJ666" s="12" t="s">
        <v>1297</v>
      </c>
      <c r="AK666" t="s">
        <v>128</v>
      </c>
      <c r="AL666" t="s">
        <v>128</v>
      </c>
      <c r="AM666" s="8">
        <v>45178</v>
      </c>
      <c r="AN666" s="12" t="s">
        <v>1297</v>
      </c>
      <c r="AO666" s="12" t="s">
        <v>1297</v>
      </c>
      <c r="AP666" t="s">
        <v>1703</v>
      </c>
      <c r="AQ666" t="s">
        <v>120</v>
      </c>
      <c r="AR666" s="35">
        <v>152641</v>
      </c>
      <c r="AS666" t="s">
        <v>1703</v>
      </c>
      <c r="AU666" s="29">
        <f>IFERROR(Table4[[#This Row],[THT]]/Table4[[#This Row],[ACD_CALLS]],"")</f>
        <v>0</v>
      </c>
      <c r="AV666" s="29">
        <f>COUNTIF(Roster!B:B,Table4[[#This Row],[EMPLID]])</f>
        <v>1</v>
      </c>
      <c r="AW666" s="29">
        <f>IF(Table4[[#This Row],[Is Agent ]]=0,"",SUM(Table4[[#This Row],[I_ACD_TIME]],Table4[[#This Row],[I_ACD_OTHER_TIME]],Table4[[#This Row],[I_ACD_AUX_OUT_TIME]],Table4[[#This Row],[I_ACW_TIME]]))</f>
        <v>21701</v>
      </c>
    </row>
    <row r="667" spans="1:49" x14ac:dyDescent="0.25">
      <c r="A667" s="29" t="str">
        <f>CONCATENATE(Table4[[#This Row],[CMSID]],"-",Table4[[#This Row],[CALL_DATE]])</f>
        <v>152641-45176</v>
      </c>
      <c r="B667">
        <v>80512102</v>
      </c>
      <c r="C667" s="8">
        <v>45176</v>
      </c>
      <c r="D667" t="s">
        <v>118</v>
      </c>
      <c r="E667">
        <v>42</v>
      </c>
      <c r="F667">
        <v>0</v>
      </c>
      <c r="G667">
        <v>20790</v>
      </c>
      <c r="H667">
        <v>2189</v>
      </c>
      <c r="I667">
        <v>440</v>
      </c>
      <c r="J667">
        <v>0</v>
      </c>
      <c r="K667">
        <v>0</v>
      </c>
      <c r="L667">
        <v>689</v>
      </c>
      <c r="M667">
        <v>0</v>
      </c>
      <c r="N667">
        <v>0</v>
      </c>
      <c r="O667">
        <v>8</v>
      </c>
      <c r="P667">
        <v>2681</v>
      </c>
      <c r="Q667">
        <v>19</v>
      </c>
      <c r="R667">
        <v>206</v>
      </c>
      <c r="S667">
        <v>0</v>
      </c>
      <c r="T667">
        <v>5</v>
      </c>
      <c r="U667">
        <v>0</v>
      </c>
      <c r="V667">
        <v>0</v>
      </c>
      <c r="W667">
        <v>0</v>
      </c>
      <c r="X667">
        <v>0</v>
      </c>
      <c r="Y667">
        <v>0</v>
      </c>
      <c r="Z667">
        <v>0</v>
      </c>
      <c r="AA667">
        <v>0</v>
      </c>
      <c r="AB667">
        <v>0</v>
      </c>
      <c r="AC667">
        <v>0</v>
      </c>
      <c r="AD667">
        <v>0</v>
      </c>
      <c r="AE667">
        <v>0</v>
      </c>
      <c r="AF667">
        <v>0</v>
      </c>
      <c r="AG667" t="s">
        <v>1377</v>
      </c>
      <c r="AH667" t="s">
        <v>1290</v>
      </c>
      <c r="AI667" t="s">
        <v>1295</v>
      </c>
      <c r="AJ667" s="12" t="s">
        <v>1297</v>
      </c>
      <c r="AK667" t="s">
        <v>128</v>
      </c>
      <c r="AL667" t="s">
        <v>128</v>
      </c>
      <c r="AM667" s="8">
        <v>45178</v>
      </c>
      <c r="AN667" s="12" t="s">
        <v>1297</v>
      </c>
      <c r="AO667" s="12" t="s">
        <v>1297</v>
      </c>
      <c r="AP667" t="s">
        <v>1703</v>
      </c>
      <c r="AQ667" t="s">
        <v>120</v>
      </c>
      <c r="AR667" s="35">
        <v>152641</v>
      </c>
      <c r="AS667" t="s">
        <v>1703</v>
      </c>
      <c r="AU667" s="29">
        <f>IFERROR(Table4[[#This Row],[THT]]/Table4[[#This Row],[ACD_CALLS]],"")</f>
        <v>0</v>
      </c>
      <c r="AV667" s="29">
        <f>COUNTIF(Roster!B:B,Table4[[#This Row],[EMPLID]])</f>
        <v>1</v>
      </c>
      <c r="AW667" s="29">
        <f>IF(Table4[[#This Row],[Is Agent ]]=0,"",SUM(Table4[[#This Row],[I_ACD_TIME]],Table4[[#This Row],[I_ACD_OTHER_TIME]],Table4[[#This Row],[I_ACD_AUX_OUT_TIME]],Table4[[#This Row],[I_ACW_TIME]]))</f>
        <v>23419</v>
      </c>
    </row>
    <row r="668" spans="1:49" x14ac:dyDescent="0.25">
      <c r="A668" s="29" t="str">
        <f>CONCATENATE(Table4[[#This Row],[CMSID]],"-",Table4[[#This Row],[CALL_DATE]])</f>
        <v>152641-45173</v>
      </c>
      <c r="B668">
        <v>80512102</v>
      </c>
      <c r="C668" s="8">
        <v>45173</v>
      </c>
      <c r="D668" t="s">
        <v>123</v>
      </c>
      <c r="E668">
        <v>0</v>
      </c>
      <c r="F668">
        <v>0</v>
      </c>
      <c r="G668">
        <v>0</v>
      </c>
      <c r="H668">
        <v>0</v>
      </c>
      <c r="I668">
        <v>0</v>
      </c>
      <c r="J668">
        <v>0</v>
      </c>
      <c r="K668">
        <v>0</v>
      </c>
      <c r="L668">
        <v>4924</v>
      </c>
      <c r="M668">
        <v>0</v>
      </c>
      <c r="N668">
        <v>0</v>
      </c>
      <c r="O668">
        <v>19</v>
      </c>
      <c r="P668">
        <v>1182</v>
      </c>
      <c r="Q668">
        <v>3</v>
      </c>
      <c r="R668">
        <v>0</v>
      </c>
      <c r="S668">
        <v>0</v>
      </c>
      <c r="T668">
        <v>0</v>
      </c>
      <c r="U668">
        <v>37849</v>
      </c>
      <c r="V668">
        <v>11924</v>
      </c>
      <c r="W668">
        <v>1811</v>
      </c>
      <c r="X668">
        <v>53</v>
      </c>
      <c r="Y668">
        <v>0</v>
      </c>
      <c r="Z668">
        <v>2541</v>
      </c>
      <c r="AA668">
        <v>0</v>
      </c>
      <c r="AB668">
        <v>8411</v>
      </c>
      <c r="AC668">
        <v>0</v>
      </c>
      <c r="AD668">
        <v>0</v>
      </c>
      <c r="AE668">
        <v>520</v>
      </c>
      <c r="AF668">
        <v>0</v>
      </c>
      <c r="AG668" t="s">
        <v>1377</v>
      </c>
      <c r="AH668" t="s">
        <v>1290</v>
      </c>
      <c r="AI668" t="s">
        <v>1295</v>
      </c>
      <c r="AJ668" s="12" t="s">
        <v>1297</v>
      </c>
      <c r="AK668" t="s">
        <v>128</v>
      </c>
      <c r="AL668" t="s">
        <v>128</v>
      </c>
      <c r="AM668" s="8">
        <v>45178</v>
      </c>
      <c r="AN668" s="12" t="s">
        <v>1297</v>
      </c>
      <c r="AO668" s="12" t="s">
        <v>1297</v>
      </c>
      <c r="AP668" t="s">
        <v>1703</v>
      </c>
      <c r="AQ668" t="s">
        <v>120</v>
      </c>
      <c r="AR668" s="35">
        <v>152641</v>
      </c>
      <c r="AS668" t="s">
        <v>1703</v>
      </c>
      <c r="AU668" s="29" t="str">
        <f>IFERROR(Table4[[#This Row],[THT]]/Table4[[#This Row],[ACD_CALLS]],"")</f>
        <v/>
      </c>
      <c r="AV668" s="29">
        <f>COUNTIF(Roster!B:B,Table4[[#This Row],[EMPLID]])</f>
        <v>1</v>
      </c>
      <c r="AW668" s="29">
        <f>IF(Table4[[#This Row],[Is Agent ]]=0,"",SUM(Table4[[#This Row],[I_ACD_TIME]],Table4[[#This Row],[I_ACD_OTHER_TIME]],Table4[[#This Row],[I_ACD_AUX_OUT_TIME]],Table4[[#This Row],[I_ACW_TIME]]))</f>
        <v>0</v>
      </c>
    </row>
    <row r="669" spans="1:49" x14ac:dyDescent="0.25">
      <c r="A669" s="29" t="str">
        <f>CONCATENATE(Table4[[#This Row],[CMSID]],"-",Table4[[#This Row],[CALL_DATE]])</f>
        <v>152641-45177</v>
      </c>
      <c r="B669">
        <v>80512102</v>
      </c>
      <c r="C669" s="8">
        <v>45177</v>
      </c>
      <c r="D669" t="s">
        <v>123</v>
      </c>
      <c r="E669">
        <v>0</v>
      </c>
      <c r="F669">
        <v>0</v>
      </c>
      <c r="G669">
        <v>0</v>
      </c>
      <c r="H669">
        <v>0</v>
      </c>
      <c r="I669">
        <v>0</v>
      </c>
      <c r="J669">
        <v>0</v>
      </c>
      <c r="K669">
        <v>0</v>
      </c>
      <c r="L669">
        <v>5521</v>
      </c>
      <c r="M669">
        <v>0</v>
      </c>
      <c r="N669">
        <v>0</v>
      </c>
      <c r="O669">
        <v>31</v>
      </c>
      <c r="P669">
        <v>520</v>
      </c>
      <c r="Q669">
        <v>3</v>
      </c>
      <c r="R669">
        <v>0</v>
      </c>
      <c r="S669">
        <v>0</v>
      </c>
      <c r="T669">
        <v>0</v>
      </c>
      <c r="U669">
        <v>37249</v>
      </c>
      <c r="V669">
        <v>14871</v>
      </c>
      <c r="W669">
        <v>1327</v>
      </c>
      <c r="X669">
        <v>38</v>
      </c>
      <c r="Y669">
        <v>0</v>
      </c>
      <c r="Z669">
        <v>2728</v>
      </c>
      <c r="AA669">
        <v>0</v>
      </c>
      <c r="AB669">
        <v>9112</v>
      </c>
      <c r="AC669">
        <v>1084</v>
      </c>
      <c r="AD669">
        <v>0</v>
      </c>
      <c r="AE669">
        <v>456</v>
      </c>
      <c r="AF669">
        <v>0</v>
      </c>
      <c r="AG669" t="s">
        <v>1377</v>
      </c>
      <c r="AH669" t="s">
        <v>1290</v>
      </c>
      <c r="AI669" t="s">
        <v>1295</v>
      </c>
      <c r="AJ669" s="12" t="s">
        <v>1297</v>
      </c>
      <c r="AK669" t="s">
        <v>128</v>
      </c>
      <c r="AL669" t="s">
        <v>128</v>
      </c>
      <c r="AM669" s="8">
        <v>45178</v>
      </c>
      <c r="AN669" s="12" t="s">
        <v>1297</v>
      </c>
      <c r="AO669" s="12" t="s">
        <v>1297</v>
      </c>
      <c r="AP669" t="s">
        <v>1703</v>
      </c>
      <c r="AQ669" t="s">
        <v>120</v>
      </c>
      <c r="AR669" s="35">
        <v>152641</v>
      </c>
      <c r="AS669" t="s">
        <v>1703</v>
      </c>
      <c r="AU669" s="29" t="str">
        <f>IFERROR(Table4[[#This Row],[THT]]/Table4[[#This Row],[ACD_CALLS]],"")</f>
        <v/>
      </c>
      <c r="AV669" s="29">
        <f>COUNTIF(Roster!B:B,Table4[[#This Row],[EMPLID]])</f>
        <v>1</v>
      </c>
      <c r="AW669" s="29">
        <f>IF(Table4[[#This Row],[Is Agent ]]=0,"",SUM(Table4[[#This Row],[I_ACD_TIME]],Table4[[#This Row],[I_ACD_OTHER_TIME]],Table4[[#This Row],[I_ACD_AUX_OUT_TIME]],Table4[[#This Row],[I_ACW_TIME]]))</f>
        <v>0</v>
      </c>
    </row>
    <row r="670" spans="1:49" x14ac:dyDescent="0.25">
      <c r="A670" s="29" t="e">
        <f>CONCATENATE(Table4[[#This Row],[CMSID]],"-",Table4[[#This Row],[CALL_DATE]])</f>
        <v>#N/A</v>
      </c>
      <c r="B670" t="e">
        <v>#N/A</v>
      </c>
      <c r="C670" s="8">
        <v>45176</v>
      </c>
      <c r="D670" t="s">
        <v>123</v>
      </c>
      <c r="E670">
        <v>0</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c r="Z670">
        <v>0</v>
      </c>
      <c r="AA670">
        <v>0</v>
      </c>
      <c r="AB670">
        <v>0</v>
      </c>
      <c r="AC670">
        <v>0</v>
      </c>
      <c r="AD670">
        <v>0</v>
      </c>
      <c r="AE670">
        <v>0</v>
      </c>
      <c r="AF670">
        <v>0</v>
      </c>
      <c r="AG670" t="e">
        <v>#N/A</v>
      </c>
      <c r="AH670" t="s">
        <v>1283</v>
      </c>
      <c r="AI670" t="e">
        <v>#N/A</v>
      </c>
      <c r="AJ670" s="12" t="s">
        <v>1297</v>
      </c>
      <c r="AK670" t="s">
        <v>127</v>
      </c>
      <c r="AL670" t="s">
        <v>127</v>
      </c>
      <c r="AM670" s="8">
        <v>45178</v>
      </c>
      <c r="AN670" s="12" t="s">
        <v>1297</v>
      </c>
      <c r="AO670" s="12" t="s">
        <v>1297</v>
      </c>
      <c r="AP670" t="s">
        <v>1703</v>
      </c>
      <c r="AQ670" t="s">
        <v>120</v>
      </c>
      <c r="AR670" t="e">
        <v>#N/A</v>
      </c>
      <c r="AS670" t="s">
        <v>1703</v>
      </c>
      <c r="AU670" s="29" t="str">
        <f>IFERROR(Table4[[#This Row],[THT]]/Table4[[#This Row],[ACD_CALLS]],"")</f>
        <v/>
      </c>
      <c r="AV670" s="29">
        <f>COUNTIF(Roster!B:B,Table4[[#This Row],[EMPLID]])</f>
        <v>0</v>
      </c>
      <c r="AW670" s="29" t="str">
        <f>IF(Table4[[#This Row],[Is Agent ]]=0,"",SUM(Table4[[#This Row],[I_ACD_TIME]],Table4[[#This Row],[I_ACD_OTHER_TIME]],Table4[[#This Row],[I_ACD_AUX_OUT_TIME]],Table4[[#This Row],[I_ACW_TIME]]))</f>
        <v/>
      </c>
    </row>
    <row r="671" spans="1:49" x14ac:dyDescent="0.25">
      <c r="A671" s="29" t="e">
        <f>CONCATENATE(Table4[[#This Row],[CMSID]],"-",Table4[[#This Row],[CALL_DATE]])</f>
        <v>#N/A</v>
      </c>
      <c r="B671" t="e">
        <v>#N/A</v>
      </c>
      <c r="C671" s="8">
        <v>45173</v>
      </c>
      <c r="D671" t="s">
        <v>123</v>
      </c>
      <c r="E671">
        <v>0</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t="e">
        <v>#N/A</v>
      </c>
      <c r="AH671" t="s">
        <v>1283</v>
      </c>
      <c r="AI671" t="e">
        <v>#N/A</v>
      </c>
      <c r="AJ671" s="12" t="s">
        <v>1297</v>
      </c>
      <c r="AK671" t="s">
        <v>127</v>
      </c>
      <c r="AL671" t="s">
        <v>127</v>
      </c>
      <c r="AM671" s="8">
        <v>45178</v>
      </c>
      <c r="AN671" s="12" t="s">
        <v>1297</v>
      </c>
      <c r="AO671" s="12" t="s">
        <v>1297</v>
      </c>
      <c r="AP671" t="s">
        <v>1703</v>
      </c>
      <c r="AQ671" t="s">
        <v>120</v>
      </c>
      <c r="AR671" t="e">
        <v>#N/A</v>
      </c>
      <c r="AS671" t="s">
        <v>1703</v>
      </c>
      <c r="AU671" s="29" t="str">
        <f>IFERROR(Table4[[#This Row],[THT]]/Table4[[#This Row],[ACD_CALLS]],"")</f>
        <v/>
      </c>
      <c r="AV671" s="29">
        <f>COUNTIF(Roster!B:B,Table4[[#This Row],[EMPLID]])</f>
        <v>0</v>
      </c>
      <c r="AW671" s="29" t="str">
        <f>IF(Table4[[#This Row],[Is Agent ]]=0,"",SUM(Table4[[#This Row],[I_ACD_TIME]],Table4[[#This Row],[I_ACD_OTHER_TIME]],Table4[[#This Row],[I_ACD_AUX_OUT_TIME]],Table4[[#This Row],[I_ACW_TIME]]))</f>
        <v/>
      </c>
    </row>
    <row r="672" spans="1:49" x14ac:dyDescent="0.25">
      <c r="A672" s="29" t="e">
        <f>CONCATENATE(Table4[[#This Row],[CMSID]],"-",Table4[[#This Row],[CALL_DATE]])</f>
        <v>#N/A</v>
      </c>
      <c r="B672" t="e">
        <v>#N/A</v>
      </c>
      <c r="C672" s="8">
        <v>45177</v>
      </c>
      <c r="D672" t="s">
        <v>123</v>
      </c>
      <c r="E672">
        <v>0</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t="e">
        <v>#N/A</v>
      </c>
      <c r="AH672" t="s">
        <v>1283</v>
      </c>
      <c r="AI672" t="e">
        <v>#N/A</v>
      </c>
      <c r="AJ672" s="12" t="s">
        <v>1297</v>
      </c>
      <c r="AK672" t="s">
        <v>127</v>
      </c>
      <c r="AL672" t="s">
        <v>127</v>
      </c>
      <c r="AM672" s="8">
        <v>45178</v>
      </c>
      <c r="AN672" s="12" t="s">
        <v>1297</v>
      </c>
      <c r="AO672" s="12" t="s">
        <v>1297</v>
      </c>
      <c r="AP672" t="s">
        <v>1703</v>
      </c>
      <c r="AQ672" t="s">
        <v>120</v>
      </c>
      <c r="AR672" t="e">
        <v>#N/A</v>
      </c>
      <c r="AS672" t="s">
        <v>1703</v>
      </c>
      <c r="AU672" s="29" t="str">
        <f>IFERROR(Table4[[#This Row],[THT]]/Table4[[#This Row],[ACD_CALLS]],"")</f>
        <v/>
      </c>
      <c r="AV672" s="29">
        <f>COUNTIF(Roster!B:B,Table4[[#This Row],[EMPLID]])</f>
        <v>0</v>
      </c>
      <c r="AW672" s="29" t="str">
        <f>IF(Table4[[#This Row],[Is Agent ]]=0,"",SUM(Table4[[#This Row],[I_ACD_TIME]],Table4[[#This Row],[I_ACD_OTHER_TIME]],Table4[[#This Row],[I_ACD_AUX_OUT_TIME]],Table4[[#This Row],[I_ACW_TIME]]))</f>
        <v/>
      </c>
    </row>
    <row r="673" spans="1:49" x14ac:dyDescent="0.25">
      <c r="A673" s="29" t="e">
        <f>CONCATENATE(Table4[[#This Row],[CMSID]],"-",Table4[[#This Row],[CALL_DATE]])</f>
        <v>#N/A</v>
      </c>
      <c r="B673" t="e">
        <v>#N/A</v>
      </c>
      <c r="C673" s="8">
        <v>45176</v>
      </c>
      <c r="D673" t="s">
        <v>118</v>
      </c>
      <c r="E673">
        <v>3</v>
      </c>
      <c r="F673">
        <v>0</v>
      </c>
      <c r="G673">
        <v>2968</v>
      </c>
      <c r="H673">
        <v>631</v>
      </c>
      <c r="I673">
        <v>911</v>
      </c>
      <c r="J673">
        <v>30</v>
      </c>
      <c r="K673">
        <v>0</v>
      </c>
      <c r="L673">
        <v>911</v>
      </c>
      <c r="M673">
        <v>609</v>
      </c>
      <c r="N673">
        <v>0</v>
      </c>
      <c r="O673">
        <v>4</v>
      </c>
      <c r="P673">
        <v>1580</v>
      </c>
      <c r="Q673">
        <v>5</v>
      </c>
      <c r="R673">
        <v>15</v>
      </c>
      <c r="S673">
        <v>0</v>
      </c>
      <c r="T673">
        <v>0</v>
      </c>
      <c r="U673">
        <v>6524</v>
      </c>
      <c r="V673">
        <v>2880</v>
      </c>
      <c r="W673">
        <v>0</v>
      </c>
      <c r="X673">
        <v>1936</v>
      </c>
      <c r="Y673">
        <v>0</v>
      </c>
      <c r="Z673">
        <v>0</v>
      </c>
      <c r="AA673">
        <v>0</v>
      </c>
      <c r="AB673">
        <v>12</v>
      </c>
      <c r="AC673">
        <v>0</v>
      </c>
      <c r="AD673">
        <v>0</v>
      </c>
      <c r="AE673">
        <v>0</v>
      </c>
      <c r="AF673">
        <v>0</v>
      </c>
      <c r="AG673" t="e">
        <v>#N/A</v>
      </c>
      <c r="AH673" t="s">
        <v>1283</v>
      </c>
      <c r="AI673" t="e">
        <v>#N/A</v>
      </c>
      <c r="AJ673" s="12" t="s">
        <v>1297</v>
      </c>
      <c r="AK673" t="s">
        <v>127</v>
      </c>
      <c r="AL673" t="s">
        <v>127</v>
      </c>
      <c r="AM673" s="8">
        <v>45178</v>
      </c>
      <c r="AN673" s="12" t="s">
        <v>1297</v>
      </c>
      <c r="AO673" s="12" t="s">
        <v>1297</v>
      </c>
      <c r="AP673" t="s">
        <v>1703</v>
      </c>
      <c r="AQ673" t="s">
        <v>120</v>
      </c>
      <c r="AR673" t="e">
        <v>#N/A</v>
      </c>
      <c r="AS673" t="s">
        <v>1703</v>
      </c>
      <c r="AU673" s="29">
        <f>IFERROR(Table4[[#This Row],[THT]]/Table4[[#This Row],[ACD_CALLS]],"")</f>
        <v>0</v>
      </c>
      <c r="AV673" s="29">
        <f>COUNTIF(Roster!B:B,Table4[[#This Row],[EMPLID]])</f>
        <v>0</v>
      </c>
      <c r="AW673" s="29" t="str">
        <f>IF(Table4[[#This Row],[Is Agent ]]=0,"",SUM(Table4[[#This Row],[I_ACD_TIME]],Table4[[#This Row],[I_ACD_OTHER_TIME]],Table4[[#This Row],[I_ACD_AUX_OUT_TIME]],Table4[[#This Row],[I_ACW_TIME]]))</f>
        <v/>
      </c>
    </row>
    <row r="674" spans="1:49" x14ac:dyDescent="0.25">
      <c r="A674" s="29" t="e">
        <f>CONCATENATE(Table4[[#This Row],[CMSID]],"-",Table4[[#This Row],[CALL_DATE]])</f>
        <v>#N/A</v>
      </c>
      <c r="B674" t="e">
        <v>#N/A</v>
      </c>
      <c r="C674" s="8">
        <v>45174</v>
      </c>
      <c r="D674" t="s">
        <v>123</v>
      </c>
      <c r="E674">
        <v>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t="e">
        <v>#N/A</v>
      </c>
      <c r="AH674" t="s">
        <v>1283</v>
      </c>
      <c r="AI674" t="e">
        <v>#N/A</v>
      </c>
      <c r="AJ674" s="12" t="s">
        <v>1297</v>
      </c>
      <c r="AK674" t="s">
        <v>127</v>
      </c>
      <c r="AL674" t="s">
        <v>127</v>
      </c>
      <c r="AM674" s="8">
        <v>45178</v>
      </c>
      <c r="AN674" s="12" t="s">
        <v>1297</v>
      </c>
      <c r="AO674" s="12" t="s">
        <v>1297</v>
      </c>
      <c r="AP674" t="s">
        <v>1703</v>
      </c>
      <c r="AQ674" t="s">
        <v>120</v>
      </c>
      <c r="AR674" t="e">
        <v>#N/A</v>
      </c>
      <c r="AS674" t="s">
        <v>1703</v>
      </c>
      <c r="AU674" s="29" t="str">
        <f>IFERROR(Table4[[#This Row],[THT]]/Table4[[#This Row],[ACD_CALLS]],"")</f>
        <v/>
      </c>
      <c r="AV674" s="29">
        <f>COUNTIF(Roster!B:B,Table4[[#This Row],[EMPLID]])</f>
        <v>0</v>
      </c>
      <c r="AW674" s="29" t="str">
        <f>IF(Table4[[#This Row],[Is Agent ]]=0,"",SUM(Table4[[#This Row],[I_ACD_TIME]],Table4[[#This Row],[I_ACD_OTHER_TIME]],Table4[[#This Row],[I_ACD_AUX_OUT_TIME]],Table4[[#This Row],[I_ACW_TIME]]))</f>
        <v/>
      </c>
    </row>
    <row r="675" spans="1:49" x14ac:dyDescent="0.25">
      <c r="A675" s="29" t="e">
        <f>CONCATENATE(Table4[[#This Row],[CMSID]],"-",Table4[[#This Row],[CALL_DATE]])</f>
        <v>#N/A</v>
      </c>
      <c r="B675" t="e">
        <v>#N/A</v>
      </c>
      <c r="C675" s="8">
        <v>45170</v>
      </c>
      <c r="D675" t="s">
        <v>123</v>
      </c>
      <c r="E675">
        <v>0</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t="e">
        <v>#N/A</v>
      </c>
      <c r="AH675" t="s">
        <v>1283</v>
      </c>
      <c r="AI675" t="e">
        <v>#N/A</v>
      </c>
      <c r="AJ675" s="12" t="s">
        <v>1297</v>
      </c>
      <c r="AK675" t="s">
        <v>127</v>
      </c>
      <c r="AL675" t="s">
        <v>127</v>
      </c>
      <c r="AM675" s="8">
        <v>45171</v>
      </c>
      <c r="AN675" s="12" t="s">
        <v>1297</v>
      </c>
      <c r="AO675" s="12" t="s">
        <v>1297</v>
      </c>
      <c r="AP675" t="s">
        <v>1703</v>
      </c>
      <c r="AQ675" t="s">
        <v>120</v>
      </c>
      <c r="AR675" t="e">
        <v>#N/A</v>
      </c>
      <c r="AS675" t="s">
        <v>1703</v>
      </c>
      <c r="AU675" s="29" t="str">
        <f>IFERROR(Table4[[#This Row],[THT]]/Table4[[#This Row],[ACD_CALLS]],"")</f>
        <v/>
      </c>
      <c r="AV675" s="29">
        <f>COUNTIF(Roster!B:B,Table4[[#This Row],[EMPLID]])</f>
        <v>0</v>
      </c>
      <c r="AW675" s="29" t="str">
        <f>IF(Table4[[#This Row],[Is Agent ]]=0,"",SUM(Table4[[#This Row],[I_ACD_TIME]],Table4[[#This Row],[I_ACD_OTHER_TIME]],Table4[[#This Row],[I_ACD_AUX_OUT_TIME]],Table4[[#This Row],[I_ACW_TIME]]))</f>
        <v/>
      </c>
    </row>
    <row r="676" spans="1:49" x14ac:dyDescent="0.25">
      <c r="A676" s="29" t="e">
        <f>CONCATENATE(Table4[[#This Row],[CMSID]],"-",Table4[[#This Row],[CALL_DATE]])</f>
        <v>#N/A</v>
      </c>
      <c r="B676" t="e">
        <v>#N/A</v>
      </c>
      <c r="C676" s="8">
        <v>45173</v>
      </c>
      <c r="D676" t="s">
        <v>118</v>
      </c>
      <c r="E676">
        <v>3</v>
      </c>
      <c r="F676">
        <v>0</v>
      </c>
      <c r="G676">
        <v>1794</v>
      </c>
      <c r="H676">
        <v>68</v>
      </c>
      <c r="I676">
        <v>0</v>
      </c>
      <c r="J676">
        <v>8</v>
      </c>
      <c r="K676">
        <v>0</v>
      </c>
      <c r="L676">
        <v>51</v>
      </c>
      <c r="M676">
        <v>838</v>
      </c>
      <c r="N676">
        <v>0</v>
      </c>
      <c r="O676">
        <v>1</v>
      </c>
      <c r="P676">
        <v>442</v>
      </c>
      <c r="Q676">
        <v>3</v>
      </c>
      <c r="R676">
        <v>14</v>
      </c>
      <c r="S676">
        <v>0</v>
      </c>
      <c r="T676">
        <v>0</v>
      </c>
      <c r="U676">
        <v>4302</v>
      </c>
      <c r="V676">
        <v>2208</v>
      </c>
      <c r="W676">
        <v>210</v>
      </c>
      <c r="X676">
        <v>1372</v>
      </c>
      <c r="Y676">
        <v>0</v>
      </c>
      <c r="Z676">
        <v>0</v>
      </c>
      <c r="AA676">
        <v>0</v>
      </c>
      <c r="AB676">
        <v>807</v>
      </c>
      <c r="AC676">
        <v>0</v>
      </c>
      <c r="AD676">
        <v>0</v>
      </c>
      <c r="AE676">
        <v>0</v>
      </c>
      <c r="AF676">
        <v>0</v>
      </c>
      <c r="AG676" t="e">
        <v>#N/A</v>
      </c>
      <c r="AH676" t="s">
        <v>1283</v>
      </c>
      <c r="AI676" t="e">
        <v>#N/A</v>
      </c>
      <c r="AJ676" s="12" t="s">
        <v>1297</v>
      </c>
      <c r="AK676" t="s">
        <v>127</v>
      </c>
      <c r="AL676" t="s">
        <v>127</v>
      </c>
      <c r="AM676" s="8">
        <v>45178</v>
      </c>
      <c r="AN676" s="12" t="s">
        <v>1297</v>
      </c>
      <c r="AO676" s="12" t="s">
        <v>1297</v>
      </c>
      <c r="AP676" t="s">
        <v>1703</v>
      </c>
      <c r="AQ676" t="s">
        <v>120</v>
      </c>
      <c r="AR676" t="e">
        <v>#N/A</v>
      </c>
      <c r="AS676" t="s">
        <v>1703</v>
      </c>
      <c r="AU676" s="29">
        <f>IFERROR(Table4[[#This Row],[THT]]/Table4[[#This Row],[ACD_CALLS]],"")</f>
        <v>0</v>
      </c>
      <c r="AV676" s="29">
        <f>COUNTIF(Roster!B:B,Table4[[#This Row],[EMPLID]])</f>
        <v>0</v>
      </c>
      <c r="AW676" s="29" t="str">
        <f>IF(Table4[[#This Row],[Is Agent ]]=0,"",SUM(Table4[[#This Row],[I_ACD_TIME]],Table4[[#This Row],[I_ACD_OTHER_TIME]],Table4[[#This Row],[I_ACD_AUX_OUT_TIME]],Table4[[#This Row],[I_ACW_TIME]]))</f>
        <v/>
      </c>
    </row>
    <row r="677" spans="1:49" x14ac:dyDescent="0.25">
      <c r="A677" s="29" t="e">
        <f>CONCATENATE(Table4[[#This Row],[CMSID]],"-",Table4[[#This Row],[CALL_DATE]])</f>
        <v>#N/A</v>
      </c>
      <c r="B677" t="e">
        <v>#N/A</v>
      </c>
      <c r="C677" s="8">
        <v>45177</v>
      </c>
      <c r="D677" t="s">
        <v>118</v>
      </c>
      <c r="E677">
        <v>9</v>
      </c>
      <c r="F677">
        <v>0</v>
      </c>
      <c r="G677">
        <v>4526</v>
      </c>
      <c r="H677">
        <v>922</v>
      </c>
      <c r="I677">
        <v>23</v>
      </c>
      <c r="J677">
        <v>0</v>
      </c>
      <c r="K677">
        <v>0</v>
      </c>
      <c r="L677">
        <v>224</v>
      </c>
      <c r="M677">
        <v>0</v>
      </c>
      <c r="N677">
        <v>0</v>
      </c>
      <c r="O677">
        <v>15</v>
      </c>
      <c r="P677">
        <v>945</v>
      </c>
      <c r="Q677">
        <v>6</v>
      </c>
      <c r="R677">
        <v>44</v>
      </c>
      <c r="S677">
        <v>1</v>
      </c>
      <c r="T677">
        <v>0</v>
      </c>
      <c r="U677">
        <v>6460</v>
      </c>
      <c r="V677">
        <v>968</v>
      </c>
      <c r="W677">
        <v>0</v>
      </c>
      <c r="X677">
        <v>615</v>
      </c>
      <c r="Y677">
        <v>0</v>
      </c>
      <c r="Z677">
        <v>0</v>
      </c>
      <c r="AA677">
        <v>0</v>
      </c>
      <c r="AB677">
        <v>292</v>
      </c>
      <c r="AC677">
        <v>0</v>
      </c>
      <c r="AD677">
        <v>0</v>
      </c>
      <c r="AE677">
        <v>0</v>
      </c>
      <c r="AF677">
        <v>0</v>
      </c>
      <c r="AG677" t="e">
        <v>#N/A</v>
      </c>
      <c r="AH677" t="s">
        <v>1283</v>
      </c>
      <c r="AI677" t="e">
        <v>#N/A</v>
      </c>
      <c r="AJ677" s="12" t="s">
        <v>1297</v>
      </c>
      <c r="AK677" t="s">
        <v>127</v>
      </c>
      <c r="AL677" t="s">
        <v>127</v>
      </c>
      <c r="AM677" s="8">
        <v>45178</v>
      </c>
      <c r="AN677" s="12" t="s">
        <v>1297</v>
      </c>
      <c r="AO677" s="12" t="s">
        <v>1297</v>
      </c>
      <c r="AP677" t="s">
        <v>1703</v>
      </c>
      <c r="AQ677" t="s">
        <v>120</v>
      </c>
      <c r="AR677" t="e">
        <v>#N/A</v>
      </c>
      <c r="AS677" t="s">
        <v>1703</v>
      </c>
      <c r="AU677" s="29">
        <f>IFERROR(Table4[[#This Row],[THT]]/Table4[[#This Row],[ACD_CALLS]],"")</f>
        <v>0</v>
      </c>
      <c r="AV677" s="29">
        <f>COUNTIF(Roster!B:B,Table4[[#This Row],[EMPLID]])</f>
        <v>0</v>
      </c>
      <c r="AW677" s="29" t="str">
        <f>IF(Table4[[#This Row],[Is Agent ]]=0,"",SUM(Table4[[#This Row],[I_ACD_TIME]],Table4[[#This Row],[I_ACD_OTHER_TIME]],Table4[[#This Row],[I_ACD_AUX_OUT_TIME]],Table4[[#This Row],[I_ACW_TIME]]))</f>
        <v/>
      </c>
    </row>
    <row r="678" spans="1:49" x14ac:dyDescent="0.25">
      <c r="A678" s="29" t="e">
        <f>CONCATENATE(Table4[[#This Row],[CMSID]],"-",Table4[[#This Row],[CALL_DATE]])</f>
        <v>#N/A</v>
      </c>
      <c r="B678" t="e">
        <v>#N/A</v>
      </c>
      <c r="C678" s="8">
        <v>45174</v>
      </c>
      <c r="D678" t="s">
        <v>118</v>
      </c>
      <c r="E678">
        <v>0</v>
      </c>
      <c r="F678">
        <v>0</v>
      </c>
      <c r="G678">
        <v>0</v>
      </c>
      <c r="H678">
        <v>0</v>
      </c>
      <c r="I678">
        <v>0</v>
      </c>
      <c r="J678">
        <v>0</v>
      </c>
      <c r="K678">
        <v>0</v>
      </c>
      <c r="L678">
        <v>0</v>
      </c>
      <c r="M678">
        <v>73</v>
      </c>
      <c r="N678">
        <v>0</v>
      </c>
      <c r="O678">
        <v>0</v>
      </c>
      <c r="P678">
        <v>0</v>
      </c>
      <c r="Q678">
        <v>0</v>
      </c>
      <c r="R678">
        <v>0</v>
      </c>
      <c r="S678">
        <v>0</v>
      </c>
      <c r="T678">
        <v>0</v>
      </c>
      <c r="U678">
        <v>128</v>
      </c>
      <c r="V678">
        <v>128</v>
      </c>
      <c r="W678">
        <v>0</v>
      </c>
      <c r="X678">
        <v>117</v>
      </c>
      <c r="Y678">
        <v>0</v>
      </c>
      <c r="Z678">
        <v>0</v>
      </c>
      <c r="AA678">
        <v>0</v>
      </c>
      <c r="AB678">
        <v>0</v>
      </c>
      <c r="AC678">
        <v>0</v>
      </c>
      <c r="AD678">
        <v>0</v>
      </c>
      <c r="AE678">
        <v>0</v>
      </c>
      <c r="AF678">
        <v>0</v>
      </c>
      <c r="AG678" t="e">
        <v>#N/A</v>
      </c>
      <c r="AH678" t="s">
        <v>1283</v>
      </c>
      <c r="AI678" t="e">
        <v>#N/A</v>
      </c>
      <c r="AJ678" s="12" t="s">
        <v>1297</v>
      </c>
      <c r="AK678" t="s">
        <v>127</v>
      </c>
      <c r="AL678" t="s">
        <v>127</v>
      </c>
      <c r="AM678" s="8">
        <v>45178</v>
      </c>
      <c r="AN678" s="12" t="s">
        <v>1297</v>
      </c>
      <c r="AO678" s="12" t="s">
        <v>1297</v>
      </c>
      <c r="AP678" t="s">
        <v>1703</v>
      </c>
      <c r="AQ678" t="s">
        <v>120</v>
      </c>
      <c r="AR678" t="e">
        <v>#N/A</v>
      </c>
      <c r="AS678" t="s">
        <v>1703</v>
      </c>
      <c r="AU678" s="29" t="str">
        <f>IFERROR(Table4[[#This Row],[THT]]/Table4[[#This Row],[ACD_CALLS]],"")</f>
        <v/>
      </c>
      <c r="AV678" s="29">
        <f>COUNTIF(Roster!B:B,Table4[[#This Row],[EMPLID]])</f>
        <v>0</v>
      </c>
      <c r="AW678" s="29" t="str">
        <f>IF(Table4[[#This Row],[Is Agent ]]=0,"",SUM(Table4[[#This Row],[I_ACD_TIME]],Table4[[#This Row],[I_ACD_OTHER_TIME]],Table4[[#This Row],[I_ACD_AUX_OUT_TIME]],Table4[[#This Row],[I_ACW_TIME]]))</f>
        <v/>
      </c>
    </row>
    <row r="679" spans="1:49" x14ac:dyDescent="0.25">
      <c r="A679" s="29" t="e">
        <f>CONCATENATE(Table4[[#This Row],[CMSID]],"-",Table4[[#This Row],[CALL_DATE]])</f>
        <v>#N/A</v>
      </c>
      <c r="B679" t="e">
        <v>#N/A</v>
      </c>
      <c r="C679" s="8">
        <v>45170</v>
      </c>
      <c r="D679" t="s">
        <v>118</v>
      </c>
      <c r="E679">
        <v>2</v>
      </c>
      <c r="F679">
        <v>0</v>
      </c>
      <c r="G679">
        <v>1278</v>
      </c>
      <c r="H679">
        <v>152</v>
      </c>
      <c r="I679">
        <v>14</v>
      </c>
      <c r="J679">
        <v>0</v>
      </c>
      <c r="K679">
        <v>0</v>
      </c>
      <c r="L679">
        <v>1596</v>
      </c>
      <c r="M679">
        <v>0</v>
      </c>
      <c r="N679">
        <v>0</v>
      </c>
      <c r="O679">
        <v>13</v>
      </c>
      <c r="P679">
        <v>604</v>
      </c>
      <c r="Q679">
        <v>4</v>
      </c>
      <c r="R679">
        <v>9</v>
      </c>
      <c r="S679">
        <v>0</v>
      </c>
      <c r="T679">
        <v>0</v>
      </c>
      <c r="U679">
        <v>3469</v>
      </c>
      <c r="V679">
        <v>1864</v>
      </c>
      <c r="W679">
        <v>0</v>
      </c>
      <c r="X679">
        <v>144</v>
      </c>
      <c r="Y679">
        <v>0</v>
      </c>
      <c r="Z679">
        <v>0</v>
      </c>
      <c r="AA679">
        <v>0</v>
      </c>
      <c r="AB679">
        <v>756</v>
      </c>
      <c r="AC679">
        <v>0</v>
      </c>
      <c r="AD679">
        <v>0</v>
      </c>
      <c r="AE679">
        <v>0</v>
      </c>
      <c r="AF679">
        <v>0</v>
      </c>
      <c r="AG679" t="e">
        <v>#N/A</v>
      </c>
      <c r="AH679" t="s">
        <v>1283</v>
      </c>
      <c r="AI679" t="e">
        <v>#N/A</v>
      </c>
      <c r="AJ679" s="12" t="s">
        <v>1297</v>
      </c>
      <c r="AK679" t="s">
        <v>127</v>
      </c>
      <c r="AL679" t="s">
        <v>127</v>
      </c>
      <c r="AM679" s="8">
        <v>45171</v>
      </c>
      <c r="AN679" s="12" t="s">
        <v>1297</v>
      </c>
      <c r="AO679" s="12" t="s">
        <v>1297</v>
      </c>
      <c r="AP679" t="s">
        <v>1703</v>
      </c>
      <c r="AQ679" t="s">
        <v>120</v>
      </c>
      <c r="AR679" t="e">
        <v>#N/A</v>
      </c>
      <c r="AS679" t="s">
        <v>1703</v>
      </c>
      <c r="AU679" s="29">
        <f>IFERROR(Table4[[#This Row],[THT]]/Table4[[#This Row],[ACD_CALLS]],"")</f>
        <v>0</v>
      </c>
      <c r="AV679" s="29">
        <f>COUNTIF(Roster!B:B,Table4[[#This Row],[EMPLID]])</f>
        <v>0</v>
      </c>
      <c r="AW679" s="29" t="str">
        <f>IF(Table4[[#This Row],[Is Agent ]]=0,"",SUM(Table4[[#This Row],[I_ACD_TIME]],Table4[[#This Row],[I_ACD_OTHER_TIME]],Table4[[#This Row],[I_ACD_AUX_OUT_TIME]],Table4[[#This Row],[I_ACW_TIME]]))</f>
        <v/>
      </c>
    </row>
    <row r="680" spans="1:49" x14ac:dyDescent="0.25">
      <c r="A680" s="29" t="str">
        <f>CONCATENATE(Table4[[#This Row],[CMSID]],"-",Table4[[#This Row],[CALL_DATE]])</f>
        <v>182641-45176</v>
      </c>
      <c r="B680">
        <v>157153101</v>
      </c>
      <c r="C680" s="8">
        <v>45176</v>
      </c>
      <c r="D680" t="s">
        <v>123</v>
      </c>
      <c r="E680">
        <v>0</v>
      </c>
      <c r="F680">
        <v>0</v>
      </c>
      <c r="G680">
        <v>0</v>
      </c>
      <c r="H680">
        <v>0</v>
      </c>
      <c r="I680">
        <v>0</v>
      </c>
      <c r="J680">
        <v>0</v>
      </c>
      <c r="K680">
        <v>0</v>
      </c>
      <c r="L680">
        <v>0</v>
      </c>
      <c r="M680">
        <v>0</v>
      </c>
      <c r="N680">
        <v>0</v>
      </c>
      <c r="O680">
        <v>0</v>
      </c>
      <c r="P680">
        <v>0</v>
      </c>
      <c r="Q680">
        <v>0</v>
      </c>
      <c r="R680">
        <v>0</v>
      </c>
      <c r="S680">
        <v>0</v>
      </c>
      <c r="T680">
        <v>0</v>
      </c>
      <c r="U680">
        <v>0</v>
      </c>
      <c r="V680">
        <v>0</v>
      </c>
      <c r="W680">
        <v>0</v>
      </c>
      <c r="X680">
        <v>0</v>
      </c>
      <c r="Y680">
        <v>0</v>
      </c>
      <c r="Z680">
        <v>0</v>
      </c>
      <c r="AA680">
        <v>0</v>
      </c>
      <c r="AB680">
        <v>0</v>
      </c>
      <c r="AC680">
        <v>0</v>
      </c>
      <c r="AD680">
        <v>0</v>
      </c>
      <c r="AE680">
        <v>0</v>
      </c>
      <c r="AF680">
        <v>0</v>
      </c>
      <c r="AG680" t="s">
        <v>1454</v>
      </c>
      <c r="AH680" t="s">
        <v>1282</v>
      </c>
      <c r="AI680" t="s">
        <v>1295</v>
      </c>
      <c r="AJ680" s="12" t="s">
        <v>1297</v>
      </c>
      <c r="AK680" t="s">
        <v>125</v>
      </c>
      <c r="AL680" t="s">
        <v>125</v>
      </c>
      <c r="AM680" s="8">
        <v>45178</v>
      </c>
      <c r="AN680" s="12" t="s">
        <v>1297</v>
      </c>
      <c r="AO680" s="12" t="s">
        <v>1297</v>
      </c>
      <c r="AP680" t="s">
        <v>1703</v>
      </c>
      <c r="AQ680" t="s">
        <v>120</v>
      </c>
      <c r="AR680" s="35">
        <v>182641</v>
      </c>
      <c r="AS680" t="s">
        <v>1703</v>
      </c>
      <c r="AU680" s="29" t="str">
        <f>IFERROR(Table4[[#This Row],[THT]]/Table4[[#This Row],[ACD_CALLS]],"")</f>
        <v/>
      </c>
      <c r="AV680" s="29">
        <f>COUNTIF(Roster!B:B,Table4[[#This Row],[EMPLID]])</f>
        <v>1</v>
      </c>
      <c r="AW680" s="29">
        <f>IF(Table4[[#This Row],[Is Agent ]]=0,"",SUM(Table4[[#This Row],[I_ACD_TIME]],Table4[[#This Row],[I_ACD_OTHER_TIME]],Table4[[#This Row],[I_ACD_AUX_OUT_TIME]],Table4[[#This Row],[I_ACW_TIME]]))</f>
        <v>0</v>
      </c>
    </row>
    <row r="681" spans="1:49" x14ac:dyDescent="0.25">
      <c r="A681" s="29" t="str">
        <f>CONCATENATE(Table4[[#This Row],[CMSID]],"-",Table4[[#This Row],[CALL_DATE]])</f>
        <v>182641-45176</v>
      </c>
      <c r="B681">
        <v>157153101</v>
      </c>
      <c r="C681" s="8">
        <v>45176</v>
      </c>
      <c r="D681" t="s">
        <v>118</v>
      </c>
      <c r="E681">
        <v>19</v>
      </c>
      <c r="F681">
        <v>0</v>
      </c>
      <c r="G681">
        <v>10089</v>
      </c>
      <c r="H681">
        <v>423</v>
      </c>
      <c r="I681">
        <v>355</v>
      </c>
      <c r="J681">
        <v>253</v>
      </c>
      <c r="K681">
        <v>0</v>
      </c>
      <c r="L681">
        <v>2704</v>
      </c>
      <c r="M681">
        <v>0</v>
      </c>
      <c r="N681">
        <v>0</v>
      </c>
      <c r="O681">
        <v>16</v>
      </c>
      <c r="P681">
        <v>1348</v>
      </c>
      <c r="Q681">
        <v>7</v>
      </c>
      <c r="R681">
        <v>90</v>
      </c>
      <c r="S681">
        <v>0</v>
      </c>
      <c r="T681">
        <v>1</v>
      </c>
      <c r="U681">
        <v>16584</v>
      </c>
      <c r="V681">
        <v>4901</v>
      </c>
      <c r="W681">
        <v>828</v>
      </c>
      <c r="X681">
        <v>28</v>
      </c>
      <c r="Y681">
        <v>0</v>
      </c>
      <c r="Z681">
        <v>964</v>
      </c>
      <c r="AA681">
        <v>0</v>
      </c>
      <c r="AB681">
        <v>3394</v>
      </c>
      <c r="AC681">
        <v>0</v>
      </c>
      <c r="AD681">
        <v>0</v>
      </c>
      <c r="AE681">
        <v>141</v>
      </c>
      <c r="AF681">
        <v>0</v>
      </c>
      <c r="AG681" t="s">
        <v>1454</v>
      </c>
      <c r="AH681" t="s">
        <v>1282</v>
      </c>
      <c r="AI681" t="s">
        <v>1295</v>
      </c>
      <c r="AJ681" s="12" t="s">
        <v>1297</v>
      </c>
      <c r="AK681" t="s">
        <v>125</v>
      </c>
      <c r="AL681" t="s">
        <v>125</v>
      </c>
      <c r="AM681" s="8">
        <v>45178</v>
      </c>
      <c r="AN681" s="12" t="s">
        <v>1297</v>
      </c>
      <c r="AO681" s="12" t="s">
        <v>1297</v>
      </c>
      <c r="AP681" t="s">
        <v>1703</v>
      </c>
      <c r="AQ681" t="s">
        <v>120</v>
      </c>
      <c r="AR681" s="35">
        <v>182641</v>
      </c>
      <c r="AS681" t="s">
        <v>1703</v>
      </c>
      <c r="AU681" s="29">
        <f>IFERROR(Table4[[#This Row],[THT]]/Table4[[#This Row],[ACD_CALLS]],"")</f>
        <v>0</v>
      </c>
      <c r="AV681" s="29">
        <f>COUNTIF(Roster!B:B,Table4[[#This Row],[EMPLID]])</f>
        <v>1</v>
      </c>
      <c r="AW681" s="29">
        <f>IF(Table4[[#This Row],[Is Agent ]]=0,"",SUM(Table4[[#This Row],[I_ACD_TIME]],Table4[[#This Row],[I_ACD_OTHER_TIME]],Table4[[#This Row],[I_ACD_AUX_OUT_TIME]],Table4[[#This Row],[I_ACW_TIME]]))</f>
        <v>11120</v>
      </c>
    </row>
    <row r="682" spans="1:49" x14ac:dyDescent="0.25">
      <c r="A682" s="29" t="str">
        <f>CONCATENATE(Table4[[#This Row],[CMSID]],"-",Table4[[#This Row],[CALL_DATE]])</f>
        <v>182641-45173</v>
      </c>
      <c r="B682">
        <v>157153101</v>
      </c>
      <c r="C682" s="8">
        <v>45173</v>
      </c>
      <c r="D682" t="s">
        <v>123</v>
      </c>
      <c r="E682">
        <v>1</v>
      </c>
      <c r="F682">
        <v>0</v>
      </c>
      <c r="G682">
        <v>1056</v>
      </c>
      <c r="H682">
        <v>0</v>
      </c>
      <c r="I682">
        <v>0</v>
      </c>
      <c r="J682">
        <v>9</v>
      </c>
      <c r="K682">
        <v>0</v>
      </c>
      <c r="L682">
        <v>0</v>
      </c>
      <c r="M682">
        <v>0</v>
      </c>
      <c r="N682">
        <v>0</v>
      </c>
      <c r="O682">
        <v>0</v>
      </c>
      <c r="P682">
        <v>0</v>
      </c>
      <c r="Q682">
        <v>0</v>
      </c>
      <c r="R682">
        <v>3</v>
      </c>
      <c r="S682">
        <v>0</v>
      </c>
      <c r="T682">
        <v>0</v>
      </c>
      <c r="U682">
        <v>0</v>
      </c>
      <c r="V682">
        <v>0</v>
      </c>
      <c r="W682">
        <v>0</v>
      </c>
      <c r="X682">
        <v>0</v>
      </c>
      <c r="Y682">
        <v>0</v>
      </c>
      <c r="Z682">
        <v>0</v>
      </c>
      <c r="AA682">
        <v>0</v>
      </c>
      <c r="AB682">
        <v>0</v>
      </c>
      <c r="AC682">
        <v>0</v>
      </c>
      <c r="AD682">
        <v>0</v>
      </c>
      <c r="AE682">
        <v>0</v>
      </c>
      <c r="AF682">
        <v>0</v>
      </c>
      <c r="AG682" t="s">
        <v>1454</v>
      </c>
      <c r="AH682" t="s">
        <v>1282</v>
      </c>
      <c r="AI682" t="s">
        <v>1295</v>
      </c>
      <c r="AJ682" s="12" t="s">
        <v>1297</v>
      </c>
      <c r="AK682" t="s">
        <v>125</v>
      </c>
      <c r="AL682" t="s">
        <v>125</v>
      </c>
      <c r="AM682" s="8">
        <v>45178</v>
      </c>
      <c r="AN682" s="12" t="s">
        <v>1297</v>
      </c>
      <c r="AO682" s="12" t="s">
        <v>1297</v>
      </c>
      <c r="AP682" t="s">
        <v>1703</v>
      </c>
      <c r="AQ682" t="s">
        <v>120</v>
      </c>
      <c r="AR682" s="35">
        <v>182641</v>
      </c>
      <c r="AS682" t="s">
        <v>1703</v>
      </c>
      <c r="AU682" s="29">
        <f>IFERROR(Table4[[#This Row],[THT]]/Table4[[#This Row],[ACD_CALLS]],"")</f>
        <v>0</v>
      </c>
      <c r="AV682" s="29">
        <f>COUNTIF(Roster!B:B,Table4[[#This Row],[EMPLID]])</f>
        <v>1</v>
      </c>
      <c r="AW682" s="29">
        <f>IF(Table4[[#This Row],[Is Agent ]]=0,"",SUM(Table4[[#This Row],[I_ACD_TIME]],Table4[[#This Row],[I_ACD_OTHER_TIME]],Table4[[#This Row],[I_ACD_AUX_OUT_TIME]],Table4[[#This Row],[I_ACW_TIME]]))</f>
        <v>1065</v>
      </c>
    </row>
    <row r="683" spans="1:49" x14ac:dyDescent="0.25">
      <c r="A683" s="29" t="str">
        <f>CONCATENATE(Table4[[#This Row],[CMSID]],"-",Table4[[#This Row],[CALL_DATE]])</f>
        <v>182641-45175</v>
      </c>
      <c r="B683">
        <v>157153101</v>
      </c>
      <c r="C683" s="8">
        <v>45175</v>
      </c>
      <c r="D683" t="s">
        <v>118</v>
      </c>
      <c r="E683">
        <v>21</v>
      </c>
      <c r="F683">
        <v>0</v>
      </c>
      <c r="G683">
        <v>8927</v>
      </c>
      <c r="H683">
        <v>538</v>
      </c>
      <c r="I683">
        <v>81</v>
      </c>
      <c r="J683">
        <v>384</v>
      </c>
      <c r="K683">
        <v>0</v>
      </c>
      <c r="L683">
        <v>685</v>
      </c>
      <c r="M683">
        <v>0</v>
      </c>
      <c r="N683">
        <v>0</v>
      </c>
      <c r="O683">
        <v>9</v>
      </c>
      <c r="P683">
        <v>1056</v>
      </c>
      <c r="Q683">
        <v>8</v>
      </c>
      <c r="R683">
        <v>102</v>
      </c>
      <c r="S683">
        <v>0</v>
      </c>
      <c r="T683">
        <v>2</v>
      </c>
      <c r="U683">
        <v>15972</v>
      </c>
      <c r="V683">
        <v>3363</v>
      </c>
      <c r="W683">
        <v>2658</v>
      </c>
      <c r="X683">
        <v>110</v>
      </c>
      <c r="Y683">
        <v>0</v>
      </c>
      <c r="Z683">
        <v>903</v>
      </c>
      <c r="AA683">
        <v>0</v>
      </c>
      <c r="AB683">
        <v>2189</v>
      </c>
      <c r="AC683">
        <v>0</v>
      </c>
      <c r="AD683">
        <v>0</v>
      </c>
      <c r="AE683">
        <v>61</v>
      </c>
      <c r="AF683">
        <v>0</v>
      </c>
      <c r="AG683" t="s">
        <v>1454</v>
      </c>
      <c r="AH683" t="s">
        <v>1282</v>
      </c>
      <c r="AI683" t="s">
        <v>1295</v>
      </c>
      <c r="AJ683" s="12" t="s">
        <v>1297</v>
      </c>
      <c r="AK683" t="s">
        <v>125</v>
      </c>
      <c r="AL683" t="s">
        <v>125</v>
      </c>
      <c r="AM683" s="8">
        <v>45178</v>
      </c>
      <c r="AN683" s="12" t="s">
        <v>1297</v>
      </c>
      <c r="AO683" s="12" t="s">
        <v>1297</v>
      </c>
      <c r="AP683" t="s">
        <v>1703</v>
      </c>
      <c r="AQ683" t="s">
        <v>120</v>
      </c>
      <c r="AR683" s="35">
        <v>182641</v>
      </c>
      <c r="AS683" t="s">
        <v>1703</v>
      </c>
      <c r="AU683" s="29">
        <f>IFERROR(Table4[[#This Row],[THT]]/Table4[[#This Row],[ACD_CALLS]],"")</f>
        <v>0</v>
      </c>
      <c r="AV683" s="29">
        <f>COUNTIF(Roster!B:B,Table4[[#This Row],[EMPLID]])</f>
        <v>1</v>
      </c>
      <c r="AW683" s="29">
        <f>IF(Table4[[#This Row],[Is Agent ]]=0,"",SUM(Table4[[#This Row],[I_ACD_TIME]],Table4[[#This Row],[I_ACD_OTHER_TIME]],Table4[[#This Row],[I_ACD_AUX_OUT_TIME]],Table4[[#This Row],[I_ACW_TIME]]))</f>
        <v>9930</v>
      </c>
    </row>
    <row r="684" spans="1:49" x14ac:dyDescent="0.25">
      <c r="A684" s="29" t="str">
        <f>CONCATENATE(Table4[[#This Row],[CMSID]],"-",Table4[[#This Row],[CALL_DATE]])</f>
        <v>182641-45175</v>
      </c>
      <c r="B684">
        <v>157153101</v>
      </c>
      <c r="C684" s="8">
        <v>45175</v>
      </c>
      <c r="D684" t="s">
        <v>123</v>
      </c>
      <c r="E684">
        <v>0</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c r="Z684">
        <v>0</v>
      </c>
      <c r="AA684">
        <v>0</v>
      </c>
      <c r="AB684">
        <v>0</v>
      </c>
      <c r="AC684">
        <v>0</v>
      </c>
      <c r="AD684">
        <v>0</v>
      </c>
      <c r="AE684">
        <v>0</v>
      </c>
      <c r="AF684">
        <v>0</v>
      </c>
      <c r="AG684" t="s">
        <v>1454</v>
      </c>
      <c r="AH684" t="s">
        <v>1282</v>
      </c>
      <c r="AI684" t="s">
        <v>1295</v>
      </c>
      <c r="AJ684" s="12" t="s">
        <v>1297</v>
      </c>
      <c r="AK684" t="s">
        <v>125</v>
      </c>
      <c r="AL684" t="s">
        <v>125</v>
      </c>
      <c r="AM684" s="8">
        <v>45178</v>
      </c>
      <c r="AN684" s="12" t="s">
        <v>1297</v>
      </c>
      <c r="AO684" s="12" t="s">
        <v>1297</v>
      </c>
      <c r="AP684" t="s">
        <v>1703</v>
      </c>
      <c r="AQ684" t="s">
        <v>120</v>
      </c>
      <c r="AR684" s="35">
        <v>182641</v>
      </c>
      <c r="AS684" t="s">
        <v>1703</v>
      </c>
      <c r="AU684" s="29" t="str">
        <f>IFERROR(Table4[[#This Row],[THT]]/Table4[[#This Row],[ACD_CALLS]],"")</f>
        <v/>
      </c>
      <c r="AV684" s="29">
        <f>COUNTIF(Roster!B:B,Table4[[#This Row],[EMPLID]])</f>
        <v>1</v>
      </c>
      <c r="AW684" s="29">
        <f>IF(Table4[[#This Row],[Is Agent ]]=0,"",SUM(Table4[[#This Row],[I_ACD_TIME]],Table4[[#This Row],[I_ACD_OTHER_TIME]],Table4[[#This Row],[I_ACD_AUX_OUT_TIME]],Table4[[#This Row],[I_ACW_TIME]]))</f>
        <v>0</v>
      </c>
    </row>
    <row r="685" spans="1:49" x14ac:dyDescent="0.25">
      <c r="A685" s="29" t="str">
        <f>CONCATENATE(Table4[[#This Row],[CMSID]],"-",Table4[[#This Row],[CALL_DATE]])</f>
        <v>182641-45177</v>
      </c>
      <c r="B685">
        <v>157153101</v>
      </c>
      <c r="C685" s="8">
        <v>45177</v>
      </c>
      <c r="D685" t="s">
        <v>118</v>
      </c>
      <c r="E685">
        <v>15</v>
      </c>
      <c r="F685">
        <v>0</v>
      </c>
      <c r="G685">
        <v>6324</v>
      </c>
      <c r="H685">
        <v>605</v>
      </c>
      <c r="I685">
        <v>738</v>
      </c>
      <c r="J685">
        <v>166</v>
      </c>
      <c r="K685">
        <v>0</v>
      </c>
      <c r="L685">
        <v>2392</v>
      </c>
      <c r="M685">
        <v>0</v>
      </c>
      <c r="N685">
        <v>0</v>
      </c>
      <c r="O685">
        <v>21</v>
      </c>
      <c r="P685">
        <v>1492</v>
      </c>
      <c r="Q685">
        <v>11</v>
      </c>
      <c r="R685">
        <v>73</v>
      </c>
      <c r="S685">
        <v>1</v>
      </c>
      <c r="T685">
        <v>1</v>
      </c>
      <c r="U685">
        <v>11872</v>
      </c>
      <c r="V685">
        <v>4217</v>
      </c>
      <c r="W685">
        <v>281</v>
      </c>
      <c r="X685">
        <v>70</v>
      </c>
      <c r="Y685">
        <v>0</v>
      </c>
      <c r="Z685">
        <v>903</v>
      </c>
      <c r="AA685">
        <v>0</v>
      </c>
      <c r="AB685">
        <v>1125</v>
      </c>
      <c r="AC685">
        <v>0</v>
      </c>
      <c r="AD685">
        <v>0</v>
      </c>
      <c r="AE685">
        <v>35</v>
      </c>
      <c r="AF685">
        <v>0</v>
      </c>
      <c r="AG685" t="s">
        <v>1454</v>
      </c>
      <c r="AH685" t="s">
        <v>1282</v>
      </c>
      <c r="AI685" t="s">
        <v>1295</v>
      </c>
      <c r="AJ685" s="12" t="s">
        <v>1297</v>
      </c>
      <c r="AK685" t="s">
        <v>125</v>
      </c>
      <c r="AL685" t="s">
        <v>125</v>
      </c>
      <c r="AM685" s="8">
        <v>45178</v>
      </c>
      <c r="AN685" s="12" t="s">
        <v>1297</v>
      </c>
      <c r="AO685" s="12" t="s">
        <v>1297</v>
      </c>
      <c r="AP685" t="s">
        <v>1703</v>
      </c>
      <c r="AQ685" t="s">
        <v>120</v>
      </c>
      <c r="AR685" s="35">
        <v>182641</v>
      </c>
      <c r="AS685" t="s">
        <v>1703</v>
      </c>
      <c r="AU685" s="29">
        <f>IFERROR(Table4[[#This Row],[THT]]/Table4[[#This Row],[ACD_CALLS]],"")</f>
        <v>0</v>
      </c>
      <c r="AV685" s="29">
        <f>COUNTIF(Roster!B:B,Table4[[#This Row],[EMPLID]])</f>
        <v>1</v>
      </c>
      <c r="AW685" s="29">
        <f>IF(Table4[[#This Row],[Is Agent ]]=0,"",SUM(Table4[[#This Row],[I_ACD_TIME]],Table4[[#This Row],[I_ACD_OTHER_TIME]],Table4[[#This Row],[I_ACD_AUX_OUT_TIME]],Table4[[#This Row],[I_ACW_TIME]]))</f>
        <v>7833</v>
      </c>
    </row>
    <row r="686" spans="1:49" x14ac:dyDescent="0.25">
      <c r="A686" s="29" t="str">
        <f>CONCATENATE(Table4[[#This Row],[CMSID]],"-",Table4[[#This Row],[CALL_DATE]])</f>
        <v>182641-45173</v>
      </c>
      <c r="B686">
        <v>157153101</v>
      </c>
      <c r="C686" s="8">
        <v>45173</v>
      </c>
      <c r="D686" t="s">
        <v>118</v>
      </c>
      <c r="E686">
        <v>33</v>
      </c>
      <c r="F686">
        <v>0</v>
      </c>
      <c r="G686">
        <v>19707</v>
      </c>
      <c r="H686">
        <v>1660</v>
      </c>
      <c r="I686">
        <v>896</v>
      </c>
      <c r="J686">
        <v>478</v>
      </c>
      <c r="K686">
        <v>0</v>
      </c>
      <c r="L686">
        <v>1790</v>
      </c>
      <c r="M686">
        <v>0</v>
      </c>
      <c r="N686">
        <v>0</v>
      </c>
      <c r="O686">
        <v>19</v>
      </c>
      <c r="P686">
        <v>2756</v>
      </c>
      <c r="Q686">
        <v>15</v>
      </c>
      <c r="R686">
        <v>156</v>
      </c>
      <c r="S686">
        <v>0</v>
      </c>
      <c r="T686">
        <v>6</v>
      </c>
      <c r="U686">
        <v>28616</v>
      </c>
      <c r="V686">
        <v>5540</v>
      </c>
      <c r="W686">
        <v>7</v>
      </c>
      <c r="X686">
        <v>130</v>
      </c>
      <c r="Y686">
        <v>0</v>
      </c>
      <c r="Z686">
        <v>1752</v>
      </c>
      <c r="AA686">
        <v>0</v>
      </c>
      <c r="AB686">
        <v>2204</v>
      </c>
      <c r="AC686">
        <v>545</v>
      </c>
      <c r="AD686">
        <v>0</v>
      </c>
      <c r="AE686">
        <v>0</v>
      </c>
      <c r="AF686">
        <v>0</v>
      </c>
      <c r="AG686" t="s">
        <v>1454</v>
      </c>
      <c r="AH686" t="s">
        <v>1282</v>
      </c>
      <c r="AI686" t="s">
        <v>1295</v>
      </c>
      <c r="AJ686" s="12" t="s">
        <v>1297</v>
      </c>
      <c r="AK686" t="s">
        <v>125</v>
      </c>
      <c r="AL686" t="s">
        <v>125</v>
      </c>
      <c r="AM686" s="8">
        <v>45178</v>
      </c>
      <c r="AN686" s="12" t="s">
        <v>1297</v>
      </c>
      <c r="AO686" s="12" t="s">
        <v>1297</v>
      </c>
      <c r="AP686" t="s">
        <v>1703</v>
      </c>
      <c r="AQ686" t="s">
        <v>120</v>
      </c>
      <c r="AR686" s="35">
        <v>182641</v>
      </c>
      <c r="AS686" t="s">
        <v>1703</v>
      </c>
      <c r="AU686" s="29">
        <f>IFERROR(Table4[[#This Row],[THT]]/Table4[[#This Row],[ACD_CALLS]],"")</f>
        <v>0</v>
      </c>
      <c r="AV686" s="29">
        <f>COUNTIF(Roster!B:B,Table4[[#This Row],[EMPLID]])</f>
        <v>1</v>
      </c>
      <c r="AW686" s="29">
        <f>IF(Table4[[#This Row],[Is Agent ]]=0,"",SUM(Table4[[#This Row],[I_ACD_TIME]],Table4[[#This Row],[I_ACD_OTHER_TIME]],Table4[[#This Row],[I_ACD_AUX_OUT_TIME]],Table4[[#This Row],[I_ACW_TIME]]))</f>
        <v>22741</v>
      </c>
    </row>
    <row r="687" spans="1:49" x14ac:dyDescent="0.25">
      <c r="A687" s="29" t="str">
        <f>CONCATENATE(Table4[[#This Row],[CMSID]],"-",Table4[[#This Row],[CALL_DATE]])</f>
        <v>182641-45174</v>
      </c>
      <c r="B687">
        <v>157153101</v>
      </c>
      <c r="C687" s="8">
        <v>45174</v>
      </c>
      <c r="D687" t="s">
        <v>118</v>
      </c>
      <c r="E687">
        <v>32</v>
      </c>
      <c r="F687">
        <v>0</v>
      </c>
      <c r="G687">
        <v>14905</v>
      </c>
      <c r="H687">
        <v>1285</v>
      </c>
      <c r="I687">
        <v>688</v>
      </c>
      <c r="J687">
        <v>373</v>
      </c>
      <c r="K687">
        <v>0</v>
      </c>
      <c r="L687">
        <v>6586</v>
      </c>
      <c r="M687">
        <v>0</v>
      </c>
      <c r="N687">
        <v>0</v>
      </c>
      <c r="O687">
        <v>24</v>
      </c>
      <c r="P687">
        <v>2624</v>
      </c>
      <c r="Q687">
        <v>18</v>
      </c>
      <c r="R687">
        <v>156</v>
      </c>
      <c r="S687">
        <v>2</v>
      </c>
      <c r="T687">
        <v>2</v>
      </c>
      <c r="U687">
        <v>29253</v>
      </c>
      <c r="V687">
        <v>11213</v>
      </c>
      <c r="W687">
        <v>1310</v>
      </c>
      <c r="X687">
        <v>35</v>
      </c>
      <c r="Y687">
        <v>0</v>
      </c>
      <c r="Z687">
        <v>1854</v>
      </c>
      <c r="AA687">
        <v>0</v>
      </c>
      <c r="AB687">
        <v>6806</v>
      </c>
      <c r="AC687">
        <v>463</v>
      </c>
      <c r="AD687">
        <v>0</v>
      </c>
      <c r="AE687">
        <v>0</v>
      </c>
      <c r="AF687">
        <v>0</v>
      </c>
      <c r="AG687" t="s">
        <v>1454</v>
      </c>
      <c r="AH687" t="s">
        <v>1282</v>
      </c>
      <c r="AI687" t="s">
        <v>1295</v>
      </c>
      <c r="AJ687" s="12" t="s">
        <v>1297</v>
      </c>
      <c r="AK687" t="s">
        <v>125</v>
      </c>
      <c r="AL687" t="s">
        <v>125</v>
      </c>
      <c r="AM687" s="8">
        <v>45178</v>
      </c>
      <c r="AN687" s="12" t="s">
        <v>1297</v>
      </c>
      <c r="AO687" s="12" t="s">
        <v>1297</v>
      </c>
      <c r="AP687" t="s">
        <v>1703</v>
      </c>
      <c r="AQ687" t="s">
        <v>120</v>
      </c>
      <c r="AR687" s="35">
        <v>182641</v>
      </c>
      <c r="AS687" t="s">
        <v>1703</v>
      </c>
      <c r="AU687" s="29">
        <f>IFERROR(Table4[[#This Row],[THT]]/Table4[[#This Row],[ACD_CALLS]],"")</f>
        <v>0</v>
      </c>
      <c r="AV687" s="29">
        <f>COUNTIF(Roster!B:B,Table4[[#This Row],[EMPLID]])</f>
        <v>1</v>
      </c>
      <c r="AW687" s="29">
        <f>IF(Table4[[#This Row],[Is Agent ]]=0,"",SUM(Table4[[#This Row],[I_ACD_TIME]],Table4[[#This Row],[I_ACD_OTHER_TIME]],Table4[[#This Row],[I_ACD_AUX_OUT_TIME]],Table4[[#This Row],[I_ACW_TIME]]))</f>
        <v>17251</v>
      </c>
    </row>
    <row r="688" spans="1:49" x14ac:dyDescent="0.25">
      <c r="A688" s="29" t="str">
        <f>CONCATENATE(Table4[[#This Row],[CMSID]],"-",Table4[[#This Row],[CALL_DATE]])</f>
        <v>182641-45174</v>
      </c>
      <c r="B688">
        <v>157153101</v>
      </c>
      <c r="C688" s="8">
        <v>45174</v>
      </c>
      <c r="D688" t="s">
        <v>123</v>
      </c>
      <c r="E688">
        <v>0</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c r="Z688">
        <v>0</v>
      </c>
      <c r="AA688">
        <v>0</v>
      </c>
      <c r="AB688">
        <v>0</v>
      </c>
      <c r="AC688">
        <v>0</v>
      </c>
      <c r="AD688">
        <v>0</v>
      </c>
      <c r="AE688">
        <v>0</v>
      </c>
      <c r="AF688">
        <v>0</v>
      </c>
      <c r="AG688" t="s">
        <v>1454</v>
      </c>
      <c r="AH688" t="s">
        <v>1282</v>
      </c>
      <c r="AI688" t="s">
        <v>1295</v>
      </c>
      <c r="AJ688" s="12" t="s">
        <v>1297</v>
      </c>
      <c r="AK688" t="s">
        <v>125</v>
      </c>
      <c r="AL688" t="s">
        <v>125</v>
      </c>
      <c r="AM688" s="8">
        <v>45178</v>
      </c>
      <c r="AN688" s="12" t="s">
        <v>1297</v>
      </c>
      <c r="AO688" s="12" t="s">
        <v>1297</v>
      </c>
      <c r="AP688" t="s">
        <v>1703</v>
      </c>
      <c r="AQ688" t="s">
        <v>120</v>
      </c>
      <c r="AR688" s="35">
        <v>182641</v>
      </c>
      <c r="AS688" t="s">
        <v>1703</v>
      </c>
      <c r="AU688" s="29" t="str">
        <f>IFERROR(Table4[[#This Row],[THT]]/Table4[[#This Row],[ACD_CALLS]],"")</f>
        <v/>
      </c>
      <c r="AV688" s="29">
        <f>COUNTIF(Roster!B:B,Table4[[#This Row],[EMPLID]])</f>
        <v>1</v>
      </c>
      <c r="AW688" s="29">
        <f>IF(Table4[[#This Row],[Is Agent ]]=0,"",SUM(Table4[[#This Row],[I_ACD_TIME]],Table4[[#This Row],[I_ACD_OTHER_TIME]],Table4[[#This Row],[I_ACD_AUX_OUT_TIME]],Table4[[#This Row],[I_ACW_TIME]]))</f>
        <v>0</v>
      </c>
    </row>
    <row r="689" spans="1:49" x14ac:dyDescent="0.25">
      <c r="A689" s="29" t="str">
        <f>CONCATENATE(Table4[[#This Row],[CMSID]],"-",Table4[[#This Row],[CALL_DATE]])</f>
        <v>182641-45177</v>
      </c>
      <c r="B689">
        <v>157153101</v>
      </c>
      <c r="C689" s="8">
        <v>45177</v>
      </c>
      <c r="D689" t="s">
        <v>123</v>
      </c>
      <c r="E689">
        <v>1</v>
      </c>
      <c r="F689">
        <v>0</v>
      </c>
      <c r="G689">
        <v>116</v>
      </c>
      <c r="H689">
        <v>85</v>
      </c>
      <c r="I689">
        <v>92</v>
      </c>
      <c r="J689">
        <v>0</v>
      </c>
      <c r="K689">
        <v>0</v>
      </c>
      <c r="L689">
        <v>92</v>
      </c>
      <c r="M689">
        <v>0</v>
      </c>
      <c r="N689">
        <v>0</v>
      </c>
      <c r="O689">
        <v>1</v>
      </c>
      <c r="P689">
        <v>177</v>
      </c>
      <c r="Q689">
        <v>2</v>
      </c>
      <c r="R689">
        <v>3</v>
      </c>
      <c r="S689">
        <v>1</v>
      </c>
      <c r="T689">
        <v>0</v>
      </c>
      <c r="U689">
        <v>0</v>
      </c>
      <c r="V689">
        <v>0</v>
      </c>
      <c r="W689">
        <v>0</v>
      </c>
      <c r="X689">
        <v>0</v>
      </c>
      <c r="Y689">
        <v>0</v>
      </c>
      <c r="Z689">
        <v>0</v>
      </c>
      <c r="AA689">
        <v>0</v>
      </c>
      <c r="AB689">
        <v>0</v>
      </c>
      <c r="AC689">
        <v>0</v>
      </c>
      <c r="AD689">
        <v>0</v>
      </c>
      <c r="AE689">
        <v>0</v>
      </c>
      <c r="AF689">
        <v>0</v>
      </c>
      <c r="AG689" t="s">
        <v>1454</v>
      </c>
      <c r="AH689" t="s">
        <v>1282</v>
      </c>
      <c r="AI689" t="s">
        <v>1295</v>
      </c>
      <c r="AJ689" s="12" t="s">
        <v>1297</v>
      </c>
      <c r="AK689" t="s">
        <v>125</v>
      </c>
      <c r="AL689" t="s">
        <v>125</v>
      </c>
      <c r="AM689" s="8">
        <v>45178</v>
      </c>
      <c r="AN689" s="12" t="s">
        <v>1297</v>
      </c>
      <c r="AO689" s="12" t="s">
        <v>1297</v>
      </c>
      <c r="AP689" t="s">
        <v>1703</v>
      </c>
      <c r="AQ689" t="s">
        <v>120</v>
      </c>
      <c r="AR689" s="35">
        <v>182641</v>
      </c>
      <c r="AS689" t="s">
        <v>1703</v>
      </c>
      <c r="AU689" s="29">
        <f>IFERROR(Table4[[#This Row],[THT]]/Table4[[#This Row],[ACD_CALLS]],"")</f>
        <v>0</v>
      </c>
      <c r="AV689" s="29">
        <f>COUNTIF(Roster!B:B,Table4[[#This Row],[EMPLID]])</f>
        <v>1</v>
      </c>
      <c r="AW689" s="29">
        <f>IF(Table4[[#This Row],[Is Agent ]]=0,"",SUM(Table4[[#This Row],[I_ACD_TIME]],Table4[[#This Row],[I_ACD_OTHER_TIME]],Table4[[#This Row],[I_ACD_AUX_OUT_TIME]],Table4[[#This Row],[I_ACW_TIME]]))</f>
        <v>293</v>
      </c>
    </row>
    <row r="690" spans="1:49" x14ac:dyDescent="0.25">
      <c r="A690" s="29" t="str">
        <f>CONCATENATE(Table4[[#This Row],[CMSID]],"-",Table4[[#This Row],[CALL_DATE]])</f>
        <v>447644-45178</v>
      </c>
      <c r="B690">
        <v>40971101</v>
      </c>
      <c r="C690" s="8">
        <v>45178</v>
      </c>
      <c r="D690" t="s">
        <v>118</v>
      </c>
      <c r="E690">
        <v>4</v>
      </c>
      <c r="F690">
        <v>0</v>
      </c>
      <c r="G690">
        <v>2924</v>
      </c>
      <c r="H690">
        <v>0</v>
      </c>
      <c r="I690">
        <v>0</v>
      </c>
      <c r="J690">
        <v>99</v>
      </c>
      <c r="K690">
        <v>0</v>
      </c>
      <c r="L690">
        <v>0</v>
      </c>
      <c r="M690">
        <v>0</v>
      </c>
      <c r="N690">
        <v>0</v>
      </c>
      <c r="O690">
        <v>0</v>
      </c>
      <c r="P690">
        <v>0</v>
      </c>
      <c r="Q690">
        <v>0</v>
      </c>
      <c r="R690">
        <v>19</v>
      </c>
      <c r="S690">
        <v>0</v>
      </c>
      <c r="T690">
        <v>0</v>
      </c>
      <c r="U690">
        <v>0</v>
      </c>
      <c r="V690">
        <v>0</v>
      </c>
      <c r="W690">
        <v>0</v>
      </c>
      <c r="X690">
        <v>0</v>
      </c>
      <c r="Y690">
        <v>0</v>
      </c>
      <c r="Z690">
        <v>0</v>
      </c>
      <c r="AA690">
        <v>0</v>
      </c>
      <c r="AB690">
        <v>0</v>
      </c>
      <c r="AC690">
        <v>0</v>
      </c>
      <c r="AD690">
        <v>0</v>
      </c>
      <c r="AE690">
        <v>0</v>
      </c>
      <c r="AF690">
        <v>0</v>
      </c>
      <c r="AG690" t="s">
        <v>1337</v>
      </c>
      <c r="AH690" t="s">
        <v>1282</v>
      </c>
      <c r="AI690" t="s">
        <v>1295</v>
      </c>
      <c r="AJ690" s="12" t="s">
        <v>1297</v>
      </c>
      <c r="AK690" t="s">
        <v>125</v>
      </c>
      <c r="AL690" t="s">
        <v>125</v>
      </c>
      <c r="AM690" s="8">
        <v>45178</v>
      </c>
      <c r="AN690" s="12" t="s">
        <v>1297</v>
      </c>
      <c r="AO690" s="12" t="s">
        <v>1297</v>
      </c>
      <c r="AP690" t="s">
        <v>1703</v>
      </c>
      <c r="AQ690" t="s">
        <v>120</v>
      </c>
      <c r="AR690" s="35">
        <v>447644</v>
      </c>
      <c r="AS690" t="s">
        <v>1703</v>
      </c>
      <c r="AU690" s="29">
        <f>IFERROR(Table4[[#This Row],[THT]]/Table4[[#This Row],[ACD_CALLS]],"")</f>
        <v>0</v>
      </c>
      <c r="AV690" s="29">
        <f>COUNTIF(Roster!B:B,Table4[[#This Row],[EMPLID]])</f>
        <v>1</v>
      </c>
      <c r="AW690" s="29">
        <f>IF(Table4[[#This Row],[Is Agent ]]=0,"",SUM(Table4[[#This Row],[I_ACD_TIME]],Table4[[#This Row],[I_ACD_OTHER_TIME]],Table4[[#This Row],[I_ACD_AUX_OUT_TIME]],Table4[[#This Row],[I_ACW_TIME]]))</f>
        <v>3023</v>
      </c>
    </row>
    <row r="691" spans="1:49" x14ac:dyDescent="0.25">
      <c r="A691" s="29" t="str">
        <f>CONCATENATE(Table4[[#This Row],[CMSID]],"-",Table4[[#This Row],[CALL_DATE]])</f>
        <v>447644-45175</v>
      </c>
      <c r="B691">
        <v>40971101</v>
      </c>
      <c r="C691" s="8">
        <v>45175</v>
      </c>
      <c r="D691" t="s">
        <v>118</v>
      </c>
      <c r="E691">
        <v>16</v>
      </c>
      <c r="F691">
        <v>0</v>
      </c>
      <c r="G691">
        <v>7873</v>
      </c>
      <c r="H691">
        <v>532</v>
      </c>
      <c r="I691">
        <v>461</v>
      </c>
      <c r="J691">
        <v>217</v>
      </c>
      <c r="K691">
        <v>0</v>
      </c>
      <c r="L691">
        <v>461</v>
      </c>
      <c r="M691">
        <v>0</v>
      </c>
      <c r="N691">
        <v>0</v>
      </c>
      <c r="O691">
        <v>4</v>
      </c>
      <c r="P691">
        <v>1067</v>
      </c>
      <c r="Q691">
        <v>8</v>
      </c>
      <c r="R691">
        <v>76</v>
      </c>
      <c r="S691">
        <v>0</v>
      </c>
      <c r="T691">
        <v>2</v>
      </c>
      <c r="U691">
        <v>0</v>
      </c>
      <c r="V691">
        <v>0</v>
      </c>
      <c r="W691">
        <v>0</v>
      </c>
      <c r="X691">
        <v>0</v>
      </c>
      <c r="Y691">
        <v>0</v>
      </c>
      <c r="Z691">
        <v>0</v>
      </c>
      <c r="AA691">
        <v>0</v>
      </c>
      <c r="AB691">
        <v>0</v>
      </c>
      <c r="AC691">
        <v>0</v>
      </c>
      <c r="AD691">
        <v>0</v>
      </c>
      <c r="AE691">
        <v>0</v>
      </c>
      <c r="AF691">
        <v>0</v>
      </c>
      <c r="AG691" t="s">
        <v>1337</v>
      </c>
      <c r="AH691" t="s">
        <v>1282</v>
      </c>
      <c r="AI691" t="s">
        <v>1295</v>
      </c>
      <c r="AJ691" s="12" t="s">
        <v>1297</v>
      </c>
      <c r="AK691" t="s">
        <v>125</v>
      </c>
      <c r="AL691" t="s">
        <v>125</v>
      </c>
      <c r="AM691" s="8">
        <v>45178</v>
      </c>
      <c r="AN691" s="12" t="s">
        <v>1297</v>
      </c>
      <c r="AO691" s="12" t="s">
        <v>1297</v>
      </c>
      <c r="AP691" t="s">
        <v>1703</v>
      </c>
      <c r="AQ691" t="s">
        <v>120</v>
      </c>
      <c r="AR691" s="35">
        <v>447644</v>
      </c>
      <c r="AS691" t="s">
        <v>1703</v>
      </c>
      <c r="AU691" s="29">
        <f>IFERROR(Table4[[#This Row],[THT]]/Table4[[#This Row],[ACD_CALLS]],"")</f>
        <v>0</v>
      </c>
      <c r="AV691" s="29">
        <f>COUNTIF(Roster!B:B,Table4[[#This Row],[EMPLID]])</f>
        <v>1</v>
      </c>
      <c r="AW691" s="29">
        <f>IF(Table4[[#This Row],[Is Agent ]]=0,"",SUM(Table4[[#This Row],[I_ACD_TIME]],Table4[[#This Row],[I_ACD_OTHER_TIME]],Table4[[#This Row],[I_ACD_AUX_OUT_TIME]],Table4[[#This Row],[I_ACW_TIME]]))</f>
        <v>9083</v>
      </c>
    </row>
    <row r="692" spans="1:49" x14ac:dyDescent="0.25">
      <c r="A692" s="29" t="str">
        <f>CONCATENATE(Table4[[#This Row],[CMSID]],"-",Table4[[#This Row],[CALL_DATE]])</f>
        <v>447644-45174</v>
      </c>
      <c r="B692">
        <v>40971101</v>
      </c>
      <c r="C692" s="8">
        <v>45174</v>
      </c>
      <c r="D692" t="s">
        <v>118</v>
      </c>
      <c r="E692">
        <v>26</v>
      </c>
      <c r="F692">
        <v>0</v>
      </c>
      <c r="G692">
        <v>14825</v>
      </c>
      <c r="H692">
        <v>1641</v>
      </c>
      <c r="I692">
        <v>211</v>
      </c>
      <c r="J692">
        <v>133</v>
      </c>
      <c r="K692">
        <v>0</v>
      </c>
      <c r="L692">
        <v>211</v>
      </c>
      <c r="M692">
        <v>0</v>
      </c>
      <c r="N692">
        <v>0</v>
      </c>
      <c r="O692">
        <v>2</v>
      </c>
      <c r="P692">
        <v>1879</v>
      </c>
      <c r="Q692">
        <v>13</v>
      </c>
      <c r="R692">
        <v>126</v>
      </c>
      <c r="S692">
        <v>1</v>
      </c>
      <c r="T692">
        <v>0</v>
      </c>
      <c r="U692">
        <v>0</v>
      </c>
      <c r="V692">
        <v>0</v>
      </c>
      <c r="W692">
        <v>0</v>
      </c>
      <c r="X692">
        <v>0</v>
      </c>
      <c r="Y692">
        <v>0</v>
      </c>
      <c r="Z692">
        <v>0</v>
      </c>
      <c r="AA692">
        <v>0</v>
      </c>
      <c r="AB692">
        <v>0</v>
      </c>
      <c r="AC692">
        <v>0</v>
      </c>
      <c r="AD692">
        <v>0</v>
      </c>
      <c r="AE692">
        <v>0</v>
      </c>
      <c r="AF692">
        <v>0</v>
      </c>
      <c r="AG692" t="s">
        <v>1337</v>
      </c>
      <c r="AH692" t="s">
        <v>1282</v>
      </c>
      <c r="AI692" t="s">
        <v>1295</v>
      </c>
      <c r="AJ692" s="12" t="s">
        <v>1297</v>
      </c>
      <c r="AK692" t="s">
        <v>125</v>
      </c>
      <c r="AL692" t="s">
        <v>125</v>
      </c>
      <c r="AM692" s="8">
        <v>45178</v>
      </c>
      <c r="AN692" s="12" t="s">
        <v>1297</v>
      </c>
      <c r="AO692" s="12" t="s">
        <v>1297</v>
      </c>
      <c r="AP692" t="s">
        <v>1703</v>
      </c>
      <c r="AQ692" t="s">
        <v>120</v>
      </c>
      <c r="AR692" s="35">
        <v>447644</v>
      </c>
      <c r="AS692" t="s">
        <v>1703</v>
      </c>
      <c r="AU692" s="29">
        <f>IFERROR(Table4[[#This Row],[THT]]/Table4[[#This Row],[ACD_CALLS]],"")</f>
        <v>0</v>
      </c>
      <c r="AV692" s="29">
        <f>COUNTIF(Roster!B:B,Table4[[#This Row],[EMPLID]])</f>
        <v>1</v>
      </c>
      <c r="AW692" s="29">
        <f>IF(Table4[[#This Row],[Is Agent ]]=0,"",SUM(Table4[[#This Row],[I_ACD_TIME]],Table4[[#This Row],[I_ACD_OTHER_TIME]],Table4[[#This Row],[I_ACD_AUX_OUT_TIME]],Table4[[#This Row],[I_ACW_TIME]]))</f>
        <v>16810</v>
      </c>
    </row>
    <row r="693" spans="1:49" x14ac:dyDescent="0.25">
      <c r="A693" s="29" t="str">
        <f>CONCATENATE(Table4[[#This Row],[CMSID]],"-",Table4[[#This Row],[CALL_DATE]])</f>
        <v>447644-45170</v>
      </c>
      <c r="B693">
        <v>40971101</v>
      </c>
      <c r="C693" s="8">
        <v>45170</v>
      </c>
      <c r="D693" t="s">
        <v>123</v>
      </c>
      <c r="E693">
        <v>1</v>
      </c>
      <c r="F693">
        <v>0</v>
      </c>
      <c r="G693">
        <v>640</v>
      </c>
      <c r="H693">
        <v>0</v>
      </c>
      <c r="I693">
        <v>0</v>
      </c>
      <c r="J693">
        <v>30</v>
      </c>
      <c r="K693">
        <v>0</v>
      </c>
      <c r="L693">
        <v>316</v>
      </c>
      <c r="M693">
        <v>538</v>
      </c>
      <c r="N693">
        <v>0</v>
      </c>
      <c r="O693">
        <v>4</v>
      </c>
      <c r="P693">
        <v>21</v>
      </c>
      <c r="Q693">
        <v>1</v>
      </c>
      <c r="R693">
        <v>3</v>
      </c>
      <c r="S693">
        <v>0</v>
      </c>
      <c r="T693">
        <v>0</v>
      </c>
      <c r="U693">
        <v>19006</v>
      </c>
      <c r="V693">
        <v>5573</v>
      </c>
      <c r="W693">
        <v>0</v>
      </c>
      <c r="X693">
        <v>95</v>
      </c>
      <c r="Y693">
        <v>0</v>
      </c>
      <c r="Z693">
        <v>1181</v>
      </c>
      <c r="AA693">
        <v>0</v>
      </c>
      <c r="AB693">
        <v>3135</v>
      </c>
      <c r="AC693">
        <v>0</v>
      </c>
      <c r="AD693">
        <v>0</v>
      </c>
      <c r="AE693">
        <v>0</v>
      </c>
      <c r="AF693">
        <v>0</v>
      </c>
      <c r="AG693" t="s">
        <v>1337</v>
      </c>
      <c r="AH693" t="s">
        <v>1282</v>
      </c>
      <c r="AI693" t="s">
        <v>1295</v>
      </c>
      <c r="AJ693" s="12" t="s">
        <v>1297</v>
      </c>
      <c r="AK693" t="s">
        <v>125</v>
      </c>
      <c r="AL693" t="s">
        <v>125</v>
      </c>
      <c r="AM693" s="8">
        <v>45171</v>
      </c>
      <c r="AN693" s="12" t="s">
        <v>1297</v>
      </c>
      <c r="AO693" s="12" t="s">
        <v>1297</v>
      </c>
      <c r="AP693" t="s">
        <v>1703</v>
      </c>
      <c r="AQ693" t="s">
        <v>120</v>
      </c>
      <c r="AR693" s="35">
        <v>447644</v>
      </c>
      <c r="AS693" t="s">
        <v>1703</v>
      </c>
      <c r="AU693" s="29">
        <f>IFERROR(Table4[[#This Row],[THT]]/Table4[[#This Row],[ACD_CALLS]],"")</f>
        <v>0</v>
      </c>
      <c r="AV693" s="29">
        <f>COUNTIF(Roster!B:B,Table4[[#This Row],[EMPLID]])</f>
        <v>1</v>
      </c>
      <c r="AW693" s="29">
        <f>IF(Table4[[#This Row],[Is Agent ]]=0,"",SUM(Table4[[#This Row],[I_ACD_TIME]],Table4[[#This Row],[I_ACD_OTHER_TIME]],Table4[[#This Row],[I_ACD_AUX_OUT_TIME]],Table4[[#This Row],[I_ACW_TIME]]))</f>
        <v>670</v>
      </c>
    </row>
    <row r="694" spans="1:49" x14ac:dyDescent="0.25">
      <c r="A694" s="29" t="str">
        <f>CONCATENATE(Table4[[#This Row],[CMSID]],"-",Table4[[#This Row],[CALL_DATE]])</f>
        <v>447644-45175</v>
      </c>
      <c r="B694">
        <v>40971101</v>
      </c>
      <c r="C694" s="8">
        <v>45175</v>
      </c>
      <c r="D694" t="s">
        <v>123</v>
      </c>
      <c r="E694">
        <v>2</v>
      </c>
      <c r="F694">
        <v>0</v>
      </c>
      <c r="G694">
        <v>482</v>
      </c>
      <c r="H694">
        <v>0</v>
      </c>
      <c r="I694">
        <v>0</v>
      </c>
      <c r="J694">
        <v>52</v>
      </c>
      <c r="K694">
        <v>3</v>
      </c>
      <c r="L694">
        <v>318</v>
      </c>
      <c r="M694">
        <v>0</v>
      </c>
      <c r="N694">
        <v>1</v>
      </c>
      <c r="O694">
        <v>7</v>
      </c>
      <c r="P694">
        <v>0</v>
      </c>
      <c r="Q694">
        <v>0</v>
      </c>
      <c r="R694">
        <v>6</v>
      </c>
      <c r="S694">
        <v>0</v>
      </c>
      <c r="T694">
        <v>0</v>
      </c>
      <c r="U694">
        <v>15330</v>
      </c>
      <c r="V694">
        <v>3741</v>
      </c>
      <c r="W694">
        <v>2351</v>
      </c>
      <c r="X694">
        <v>51</v>
      </c>
      <c r="Y694">
        <v>1380</v>
      </c>
      <c r="Z694">
        <v>931</v>
      </c>
      <c r="AA694">
        <v>0</v>
      </c>
      <c r="AB694">
        <v>911</v>
      </c>
      <c r="AC694">
        <v>0</v>
      </c>
      <c r="AD694">
        <v>0</v>
      </c>
      <c r="AE694">
        <v>0</v>
      </c>
      <c r="AF694">
        <v>0</v>
      </c>
      <c r="AG694" t="s">
        <v>1337</v>
      </c>
      <c r="AH694" t="s">
        <v>1282</v>
      </c>
      <c r="AI694" t="s">
        <v>1295</v>
      </c>
      <c r="AJ694" s="12" t="s">
        <v>1297</v>
      </c>
      <c r="AK694" t="s">
        <v>125</v>
      </c>
      <c r="AL694" t="s">
        <v>125</v>
      </c>
      <c r="AM694" s="8">
        <v>45178</v>
      </c>
      <c r="AN694" s="12" t="s">
        <v>1297</v>
      </c>
      <c r="AO694" s="12" t="s">
        <v>1297</v>
      </c>
      <c r="AP694" t="s">
        <v>1703</v>
      </c>
      <c r="AQ694" t="s">
        <v>120</v>
      </c>
      <c r="AR694" s="35">
        <v>447644</v>
      </c>
      <c r="AS694" t="s">
        <v>1703</v>
      </c>
      <c r="AU694" s="29">
        <f>IFERROR(Table4[[#This Row],[THT]]/Table4[[#This Row],[ACD_CALLS]],"")</f>
        <v>0</v>
      </c>
      <c r="AV694" s="29">
        <f>COUNTIF(Roster!B:B,Table4[[#This Row],[EMPLID]])</f>
        <v>1</v>
      </c>
      <c r="AW694" s="29">
        <f>IF(Table4[[#This Row],[Is Agent ]]=0,"",SUM(Table4[[#This Row],[I_ACD_TIME]],Table4[[#This Row],[I_ACD_OTHER_TIME]],Table4[[#This Row],[I_ACD_AUX_OUT_TIME]],Table4[[#This Row],[I_ACW_TIME]]))</f>
        <v>534</v>
      </c>
    </row>
    <row r="695" spans="1:49" x14ac:dyDescent="0.25">
      <c r="A695" s="29" t="str">
        <f>CONCATENATE(Table4[[#This Row],[CMSID]],"-",Table4[[#This Row],[CALL_DATE]])</f>
        <v>447644-45178</v>
      </c>
      <c r="B695">
        <v>40971101</v>
      </c>
      <c r="C695" s="8">
        <v>45178</v>
      </c>
      <c r="D695" t="s">
        <v>123</v>
      </c>
      <c r="E695">
        <v>0</v>
      </c>
      <c r="F695">
        <v>0</v>
      </c>
      <c r="G695">
        <v>0</v>
      </c>
      <c r="H695">
        <v>0</v>
      </c>
      <c r="I695">
        <v>0</v>
      </c>
      <c r="J695">
        <v>0</v>
      </c>
      <c r="K695">
        <v>0</v>
      </c>
      <c r="L695">
        <v>63</v>
      </c>
      <c r="M695">
        <v>1759</v>
      </c>
      <c r="N695">
        <v>0</v>
      </c>
      <c r="O695">
        <v>1</v>
      </c>
      <c r="P695">
        <v>0</v>
      </c>
      <c r="Q695">
        <v>0</v>
      </c>
      <c r="R695">
        <v>0</v>
      </c>
      <c r="S695">
        <v>0</v>
      </c>
      <c r="T695">
        <v>0</v>
      </c>
      <c r="U695">
        <v>6393</v>
      </c>
      <c r="V695">
        <v>3298</v>
      </c>
      <c r="W695">
        <v>53</v>
      </c>
      <c r="X695">
        <v>39</v>
      </c>
      <c r="Y695">
        <v>0</v>
      </c>
      <c r="Z695">
        <v>896</v>
      </c>
      <c r="AA695">
        <v>0</v>
      </c>
      <c r="AB695">
        <v>2133</v>
      </c>
      <c r="AC695">
        <v>0</v>
      </c>
      <c r="AD695">
        <v>0</v>
      </c>
      <c r="AE695">
        <v>210</v>
      </c>
      <c r="AF695">
        <v>0</v>
      </c>
      <c r="AG695" t="s">
        <v>1337</v>
      </c>
      <c r="AH695" t="s">
        <v>1282</v>
      </c>
      <c r="AI695" t="s">
        <v>1295</v>
      </c>
      <c r="AJ695" s="12" t="s">
        <v>1297</v>
      </c>
      <c r="AK695" t="s">
        <v>125</v>
      </c>
      <c r="AL695" t="s">
        <v>125</v>
      </c>
      <c r="AM695" s="8">
        <v>45178</v>
      </c>
      <c r="AN695" s="12" t="s">
        <v>1297</v>
      </c>
      <c r="AO695" s="12" t="s">
        <v>1297</v>
      </c>
      <c r="AP695" t="s">
        <v>1703</v>
      </c>
      <c r="AQ695" t="s">
        <v>120</v>
      </c>
      <c r="AR695" s="35">
        <v>447644</v>
      </c>
      <c r="AS695" t="s">
        <v>1703</v>
      </c>
      <c r="AU695" s="29" t="str">
        <f>IFERROR(Table4[[#This Row],[THT]]/Table4[[#This Row],[ACD_CALLS]],"")</f>
        <v/>
      </c>
      <c r="AV695" s="29">
        <f>COUNTIF(Roster!B:B,Table4[[#This Row],[EMPLID]])</f>
        <v>1</v>
      </c>
      <c r="AW695" s="29">
        <f>IF(Table4[[#This Row],[Is Agent ]]=0,"",SUM(Table4[[#This Row],[I_ACD_TIME]],Table4[[#This Row],[I_ACD_OTHER_TIME]],Table4[[#This Row],[I_ACD_AUX_OUT_TIME]],Table4[[#This Row],[I_ACW_TIME]]))</f>
        <v>0</v>
      </c>
    </row>
    <row r="696" spans="1:49" x14ac:dyDescent="0.25">
      <c r="A696" s="29" t="str">
        <f>CONCATENATE(Table4[[#This Row],[CMSID]],"-",Table4[[#This Row],[CALL_DATE]])</f>
        <v>447644-45176</v>
      </c>
      <c r="B696">
        <v>40971101</v>
      </c>
      <c r="C696" s="8">
        <v>45176</v>
      </c>
      <c r="D696" t="s">
        <v>118</v>
      </c>
      <c r="E696">
        <v>16</v>
      </c>
      <c r="F696">
        <v>0</v>
      </c>
      <c r="G696">
        <v>8758</v>
      </c>
      <c r="H696">
        <v>975</v>
      </c>
      <c r="I696">
        <v>254</v>
      </c>
      <c r="J696">
        <v>263</v>
      </c>
      <c r="K696">
        <v>0</v>
      </c>
      <c r="L696">
        <v>254</v>
      </c>
      <c r="M696">
        <v>0</v>
      </c>
      <c r="N696">
        <v>0</v>
      </c>
      <c r="O696">
        <v>3</v>
      </c>
      <c r="P696">
        <v>1307</v>
      </c>
      <c r="Q696">
        <v>9</v>
      </c>
      <c r="R696">
        <v>76</v>
      </c>
      <c r="S696">
        <v>0</v>
      </c>
      <c r="T696">
        <v>1</v>
      </c>
      <c r="U696">
        <v>0</v>
      </c>
      <c r="V696">
        <v>0</v>
      </c>
      <c r="W696">
        <v>0</v>
      </c>
      <c r="X696">
        <v>0</v>
      </c>
      <c r="Y696">
        <v>0</v>
      </c>
      <c r="Z696">
        <v>0</v>
      </c>
      <c r="AA696">
        <v>0</v>
      </c>
      <c r="AB696">
        <v>0</v>
      </c>
      <c r="AC696">
        <v>0</v>
      </c>
      <c r="AD696">
        <v>0</v>
      </c>
      <c r="AE696">
        <v>0</v>
      </c>
      <c r="AF696">
        <v>0</v>
      </c>
      <c r="AG696" t="s">
        <v>1337</v>
      </c>
      <c r="AH696" t="s">
        <v>1282</v>
      </c>
      <c r="AI696" t="s">
        <v>1295</v>
      </c>
      <c r="AJ696" s="12" t="s">
        <v>1297</v>
      </c>
      <c r="AK696" t="s">
        <v>125</v>
      </c>
      <c r="AL696" t="s">
        <v>125</v>
      </c>
      <c r="AM696" s="8">
        <v>45178</v>
      </c>
      <c r="AN696" s="12" t="s">
        <v>1297</v>
      </c>
      <c r="AO696" s="12" t="s">
        <v>1297</v>
      </c>
      <c r="AP696" t="s">
        <v>1703</v>
      </c>
      <c r="AQ696" t="s">
        <v>120</v>
      </c>
      <c r="AR696" s="35">
        <v>447644</v>
      </c>
      <c r="AS696" t="s">
        <v>1703</v>
      </c>
      <c r="AU696" s="29">
        <f>IFERROR(Table4[[#This Row],[THT]]/Table4[[#This Row],[ACD_CALLS]],"")</f>
        <v>0</v>
      </c>
      <c r="AV696" s="29">
        <f>COUNTIF(Roster!B:B,Table4[[#This Row],[EMPLID]])</f>
        <v>1</v>
      </c>
      <c r="AW696" s="29">
        <f>IF(Table4[[#This Row],[Is Agent ]]=0,"",SUM(Table4[[#This Row],[I_ACD_TIME]],Table4[[#This Row],[I_ACD_OTHER_TIME]],Table4[[#This Row],[I_ACD_AUX_OUT_TIME]],Table4[[#This Row],[I_ACW_TIME]]))</f>
        <v>10250</v>
      </c>
    </row>
    <row r="697" spans="1:49" x14ac:dyDescent="0.25">
      <c r="A697" s="29" t="str">
        <f>CONCATENATE(Table4[[#This Row],[CMSID]],"-",Table4[[#This Row],[CALL_DATE]])</f>
        <v>447644-45177</v>
      </c>
      <c r="B697">
        <v>40971101</v>
      </c>
      <c r="C697" s="8">
        <v>45177</v>
      </c>
      <c r="D697" t="s">
        <v>118</v>
      </c>
      <c r="E697">
        <v>14</v>
      </c>
      <c r="F697">
        <v>0</v>
      </c>
      <c r="G697">
        <v>6387</v>
      </c>
      <c r="H697">
        <v>123</v>
      </c>
      <c r="I697">
        <v>295</v>
      </c>
      <c r="J697">
        <v>234</v>
      </c>
      <c r="K697">
        <v>0</v>
      </c>
      <c r="L697">
        <v>295</v>
      </c>
      <c r="M697">
        <v>0</v>
      </c>
      <c r="N697">
        <v>0</v>
      </c>
      <c r="O697">
        <v>2</v>
      </c>
      <c r="P697">
        <v>497</v>
      </c>
      <c r="Q697">
        <v>5</v>
      </c>
      <c r="R697">
        <v>70</v>
      </c>
      <c r="S697">
        <v>0</v>
      </c>
      <c r="T697">
        <v>2</v>
      </c>
      <c r="U697">
        <v>0</v>
      </c>
      <c r="V697">
        <v>0</v>
      </c>
      <c r="W697">
        <v>0</v>
      </c>
      <c r="X697">
        <v>0</v>
      </c>
      <c r="Y697">
        <v>0</v>
      </c>
      <c r="Z697">
        <v>0</v>
      </c>
      <c r="AA697">
        <v>0</v>
      </c>
      <c r="AB697">
        <v>0</v>
      </c>
      <c r="AC697">
        <v>0</v>
      </c>
      <c r="AD697">
        <v>0</v>
      </c>
      <c r="AE697">
        <v>0</v>
      </c>
      <c r="AF697">
        <v>0</v>
      </c>
      <c r="AG697" t="s">
        <v>1337</v>
      </c>
      <c r="AH697" t="s">
        <v>1282</v>
      </c>
      <c r="AI697" t="s">
        <v>1295</v>
      </c>
      <c r="AJ697" s="12" t="s">
        <v>1297</v>
      </c>
      <c r="AK697" t="s">
        <v>125</v>
      </c>
      <c r="AL697" t="s">
        <v>125</v>
      </c>
      <c r="AM697" s="8">
        <v>45178</v>
      </c>
      <c r="AN697" s="12" t="s">
        <v>1297</v>
      </c>
      <c r="AO697" s="12" t="s">
        <v>1297</v>
      </c>
      <c r="AP697" t="s">
        <v>1703</v>
      </c>
      <c r="AQ697" t="s">
        <v>120</v>
      </c>
      <c r="AR697" s="35">
        <v>447644</v>
      </c>
      <c r="AS697" t="s">
        <v>1703</v>
      </c>
      <c r="AU697" s="29">
        <f>IFERROR(Table4[[#This Row],[THT]]/Table4[[#This Row],[ACD_CALLS]],"")</f>
        <v>0</v>
      </c>
      <c r="AV697" s="29">
        <f>COUNTIF(Roster!B:B,Table4[[#This Row],[EMPLID]])</f>
        <v>1</v>
      </c>
      <c r="AW697" s="29">
        <f>IF(Table4[[#This Row],[Is Agent ]]=0,"",SUM(Table4[[#This Row],[I_ACD_TIME]],Table4[[#This Row],[I_ACD_OTHER_TIME]],Table4[[#This Row],[I_ACD_AUX_OUT_TIME]],Table4[[#This Row],[I_ACW_TIME]]))</f>
        <v>7039</v>
      </c>
    </row>
    <row r="698" spans="1:49" x14ac:dyDescent="0.25">
      <c r="A698" s="29" t="str">
        <f>CONCATENATE(Table4[[#This Row],[CMSID]],"-",Table4[[#This Row],[CALL_DATE]])</f>
        <v>447644-45170</v>
      </c>
      <c r="B698">
        <v>40971101</v>
      </c>
      <c r="C698" s="8">
        <v>45170</v>
      </c>
      <c r="D698" t="s">
        <v>118</v>
      </c>
      <c r="E698">
        <v>18</v>
      </c>
      <c r="F698">
        <v>0</v>
      </c>
      <c r="G698">
        <v>11574</v>
      </c>
      <c r="H698">
        <v>934</v>
      </c>
      <c r="I698">
        <v>1118</v>
      </c>
      <c r="J698">
        <v>169</v>
      </c>
      <c r="K698">
        <v>0</v>
      </c>
      <c r="L698">
        <v>1118</v>
      </c>
      <c r="M698">
        <v>0</v>
      </c>
      <c r="N698">
        <v>0</v>
      </c>
      <c r="O698">
        <v>5</v>
      </c>
      <c r="P698">
        <v>2343</v>
      </c>
      <c r="Q698">
        <v>13</v>
      </c>
      <c r="R698">
        <v>83</v>
      </c>
      <c r="S698">
        <v>0</v>
      </c>
      <c r="T698">
        <v>2</v>
      </c>
      <c r="U698">
        <v>0</v>
      </c>
      <c r="V698">
        <v>0</v>
      </c>
      <c r="W698">
        <v>0</v>
      </c>
      <c r="X698">
        <v>0</v>
      </c>
      <c r="Y698">
        <v>0</v>
      </c>
      <c r="Z698">
        <v>0</v>
      </c>
      <c r="AA698">
        <v>0</v>
      </c>
      <c r="AB698">
        <v>0</v>
      </c>
      <c r="AC698">
        <v>0</v>
      </c>
      <c r="AD698">
        <v>0</v>
      </c>
      <c r="AE698">
        <v>0</v>
      </c>
      <c r="AF698">
        <v>0</v>
      </c>
      <c r="AG698" t="s">
        <v>1337</v>
      </c>
      <c r="AH698" t="s">
        <v>1282</v>
      </c>
      <c r="AI698" t="s">
        <v>1295</v>
      </c>
      <c r="AJ698" s="12" t="s">
        <v>1297</v>
      </c>
      <c r="AK698" t="s">
        <v>125</v>
      </c>
      <c r="AL698" t="s">
        <v>125</v>
      </c>
      <c r="AM698" s="8">
        <v>45171</v>
      </c>
      <c r="AN698" s="12" t="s">
        <v>1297</v>
      </c>
      <c r="AO698" s="12" t="s">
        <v>1297</v>
      </c>
      <c r="AP698" t="s">
        <v>1703</v>
      </c>
      <c r="AQ698" t="s">
        <v>120</v>
      </c>
      <c r="AR698" s="35">
        <v>447644</v>
      </c>
      <c r="AS698" t="s">
        <v>1703</v>
      </c>
      <c r="AU698" s="29">
        <f>IFERROR(Table4[[#This Row],[THT]]/Table4[[#This Row],[ACD_CALLS]],"")</f>
        <v>0</v>
      </c>
      <c r="AV698" s="29">
        <f>COUNTIF(Roster!B:B,Table4[[#This Row],[EMPLID]])</f>
        <v>1</v>
      </c>
      <c r="AW698" s="29">
        <f>IF(Table4[[#This Row],[Is Agent ]]=0,"",SUM(Table4[[#This Row],[I_ACD_TIME]],Table4[[#This Row],[I_ACD_OTHER_TIME]],Table4[[#This Row],[I_ACD_AUX_OUT_TIME]],Table4[[#This Row],[I_ACW_TIME]]))</f>
        <v>13795</v>
      </c>
    </row>
    <row r="699" spans="1:49" x14ac:dyDescent="0.25">
      <c r="A699" s="29" t="str">
        <f>CONCATENATE(Table4[[#This Row],[CMSID]],"-",Table4[[#This Row],[CALL_DATE]])</f>
        <v>447644-45177</v>
      </c>
      <c r="B699">
        <v>40971101</v>
      </c>
      <c r="C699" s="8">
        <v>45177</v>
      </c>
      <c r="D699" t="s">
        <v>123</v>
      </c>
      <c r="E699">
        <v>1</v>
      </c>
      <c r="F699">
        <v>0</v>
      </c>
      <c r="G699">
        <v>1015</v>
      </c>
      <c r="H699">
        <v>210</v>
      </c>
      <c r="I699">
        <v>0</v>
      </c>
      <c r="J699">
        <v>0</v>
      </c>
      <c r="K699">
        <v>0</v>
      </c>
      <c r="L699">
        <v>1738</v>
      </c>
      <c r="M699">
        <v>1943</v>
      </c>
      <c r="N699">
        <v>0</v>
      </c>
      <c r="O699">
        <v>6</v>
      </c>
      <c r="P699">
        <v>366</v>
      </c>
      <c r="Q699">
        <v>2</v>
      </c>
      <c r="R699">
        <v>3</v>
      </c>
      <c r="S699">
        <v>0</v>
      </c>
      <c r="T699">
        <v>0</v>
      </c>
      <c r="U699">
        <v>15345</v>
      </c>
      <c r="V699">
        <v>6788</v>
      </c>
      <c r="W699">
        <v>515</v>
      </c>
      <c r="X699">
        <v>149</v>
      </c>
      <c r="Y699">
        <v>0</v>
      </c>
      <c r="Z699">
        <v>857</v>
      </c>
      <c r="AA699">
        <v>0</v>
      </c>
      <c r="AB699">
        <v>5465</v>
      </c>
      <c r="AC699">
        <v>0</v>
      </c>
      <c r="AD699">
        <v>0</v>
      </c>
      <c r="AE699">
        <v>3</v>
      </c>
      <c r="AF699">
        <v>0</v>
      </c>
      <c r="AG699" t="s">
        <v>1337</v>
      </c>
      <c r="AH699" t="s">
        <v>1282</v>
      </c>
      <c r="AI699" t="s">
        <v>1295</v>
      </c>
      <c r="AJ699" s="12" t="s">
        <v>1297</v>
      </c>
      <c r="AK699" t="s">
        <v>125</v>
      </c>
      <c r="AL699" t="s">
        <v>125</v>
      </c>
      <c r="AM699" s="8">
        <v>45178</v>
      </c>
      <c r="AN699" s="12" t="s">
        <v>1297</v>
      </c>
      <c r="AO699" s="12" t="s">
        <v>1297</v>
      </c>
      <c r="AP699" t="s">
        <v>1703</v>
      </c>
      <c r="AQ699" t="s">
        <v>120</v>
      </c>
      <c r="AR699" s="35">
        <v>447644</v>
      </c>
      <c r="AS699" t="s">
        <v>1703</v>
      </c>
      <c r="AU699" s="29">
        <f>IFERROR(Table4[[#This Row],[THT]]/Table4[[#This Row],[ACD_CALLS]],"")</f>
        <v>0</v>
      </c>
      <c r="AV699" s="29">
        <f>COUNTIF(Roster!B:B,Table4[[#This Row],[EMPLID]])</f>
        <v>1</v>
      </c>
      <c r="AW699" s="29">
        <f>IF(Table4[[#This Row],[Is Agent ]]=0,"",SUM(Table4[[#This Row],[I_ACD_TIME]],Table4[[#This Row],[I_ACD_OTHER_TIME]],Table4[[#This Row],[I_ACD_AUX_OUT_TIME]],Table4[[#This Row],[I_ACW_TIME]]))</f>
        <v>1225</v>
      </c>
    </row>
    <row r="700" spans="1:49" x14ac:dyDescent="0.25">
      <c r="A700" s="29" t="str">
        <f>CONCATENATE(Table4[[#This Row],[CMSID]],"-",Table4[[#This Row],[CALL_DATE]])</f>
        <v>447644-45176</v>
      </c>
      <c r="B700">
        <v>40971101</v>
      </c>
      <c r="C700" s="8">
        <v>45176</v>
      </c>
      <c r="D700" t="s">
        <v>123</v>
      </c>
      <c r="E700">
        <v>0</v>
      </c>
      <c r="F700">
        <v>0</v>
      </c>
      <c r="G700">
        <v>0</v>
      </c>
      <c r="H700">
        <v>0</v>
      </c>
      <c r="I700">
        <v>0</v>
      </c>
      <c r="J700">
        <v>0</v>
      </c>
      <c r="K700">
        <v>0</v>
      </c>
      <c r="L700">
        <v>327</v>
      </c>
      <c r="M700">
        <v>0</v>
      </c>
      <c r="N700">
        <v>0</v>
      </c>
      <c r="O700">
        <v>4</v>
      </c>
      <c r="P700">
        <v>0</v>
      </c>
      <c r="Q700">
        <v>0</v>
      </c>
      <c r="R700">
        <v>0</v>
      </c>
      <c r="S700">
        <v>0</v>
      </c>
      <c r="T700">
        <v>0</v>
      </c>
      <c r="U700">
        <v>14186</v>
      </c>
      <c r="V700">
        <v>2684</v>
      </c>
      <c r="W700">
        <v>1430</v>
      </c>
      <c r="X700">
        <v>16</v>
      </c>
      <c r="Y700">
        <v>0</v>
      </c>
      <c r="Z700">
        <v>903</v>
      </c>
      <c r="AA700">
        <v>0</v>
      </c>
      <c r="AB700">
        <v>1504</v>
      </c>
      <c r="AC700">
        <v>0</v>
      </c>
      <c r="AD700">
        <v>0</v>
      </c>
      <c r="AE700">
        <v>0</v>
      </c>
      <c r="AF700">
        <v>0</v>
      </c>
      <c r="AG700" t="s">
        <v>1337</v>
      </c>
      <c r="AH700" t="s">
        <v>1282</v>
      </c>
      <c r="AI700" t="s">
        <v>1295</v>
      </c>
      <c r="AJ700" s="12" t="s">
        <v>1297</v>
      </c>
      <c r="AK700" t="s">
        <v>125</v>
      </c>
      <c r="AL700" t="s">
        <v>125</v>
      </c>
      <c r="AM700" s="8">
        <v>45178</v>
      </c>
      <c r="AN700" s="12" t="s">
        <v>1297</v>
      </c>
      <c r="AO700" s="12" t="s">
        <v>1297</v>
      </c>
      <c r="AP700" t="s">
        <v>1703</v>
      </c>
      <c r="AQ700" t="s">
        <v>120</v>
      </c>
      <c r="AR700" s="35">
        <v>447644</v>
      </c>
      <c r="AS700" t="s">
        <v>1703</v>
      </c>
      <c r="AU700" s="29" t="str">
        <f>IFERROR(Table4[[#This Row],[THT]]/Table4[[#This Row],[ACD_CALLS]],"")</f>
        <v/>
      </c>
      <c r="AV700" s="29">
        <f>COUNTIF(Roster!B:B,Table4[[#This Row],[EMPLID]])</f>
        <v>1</v>
      </c>
      <c r="AW700" s="29">
        <f>IF(Table4[[#This Row],[Is Agent ]]=0,"",SUM(Table4[[#This Row],[I_ACD_TIME]],Table4[[#This Row],[I_ACD_OTHER_TIME]],Table4[[#This Row],[I_ACD_AUX_OUT_TIME]],Table4[[#This Row],[I_ACW_TIME]]))</f>
        <v>0</v>
      </c>
    </row>
    <row r="701" spans="1:49" x14ac:dyDescent="0.25">
      <c r="A701" s="29" t="str">
        <f>CONCATENATE(Table4[[#This Row],[CMSID]],"-",Table4[[#This Row],[CALL_DATE]])</f>
        <v>447644-45174</v>
      </c>
      <c r="B701">
        <v>40971101</v>
      </c>
      <c r="C701" s="8">
        <v>45174</v>
      </c>
      <c r="D701" t="s">
        <v>123</v>
      </c>
      <c r="E701">
        <v>2</v>
      </c>
      <c r="F701">
        <v>0</v>
      </c>
      <c r="G701">
        <v>1559</v>
      </c>
      <c r="H701">
        <v>65</v>
      </c>
      <c r="I701">
        <v>0</v>
      </c>
      <c r="J701">
        <v>30</v>
      </c>
      <c r="K701">
        <v>0</v>
      </c>
      <c r="L701">
        <v>1819</v>
      </c>
      <c r="M701">
        <v>0</v>
      </c>
      <c r="N701">
        <v>0</v>
      </c>
      <c r="O701">
        <v>16</v>
      </c>
      <c r="P701">
        <v>551</v>
      </c>
      <c r="Q701">
        <v>4</v>
      </c>
      <c r="R701">
        <v>6</v>
      </c>
      <c r="S701">
        <v>0</v>
      </c>
      <c r="T701">
        <v>0</v>
      </c>
      <c r="U701">
        <v>28522</v>
      </c>
      <c r="V701">
        <v>8726</v>
      </c>
      <c r="W701">
        <v>1411</v>
      </c>
      <c r="X701">
        <v>185</v>
      </c>
      <c r="Y701">
        <v>0</v>
      </c>
      <c r="Z701">
        <v>1796</v>
      </c>
      <c r="AA701">
        <v>0</v>
      </c>
      <c r="AB701">
        <v>5973</v>
      </c>
      <c r="AC701">
        <v>322</v>
      </c>
      <c r="AD701">
        <v>0</v>
      </c>
      <c r="AE701">
        <v>220</v>
      </c>
      <c r="AF701">
        <v>0</v>
      </c>
      <c r="AG701" t="s">
        <v>1337</v>
      </c>
      <c r="AH701" t="s">
        <v>1282</v>
      </c>
      <c r="AI701" t="s">
        <v>1295</v>
      </c>
      <c r="AJ701" s="12" t="s">
        <v>1297</v>
      </c>
      <c r="AK701" t="s">
        <v>125</v>
      </c>
      <c r="AL701" t="s">
        <v>125</v>
      </c>
      <c r="AM701" s="8">
        <v>45178</v>
      </c>
      <c r="AN701" s="12" t="s">
        <v>1297</v>
      </c>
      <c r="AO701" s="12" t="s">
        <v>1297</v>
      </c>
      <c r="AP701" t="s">
        <v>1703</v>
      </c>
      <c r="AQ701" t="s">
        <v>120</v>
      </c>
      <c r="AR701" s="35">
        <v>447644</v>
      </c>
      <c r="AS701" t="s">
        <v>1703</v>
      </c>
      <c r="AU701" s="29">
        <f>IFERROR(Table4[[#This Row],[THT]]/Table4[[#This Row],[ACD_CALLS]],"")</f>
        <v>0</v>
      </c>
      <c r="AV701" s="29">
        <f>COUNTIF(Roster!B:B,Table4[[#This Row],[EMPLID]])</f>
        <v>1</v>
      </c>
      <c r="AW701" s="29">
        <f>IF(Table4[[#This Row],[Is Agent ]]=0,"",SUM(Table4[[#This Row],[I_ACD_TIME]],Table4[[#This Row],[I_ACD_OTHER_TIME]],Table4[[#This Row],[I_ACD_AUX_OUT_TIME]],Table4[[#This Row],[I_ACW_TIME]]))</f>
        <v>1654</v>
      </c>
    </row>
    <row r="702" spans="1:49" x14ac:dyDescent="0.25">
      <c r="A702" s="29" t="str">
        <f>CONCATENATE(Table4[[#This Row],[CMSID]],"-",Table4[[#This Row],[CALL_DATE]])</f>
        <v>209642-45176</v>
      </c>
      <c r="B702">
        <v>158056101</v>
      </c>
      <c r="C702" s="8">
        <v>45176</v>
      </c>
      <c r="D702" t="s">
        <v>123</v>
      </c>
      <c r="E702">
        <v>0</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c r="Z702">
        <v>0</v>
      </c>
      <c r="AA702">
        <v>0</v>
      </c>
      <c r="AB702">
        <v>0</v>
      </c>
      <c r="AC702">
        <v>0</v>
      </c>
      <c r="AD702">
        <v>0</v>
      </c>
      <c r="AE702">
        <v>0</v>
      </c>
      <c r="AF702">
        <v>0</v>
      </c>
      <c r="AG702" t="s">
        <v>1455</v>
      </c>
      <c r="AH702" t="s">
        <v>1290</v>
      </c>
      <c r="AI702" t="s">
        <v>1295</v>
      </c>
      <c r="AJ702" s="12" t="s">
        <v>1297</v>
      </c>
      <c r="AK702" t="s">
        <v>125</v>
      </c>
      <c r="AL702" t="s">
        <v>125</v>
      </c>
      <c r="AM702" s="8">
        <v>45178</v>
      </c>
      <c r="AN702" s="12" t="s">
        <v>1297</v>
      </c>
      <c r="AO702" s="12" t="s">
        <v>1297</v>
      </c>
      <c r="AP702" t="s">
        <v>1703</v>
      </c>
      <c r="AQ702" t="s">
        <v>120</v>
      </c>
      <c r="AR702" s="35">
        <v>209642</v>
      </c>
      <c r="AS702" t="s">
        <v>1703</v>
      </c>
      <c r="AU702" s="29" t="str">
        <f>IFERROR(Table4[[#This Row],[THT]]/Table4[[#This Row],[ACD_CALLS]],"")</f>
        <v/>
      </c>
      <c r="AV702" s="29">
        <f>COUNTIF(Roster!B:B,Table4[[#This Row],[EMPLID]])</f>
        <v>1</v>
      </c>
      <c r="AW702" s="29">
        <f>IF(Table4[[#This Row],[Is Agent ]]=0,"",SUM(Table4[[#This Row],[I_ACD_TIME]],Table4[[#This Row],[I_ACD_OTHER_TIME]],Table4[[#This Row],[I_ACD_AUX_OUT_TIME]],Table4[[#This Row],[I_ACW_TIME]]))</f>
        <v>0</v>
      </c>
    </row>
    <row r="703" spans="1:49" x14ac:dyDescent="0.25">
      <c r="A703" s="29" t="str">
        <f>CONCATENATE(Table4[[#This Row],[CMSID]],"-",Table4[[#This Row],[CALL_DATE]])</f>
        <v>209642-45170</v>
      </c>
      <c r="B703">
        <v>158056101</v>
      </c>
      <c r="C703" s="8">
        <v>45170</v>
      </c>
      <c r="D703" t="s">
        <v>118</v>
      </c>
      <c r="E703">
        <v>35</v>
      </c>
      <c r="F703">
        <v>0</v>
      </c>
      <c r="G703">
        <v>17216</v>
      </c>
      <c r="H703">
        <v>1493</v>
      </c>
      <c r="I703">
        <v>69</v>
      </c>
      <c r="J703">
        <v>436</v>
      </c>
      <c r="K703">
        <v>0</v>
      </c>
      <c r="L703">
        <v>4016</v>
      </c>
      <c r="M703">
        <v>0</v>
      </c>
      <c r="N703">
        <v>0</v>
      </c>
      <c r="O703">
        <v>31</v>
      </c>
      <c r="P703">
        <v>2190</v>
      </c>
      <c r="Q703">
        <v>17</v>
      </c>
      <c r="R703">
        <v>160</v>
      </c>
      <c r="S703">
        <v>3</v>
      </c>
      <c r="T703">
        <v>1</v>
      </c>
      <c r="U703">
        <v>30270</v>
      </c>
      <c r="V703">
        <v>8247</v>
      </c>
      <c r="W703">
        <v>100</v>
      </c>
      <c r="X703">
        <v>11</v>
      </c>
      <c r="Y703">
        <v>0</v>
      </c>
      <c r="Z703">
        <v>1890</v>
      </c>
      <c r="AA703">
        <v>0</v>
      </c>
      <c r="AB703">
        <v>6146</v>
      </c>
      <c r="AC703">
        <v>1</v>
      </c>
      <c r="AD703">
        <v>0</v>
      </c>
      <c r="AE703">
        <v>0</v>
      </c>
      <c r="AF703">
        <v>0</v>
      </c>
      <c r="AG703" t="s">
        <v>1455</v>
      </c>
      <c r="AH703" t="s">
        <v>1290</v>
      </c>
      <c r="AI703" t="s">
        <v>1295</v>
      </c>
      <c r="AJ703" s="12" t="s">
        <v>1297</v>
      </c>
      <c r="AK703" t="s">
        <v>125</v>
      </c>
      <c r="AL703" t="s">
        <v>125</v>
      </c>
      <c r="AM703" s="8">
        <v>45171</v>
      </c>
      <c r="AN703" s="12" t="s">
        <v>1297</v>
      </c>
      <c r="AO703" s="12" t="s">
        <v>1297</v>
      </c>
      <c r="AP703" t="s">
        <v>1703</v>
      </c>
      <c r="AQ703" t="s">
        <v>120</v>
      </c>
      <c r="AR703" s="35">
        <v>209642</v>
      </c>
      <c r="AS703" t="s">
        <v>1703</v>
      </c>
      <c r="AU703" s="29">
        <f>IFERROR(Table4[[#This Row],[THT]]/Table4[[#This Row],[ACD_CALLS]],"")</f>
        <v>0</v>
      </c>
      <c r="AV703" s="29">
        <f>COUNTIF(Roster!B:B,Table4[[#This Row],[EMPLID]])</f>
        <v>1</v>
      </c>
      <c r="AW703" s="29">
        <f>IF(Table4[[#This Row],[Is Agent ]]=0,"",SUM(Table4[[#This Row],[I_ACD_TIME]],Table4[[#This Row],[I_ACD_OTHER_TIME]],Table4[[#This Row],[I_ACD_AUX_OUT_TIME]],Table4[[#This Row],[I_ACW_TIME]]))</f>
        <v>19214</v>
      </c>
    </row>
    <row r="704" spans="1:49" x14ac:dyDescent="0.25">
      <c r="A704" s="29" t="str">
        <f>CONCATENATE(Table4[[#This Row],[CMSID]],"-",Table4[[#This Row],[CALL_DATE]])</f>
        <v>209642-45177</v>
      </c>
      <c r="B704">
        <v>158056101</v>
      </c>
      <c r="C704" s="8">
        <v>45177</v>
      </c>
      <c r="D704" t="s">
        <v>118</v>
      </c>
      <c r="E704">
        <v>33</v>
      </c>
      <c r="F704">
        <v>0</v>
      </c>
      <c r="G704">
        <v>17515</v>
      </c>
      <c r="H704">
        <v>399</v>
      </c>
      <c r="I704">
        <v>194</v>
      </c>
      <c r="J704">
        <v>457</v>
      </c>
      <c r="K704">
        <v>0</v>
      </c>
      <c r="L704">
        <v>5828</v>
      </c>
      <c r="M704">
        <v>25</v>
      </c>
      <c r="N704">
        <v>0</v>
      </c>
      <c r="O704">
        <v>28</v>
      </c>
      <c r="P704">
        <v>747</v>
      </c>
      <c r="Q704">
        <v>11</v>
      </c>
      <c r="R704">
        <v>162</v>
      </c>
      <c r="S704">
        <v>3</v>
      </c>
      <c r="T704">
        <v>0</v>
      </c>
      <c r="U704">
        <v>28987</v>
      </c>
      <c r="V704">
        <v>9333</v>
      </c>
      <c r="W704">
        <v>1121</v>
      </c>
      <c r="X704">
        <v>36</v>
      </c>
      <c r="Y704">
        <v>0</v>
      </c>
      <c r="Z704">
        <v>1813</v>
      </c>
      <c r="AA704">
        <v>0</v>
      </c>
      <c r="AB704">
        <v>5987</v>
      </c>
      <c r="AC704">
        <v>0</v>
      </c>
      <c r="AD704">
        <v>0</v>
      </c>
      <c r="AE704">
        <v>0</v>
      </c>
      <c r="AF704">
        <v>0</v>
      </c>
      <c r="AG704" t="s">
        <v>1455</v>
      </c>
      <c r="AH704" t="s">
        <v>1290</v>
      </c>
      <c r="AI704" t="s">
        <v>1295</v>
      </c>
      <c r="AJ704" s="12" t="s">
        <v>1297</v>
      </c>
      <c r="AK704" t="s">
        <v>125</v>
      </c>
      <c r="AL704" t="s">
        <v>125</v>
      </c>
      <c r="AM704" s="8">
        <v>45178</v>
      </c>
      <c r="AN704" s="12" t="s">
        <v>1297</v>
      </c>
      <c r="AO704" s="12" t="s">
        <v>1297</v>
      </c>
      <c r="AP704" t="s">
        <v>1703</v>
      </c>
      <c r="AQ704" t="s">
        <v>120</v>
      </c>
      <c r="AR704" s="35">
        <v>209642</v>
      </c>
      <c r="AS704" t="s">
        <v>1703</v>
      </c>
      <c r="AU704" s="29">
        <f>IFERROR(Table4[[#This Row],[THT]]/Table4[[#This Row],[ACD_CALLS]],"")</f>
        <v>0</v>
      </c>
      <c r="AV704" s="29">
        <f>COUNTIF(Roster!B:B,Table4[[#This Row],[EMPLID]])</f>
        <v>1</v>
      </c>
      <c r="AW704" s="29">
        <f>IF(Table4[[#This Row],[Is Agent ]]=0,"",SUM(Table4[[#This Row],[I_ACD_TIME]],Table4[[#This Row],[I_ACD_OTHER_TIME]],Table4[[#This Row],[I_ACD_AUX_OUT_TIME]],Table4[[#This Row],[I_ACW_TIME]]))</f>
        <v>18565</v>
      </c>
    </row>
    <row r="705" spans="1:49" x14ac:dyDescent="0.25">
      <c r="A705" s="29" t="str">
        <f>CONCATENATE(Table4[[#This Row],[CMSID]],"-",Table4[[#This Row],[CALL_DATE]])</f>
        <v>209642-45176</v>
      </c>
      <c r="B705">
        <v>158056101</v>
      </c>
      <c r="C705" s="8">
        <v>45176</v>
      </c>
      <c r="D705" t="s">
        <v>118</v>
      </c>
      <c r="E705">
        <v>34</v>
      </c>
      <c r="F705">
        <v>0</v>
      </c>
      <c r="G705">
        <v>17501</v>
      </c>
      <c r="H705">
        <v>810</v>
      </c>
      <c r="I705">
        <v>499</v>
      </c>
      <c r="J705">
        <v>555</v>
      </c>
      <c r="K705">
        <v>0</v>
      </c>
      <c r="L705">
        <v>5140</v>
      </c>
      <c r="M705">
        <v>0</v>
      </c>
      <c r="N705">
        <v>0</v>
      </c>
      <c r="O705">
        <v>24</v>
      </c>
      <c r="P705">
        <v>1681</v>
      </c>
      <c r="Q705">
        <v>21</v>
      </c>
      <c r="R705">
        <v>162</v>
      </c>
      <c r="S705">
        <v>4</v>
      </c>
      <c r="T705">
        <v>1</v>
      </c>
      <c r="U705">
        <v>29441</v>
      </c>
      <c r="V705">
        <v>8403</v>
      </c>
      <c r="W705">
        <v>2008</v>
      </c>
      <c r="X705">
        <v>64</v>
      </c>
      <c r="Y705">
        <v>0</v>
      </c>
      <c r="Z705">
        <v>1894</v>
      </c>
      <c r="AA705">
        <v>0</v>
      </c>
      <c r="AB705">
        <v>2425</v>
      </c>
      <c r="AC705">
        <v>0</v>
      </c>
      <c r="AD705">
        <v>0</v>
      </c>
      <c r="AE705">
        <v>1367</v>
      </c>
      <c r="AF705">
        <v>0</v>
      </c>
      <c r="AG705" t="s">
        <v>1455</v>
      </c>
      <c r="AH705" t="s">
        <v>1290</v>
      </c>
      <c r="AI705" t="s">
        <v>1295</v>
      </c>
      <c r="AJ705" s="12" t="s">
        <v>1297</v>
      </c>
      <c r="AK705" t="s">
        <v>125</v>
      </c>
      <c r="AL705" t="s">
        <v>125</v>
      </c>
      <c r="AM705" s="8">
        <v>45178</v>
      </c>
      <c r="AN705" s="12" t="s">
        <v>1297</v>
      </c>
      <c r="AO705" s="12" t="s">
        <v>1297</v>
      </c>
      <c r="AP705" t="s">
        <v>1703</v>
      </c>
      <c r="AQ705" t="s">
        <v>120</v>
      </c>
      <c r="AR705" s="35">
        <v>209642</v>
      </c>
      <c r="AS705" t="s">
        <v>1703</v>
      </c>
      <c r="AU705" s="29">
        <f>IFERROR(Table4[[#This Row],[THT]]/Table4[[#This Row],[ACD_CALLS]],"")</f>
        <v>0</v>
      </c>
      <c r="AV705" s="29">
        <f>COUNTIF(Roster!B:B,Table4[[#This Row],[EMPLID]])</f>
        <v>1</v>
      </c>
      <c r="AW705" s="29">
        <f>IF(Table4[[#This Row],[Is Agent ]]=0,"",SUM(Table4[[#This Row],[I_ACD_TIME]],Table4[[#This Row],[I_ACD_OTHER_TIME]],Table4[[#This Row],[I_ACD_AUX_OUT_TIME]],Table4[[#This Row],[I_ACW_TIME]]))</f>
        <v>19365</v>
      </c>
    </row>
    <row r="706" spans="1:49" x14ac:dyDescent="0.25">
      <c r="A706" s="29" t="str">
        <f>CONCATENATE(Table4[[#This Row],[CMSID]],"-",Table4[[#This Row],[CALL_DATE]])</f>
        <v>209642-45177</v>
      </c>
      <c r="B706">
        <v>158056101</v>
      </c>
      <c r="C706" s="8">
        <v>45177</v>
      </c>
      <c r="D706" t="s">
        <v>123</v>
      </c>
      <c r="E706">
        <v>0</v>
      </c>
      <c r="F706">
        <v>0</v>
      </c>
      <c r="G706">
        <v>0</v>
      </c>
      <c r="H706">
        <v>0</v>
      </c>
      <c r="I706">
        <v>0</v>
      </c>
      <c r="J706">
        <v>0</v>
      </c>
      <c r="K706">
        <v>0</v>
      </c>
      <c r="L706">
        <v>0</v>
      </c>
      <c r="M706">
        <v>0</v>
      </c>
      <c r="N706">
        <v>0</v>
      </c>
      <c r="O706">
        <v>0</v>
      </c>
      <c r="P706">
        <v>0</v>
      </c>
      <c r="Q706">
        <v>0</v>
      </c>
      <c r="R706">
        <v>0</v>
      </c>
      <c r="S706">
        <v>0</v>
      </c>
      <c r="T706">
        <v>0</v>
      </c>
      <c r="U706">
        <v>0</v>
      </c>
      <c r="V706">
        <v>0</v>
      </c>
      <c r="W706">
        <v>0</v>
      </c>
      <c r="X706">
        <v>0</v>
      </c>
      <c r="Y706">
        <v>0</v>
      </c>
      <c r="Z706">
        <v>0</v>
      </c>
      <c r="AA706">
        <v>0</v>
      </c>
      <c r="AB706">
        <v>0</v>
      </c>
      <c r="AC706">
        <v>0</v>
      </c>
      <c r="AD706">
        <v>0</v>
      </c>
      <c r="AE706">
        <v>0</v>
      </c>
      <c r="AF706">
        <v>0</v>
      </c>
      <c r="AG706" t="s">
        <v>1455</v>
      </c>
      <c r="AH706" t="s">
        <v>1290</v>
      </c>
      <c r="AI706" t="s">
        <v>1295</v>
      </c>
      <c r="AJ706" s="12" t="s">
        <v>1297</v>
      </c>
      <c r="AK706" t="s">
        <v>125</v>
      </c>
      <c r="AL706" t="s">
        <v>125</v>
      </c>
      <c r="AM706" s="8">
        <v>45178</v>
      </c>
      <c r="AN706" s="12" t="s">
        <v>1297</v>
      </c>
      <c r="AO706" s="12" t="s">
        <v>1297</v>
      </c>
      <c r="AP706" t="s">
        <v>1703</v>
      </c>
      <c r="AQ706" t="s">
        <v>120</v>
      </c>
      <c r="AR706" s="35">
        <v>209642</v>
      </c>
      <c r="AS706" t="s">
        <v>1703</v>
      </c>
      <c r="AU706" s="29" t="str">
        <f>IFERROR(Table4[[#This Row],[THT]]/Table4[[#This Row],[ACD_CALLS]],"")</f>
        <v/>
      </c>
      <c r="AV706" s="29">
        <f>COUNTIF(Roster!B:B,Table4[[#This Row],[EMPLID]])</f>
        <v>1</v>
      </c>
      <c r="AW706" s="29">
        <f>IF(Table4[[#This Row],[Is Agent ]]=0,"",SUM(Table4[[#This Row],[I_ACD_TIME]],Table4[[#This Row],[I_ACD_OTHER_TIME]],Table4[[#This Row],[I_ACD_AUX_OUT_TIME]],Table4[[#This Row],[I_ACW_TIME]]))</f>
        <v>0</v>
      </c>
    </row>
    <row r="707" spans="1:49" x14ac:dyDescent="0.25">
      <c r="A707" s="29" t="str">
        <f>CONCATENATE(Table4[[#This Row],[CMSID]],"-",Table4[[#This Row],[CALL_DATE]])</f>
        <v>209642-45175</v>
      </c>
      <c r="B707">
        <v>158056101</v>
      </c>
      <c r="C707" s="8">
        <v>45175</v>
      </c>
      <c r="D707" t="s">
        <v>123</v>
      </c>
      <c r="E707">
        <v>0</v>
      </c>
      <c r="F707">
        <v>0</v>
      </c>
      <c r="G707">
        <v>0</v>
      </c>
      <c r="H707">
        <v>0</v>
      </c>
      <c r="I707">
        <v>0</v>
      </c>
      <c r="J707">
        <v>0</v>
      </c>
      <c r="K707">
        <v>0</v>
      </c>
      <c r="L707">
        <v>0</v>
      </c>
      <c r="M707">
        <v>0</v>
      </c>
      <c r="N707">
        <v>0</v>
      </c>
      <c r="O707">
        <v>0</v>
      </c>
      <c r="P707">
        <v>0</v>
      </c>
      <c r="Q707">
        <v>0</v>
      </c>
      <c r="R707">
        <v>0</v>
      </c>
      <c r="S707">
        <v>0</v>
      </c>
      <c r="T707">
        <v>0</v>
      </c>
      <c r="U707">
        <v>0</v>
      </c>
      <c r="V707">
        <v>0</v>
      </c>
      <c r="W707">
        <v>0</v>
      </c>
      <c r="X707">
        <v>0</v>
      </c>
      <c r="Y707">
        <v>0</v>
      </c>
      <c r="Z707">
        <v>0</v>
      </c>
      <c r="AA707">
        <v>0</v>
      </c>
      <c r="AB707">
        <v>0</v>
      </c>
      <c r="AC707">
        <v>0</v>
      </c>
      <c r="AD707">
        <v>0</v>
      </c>
      <c r="AE707">
        <v>0</v>
      </c>
      <c r="AF707">
        <v>0</v>
      </c>
      <c r="AG707" t="s">
        <v>1455</v>
      </c>
      <c r="AH707" t="s">
        <v>1290</v>
      </c>
      <c r="AI707" t="s">
        <v>1295</v>
      </c>
      <c r="AJ707" s="12" t="s">
        <v>1297</v>
      </c>
      <c r="AK707" t="s">
        <v>125</v>
      </c>
      <c r="AL707" t="s">
        <v>125</v>
      </c>
      <c r="AM707" s="8">
        <v>45178</v>
      </c>
      <c r="AN707" s="12" t="s">
        <v>1297</v>
      </c>
      <c r="AO707" s="12" t="s">
        <v>1297</v>
      </c>
      <c r="AP707" t="s">
        <v>1703</v>
      </c>
      <c r="AQ707" t="s">
        <v>120</v>
      </c>
      <c r="AR707" s="35">
        <v>209642</v>
      </c>
      <c r="AS707" t="s">
        <v>1703</v>
      </c>
      <c r="AU707" s="29" t="str">
        <f>IFERROR(Table4[[#This Row],[THT]]/Table4[[#This Row],[ACD_CALLS]],"")</f>
        <v/>
      </c>
      <c r="AV707" s="29">
        <f>COUNTIF(Roster!B:B,Table4[[#This Row],[EMPLID]])</f>
        <v>1</v>
      </c>
      <c r="AW707" s="29">
        <f>IF(Table4[[#This Row],[Is Agent ]]=0,"",SUM(Table4[[#This Row],[I_ACD_TIME]],Table4[[#This Row],[I_ACD_OTHER_TIME]],Table4[[#This Row],[I_ACD_AUX_OUT_TIME]],Table4[[#This Row],[I_ACW_TIME]]))</f>
        <v>0</v>
      </c>
    </row>
    <row r="708" spans="1:49" x14ac:dyDescent="0.25">
      <c r="A708" s="29" t="str">
        <f>CONCATENATE(Table4[[#This Row],[CMSID]],"-",Table4[[#This Row],[CALL_DATE]])</f>
        <v>209642-45175</v>
      </c>
      <c r="B708">
        <v>158056101</v>
      </c>
      <c r="C708" s="8">
        <v>45175</v>
      </c>
      <c r="D708" t="s">
        <v>118</v>
      </c>
      <c r="E708">
        <v>36</v>
      </c>
      <c r="F708">
        <v>0</v>
      </c>
      <c r="G708">
        <v>17996</v>
      </c>
      <c r="H708">
        <v>534</v>
      </c>
      <c r="I708">
        <v>805</v>
      </c>
      <c r="J708">
        <v>420</v>
      </c>
      <c r="K708">
        <v>0</v>
      </c>
      <c r="L708">
        <v>4797</v>
      </c>
      <c r="M708">
        <v>0</v>
      </c>
      <c r="N708">
        <v>0</v>
      </c>
      <c r="O708">
        <v>37</v>
      </c>
      <c r="P708">
        <v>2191</v>
      </c>
      <c r="Q708">
        <v>19</v>
      </c>
      <c r="R708">
        <v>175</v>
      </c>
      <c r="S708">
        <v>5</v>
      </c>
      <c r="T708">
        <v>0</v>
      </c>
      <c r="U708">
        <v>29383</v>
      </c>
      <c r="V708">
        <v>8109</v>
      </c>
      <c r="W708">
        <v>1516</v>
      </c>
      <c r="X708">
        <v>46</v>
      </c>
      <c r="Y708">
        <v>0</v>
      </c>
      <c r="Z708">
        <v>1845</v>
      </c>
      <c r="AA708">
        <v>0</v>
      </c>
      <c r="AB708">
        <v>4153</v>
      </c>
      <c r="AC708">
        <v>0</v>
      </c>
      <c r="AD708">
        <v>0</v>
      </c>
      <c r="AE708">
        <v>0</v>
      </c>
      <c r="AF708">
        <v>0</v>
      </c>
      <c r="AG708" t="s">
        <v>1455</v>
      </c>
      <c r="AH708" t="s">
        <v>1290</v>
      </c>
      <c r="AI708" t="s">
        <v>1295</v>
      </c>
      <c r="AJ708" s="12" t="s">
        <v>1297</v>
      </c>
      <c r="AK708" t="s">
        <v>125</v>
      </c>
      <c r="AL708" t="s">
        <v>125</v>
      </c>
      <c r="AM708" s="8">
        <v>45178</v>
      </c>
      <c r="AN708" s="12" t="s">
        <v>1297</v>
      </c>
      <c r="AO708" s="12" t="s">
        <v>1297</v>
      </c>
      <c r="AP708" t="s">
        <v>1703</v>
      </c>
      <c r="AQ708" t="s">
        <v>120</v>
      </c>
      <c r="AR708" s="35">
        <v>209642</v>
      </c>
      <c r="AS708" t="s">
        <v>1703</v>
      </c>
      <c r="AU708" s="29">
        <f>IFERROR(Table4[[#This Row],[THT]]/Table4[[#This Row],[ACD_CALLS]],"")</f>
        <v>0</v>
      </c>
      <c r="AV708" s="29">
        <f>COUNTIF(Roster!B:B,Table4[[#This Row],[EMPLID]])</f>
        <v>1</v>
      </c>
      <c r="AW708" s="29">
        <f>IF(Table4[[#This Row],[Is Agent ]]=0,"",SUM(Table4[[#This Row],[I_ACD_TIME]],Table4[[#This Row],[I_ACD_OTHER_TIME]],Table4[[#This Row],[I_ACD_AUX_OUT_TIME]],Table4[[#This Row],[I_ACW_TIME]]))</f>
        <v>19755</v>
      </c>
    </row>
    <row r="709" spans="1:49" x14ac:dyDescent="0.25">
      <c r="A709" s="29" t="str">
        <f>CONCATENATE(Table4[[#This Row],[CMSID]],"-",Table4[[#This Row],[CALL_DATE]])</f>
        <v>209642-45170</v>
      </c>
      <c r="B709">
        <v>158056101</v>
      </c>
      <c r="C709" s="8">
        <v>45170</v>
      </c>
      <c r="D709" t="s">
        <v>123</v>
      </c>
      <c r="E709">
        <v>2</v>
      </c>
      <c r="F709">
        <v>0</v>
      </c>
      <c r="G709">
        <v>1793</v>
      </c>
      <c r="H709">
        <v>817</v>
      </c>
      <c r="I709">
        <v>0</v>
      </c>
      <c r="J709">
        <v>0</v>
      </c>
      <c r="K709">
        <v>0</v>
      </c>
      <c r="L709">
        <v>0</v>
      </c>
      <c r="M709">
        <v>0</v>
      </c>
      <c r="N709">
        <v>0</v>
      </c>
      <c r="O709">
        <v>0</v>
      </c>
      <c r="P709">
        <v>817</v>
      </c>
      <c r="Q709">
        <v>1</v>
      </c>
      <c r="R709">
        <v>6</v>
      </c>
      <c r="S709">
        <v>0</v>
      </c>
      <c r="T709">
        <v>0</v>
      </c>
      <c r="U709">
        <v>0</v>
      </c>
      <c r="V709">
        <v>0</v>
      </c>
      <c r="W709">
        <v>0</v>
      </c>
      <c r="X709">
        <v>0</v>
      </c>
      <c r="Y709">
        <v>0</v>
      </c>
      <c r="Z709">
        <v>0</v>
      </c>
      <c r="AA709">
        <v>0</v>
      </c>
      <c r="AB709">
        <v>0</v>
      </c>
      <c r="AC709">
        <v>0</v>
      </c>
      <c r="AD709">
        <v>0</v>
      </c>
      <c r="AE709">
        <v>0</v>
      </c>
      <c r="AF709">
        <v>0</v>
      </c>
      <c r="AG709" t="s">
        <v>1455</v>
      </c>
      <c r="AH709" t="s">
        <v>1290</v>
      </c>
      <c r="AI709" t="s">
        <v>1295</v>
      </c>
      <c r="AJ709" s="12" t="s">
        <v>1297</v>
      </c>
      <c r="AK709" t="s">
        <v>125</v>
      </c>
      <c r="AL709" t="s">
        <v>125</v>
      </c>
      <c r="AM709" s="8">
        <v>45171</v>
      </c>
      <c r="AN709" s="12" t="s">
        <v>1297</v>
      </c>
      <c r="AO709" s="12" t="s">
        <v>1297</v>
      </c>
      <c r="AP709" t="s">
        <v>1703</v>
      </c>
      <c r="AQ709" t="s">
        <v>120</v>
      </c>
      <c r="AR709" s="35">
        <v>209642</v>
      </c>
      <c r="AS709" t="s">
        <v>1703</v>
      </c>
      <c r="AU709" s="29">
        <f>IFERROR(Table4[[#This Row],[THT]]/Table4[[#This Row],[ACD_CALLS]],"")</f>
        <v>0</v>
      </c>
      <c r="AV709" s="29">
        <f>COUNTIF(Roster!B:B,Table4[[#This Row],[EMPLID]])</f>
        <v>1</v>
      </c>
      <c r="AW709" s="29">
        <f>IF(Table4[[#This Row],[Is Agent ]]=0,"",SUM(Table4[[#This Row],[I_ACD_TIME]],Table4[[#This Row],[I_ACD_OTHER_TIME]],Table4[[#This Row],[I_ACD_AUX_OUT_TIME]],Table4[[#This Row],[I_ACW_TIME]]))</f>
        <v>2610</v>
      </c>
    </row>
    <row r="710" spans="1:49" x14ac:dyDescent="0.25">
      <c r="A710" s="29" t="str">
        <f>CONCATENATE(Table4[[#This Row],[CMSID]],"-",Table4[[#This Row],[CALL_DATE]])</f>
        <v>209642-45174</v>
      </c>
      <c r="B710">
        <v>158056101</v>
      </c>
      <c r="C710" s="8">
        <v>45174</v>
      </c>
      <c r="D710" t="s">
        <v>123</v>
      </c>
      <c r="E710">
        <v>0</v>
      </c>
      <c r="F710">
        <v>0</v>
      </c>
      <c r="G710">
        <v>0</v>
      </c>
      <c r="H710">
        <v>0</v>
      </c>
      <c r="I710">
        <v>0</v>
      </c>
      <c r="J710">
        <v>0</v>
      </c>
      <c r="K710">
        <v>0</v>
      </c>
      <c r="L710">
        <v>0</v>
      </c>
      <c r="M710">
        <v>0</v>
      </c>
      <c r="N710">
        <v>0</v>
      </c>
      <c r="O710">
        <v>0</v>
      </c>
      <c r="P710">
        <v>0</v>
      </c>
      <c r="Q710">
        <v>0</v>
      </c>
      <c r="R710">
        <v>0</v>
      </c>
      <c r="S710">
        <v>0</v>
      </c>
      <c r="T710">
        <v>0</v>
      </c>
      <c r="U710">
        <v>0</v>
      </c>
      <c r="V710">
        <v>0</v>
      </c>
      <c r="W710">
        <v>0</v>
      </c>
      <c r="X710">
        <v>0</v>
      </c>
      <c r="Y710">
        <v>0</v>
      </c>
      <c r="Z710">
        <v>0</v>
      </c>
      <c r="AA710">
        <v>0</v>
      </c>
      <c r="AB710">
        <v>0</v>
      </c>
      <c r="AC710">
        <v>0</v>
      </c>
      <c r="AD710">
        <v>0</v>
      </c>
      <c r="AE710">
        <v>0</v>
      </c>
      <c r="AF710">
        <v>0</v>
      </c>
      <c r="AG710" t="s">
        <v>1455</v>
      </c>
      <c r="AH710" t="s">
        <v>1290</v>
      </c>
      <c r="AI710" t="s">
        <v>1295</v>
      </c>
      <c r="AJ710" s="12" t="s">
        <v>1297</v>
      </c>
      <c r="AK710" t="s">
        <v>125</v>
      </c>
      <c r="AL710" t="s">
        <v>125</v>
      </c>
      <c r="AM710" s="8">
        <v>45178</v>
      </c>
      <c r="AN710" s="12" t="s">
        <v>1297</v>
      </c>
      <c r="AO710" s="12" t="s">
        <v>1297</v>
      </c>
      <c r="AP710" t="s">
        <v>1703</v>
      </c>
      <c r="AQ710" t="s">
        <v>120</v>
      </c>
      <c r="AR710" s="35">
        <v>209642</v>
      </c>
      <c r="AS710" t="s">
        <v>1703</v>
      </c>
      <c r="AU710" s="29" t="str">
        <f>IFERROR(Table4[[#This Row],[THT]]/Table4[[#This Row],[ACD_CALLS]],"")</f>
        <v/>
      </c>
      <c r="AV710" s="29">
        <f>COUNTIF(Roster!B:B,Table4[[#This Row],[EMPLID]])</f>
        <v>1</v>
      </c>
      <c r="AW710" s="29">
        <f>IF(Table4[[#This Row],[Is Agent ]]=0,"",SUM(Table4[[#This Row],[I_ACD_TIME]],Table4[[#This Row],[I_ACD_OTHER_TIME]],Table4[[#This Row],[I_ACD_AUX_OUT_TIME]],Table4[[#This Row],[I_ACW_TIME]]))</f>
        <v>0</v>
      </c>
    </row>
    <row r="711" spans="1:49" x14ac:dyDescent="0.25">
      <c r="A711" s="29" t="str">
        <f>CONCATENATE(Table4[[#This Row],[CMSID]],"-",Table4[[#This Row],[CALL_DATE]])</f>
        <v>209642-45174</v>
      </c>
      <c r="B711">
        <v>158056101</v>
      </c>
      <c r="C711" s="8">
        <v>45174</v>
      </c>
      <c r="D711" t="s">
        <v>118</v>
      </c>
      <c r="E711">
        <v>44</v>
      </c>
      <c r="F711">
        <v>0</v>
      </c>
      <c r="G711">
        <v>20418</v>
      </c>
      <c r="H711">
        <v>620</v>
      </c>
      <c r="I711">
        <v>630</v>
      </c>
      <c r="J711">
        <v>577</v>
      </c>
      <c r="K711">
        <v>0</v>
      </c>
      <c r="L711">
        <v>1636</v>
      </c>
      <c r="M711">
        <v>0</v>
      </c>
      <c r="N711">
        <v>0</v>
      </c>
      <c r="O711">
        <v>27</v>
      </c>
      <c r="P711">
        <v>1356</v>
      </c>
      <c r="Q711">
        <v>17</v>
      </c>
      <c r="R711">
        <v>209</v>
      </c>
      <c r="S711">
        <v>6</v>
      </c>
      <c r="T711">
        <v>0</v>
      </c>
      <c r="U711">
        <v>29759</v>
      </c>
      <c r="V711">
        <v>5663</v>
      </c>
      <c r="W711">
        <v>2272</v>
      </c>
      <c r="X711">
        <v>42</v>
      </c>
      <c r="Y711">
        <v>0</v>
      </c>
      <c r="Z711">
        <v>1785</v>
      </c>
      <c r="AA711">
        <v>0</v>
      </c>
      <c r="AB711">
        <v>2080</v>
      </c>
      <c r="AC711">
        <v>0</v>
      </c>
      <c r="AD711">
        <v>0</v>
      </c>
      <c r="AE711">
        <v>617</v>
      </c>
      <c r="AF711">
        <v>0</v>
      </c>
      <c r="AG711" t="s">
        <v>1455</v>
      </c>
      <c r="AH711" t="s">
        <v>1290</v>
      </c>
      <c r="AI711" t="s">
        <v>1295</v>
      </c>
      <c r="AJ711" s="12" t="s">
        <v>1297</v>
      </c>
      <c r="AK711" t="s">
        <v>125</v>
      </c>
      <c r="AL711" t="s">
        <v>125</v>
      </c>
      <c r="AM711" s="8">
        <v>45178</v>
      </c>
      <c r="AN711" s="12" t="s">
        <v>1297</v>
      </c>
      <c r="AO711" s="12" t="s">
        <v>1297</v>
      </c>
      <c r="AP711" t="s">
        <v>1703</v>
      </c>
      <c r="AQ711" t="s">
        <v>120</v>
      </c>
      <c r="AR711" s="35">
        <v>209642</v>
      </c>
      <c r="AS711" t="s">
        <v>1703</v>
      </c>
      <c r="AU711" s="29">
        <f>IFERROR(Table4[[#This Row],[THT]]/Table4[[#This Row],[ACD_CALLS]],"")</f>
        <v>0</v>
      </c>
      <c r="AV711" s="29">
        <f>COUNTIF(Roster!B:B,Table4[[#This Row],[EMPLID]])</f>
        <v>1</v>
      </c>
      <c r="AW711" s="29">
        <f>IF(Table4[[#This Row],[Is Agent ]]=0,"",SUM(Table4[[#This Row],[I_ACD_TIME]],Table4[[#This Row],[I_ACD_OTHER_TIME]],Table4[[#This Row],[I_ACD_AUX_OUT_TIME]],Table4[[#This Row],[I_ACW_TIME]]))</f>
        <v>22245</v>
      </c>
    </row>
    <row r="712" spans="1:49" x14ac:dyDescent="0.25">
      <c r="A712" s="29" t="str">
        <f>CONCATENATE(Table4[[#This Row],[CMSID]],"-",Table4[[#This Row],[CALL_DATE]])</f>
        <v>209642-45173</v>
      </c>
      <c r="B712">
        <v>158056101</v>
      </c>
      <c r="C712" s="8">
        <v>45173</v>
      </c>
      <c r="D712" t="s">
        <v>123</v>
      </c>
      <c r="E712">
        <v>0</v>
      </c>
      <c r="F712">
        <v>0</v>
      </c>
      <c r="G712">
        <v>0</v>
      </c>
      <c r="H712">
        <v>0</v>
      </c>
      <c r="I712">
        <v>0</v>
      </c>
      <c r="J712">
        <v>0</v>
      </c>
      <c r="K712">
        <v>0</v>
      </c>
      <c r="L712">
        <v>0</v>
      </c>
      <c r="M712">
        <v>0</v>
      </c>
      <c r="N712">
        <v>0</v>
      </c>
      <c r="O712">
        <v>0</v>
      </c>
      <c r="P712">
        <v>0</v>
      </c>
      <c r="Q712">
        <v>0</v>
      </c>
      <c r="R712">
        <v>0</v>
      </c>
      <c r="S712">
        <v>0</v>
      </c>
      <c r="T712">
        <v>0</v>
      </c>
      <c r="U712">
        <v>0</v>
      </c>
      <c r="V712">
        <v>0</v>
      </c>
      <c r="W712">
        <v>0</v>
      </c>
      <c r="X712">
        <v>0</v>
      </c>
      <c r="Y712">
        <v>0</v>
      </c>
      <c r="Z712">
        <v>0</v>
      </c>
      <c r="AA712">
        <v>0</v>
      </c>
      <c r="AB712">
        <v>0</v>
      </c>
      <c r="AC712">
        <v>0</v>
      </c>
      <c r="AD712">
        <v>0</v>
      </c>
      <c r="AE712">
        <v>0</v>
      </c>
      <c r="AF712">
        <v>0</v>
      </c>
      <c r="AG712" t="s">
        <v>1455</v>
      </c>
      <c r="AH712" t="s">
        <v>1290</v>
      </c>
      <c r="AI712" t="s">
        <v>1295</v>
      </c>
      <c r="AJ712" s="12" t="s">
        <v>1297</v>
      </c>
      <c r="AK712" t="s">
        <v>125</v>
      </c>
      <c r="AL712" t="s">
        <v>125</v>
      </c>
      <c r="AM712" s="8">
        <v>45178</v>
      </c>
      <c r="AN712" s="12" t="s">
        <v>1297</v>
      </c>
      <c r="AO712" s="12" t="s">
        <v>1297</v>
      </c>
      <c r="AP712" t="s">
        <v>1703</v>
      </c>
      <c r="AQ712" t="s">
        <v>120</v>
      </c>
      <c r="AR712" s="35">
        <v>209642</v>
      </c>
      <c r="AS712" t="s">
        <v>1703</v>
      </c>
      <c r="AU712" s="29" t="str">
        <f>IFERROR(Table4[[#This Row],[THT]]/Table4[[#This Row],[ACD_CALLS]],"")</f>
        <v/>
      </c>
      <c r="AV712" s="29">
        <f>COUNTIF(Roster!B:B,Table4[[#This Row],[EMPLID]])</f>
        <v>1</v>
      </c>
      <c r="AW712" s="29">
        <f>IF(Table4[[#This Row],[Is Agent ]]=0,"",SUM(Table4[[#This Row],[I_ACD_TIME]],Table4[[#This Row],[I_ACD_OTHER_TIME]],Table4[[#This Row],[I_ACD_AUX_OUT_TIME]],Table4[[#This Row],[I_ACW_TIME]]))</f>
        <v>0</v>
      </c>
    </row>
    <row r="713" spans="1:49" x14ac:dyDescent="0.25">
      <c r="A713" s="29" t="str">
        <f>CONCATENATE(Table4[[#This Row],[CMSID]],"-",Table4[[#This Row],[CALL_DATE]])</f>
        <v>209642-45173</v>
      </c>
      <c r="B713">
        <v>158056101</v>
      </c>
      <c r="C713" s="8">
        <v>45173</v>
      </c>
      <c r="D713" t="s">
        <v>118</v>
      </c>
      <c r="E713">
        <v>36</v>
      </c>
      <c r="F713">
        <v>0</v>
      </c>
      <c r="G713">
        <v>20080</v>
      </c>
      <c r="H713">
        <v>280</v>
      </c>
      <c r="I713">
        <v>559</v>
      </c>
      <c r="J713">
        <v>533</v>
      </c>
      <c r="K713">
        <v>0</v>
      </c>
      <c r="L713">
        <v>2560</v>
      </c>
      <c r="M713">
        <v>0</v>
      </c>
      <c r="N713">
        <v>0</v>
      </c>
      <c r="O713">
        <v>26</v>
      </c>
      <c r="P713">
        <v>974</v>
      </c>
      <c r="Q713">
        <v>10</v>
      </c>
      <c r="R713">
        <v>174</v>
      </c>
      <c r="S713">
        <v>5</v>
      </c>
      <c r="T713">
        <v>0</v>
      </c>
      <c r="U713">
        <v>28848</v>
      </c>
      <c r="V713">
        <v>6098</v>
      </c>
      <c r="W713">
        <v>1683</v>
      </c>
      <c r="X713">
        <v>43</v>
      </c>
      <c r="Y713">
        <v>0</v>
      </c>
      <c r="Z713">
        <v>1882</v>
      </c>
      <c r="AA713">
        <v>0</v>
      </c>
      <c r="AB713">
        <v>3305</v>
      </c>
      <c r="AC713">
        <v>0</v>
      </c>
      <c r="AD713">
        <v>0</v>
      </c>
      <c r="AE713">
        <v>290</v>
      </c>
      <c r="AF713">
        <v>0</v>
      </c>
      <c r="AG713" t="s">
        <v>1455</v>
      </c>
      <c r="AH713" t="s">
        <v>1290</v>
      </c>
      <c r="AI713" t="s">
        <v>1295</v>
      </c>
      <c r="AJ713" s="12" t="s">
        <v>1297</v>
      </c>
      <c r="AK713" t="s">
        <v>125</v>
      </c>
      <c r="AL713" t="s">
        <v>125</v>
      </c>
      <c r="AM713" s="8">
        <v>45178</v>
      </c>
      <c r="AN713" s="12" t="s">
        <v>1297</v>
      </c>
      <c r="AO713" s="12" t="s">
        <v>1297</v>
      </c>
      <c r="AP713" t="s">
        <v>1703</v>
      </c>
      <c r="AQ713" t="s">
        <v>120</v>
      </c>
      <c r="AR713" s="35">
        <v>209642</v>
      </c>
      <c r="AS713" t="s">
        <v>1703</v>
      </c>
      <c r="AU713" s="29">
        <f>IFERROR(Table4[[#This Row],[THT]]/Table4[[#This Row],[ACD_CALLS]],"")</f>
        <v>0</v>
      </c>
      <c r="AV713" s="29">
        <f>COUNTIF(Roster!B:B,Table4[[#This Row],[EMPLID]])</f>
        <v>1</v>
      </c>
      <c r="AW713" s="29">
        <f>IF(Table4[[#This Row],[Is Agent ]]=0,"",SUM(Table4[[#This Row],[I_ACD_TIME]],Table4[[#This Row],[I_ACD_OTHER_TIME]],Table4[[#This Row],[I_ACD_AUX_OUT_TIME]],Table4[[#This Row],[I_ACW_TIME]]))</f>
        <v>21452</v>
      </c>
    </row>
    <row r="714" spans="1:49" x14ac:dyDescent="0.25">
      <c r="A714" s="29" t="str">
        <f>CONCATENATE(Table4[[#This Row],[CMSID]],"-",Table4[[#This Row],[CALL_DATE]])</f>
        <v>102641-45170</v>
      </c>
      <c r="B714">
        <v>70826102</v>
      </c>
      <c r="C714" s="8">
        <v>45170</v>
      </c>
      <c r="D714" t="s">
        <v>118</v>
      </c>
      <c r="E714">
        <v>39</v>
      </c>
      <c r="F714">
        <v>0</v>
      </c>
      <c r="G714">
        <v>21319</v>
      </c>
      <c r="H714">
        <v>4667</v>
      </c>
      <c r="I714">
        <v>401</v>
      </c>
      <c r="J714">
        <v>0</v>
      </c>
      <c r="K714">
        <v>0</v>
      </c>
      <c r="L714">
        <v>1074</v>
      </c>
      <c r="M714">
        <v>0</v>
      </c>
      <c r="N714">
        <v>0</v>
      </c>
      <c r="O714">
        <v>8</v>
      </c>
      <c r="P714">
        <v>5152</v>
      </c>
      <c r="Q714">
        <v>24</v>
      </c>
      <c r="R714">
        <v>180</v>
      </c>
      <c r="S714">
        <v>2</v>
      </c>
      <c r="T714">
        <v>0</v>
      </c>
      <c r="U714">
        <v>0</v>
      </c>
      <c r="V714">
        <v>0</v>
      </c>
      <c r="W714">
        <v>0</v>
      </c>
      <c r="X714">
        <v>0</v>
      </c>
      <c r="Y714">
        <v>0</v>
      </c>
      <c r="Z714">
        <v>0</v>
      </c>
      <c r="AA714">
        <v>0</v>
      </c>
      <c r="AB714">
        <v>0</v>
      </c>
      <c r="AC714">
        <v>0</v>
      </c>
      <c r="AD714">
        <v>0</v>
      </c>
      <c r="AE714">
        <v>0</v>
      </c>
      <c r="AF714">
        <v>0</v>
      </c>
      <c r="AG714" t="s">
        <v>1367</v>
      </c>
      <c r="AH714" t="s">
        <v>1287</v>
      </c>
      <c r="AI714" t="s">
        <v>1295</v>
      </c>
      <c r="AJ714" s="12" t="s">
        <v>1297</v>
      </c>
      <c r="AK714" t="s">
        <v>128</v>
      </c>
      <c r="AL714" t="s">
        <v>128</v>
      </c>
      <c r="AM714" s="8">
        <v>45171</v>
      </c>
      <c r="AN714" s="12" t="s">
        <v>1297</v>
      </c>
      <c r="AO714" s="12" t="s">
        <v>1297</v>
      </c>
      <c r="AP714" t="s">
        <v>1703</v>
      </c>
      <c r="AQ714" t="s">
        <v>120</v>
      </c>
      <c r="AR714" s="35">
        <v>102641</v>
      </c>
      <c r="AS714" t="s">
        <v>1703</v>
      </c>
      <c r="AU714" s="29">
        <f>IFERROR(Table4[[#This Row],[THT]]/Table4[[#This Row],[ACD_CALLS]],"")</f>
        <v>0</v>
      </c>
      <c r="AV714" s="29">
        <f>COUNTIF(Roster!B:B,Table4[[#This Row],[EMPLID]])</f>
        <v>1</v>
      </c>
      <c r="AW714" s="29">
        <f>IF(Table4[[#This Row],[Is Agent ]]=0,"",SUM(Table4[[#This Row],[I_ACD_TIME]],Table4[[#This Row],[I_ACD_OTHER_TIME]],Table4[[#This Row],[I_ACD_AUX_OUT_TIME]],Table4[[#This Row],[I_ACW_TIME]]))</f>
        <v>26387</v>
      </c>
    </row>
    <row r="715" spans="1:49" x14ac:dyDescent="0.25">
      <c r="A715" s="29" t="str">
        <f>CONCATENATE(Table4[[#This Row],[CMSID]],"-",Table4[[#This Row],[CALL_DATE]])</f>
        <v>102641-45170</v>
      </c>
      <c r="B715">
        <v>70826102</v>
      </c>
      <c r="C715" s="8">
        <v>45170</v>
      </c>
      <c r="D715" t="s">
        <v>123</v>
      </c>
      <c r="E715">
        <v>0</v>
      </c>
      <c r="F715">
        <v>0</v>
      </c>
      <c r="G715">
        <v>0</v>
      </c>
      <c r="H715">
        <v>0</v>
      </c>
      <c r="I715">
        <v>0</v>
      </c>
      <c r="J715">
        <v>0</v>
      </c>
      <c r="K715">
        <v>0</v>
      </c>
      <c r="L715">
        <v>2161</v>
      </c>
      <c r="M715">
        <v>0</v>
      </c>
      <c r="N715">
        <v>0</v>
      </c>
      <c r="O715">
        <v>11</v>
      </c>
      <c r="P715">
        <v>442</v>
      </c>
      <c r="Q715">
        <v>2</v>
      </c>
      <c r="R715">
        <v>0</v>
      </c>
      <c r="S715">
        <v>0</v>
      </c>
      <c r="T715">
        <v>0</v>
      </c>
      <c r="U715">
        <v>37398</v>
      </c>
      <c r="V715">
        <v>11225</v>
      </c>
      <c r="W715">
        <v>3</v>
      </c>
      <c r="X715">
        <v>39</v>
      </c>
      <c r="Y715">
        <v>0</v>
      </c>
      <c r="Z715">
        <v>2430</v>
      </c>
      <c r="AA715">
        <v>0</v>
      </c>
      <c r="AB715">
        <v>7642</v>
      </c>
      <c r="AC715">
        <v>0</v>
      </c>
      <c r="AD715">
        <v>0</v>
      </c>
      <c r="AE715">
        <v>0</v>
      </c>
      <c r="AF715">
        <v>0</v>
      </c>
      <c r="AG715" t="s">
        <v>1367</v>
      </c>
      <c r="AH715" t="s">
        <v>1287</v>
      </c>
      <c r="AI715" t="s">
        <v>1295</v>
      </c>
      <c r="AJ715" s="12" t="s">
        <v>1297</v>
      </c>
      <c r="AK715" t="s">
        <v>128</v>
      </c>
      <c r="AL715" t="s">
        <v>128</v>
      </c>
      <c r="AM715" s="8">
        <v>45171</v>
      </c>
      <c r="AN715" s="12" t="s">
        <v>1297</v>
      </c>
      <c r="AO715" s="12" t="s">
        <v>1297</v>
      </c>
      <c r="AP715" t="s">
        <v>1703</v>
      </c>
      <c r="AQ715" t="s">
        <v>120</v>
      </c>
      <c r="AR715" s="35">
        <v>102641</v>
      </c>
      <c r="AS715" t="s">
        <v>1703</v>
      </c>
      <c r="AU715" s="29" t="str">
        <f>IFERROR(Table4[[#This Row],[THT]]/Table4[[#This Row],[ACD_CALLS]],"")</f>
        <v/>
      </c>
      <c r="AV715" s="29">
        <f>COUNTIF(Roster!B:B,Table4[[#This Row],[EMPLID]])</f>
        <v>1</v>
      </c>
      <c r="AW715" s="29">
        <f>IF(Table4[[#This Row],[Is Agent ]]=0,"",SUM(Table4[[#This Row],[I_ACD_TIME]],Table4[[#This Row],[I_ACD_OTHER_TIME]],Table4[[#This Row],[I_ACD_AUX_OUT_TIME]],Table4[[#This Row],[I_ACW_TIME]]))</f>
        <v>0</v>
      </c>
    </row>
    <row r="716" spans="1:49" x14ac:dyDescent="0.25">
      <c r="A716" s="29" t="str">
        <f>CONCATENATE(Table4[[#This Row],[CMSID]],"-",Table4[[#This Row],[CALL_DATE]])</f>
        <v>102641-45173</v>
      </c>
      <c r="B716">
        <v>70826102</v>
      </c>
      <c r="C716" s="8">
        <v>45173</v>
      </c>
      <c r="D716" t="s">
        <v>118</v>
      </c>
      <c r="E716">
        <v>29</v>
      </c>
      <c r="F716">
        <v>0</v>
      </c>
      <c r="G716">
        <v>16832</v>
      </c>
      <c r="H716">
        <v>3650</v>
      </c>
      <c r="I716">
        <v>614</v>
      </c>
      <c r="J716">
        <v>0</v>
      </c>
      <c r="K716">
        <v>0</v>
      </c>
      <c r="L716">
        <v>2450</v>
      </c>
      <c r="M716">
        <v>0</v>
      </c>
      <c r="N716">
        <v>0</v>
      </c>
      <c r="O716">
        <v>8</v>
      </c>
      <c r="P716">
        <v>4384</v>
      </c>
      <c r="Q716">
        <v>20</v>
      </c>
      <c r="R716">
        <v>137</v>
      </c>
      <c r="S716">
        <v>2</v>
      </c>
      <c r="T716">
        <v>0</v>
      </c>
      <c r="U716">
        <v>0</v>
      </c>
      <c r="V716">
        <v>0</v>
      </c>
      <c r="W716">
        <v>0</v>
      </c>
      <c r="X716">
        <v>0</v>
      </c>
      <c r="Y716">
        <v>0</v>
      </c>
      <c r="Z716">
        <v>0</v>
      </c>
      <c r="AA716">
        <v>0</v>
      </c>
      <c r="AB716">
        <v>0</v>
      </c>
      <c r="AC716">
        <v>0</v>
      </c>
      <c r="AD716">
        <v>0</v>
      </c>
      <c r="AE716">
        <v>0</v>
      </c>
      <c r="AF716">
        <v>0</v>
      </c>
      <c r="AG716" t="s">
        <v>1367</v>
      </c>
      <c r="AH716" t="s">
        <v>1287</v>
      </c>
      <c r="AI716" t="s">
        <v>1295</v>
      </c>
      <c r="AJ716" s="12" t="s">
        <v>1297</v>
      </c>
      <c r="AK716" t="s">
        <v>128</v>
      </c>
      <c r="AL716" t="s">
        <v>128</v>
      </c>
      <c r="AM716" s="8">
        <v>45178</v>
      </c>
      <c r="AN716" s="12" t="s">
        <v>1297</v>
      </c>
      <c r="AO716" s="12" t="s">
        <v>1297</v>
      </c>
      <c r="AP716" t="s">
        <v>1703</v>
      </c>
      <c r="AQ716" t="s">
        <v>120</v>
      </c>
      <c r="AR716" s="35">
        <v>102641</v>
      </c>
      <c r="AS716" t="s">
        <v>1703</v>
      </c>
      <c r="AU716" s="29">
        <f>IFERROR(Table4[[#This Row],[THT]]/Table4[[#This Row],[ACD_CALLS]],"")</f>
        <v>0</v>
      </c>
      <c r="AV716" s="29">
        <f>COUNTIF(Roster!B:B,Table4[[#This Row],[EMPLID]])</f>
        <v>1</v>
      </c>
      <c r="AW716" s="29">
        <f>IF(Table4[[#This Row],[Is Agent ]]=0,"",SUM(Table4[[#This Row],[I_ACD_TIME]],Table4[[#This Row],[I_ACD_OTHER_TIME]],Table4[[#This Row],[I_ACD_AUX_OUT_TIME]],Table4[[#This Row],[I_ACW_TIME]]))</f>
        <v>21096</v>
      </c>
    </row>
    <row r="717" spans="1:49" x14ac:dyDescent="0.25">
      <c r="A717" s="29" t="str">
        <f>CONCATENATE(Table4[[#This Row],[CMSID]],"-",Table4[[#This Row],[CALL_DATE]])</f>
        <v>102641-45173</v>
      </c>
      <c r="B717">
        <v>70826102</v>
      </c>
      <c r="C717" s="8">
        <v>45173</v>
      </c>
      <c r="D717" t="s">
        <v>123</v>
      </c>
      <c r="E717">
        <v>0</v>
      </c>
      <c r="F717">
        <v>0</v>
      </c>
      <c r="G717">
        <v>0</v>
      </c>
      <c r="H717">
        <v>0</v>
      </c>
      <c r="I717">
        <v>0</v>
      </c>
      <c r="J717">
        <v>0</v>
      </c>
      <c r="K717">
        <v>0</v>
      </c>
      <c r="L717">
        <v>1276</v>
      </c>
      <c r="M717">
        <v>0</v>
      </c>
      <c r="N717">
        <v>0</v>
      </c>
      <c r="O717">
        <v>11</v>
      </c>
      <c r="P717">
        <v>1</v>
      </c>
      <c r="Q717">
        <v>1</v>
      </c>
      <c r="R717">
        <v>0</v>
      </c>
      <c r="S717">
        <v>0</v>
      </c>
      <c r="T717">
        <v>0</v>
      </c>
      <c r="U717">
        <v>37242</v>
      </c>
      <c r="V717">
        <v>14602</v>
      </c>
      <c r="W717">
        <v>1925</v>
      </c>
      <c r="X717">
        <v>82</v>
      </c>
      <c r="Y717">
        <v>0</v>
      </c>
      <c r="Z717">
        <v>2498</v>
      </c>
      <c r="AA717">
        <v>0</v>
      </c>
      <c r="AB717">
        <v>5565</v>
      </c>
      <c r="AC717">
        <v>3994</v>
      </c>
      <c r="AD717">
        <v>0</v>
      </c>
      <c r="AE717">
        <v>0</v>
      </c>
      <c r="AF717">
        <v>0</v>
      </c>
      <c r="AG717" t="s">
        <v>1367</v>
      </c>
      <c r="AH717" t="s">
        <v>1287</v>
      </c>
      <c r="AI717" t="s">
        <v>1295</v>
      </c>
      <c r="AJ717" s="12" t="s">
        <v>1297</v>
      </c>
      <c r="AK717" t="s">
        <v>128</v>
      </c>
      <c r="AL717" t="s">
        <v>128</v>
      </c>
      <c r="AM717" s="8">
        <v>45178</v>
      </c>
      <c r="AN717" s="12" t="s">
        <v>1297</v>
      </c>
      <c r="AO717" s="12" t="s">
        <v>1297</v>
      </c>
      <c r="AP717" t="s">
        <v>1703</v>
      </c>
      <c r="AQ717" t="s">
        <v>120</v>
      </c>
      <c r="AR717" s="35">
        <v>102641</v>
      </c>
      <c r="AS717" t="s">
        <v>1703</v>
      </c>
      <c r="AU717" s="29" t="str">
        <f>IFERROR(Table4[[#This Row],[THT]]/Table4[[#This Row],[ACD_CALLS]],"")</f>
        <v/>
      </c>
      <c r="AV717" s="29">
        <f>COUNTIF(Roster!B:B,Table4[[#This Row],[EMPLID]])</f>
        <v>1</v>
      </c>
      <c r="AW717" s="29">
        <f>IF(Table4[[#This Row],[Is Agent ]]=0,"",SUM(Table4[[#This Row],[I_ACD_TIME]],Table4[[#This Row],[I_ACD_OTHER_TIME]],Table4[[#This Row],[I_ACD_AUX_OUT_TIME]],Table4[[#This Row],[I_ACW_TIME]]))</f>
        <v>0</v>
      </c>
    </row>
    <row r="718" spans="1:49" x14ac:dyDescent="0.25">
      <c r="A718" s="29" t="str">
        <f>CONCATENATE(Table4[[#This Row],[CMSID]],"-",Table4[[#This Row],[CALL_DATE]])</f>
        <v>93640-45177</v>
      </c>
      <c r="B718">
        <v>108204101</v>
      </c>
      <c r="C718" s="8">
        <v>45177</v>
      </c>
      <c r="D718" t="s">
        <v>118</v>
      </c>
      <c r="E718">
        <v>61</v>
      </c>
      <c r="F718">
        <v>0</v>
      </c>
      <c r="G718">
        <v>19054</v>
      </c>
      <c r="H718">
        <v>2911</v>
      </c>
      <c r="I718">
        <v>774</v>
      </c>
      <c r="J718">
        <v>0</v>
      </c>
      <c r="K718">
        <v>0</v>
      </c>
      <c r="L718">
        <v>3600</v>
      </c>
      <c r="M718">
        <v>0</v>
      </c>
      <c r="N718">
        <v>0</v>
      </c>
      <c r="O718">
        <v>34</v>
      </c>
      <c r="P718">
        <v>3858</v>
      </c>
      <c r="Q718">
        <v>32</v>
      </c>
      <c r="R718">
        <v>288</v>
      </c>
      <c r="S718">
        <v>5</v>
      </c>
      <c r="T718">
        <v>1</v>
      </c>
      <c r="U718">
        <v>36649</v>
      </c>
      <c r="V718">
        <v>11823</v>
      </c>
      <c r="W718">
        <v>1085</v>
      </c>
      <c r="X718">
        <v>68</v>
      </c>
      <c r="Y718">
        <v>1787</v>
      </c>
      <c r="Z718">
        <v>2362</v>
      </c>
      <c r="AA718">
        <v>0</v>
      </c>
      <c r="AB718">
        <v>4641</v>
      </c>
      <c r="AC718">
        <v>0</v>
      </c>
      <c r="AD718">
        <v>0</v>
      </c>
      <c r="AE718">
        <v>0</v>
      </c>
      <c r="AF718">
        <v>0</v>
      </c>
      <c r="AG718" t="s">
        <v>1405</v>
      </c>
      <c r="AH718" t="s">
        <v>1291</v>
      </c>
      <c r="AI718" t="s">
        <v>1295</v>
      </c>
      <c r="AJ718" s="12" t="s">
        <v>1297</v>
      </c>
      <c r="AK718" t="s">
        <v>125</v>
      </c>
      <c r="AL718" t="s">
        <v>125</v>
      </c>
      <c r="AM718" s="8">
        <v>45178</v>
      </c>
      <c r="AN718" s="12" t="s">
        <v>1297</v>
      </c>
      <c r="AO718" s="12" t="s">
        <v>1297</v>
      </c>
      <c r="AP718" t="s">
        <v>1703</v>
      </c>
      <c r="AQ718" t="s">
        <v>120</v>
      </c>
      <c r="AR718" s="35">
        <v>93640</v>
      </c>
      <c r="AS718" t="s">
        <v>1703</v>
      </c>
      <c r="AU718" s="29">
        <f>IFERROR(Table4[[#This Row],[THT]]/Table4[[#This Row],[ACD_CALLS]],"")</f>
        <v>0</v>
      </c>
      <c r="AV718" s="29">
        <f>COUNTIF(Roster!B:B,Table4[[#This Row],[EMPLID]])</f>
        <v>1</v>
      </c>
      <c r="AW718" s="29">
        <f>IF(Table4[[#This Row],[Is Agent ]]=0,"",SUM(Table4[[#This Row],[I_ACD_TIME]],Table4[[#This Row],[I_ACD_OTHER_TIME]],Table4[[#This Row],[I_ACD_AUX_OUT_TIME]],Table4[[#This Row],[I_ACW_TIME]]))</f>
        <v>22739</v>
      </c>
    </row>
    <row r="719" spans="1:49" x14ac:dyDescent="0.25">
      <c r="A719" s="29" t="str">
        <f>CONCATENATE(Table4[[#This Row],[CMSID]],"-",Table4[[#This Row],[CALL_DATE]])</f>
        <v>93640-45176</v>
      </c>
      <c r="B719">
        <v>108204101</v>
      </c>
      <c r="C719" s="8">
        <v>45176</v>
      </c>
      <c r="D719" t="s">
        <v>118</v>
      </c>
      <c r="E719">
        <v>47</v>
      </c>
      <c r="F719">
        <v>0</v>
      </c>
      <c r="G719">
        <v>22403</v>
      </c>
      <c r="H719">
        <v>2313</v>
      </c>
      <c r="I719">
        <v>573</v>
      </c>
      <c r="J719">
        <v>0</v>
      </c>
      <c r="K719">
        <v>0</v>
      </c>
      <c r="L719">
        <v>3314</v>
      </c>
      <c r="M719">
        <v>0</v>
      </c>
      <c r="N719">
        <v>0</v>
      </c>
      <c r="O719">
        <v>26</v>
      </c>
      <c r="P719">
        <v>3265</v>
      </c>
      <c r="Q719">
        <v>24</v>
      </c>
      <c r="R719">
        <v>227</v>
      </c>
      <c r="S719">
        <v>1</v>
      </c>
      <c r="T719">
        <v>3</v>
      </c>
      <c r="U719">
        <v>36557</v>
      </c>
      <c r="V719">
        <v>9545</v>
      </c>
      <c r="W719">
        <v>2069</v>
      </c>
      <c r="X719">
        <v>147</v>
      </c>
      <c r="Y719">
        <v>0</v>
      </c>
      <c r="Z719">
        <v>2368</v>
      </c>
      <c r="AA719">
        <v>0</v>
      </c>
      <c r="AB719">
        <v>6046</v>
      </c>
      <c r="AC719">
        <v>2</v>
      </c>
      <c r="AD719">
        <v>0</v>
      </c>
      <c r="AE719">
        <v>375</v>
      </c>
      <c r="AF719">
        <v>0</v>
      </c>
      <c r="AG719" t="s">
        <v>1405</v>
      </c>
      <c r="AH719" t="s">
        <v>1291</v>
      </c>
      <c r="AI719" t="s">
        <v>1295</v>
      </c>
      <c r="AJ719" s="12" t="s">
        <v>1297</v>
      </c>
      <c r="AK719" t="s">
        <v>125</v>
      </c>
      <c r="AL719" t="s">
        <v>125</v>
      </c>
      <c r="AM719" s="8">
        <v>45178</v>
      </c>
      <c r="AN719" s="12" t="s">
        <v>1297</v>
      </c>
      <c r="AO719" s="12" t="s">
        <v>1297</v>
      </c>
      <c r="AP719" t="s">
        <v>1703</v>
      </c>
      <c r="AQ719" t="s">
        <v>120</v>
      </c>
      <c r="AR719" s="35">
        <v>93640</v>
      </c>
      <c r="AS719" t="s">
        <v>1703</v>
      </c>
      <c r="AU719" s="29">
        <f>IFERROR(Table4[[#This Row],[THT]]/Table4[[#This Row],[ACD_CALLS]],"")</f>
        <v>0</v>
      </c>
      <c r="AV719" s="29">
        <f>COUNTIF(Roster!B:B,Table4[[#This Row],[EMPLID]])</f>
        <v>1</v>
      </c>
      <c r="AW719" s="29">
        <f>IF(Table4[[#This Row],[Is Agent ]]=0,"",SUM(Table4[[#This Row],[I_ACD_TIME]],Table4[[#This Row],[I_ACD_OTHER_TIME]],Table4[[#This Row],[I_ACD_AUX_OUT_TIME]],Table4[[#This Row],[I_ACW_TIME]]))</f>
        <v>25289</v>
      </c>
    </row>
    <row r="720" spans="1:49" x14ac:dyDescent="0.25">
      <c r="A720" s="29" t="str">
        <f>CONCATENATE(Table4[[#This Row],[CMSID]],"-",Table4[[#This Row],[CALL_DATE]])</f>
        <v>93640-45177</v>
      </c>
      <c r="B720">
        <v>108204101</v>
      </c>
      <c r="C720" s="8">
        <v>45177</v>
      </c>
      <c r="D720" t="s">
        <v>123</v>
      </c>
      <c r="E720">
        <v>2</v>
      </c>
      <c r="F720">
        <v>0</v>
      </c>
      <c r="G720">
        <v>1313</v>
      </c>
      <c r="H720">
        <v>148</v>
      </c>
      <c r="I720">
        <v>0</v>
      </c>
      <c r="J720">
        <v>0</v>
      </c>
      <c r="K720">
        <v>0</v>
      </c>
      <c r="L720">
        <v>0</v>
      </c>
      <c r="M720">
        <v>0</v>
      </c>
      <c r="N720">
        <v>0</v>
      </c>
      <c r="O720">
        <v>0</v>
      </c>
      <c r="P720">
        <v>148</v>
      </c>
      <c r="Q720">
        <v>1</v>
      </c>
      <c r="R720">
        <v>6</v>
      </c>
      <c r="S720">
        <v>0</v>
      </c>
      <c r="T720">
        <v>0</v>
      </c>
      <c r="U720">
        <v>0</v>
      </c>
      <c r="V720">
        <v>0</v>
      </c>
      <c r="W720">
        <v>0</v>
      </c>
      <c r="X720">
        <v>0</v>
      </c>
      <c r="Y720">
        <v>0</v>
      </c>
      <c r="Z720">
        <v>0</v>
      </c>
      <c r="AA720">
        <v>0</v>
      </c>
      <c r="AB720">
        <v>0</v>
      </c>
      <c r="AC720">
        <v>0</v>
      </c>
      <c r="AD720">
        <v>0</v>
      </c>
      <c r="AE720">
        <v>0</v>
      </c>
      <c r="AF720">
        <v>0</v>
      </c>
      <c r="AG720" t="s">
        <v>1405</v>
      </c>
      <c r="AH720" t="s">
        <v>1291</v>
      </c>
      <c r="AI720" t="s">
        <v>1295</v>
      </c>
      <c r="AJ720" s="12" t="s">
        <v>1297</v>
      </c>
      <c r="AK720" t="s">
        <v>125</v>
      </c>
      <c r="AL720" t="s">
        <v>125</v>
      </c>
      <c r="AM720" s="8">
        <v>45178</v>
      </c>
      <c r="AN720" s="12" t="s">
        <v>1297</v>
      </c>
      <c r="AO720" s="12" t="s">
        <v>1297</v>
      </c>
      <c r="AP720" t="s">
        <v>1703</v>
      </c>
      <c r="AQ720" t="s">
        <v>120</v>
      </c>
      <c r="AR720" s="35">
        <v>93640</v>
      </c>
      <c r="AS720" t="s">
        <v>1703</v>
      </c>
      <c r="AU720" s="29">
        <f>IFERROR(Table4[[#This Row],[THT]]/Table4[[#This Row],[ACD_CALLS]],"")</f>
        <v>0</v>
      </c>
      <c r="AV720" s="29">
        <f>COUNTIF(Roster!B:B,Table4[[#This Row],[EMPLID]])</f>
        <v>1</v>
      </c>
      <c r="AW720" s="29">
        <f>IF(Table4[[#This Row],[Is Agent ]]=0,"",SUM(Table4[[#This Row],[I_ACD_TIME]],Table4[[#This Row],[I_ACD_OTHER_TIME]],Table4[[#This Row],[I_ACD_AUX_OUT_TIME]],Table4[[#This Row],[I_ACW_TIME]]))</f>
        <v>1461</v>
      </c>
    </row>
    <row r="721" spans="1:49" x14ac:dyDescent="0.25">
      <c r="A721" s="29" t="str">
        <f>CONCATENATE(Table4[[#This Row],[CMSID]],"-",Table4[[#This Row],[CALL_DATE]])</f>
        <v>93640-45174</v>
      </c>
      <c r="B721">
        <v>108204101</v>
      </c>
      <c r="C721" s="8">
        <v>45174</v>
      </c>
      <c r="D721" t="s">
        <v>118</v>
      </c>
      <c r="E721">
        <v>57</v>
      </c>
      <c r="F721">
        <v>0</v>
      </c>
      <c r="G721">
        <v>20678</v>
      </c>
      <c r="H721">
        <v>2487</v>
      </c>
      <c r="I721">
        <v>1299</v>
      </c>
      <c r="J721">
        <v>0</v>
      </c>
      <c r="K721">
        <v>0</v>
      </c>
      <c r="L721">
        <v>3248</v>
      </c>
      <c r="M721">
        <v>18</v>
      </c>
      <c r="N721">
        <v>0</v>
      </c>
      <c r="O721">
        <v>30</v>
      </c>
      <c r="P721">
        <v>3957</v>
      </c>
      <c r="Q721">
        <v>39</v>
      </c>
      <c r="R721">
        <v>273</v>
      </c>
      <c r="S721">
        <v>10</v>
      </c>
      <c r="T721">
        <v>3</v>
      </c>
      <c r="U721">
        <v>36345</v>
      </c>
      <c r="V721">
        <v>9313</v>
      </c>
      <c r="W721">
        <v>2581</v>
      </c>
      <c r="X721">
        <v>61</v>
      </c>
      <c r="Y721">
        <v>0</v>
      </c>
      <c r="Z721">
        <v>2357</v>
      </c>
      <c r="AA721">
        <v>0</v>
      </c>
      <c r="AB721">
        <v>3531</v>
      </c>
      <c r="AC721">
        <v>0</v>
      </c>
      <c r="AD721">
        <v>0</v>
      </c>
      <c r="AE721">
        <v>299</v>
      </c>
      <c r="AF721">
        <v>0</v>
      </c>
      <c r="AG721" t="s">
        <v>1405</v>
      </c>
      <c r="AH721" t="s">
        <v>1291</v>
      </c>
      <c r="AI721" t="s">
        <v>1295</v>
      </c>
      <c r="AJ721" s="12" t="s">
        <v>1297</v>
      </c>
      <c r="AK721" t="s">
        <v>125</v>
      </c>
      <c r="AL721" t="s">
        <v>125</v>
      </c>
      <c r="AM721" s="8">
        <v>45178</v>
      </c>
      <c r="AN721" s="12" t="s">
        <v>1297</v>
      </c>
      <c r="AO721" s="12" t="s">
        <v>1297</v>
      </c>
      <c r="AP721" t="s">
        <v>1703</v>
      </c>
      <c r="AQ721" t="s">
        <v>120</v>
      </c>
      <c r="AR721" s="35">
        <v>93640</v>
      </c>
      <c r="AS721" t="s">
        <v>1703</v>
      </c>
      <c r="AU721" s="29">
        <f>IFERROR(Table4[[#This Row],[THT]]/Table4[[#This Row],[ACD_CALLS]],"")</f>
        <v>0</v>
      </c>
      <c r="AV721" s="29">
        <f>COUNTIF(Roster!B:B,Table4[[#This Row],[EMPLID]])</f>
        <v>1</v>
      </c>
      <c r="AW721" s="29">
        <f>IF(Table4[[#This Row],[Is Agent ]]=0,"",SUM(Table4[[#This Row],[I_ACD_TIME]],Table4[[#This Row],[I_ACD_OTHER_TIME]],Table4[[#This Row],[I_ACD_AUX_OUT_TIME]],Table4[[#This Row],[I_ACW_TIME]]))</f>
        <v>24464</v>
      </c>
    </row>
    <row r="722" spans="1:49" x14ac:dyDescent="0.25">
      <c r="A722" s="29" t="str">
        <f>CONCATENATE(Table4[[#This Row],[CMSID]],"-",Table4[[#This Row],[CALL_DATE]])</f>
        <v>93640-45173</v>
      </c>
      <c r="B722">
        <v>108204101</v>
      </c>
      <c r="C722" s="8">
        <v>45173</v>
      </c>
      <c r="D722" t="s">
        <v>123</v>
      </c>
      <c r="E722">
        <v>1</v>
      </c>
      <c r="F722">
        <v>0</v>
      </c>
      <c r="G722">
        <v>623</v>
      </c>
      <c r="H722">
        <v>0</v>
      </c>
      <c r="I722">
        <v>0</v>
      </c>
      <c r="J722">
        <v>0</v>
      </c>
      <c r="K722">
        <v>0</v>
      </c>
      <c r="L722">
        <v>0</v>
      </c>
      <c r="M722">
        <v>0</v>
      </c>
      <c r="N722">
        <v>0</v>
      </c>
      <c r="O722">
        <v>0</v>
      </c>
      <c r="P722">
        <v>0</v>
      </c>
      <c r="Q722">
        <v>0</v>
      </c>
      <c r="R722">
        <v>3</v>
      </c>
      <c r="S722">
        <v>0</v>
      </c>
      <c r="T722">
        <v>0</v>
      </c>
      <c r="U722">
        <v>0</v>
      </c>
      <c r="V722">
        <v>0</v>
      </c>
      <c r="W722">
        <v>0</v>
      </c>
      <c r="X722">
        <v>0</v>
      </c>
      <c r="Y722">
        <v>0</v>
      </c>
      <c r="Z722">
        <v>0</v>
      </c>
      <c r="AA722">
        <v>0</v>
      </c>
      <c r="AB722">
        <v>0</v>
      </c>
      <c r="AC722">
        <v>0</v>
      </c>
      <c r="AD722">
        <v>0</v>
      </c>
      <c r="AE722">
        <v>0</v>
      </c>
      <c r="AF722">
        <v>0</v>
      </c>
      <c r="AG722" t="s">
        <v>1405</v>
      </c>
      <c r="AH722" t="s">
        <v>1291</v>
      </c>
      <c r="AI722" t="s">
        <v>1295</v>
      </c>
      <c r="AJ722" s="12" t="s">
        <v>1297</v>
      </c>
      <c r="AK722" t="s">
        <v>125</v>
      </c>
      <c r="AL722" t="s">
        <v>125</v>
      </c>
      <c r="AM722" s="8">
        <v>45178</v>
      </c>
      <c r="AN722" s="12" t="s">
        <v>1297</v>
      </c>
      <c r="AO722" s="12" t="s">
        <v>1297</v>
      </c>
      <c r="AP722" t="s">
        <v>1703</v>
      </c>
      <c r="AQ722" t="s">
        <v>120</v>
      </c>
      <c r="AR722" s="35">
        <v>93640</v>
      </c>
      <c r="AS722" t="s">
        <v>1703</v>
      </c>
      <c r="AU722" s="29">
        <f>IFERROR(Table4[[#This Row],[THT]]/Table4[[#This Row],[ACD_CALLS]],"")</f>
        <v>0</v>
      </c>
      <c r="AV722" s="29">
        <f>COUNTIF(Roster!B:B,Table4[[#This Row],[EMPLID]])</f>
        <v>1</v>
      </c>
      <c r="AW722" s="29">
        <f>IF(Table4[[#This Row],[Is Agent ]]=0,"",SUM(Table4[[#This Row],[I_ACD_TIME]],Table4[[#This Row],[I_ACD_OTHER_TIME]],Table4[[#This Row],[I_ACD_AUX_OUT_TIME]],Table4[[#This Row],[I_ACW_TIME]]))</f>
        <v>623</v>
      </c>
    </row>
    <row r="723" spans="1:49" x14ac:dyDescent="0.25">
      <c r="A723" s="29" t="str">
        <f>CONCATENATE(Table4[[#This Row],[CMSID]],"-",Table4[[#This Row],[CALL_DATE]])</f>
        <v>93640-45174</v>
      </c>
      <c r="B723">
        <v>108204101</v>
      </c>
      <c r="C723" s="8">
        <v>45174</v>
      </c>
      <c r="D723" t="s">
        <v>123</v>
      </c>
      <c r="E723">
        <v>1</v>
      </c>
      <c r="F723">
        <v>0</v>
      </c>
      <c r="G723">
        <v>868</v>
      </c>
      <c r="H723">
        <v>0</v>
      </c>
      <c r="I723">
        <v>0</v>
      </c>
      <c r="J723">
        <v>0</v>
      </c>
      <c r="K723">
        <v>0</v>
      </c>
      <c r="L723">
        <v>0</v>
      </c>
      <c r="M723">
        <v>0</v>
      </c>
      <c r="N723">
        <v>0</v>
      </c>
      <c r="O723">
        <v>0</v>
      </c>
      <c r="P723">
        <v>0</v>
      </c>
      <c r="Q723">
        <v>0</v>
      </c>
      <c r="R723">
        <v>3</v>
      </c>
      <c r="S723">
        <v>0</v>
      </c>
      <c r="T723">
        <v>0</v>
      </c>
      <c r="U723">
        <v>0</v>
      </c>
      <c r="V723">
        <v>0</v>
      </c>
      <c r="W723">
        <v>0</v>
      </c>
      <c r="X723">
        <v>0</v>
      </c>
      <c r="Y723">
        <v>0</v>
      </c>
      <c r="Z723">
        <v>0</v>
      </c>
      <c r="AA723">
        <v>0</v>
      </c>
      <c r="AB723">
        <v>0</v>
      </c>
      <c r="AC723">
        <v>0</v>
      </c>
      <c r="AD723">
        <v>0</v>
      </c>
      <c r="AE723">
        <v>0</v>
      </c>
      <c r="AF723">
        <v>0</v>
      </c>
      <c r="AG723" t="s">
        <v>1405</v>
      </c>
      <c r="AH723" t="s">
        <v>1291</v>
      </c>
      <c r="AI723" t="s">
        <v>1295</v>
      </c>
      <c r="AJ723" s="12" t="s">
        <v>1297</v>
      </c>
      <c r="AK723" t="s">
        <v>125</v>
      </c>
      <c r="AL723" t="s">
        <v>125</v>
      </c>
      <c r="AM723" s="8">
        <v>45178</v>
      </c>
      <c r="AN723" s="12" t="s">
        <v>1297</v>
      </c>
      <c r="AO723" s="12" t="s">
        <v>1297</v>
      </c>
      <c r="AP723" t="s">
        <v>1703</v>
      </c>
      <c r="AQ723" t="s">
        <v>120</v>
      </c>
      <c r="AR723" s="35">
        <v>93640</v>
      </c>
      <c r="AS723" t="s">
        <v>1703</v>
      </c>
      <c r="AU723" s="29">
        <f>IFERROR(Table4[[#This Row],[THT]]/Table4[[#This Row],[ACD_CALLS]],"")</f>
        <v>0</v>
      </c>
      <c r="AV723" s="29">
        <f>COUNTIF(Roster!B:B,Table4[[#This Row],[EMPLID]])</f>
        <v>1</v>
      </c>
      <c r="AW723" s="29">
        <f>IF(Table4[[#This Row],[Is Agent ]]=0,"",SUM(Table4[[#This Row],[I_ACD_TIME]],Table4[[#This Row],[I_ACD_OTHER_TIME]],Table4[[#This Row],[I_ACD_AUX_OUT_TIME]],Table4[[#This Row],[I_ACW_TIME]]))</f>
        <v>868</v>
      </c>
    </row>
    <row r="724" spans="1:49" x14ac:dyDescent="0.25">
      <c r="A724" s="29" t="str">
        <f>CONCATENATE(Table4[[#This Row],[CMSID]],"-",Table4[[#This Row],[CALL_DATE]])</f>
        <v>93640-45176</v>
      </c>
      <c r="B724">
        <v>108204101</v>
      </c>
      <c r="C724" s="8">
        <v>45176</v>
      </c>
      <c r="D724" t="s">
        <v>123</v>
      </c>
      <c r="E724">
        <v>0</v>
      </c>
      <c r="F724">
        <v>0</v>
      </c>
      <c r="G724">
        <v>0</v>
      </c>
      <c r="H724">
        <v>0</v>
      </c>
      <c r="I724">
        <v>0</v>
      </c>
      <c r="J724">
        <v>0</v>
      </c>
      <c r="K724">
        <v>0</v>
      </c>
      <c r="L724">
        <v>0</v>
      </c>
      <c r="M724">
        <v>0</v>
      </c>
      <c r="N724">
        <v>0</v>
      </c>
      <c r="O724">
        <v>0</v>
      </c>
      <c r="P724">
        <v>0</v>
      </c>
      <c r="Q724">
        <v>0</v>
      </c>
      <c r="R724">
        <v>0</v>
      </c>
      <c r="S724">
        <v>0</v>
      </c>
      <c r="T724">
        <v>0</v>
      </c>
      <c r="U724">
        <v>0</v>
      </c>
      <c r="V724">
        <v>0</v>
      </c>
      <c r="W724">
        <v>0</v>
      </c>
      <c r="X724">
        <v>0</v>
      </c>
      <c r="Y724">
        <v>0</v>
      </c>
      <c r="Z724">
        <v>0</v>
      </c>
      <c r="AA724">
        <v>0</v>
      </c>
      <c r="AB724">
        <v>0</v>
      </c>
      <c r="AC724">
        <v>0</v>
      </c>
      <c r="AD724">
        <v>0</v>
      </c>
      <c r="AE724">
        <v>0</v>
      </c>
      <c r="AF724">
        <v>0</v>
      </c>
      <c r="AG724" t="s">
        <v>1405</v>
      </c>
      <c r="AH724" t="s">
        <v>1291</v>
      </c>
      <c r="AI724" t="s">
        <v>1295</v>
      </c>
      <c r="AJ724" s="12" t="s">
        <v>1297</v>
      </c>
      <c r="AK724" t="s">
        <v>125</v>
      </c>
      <c r="AL724" t="s">
        <v>125</v>
      </c>
      <c r="AM724" s="8">
        <v>45178</v>
      </c>
      <c r="AN724" s="12" t="s">
        <v>1297</v>
      </c>
      <c r="AO724" s="12" t="s">
        <v>1297</v>
      </c>
      <c r="AP724" t="s">
        <v>1703</v>
      </c>
      <c r="AQ724" t="s">
        <v>120</v>
      </c>
      <c r="AR724" s="35">
        <v>93640</v>
      </c>
      <c r="AS724" t="s">
        <v>1703</v>
      </c>
      <c r="AU724" s="29" t="str">
        <f>IFERROR(Table4[[#This Row],[THT]]/Table4[[#This Row],[ACD_CALLS]],"")</f>
        <v/>
      </c>
      <c r="AV724" s="29">
        <f>COUNTIF(Roster!B:B,Table4[[#This Row],[EMPLID]])</f>
        <v>1</v>
      </c>
      <c r="AW724" s="29">
        <f>IF(Table4[[#This Row],[Is Agent ]]=0,"",SUM(Table4[[#This Row],[I_ACD_TIME]],Table4[[#This Row],[I_ACD_OTHER_TIME]],Table4[[#This Row],[I_ACD_AUX_OUT_TIME]],Table4[[#This Row],[I_ACW_TIME]]))</f>
        <v>0</v>
      </c>
    </row>
    <row r="725" spans="1:49" x14ac:dyDescent="0.25">
      <c r="A725" s="29" t="str">
        <f>CONCATENATE(Table4[[#This Row],[CMSID]],"-",Table4[[#This Row],[CALL_DATE]])</f>
        <v>93640-45173</v>
      </c>
      <c r="B725">
        <v>108204101</v>
      </c>
      <c r="C725" s="8">
        <v>45173</v>
      </c>
      <c r="D725" t="s">
        <v>118</v>
      </c>
      <c r="E725">
        <v>48</v>
      </c>
      <c r="F725">
        <v>0</v>
      </c>
      <c r="G725">
        <v>21014</v>
      </c>
      <c r="H725">
        <v>2779</v>
      </c>
      <c r="I725">
        <v>192</v>
      </c>
      <c r="J725">
        <v>20</v>
      </c>
      <c r="K725">
        <v>0</v>
      </c>
      <c r="L725">
        <v>3291</v>
      </c>
      <c r="M725">
        <v>0</v>
      </c>
      <c r="N725">
        <v>0</v>
      </c>
      <c r="O725">
        <v>15</v>
      </c>
      <c r="P725">
        <v>3209</v>
      </c>
      <c r="Q725">
        <v>16</v>
      </c>
      <c r="R725">
        <v>232</v>
      </c>
      <c r="S725">
        <v>1</v>
      </c>
      <c r="T725">
        <v>0</v>
      </c>
      <c r="U725">
        <v>36328</v>
      </c>
      <c r="V725">
        <v>8885</v>
      </c>
      <c r="W725">
        <v>2771</v>
      </c>
      <c r="X725">
        <v>136</v>
      </c>
      <c r="Y725">
        <v>0</v>
      </c>
      <c r="Z725">
        <v>2342</v>
      </c>
      <c r="AA725">
        <v>0</v>
      </c>
      <c r="AB725">
        <v>4146</v>
      </c>
      <c r="AC725">
        <v>1</v>
      </c>
      <c r="AD725">
        <v>0</v>
      </c>
      <c r="AE725">
        <v>580</v>
      </c>
      <c r="AF725">
        <v>0</v>
      </c>
      <c r="AG725" t="s">
        <v>1405</v>
      </c>
      <c r="AH725" t="s">
        <v>1291</v>
      </c>
      <c r="AI725" t="s">
        <v>1295</v>
      </c>
      <c r="AJ725" s="12" t="s">
        <v>1297</v>
      </c>
      <c r="AK725" t="s">
        <v>125</v>
      </c>
      <c r="AL725" t="s">
        <v>125</v>
      </c>
      <c r="AM725" s="8">
        <v>45178</v>
      </c>
      <c r="AN725" s="12" t="s">
        <v>1297</v>
      </c>
      <c r="AO725" s="12" t="s">
        <v>1297</v>
      </c>
      <c r="AP725" t="s">
        <v>1703</v>
      </c>
      <c r="AQ725" t="s">
        <v>120</v>
      </c>
      <c r="AR725" s="35">
        <v>93640</v>
      </c>
      <c r="AS725" t="s">
        <v>1703</v>
      </c>
      <c r="AU725" s="29">
        <f>IFERROR(Table4[[#This Row],[THT]]/Table4[[#This Row],[ACD_CALLS]],"")</f>
        <v>0</v>
      </c>
      <c r="AV725" s="29">
        <f>COUNTIF(Roster!B:B,Table4[[#This Row],[EMPLID]])</f>
        <v>1</v>
      </c>
      <c r="AW725" s="29">
        <f>IF(Table4[[#This Row],[Is Agent ]]=0,"",SUM(Table4[[#This Row],[I_ACD_TIME]],Table4[[#This Row],[I_ACD_OTHER_TIME]],Table4[[#This Row],[I_ACD_AUX_OUT_TIME]],Table4[[#This Row],[I_ACW_TIME]]))</f>
        <v>24005</v>
      </c>
    </row>
    <row r="726" spans="1:49" x14ac:dyDescent="0.25">
      <c r="A726" s="29" t="str">
        <f>CONCATENATE(Table4[[#This Row],[CMSID]],"-",Table4[[#This Row],[CALL_DATE]])</f>
        <v>47640-45175</v>
      </c>
      <c r="B726">
        <v>100994102</v>
      </c>
      <c r="C726" s="8">
        <v>45175</v>
      </c>
      <c r="D726" t="s">
        <v>123</v>
      </c>
      <c r="E726">
        <v>0</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t="s">
        <v>1397</v>
      </c>
      <c r="AH726" t="s">
        <v>1285</v>
      </c>
      <c r="AI726" t="s">
        <v>1295</v>
      </c>
      <c r="AJ726" s="12" t="s">
        <v>1297</v>
      </c>
      <c r="AK726" t="s">
        <v>119</v>
      </c>
      <c r="AL726" t="s">
        <v>119</v>
      </c>
      <c r="AM726" s="8">
        <v>45178</v>
      </c>
      <c r="AN726" s="12" t="s">
        <v>1297</v>
      </c>
      <c r="AO726" s="12" t="s">
        <v>1297</v>
      </c>
      <c r="AP726" t="s">
        <v>1703</v>
      </c>
      <c r="AQ726" t="s">
        <v>120</v>
      </c>
      <c r="AR726" s="35">
        <v>47640</v>
      </c>
      <c r="AS726" t="s">
        <v>1703</v>
      </c>
      <c r="AU726" s="29" t="str">
        <f>IFERROR(Table4[[#This Row],[THT]]/Table4[[#This Row],[ACD_CALLS]],"")</f>
        <v/>
      </c>
      <c r="AV726" s="29">
        <f>COUNTIF(Roster!B:B,Table4[[#This Row],[EMPLID]])</f>
        <v>1</v>
      </c>
      <c r="AW726" s="29">
        <f>IF(Table4[[#This Row],[Is Agent ]]=0,"",SUM(Table4[[#This Row],[I_ACD_TIME]],Table4[[#This Row],[I_ACD_OTHER_TIME]],Table4[[#This Row],[I_ACD_AUX_OUT_TIME]],Table4[[#This Row],[I_ACW_TIME]]))</f>
        <v>0</v>
      </c>
    </row>
    <row r="727" spans="1:49" x14ac:dyDescent="0.25">
      <c r="A727" s="29" t="str">
        <f>CONCATENATE(Table4[[#This Row],[CMSID]],"-",Table4[[#This Row],[CALL_DATE]])</f>
        <v>47640-45174</v>
      </c>
      <c r="B727">
        <v>100994102</v>
      </c>
      <c r="C727" s="8">
        <v>45174</v>
      </c>
      <c r="D727" t="s">
        <v>123</v>
      </c>
      <c r="E727">
        <v>2</v>
      </c>
      <c r="F727">
        <v>0</v>
      </c>
      <c r="G727">
        <v>626</v>
      </c>
      <c r="H727">
        <v>147</v>
      </c>
      <c r="I727">
        <v>19</v>
      </c>
      <c r="J727">
        <v>0</v>
      </c>
      <c r="K727">
        <v>0</v>
      </c>
      <c r="L727">
        <v>19</v>
      </c>
      <c r="M727">
        <v>0</v>
      </c>
      <c r="N727">
        <v>0</v>
      </c>
      <c r="O727">
        <v>1</v>
      </c>
      <c r="P727">
        <v>167</v>
      </c>
      <c r="Q727">
        <v>3</v>
      </c>
      <c r="R727">
        <v>6</v>
      </c>
      <c r="S727">
        <v>1</v>
      </c>
      <c r="T727">
        <v>0</v>
      </c>
      <c r="U727">
        <v>0</v>
      </c>
      <c r="V727">
        <v>0</v>
      </c>
      <c r="W727">
        <v>0</v>
      </c>
      <c r="X727">
        <v>0</v>
      </c>
      <c r="Y727">
        <v>0</v>
      </c>
      <c r="Z727">
        <v>0</v>
      </c>
      <c r="AA727">
        <v>0</v>
      </c>
      <c r="AB727">
        <v>0</v>
      </c>
      <c r="AC727">
        <v>0</v>
      </c>
      <c r="AD727">
        <v>0</v>
      </c>
      <c r="AE727">
        <v>0</v>
      </c>
      <c r="AF727">
        <v>0</v>
      </c>
      <c r="AG727" t="s">
        <v>1397</v>
      </c>
      <c r="AH727" t="s">
        <v>1285</v>
      </c>
      <c r="AI727" t="s">
        <v>1295</v>
      </c>
      <c r="AJ727" s="12" t="s">
        <v>1297</v>
      </c>
      <c r="AK727" t="s">
        <v>119</v>
      </c>
      <c r="AL727" t="s">
        <v>119</v>
      </c>
      <c r="AM727" s="8">
        <v>45178</v>
      </c>
      <c r="AN727" s="12" t="s">
        <v>1297</v>
      </c>
      <c r="AO727" s="12" t="s">
        <v>1297</v>
      </c>
      <c r="AP727" t="s">
        <v>1703</v>
      </c>
      <c r="AQ727" t="s">
        <v>120</v>
      </c>
      <c r="AR727" s="35">
        <v>47640</v>
      </c>
      <c r="AS727" t="s">
        <v>1703</v>
      </c>
      <c r="AU727" s="29">
        <f>IFERROR(Table4[[#This Row],[THT]]/Table4[[#This Row],[ACD_CALLS]],"")</f>
        <v>0</v>
      </c>
      <c r="AV727" s="29">
        <f>COUNTIF(Roster!B:B,Table4[[#This Row],[EMPLID]])</f>
        <v>1</v>
      </c>
      <c r="AW727" s="29">
        <f>IF(Table4[[#This Row],[Is Agent ]]=0,"",SUM(Table4[[#This Row],[I_ACD_TIME]],Table4[[#This Row],[I_ACD_OTHER_TIME]],Table4[[#This Row],[I_ACD_AUX_OUT_TIME]],Table4[[#This Row],[I_ACW_TIME]]))</f>
        <v>792</v>
      </c>
    </row>
    <row r="728" spans="1:49" x14ac:dyDescent="0.25">
      <c r="A728" s="29" t="str">
        <f>CONCATENATE(Table4[[#This Row],[CMSID]],"-",Table4[[#This Row],[CALL_DATE]])</f>
        <v>47640-45174</v>
      </c>
      <c r="B728">
        <v>100994102</v>
      </c>
      <c r="C728" s="8">
        <v>45174</v>
      </c>
      <c r="D728" t="s">
        <v>118</v>
      </c>
      <c r="E728">
        <v>51</v>
      </c>
      <c r="F728">
        <v>0</v>
      </c>
      <c r="G728">
        <v>21143</v>
      </c>
      <c r="H728">
        <v>3078</v>
      </c>
      <c r="I728">
        <v>313</v>
      </c>
      <c r="J728">
        <v>0</v>
      </c>
      <c r="K728">
        <v>0</v>
      </c>
      <c r="L728">
        <v>1215</v>
      </c>
      <c r="M728">
        <v>0</v>
      </c>
      <c r="N728">
        <v>0</v>
      </c>
      <c r="O728">
        <v>17</v>
      </c>
      <c r="P728">
        <v>3412</v>
      </c>
      <c r="Q728">
        <v>22</v>
      </c>
      <c r="R728">
        <v>242</v>
      </c>
      <c r="S728">
        <v>5</v>
      </c>
      <c r="T728">
        <v>0</v>
      </c>
      <c r="U728">
        <v>36505</v>
      </c>
      <c r="V728">
        <v>9455</v>
      </c>
      <c r="W728">
        <v>1808</v>
      </c>
      <c r="X728">
        <v>104</v>
      </c>
      <c r="Y728">
        <v>0</v>
      </c>
      <c r="Z728">
        <v>2525</v>
      </c>
      <c r="AA728">
        <v>0</v>
      </c>
      <c r="AB728">
        <v>6376</v>
      </c>
      <c r="AC728">
        <v>0</v>
      </c>
      <c r="AD728">
        <v>0</v>
      </c>
      <c r="AE728">
        <v>0</v>
      </c>
      <c r="AF728">
        <v>0</v>
      </c>
      <c r="AG728" t="s">
        <v>1397</v>
      </c>
      <c r="AH728" t="s">
        <v>1285</v>
      </c>
      <c r="AI728" t="s">
        <v>1295</v>
      </c>
      <c r="AJ728" s="12" t="s">
        <v>1297</v>
      </c>
      <c r="AK728" t="s">
        <v>119</v>
      </c>
      <c r="AL728" t="s">
        <v>119</v>
      </c>
      <c r="AM728" s="8">
        <v>45178</v>
      </c>
      <c r="AN728" s="12" t="s">
        <v>1297</v>
      </c>
      <c r="AO728" s="12" t="s">
        <v>1297</v>
      </c>
      <c r="AP728" t="s">
        <v>1703</v>
      </c>
      <c r="AQ728" t="s">
        <v>120</v>
      </c>
      <c r="AR728" s="35">
        <v>47640</v>
      </c>
      <c r="AS728" t="s">
        <v>1703</v>
      </c>
      <c r="AU728" s="29">
        <f>IFERROR(Table4[[#This Row],[THT]]/Table4[[#This Row],[ACD_CALLS]],"")</f>
        <v>0</v>
      </c>
      <c r="AV728" s="29">
        <f>COUNTIF(Roster!B:B,Table4[[#This Row],[EMPLID]])</f>
        <v>1</v>
      </c>
      <c r="AW728" s="29">
        <f>IF(Table4[[#This Row],[Is Agent ]]=0,"",SUM(Table4[[#This Row],[I_ACD_TIME]],Table4[[#This Row],[I_ACD_OTHER_TIME]],Table4[[#This Row],[I_ACD_AUX_OUT_TIME]],Table4[[#This Row],[I_ACW_TIME]]))</f>
        <v>24534</v>
      </c>
    </row>
    <row r="729" spans="1:49" x14ac:dyDescent="0.25">
      <c r="A729" s="29" t="str">
        <f>CONCATENATE(Table4[[#This Row],[CMSID]],"-",Table4[[#This Row],[CALL_DATE]])</f>
        <v>47640-45178</v>
      </c>
      <c r="B729">
        <v>100994102</v>
      </c>
      <c r="C729" s="8">
        <v>45178</v>
      </c>
      <c r="D729" t="s">
        <v>118</v>
      </c>
      <c r="E729">
        <v>44</v>
      </c>
      <c r="F729">
        <v>0</v>
      </c>
      <c r="G729">
        <v>21895</v>
      </c>
      <c r="H729">
        <v>3967</v>
      </c>
      <c r="I729">
        <v>268</v>
      </c>
      <c r="J729">
        <v>0</v>
      </c>
      <c r="K729">
        <v>0</v>
      </c>
      <c r="L729">
        <v>2261</v>
      </c>
      <c r="M729">
        <v>0</v>
      </c>
      <c r="N729">
        <v>0</v>
      </c>
      <c r="O729">
        <v>18</v>
      </c>
      <c r="P729">
        <v>5157</v>
      </c>
      <c r="Q729">
        <v>27</v>
      </c>
      <c r="R729">
        <v>212</v>
      </c>
      <c r="S729">
        <v>5</v>
      </c>
      <c r="T729">
        <v>1</v>
      </c>
      <c r="U729">
        <v>35923</v>
      </c>
      <c r="V729">
        <v>7900</v>
      </c>
      <c r="W729">
        <v>1287</v>
      </c>
      <c r="X729">
        <v>323</v>
      </c>
      <c r="Y729">
        <v>0</v>
      </c>
      <c r="Z729">
        <v>2569</v>
      </c>
      <c r="AA729">
        <v>0</v>
      </c>
      <c r="AB729">
        <v>2900</v>
      </c>
      <c r="AC729">
        <v>0</v>
      </c>
      <c r="AD729">
        <v>0</v>
      </c>
      <c r="AE729">
        <v>0</v>
      </c>
      <c r="AF729">
        <v>0</v>
      </c>
      <c r="AG729" t="s">
        <v>1397</v>
      </c>
      <c r="AH729" t="s">
        <v>1285</v>
      </c>
      <c r="AI729" t="s">
        <v>1295</v>
      </c>
      <c r="AJ729" s="12" t="s">
        <v>1297</v>
      </c>
      <c r="AK729" t="s">
        <v>119</v>
      </c>
      <c r="AL729" t="s">
        <v>119</v>
      </c>
      <c r="AM729" s="8">
        <v>45178</v>
      </c>
      <c r="AN729" s="12" t="s">
        <v>1297</v>
      </c>
      <c r="AO729" s="12" t="s">
        <v>1297</v>
      </c>
      <c r="AP729" t="s">
        <v>1703</v>
      </c>
      <c r="AQ729" t="s">
        <v>120</v>
      </c>
      <c r="AR729" s="35">
        <v>47640</v>
      </c>
      <c r="AS729" t="s">
        <v>1703</v>
      </c>
      <c r="AU729" s="29">
        <f>IFERROR(Table4[[#This Row],[THT]]/Table4[[#This Row],[ACD_CALLS]],"")</f>
        <v>0</v>
      </c>
      <c r="AV729" s="29">
        <f>COUNTIF(Roster!B:B,Table4[[#This Row],[EMPLID]])</f>
        <v>1</v>
      </c>
      <c r="AW729" s="29">
        <f>IF(Table4[[#This Row],[Is Agent ]]=0,"",SUM(Table4[[#This Row],[I_ACD_TIME]],Table4[[#This Row],[I_ACD_OTHER_TIME]],Table4[[#This Row],[I_ACD_AUX_OUT_TIME]],Table4[[#This Row],[I_ACW_TIME]]))</f>
        <v>26130</v>
      </c>
    </row>
    <row r="730" spans="1:49" x14ac:dyDescent="0.25">
      <c r="A730" s="29" t="str">
        <f>CONCATENATE(Table4[[#This Row],[CMSID]],"-",Table4[[#This Row],[CALL_DATE]])</f>
        <v>47640-45173</v>
      </c>
      <c r="B730">
        <v>100994102</v>
      </c>
      <c r="C730" s="8">
        <v>45173</v>
      </c>
      <c r="D730" t="s">
        <v>118</v>
      </c>
      <c r="E730">
        <v>40</v>
      </c>
      <c r="F730">
        <v>0</v>
      </c>
      <c r="G730">
        <v>22008</v>
      </c>
      <c r="H730">
        <v>3997</v>
      </c>
      <c r="I730">
        <v>280</v>
      </c>
      <c r="J730">
        <v>41</v>
      </c>
      <c r="K730">
        <v>0</v>
      </c>
      <c r="L730">
        <v>1121</v>
      </c>
      <c r="M730">
        <v>0</v>
      </c>
      <c r="N730">
        <v>0</v>
      </c>
      <c r="O730">
        <v>11</v>
      </c>
      <c r="P730">
        <v>4645</v>
      </c>
      <c r="Q730">
        <v>27</v>
      </c>
      <c r="R730">
        <v>193</v>
      </c>
      <c r="S730">
        <v>5</v>
      </c>
      <c r="T730">
        <v>0</v>
      </c>
      <c r="U730">
        <v>36036</v>
      </c>
      <c r="V730">
        <v>8206</v>
      </c>
      <c r="W730">
        <v>1591</v>
      </c>
      <c r="X730">
        <v>212</v>
      </c>
      <c r="Y730">
        <v>0</v>
      </c>
      <c r="Z730">
        <v>2503</v>
      </c>
      <c r="AA730">
        <v>0</v>
      </c>
      <c r="AB730">
        <v>4549</v>
      </c>
      <c r="AC730">
        <v>629</v>
      </c>
      <c r="AD730">
        <v>0</v>
      </c>
      <c r="AE730">
        <v>0</v>
      </c>
      <c r="AF730">
        <v>0</v>
      </c>
      <c r="AG730" t="s">
        <v>1397</v>
      </c>
      <c r="AH730" t="s">
        <v>1285</v>
      </c>
      <c r="AI730" t="s">
        <v>1295</v>
      </c>
      <c r="AJ730" s="12" t="s">
        <v>1297</v>
      </c>
      <c r="AK730" t="s">
        <v>119</v>
      </c>
      <c r="AL730" t="s">
        <v>119</v>
      </c>
      <c r="AM730" s="8">
        <v>45178</v>
      </c>
      <c r="AN730" s="12" t="s">
        <v>1297</v>
      </c>
      <c r="AO730" s="12" t="s">
        <v>1297</v>
      </c>
      <c r="AP730" t="s">
        <v>1703</v>
      </c>
      <c r="AQ730" t="s">
        <v>120</v>
      </c>
      <c r="AR730" s="35">
        <v>47640</v>
      </c>
      <c r="AS730" t="s">
        <v>1703</v>
      </c>
      <c r="AU730" s="29">
        <f>IFERROR(Table4[[#This Row],[THT]]/Table4[[#This Row],[ACD_CALLS]],"")</f>
        <v>0</v>
      </c>
      <c r="AV730" s="29">
        <f>COUNTIF(Roster!B:B,Table4[[#This Row],[EMPLID]])</f>
        <v>1</v>
      </c>
      <c r="AW730" s="29">
        <f>IF(Table4[[#This Row],[Is Agent ]]=0,"",SUM(Table4[[#This Row],[I_ACD_TIME]],Table4[[#This Row],[I_ACD_OTHER_TIME]],Table4[[#This Row],[I_ACD_AUX_OUT_TIME]],Table4[[#This Row],[I_ACW_TIME]]))</f>
        <v>26326</v>
      </c>
    </row>
    <row r="731" spans="1:49" x14ac:dyDescent="0.25">
      <c r="A731" s="29" t="str">
        <f>CONCATENATE(Table4[[#This Row],[CMSID]],"-",Table4[[#This Row],[CALL_DATE]])</f>
        <v>47640-45171</v>
      </c>
      <c r="B731">
        <v>100994102</v>
      </c>
      <c r="C731" s="8">
        <v>45171</v>
      </c>
      <c r="D731" t="s">
        <v>118</v>
      </c>
      <c r="E731">
        <v>34</v>
      </c>
      <c r="F731">
        <v>0</v>
      </c>
      <c r="G731">
        <v>23688</v>
      </c>
      <c r="H731">
        <v>3150</v>
      </c>
      <c r="I731">
        <v>74</v>
      </c>
      <c r="J731">
        <v>4</v>
      </c>
      <c r="K731">
        <v>0</v>
      </c>
      <c r="L731">
        <v>855</v>
      </c>
      <c r="M731">
        <v>0</v>
      </c>
      <c r="N731">
        <v>0</v>
      </c>
      <c r="O731">
        <v>9</v>
      </c>
      <c r="P731">
        <v>3224</v>
      </c>
      <c r="Q731">
        <v>20</v>
      </c>
      <c r="R731">
        <v>157</v>
      </c>
      <c r="S731">
        <v>1</v>
      </c>
      <c r="T731">
        <v>0</v>
      </c>
      <c r="U731">
        <v>35622</v>
      </c>
      <c r="V731">
        <v>8312</v>
      </c>
      <c r="W731">
        <v>0</v>
      </c>
      <c r="X731">
        <v>63</v>
      </c>
      <c r="Y731">
        <v>0</v>
      </c>
      <c r="Z731">
        <v>2552</v>
      </c>
      <c r="AA731">
        <v>0</v>
      </c>
      <c r="AB731">
        <v>4928</v>
      </c>
      <c r="AC731">
        <v>0</v>
      </c>
      <c r="AD731">
        <v>0</v>
      </c>
      <c r="AE731">
        <v>0</v>
      </c>
      <c r="AF731">
        <v>0</v>
      </c>
      <c r="AG731" t="s">
        <v>1397</v>
      </c>
      <c r="AH731" t="s">
        <v>1285</v>
      </c>
      <c r="AI731" t="s">
        <v>1295</v>
      </c>
      <c r="AJ731" s="12" t="s">
        <v>1297</v>
      </c>
      <c r="AK731" t="s">
        <v>119</v>
      </c>
      <c r="AL731" t="s">
        <v>119</v>
      </c>
      <c r="AM731" s="8">
        <v>45171</v>
      </c>
      <c r="AN731" s="12" t="s">
        <v>1297</v>
      </c>
      <c r="AO731" s="12" t="s">
        <v>1297</v>
      </c>
      <c r="AP731" t="s">
        <v>1703</v>
      </c>
      <c r="AQ731" t="s">
        <v>120</v>
      </c>
      <c r="AR731" s="35">
        <v>47640</v>
      </c>
      <c r="AS731" t="s">
        <v>1703</v>
      </c>
      <c r="AU731" s="29">
        <f>IFERROR(Table4[[#This Row],[THT]]/Table4[[#This Row],[ACD_CALLS]],"")</f>
        <v>0</v>
      </c>
      <c r="AV731" s="29">
        <f>COUNTIF(Roster!B:B,Table4[[#This Row],[EMPLID]])</f>
        <v>1</v>
      </c>
      <c r="AW731" s="29">
        <f>IF(Table4[[#This Row],[Is Agent ]]=0,"",SUM(Table4[[#This Row],[I_ACD_TIME]],Table4[[#This Row],[I_ACD_OTHER_TIME]],Table4[[#This Row],[I_ACD_AUX_OUT_TIME]],Table4[[#This Row],[I_ACW_TIME]]))</f>
        <v>26916</v>
      </c>
    </row>
    <row r="732" spans="1:49" x14ac:dyDescent="0.25">
      <c r="A732" s="29" t="str">
        <f>CONCATENATE(Table4[[#This Row],[CMSID]],"-",Table4[[#This Row],[CALL_DATE]])</f>
        <v>47640-45175</v>
      </c>
      <c r="B732">
        <v>100994102</v>
      </c>
      <c r="C732" s="8">
        <v>45175</v>
      </c>
      <c r="D732" t="s">
        <v>118</v>
      </c>
      <c r="E732">
        <v>47</v>
      </c>
      <c r="F732">
        <v>0</v>
      </c>
      <c r="G732">
        <v>18955</v>
      </c>
      <c r="H732">
        <v>4205</v>
      </c>
      <c r="I732">
        <v>1461</v>
      </c>
      <c r="J732">
        <v>0</v>
      </c>
      <c r="K732">
        <v>0</v>
      </c>
      <c r="L732">
        <v>1816</v>
      </c>
      <c r="M732">
        <v>0</v>
      </c>
      <c r="N732">
        <v>0</v>
      </c>
      <c r="O732">
        <v>38</v>
      </c>
      <c r="P732">
        <v>6035</v>
      </c>
      <c r="Q732">
        <v>39</v>
      </c>
      <c r="R732">
        <v>225</v>
      </c>
      <c r="S732">
        <v>13</v>
      </c>
      <c r="T732">
        <v>0</v>
      </c>
      <c r="U732">
        <v>35453</v>
      </c>
      <c r="V732">
        <v>8583</v>
      </c>
      <c r="W732">
        <v>3485</v>
      </c>
      <c r="X732">
        <v>369</v>
      </c>
      <c r="Y732">
        <v>0</v>
      </c>
      <c r="Z732">
        <v>2538</v>
      </c>
      <c r="AA732">
        <v>0</v>
      </c>
      <c r="AB732">
        <v>4202</v>
      </c>
      <c r="AC732">
        <v>0</v>
      </c>
      <c r="AD732">
        <v>0</v>
      </c>
      <c r="AE732">
        <v>0</v>
      </c>
      <c r="AF732">
        <v>0</v>
      </c>
      <c r="AG732" t="s">
        <v>1397</v>
      </c>
      <c r="AH732" t="s">
        <v>1285</v>
      </c>
      <c r="AI732" t="s">
        <v>1295</v>
      </c>
      <c r="AJ732" s="12" t="s">
        <v>1297</v>
      </c>
      <c r="AK732" t="s">
        <v>119</v>
      </c>
      <c r="AL732" t="s">
        <v>119</v>
      </c>
      <c r="AM732" s="8">
        <v>45178</v>
      </c>
      <c r="AN732" s="12" t="s">
        <v>1297</v>
      </c>
      <c r="AO732" s="12" t="s">
        <v>1297</v>
      </c>
      <c r="AP732" t="s">
        <v>1703</v>
      </c>
      <c r="AQ732" t="s">
        <v>120</v>
      </c>
      <c r="AR732" s="35">
        <v>47640</v>
      </c>
      <c r="AS732" t="s">
        <v>1703</v>
      </c>
      <c r="AU732" s="29">
        <f>IFERROR(Table4[[#This Row],[THT]]/Table4[[#This Row],[ACD_CALLS]],"")</f>
        <v>0</v>
      </c>
      <c r="AV732" s="29">
        <f>COUNTIF(Roster!B:B,Table4[[#This Row],[EMPLID]])</f>
        <v>1</v>
      </c>
      <c r="AW732" s="29">
        <f>IF(Table4[[#This Row],[Is Agent ]]=0,"",SUM(Table4[[#This Row],[I_ACD_TIME]],Table4[[#This Row],[I_ACD_OTHER_TIME]],Table4[[#This Row],[I_ACD_AUX_OUT_TIME]],Table4[[#This Row],[I_ACW_TIME]]))</f>
        <v>24621</v>
      </c>
    </row>
    <row r="733" spans="1:49" x14ac:dyDescent="0.25">
      <c r="A733" s="29" t="str">
        <f>CONCATENATE(Table4[[#This Row],[CMSID]],"-",Table4[[#This Row],[CALL_DATE]])</f>
        <v>47640-45173</v>
      </c>
      <c r="B733">
        <v>100994102</v>
      </c>
      <c r="C733" s="8">
        <v>45173</v>
      </c>
      <c r="D733" t="s">
        <v>123</v>
      </c>
      <c r="E733">
        <v>0</v>
      </c>
      <c r="F733">
        <v>0</v>
      </c>
      <c r="G733">
        <v>0</v>
      </c>
      <c r="H733">
        <v>0</v>
      </c>
      <c r="I733">
        <v>0</v>
      </c>
      <c r="J733">
        <v>0</v>
      </c>
      <c r="K733">
        <v>0</v>
      </c>
      <c r="L733">
        <v>0</v>
      </c>
      <c r="M733">
        <v>0</v>
      </c>
      <c r="N733">
        <v>0</v>
      </c>
      <c r="O733">
        <v>0</v>
      </c>
      <c r="P733">
        <v>0</v>
      </c>
      <c r="Q733">
        <v>0</v>
      </c>
      <c r="R733">
        <v>0</v>
      </c>
      <c r="S733">
        <v>0</v>
      </c>
      <c r="T733">
        <v>0</v>
      </c>
      <c r="U733">
        <v>0</v>
      </c>
      <c r="V733">
        <v>0</v>
      </c>
      <c r="W733">
        <v>0</v>
      </c>
      <c r="X733">
        <v>0</v>
      </c>
      <c r="Y733">
        <v>0</v>
      </c>
      <c r="Z733">
        <v>0</v>
      </c>
      <c r="AA733">
        <v>0</v>
      </c>
      <c r="AB733">
        <v>0</v>
      </c>
      <c r="AC733">
        <v>0</v>
      </c>
      <c r="AD733">
        <v>0</v>
      </c>
      <c r="AE733">
        <v>0</v>
      </c>
      <c r="AF733">
        <v>0</v>
      </c>
      <c r="AG733" t="s">
        <v>1397</v>
      </c>
      <c r="AH733" t="s">
        <v>1285</v>
      </c>
      <c r="AI733" t="s">
        <v>1295</v>
      </c>
      <c r="AJ733" s="12" t="s">
        <v>1297</v>
      </c>
      <c r="AK733" t="s">
        <v>119</v>
      </c>
      <c r="AL733" t="s">
        <v>119</v>
      </c>
      <c r="AM733" s="8">
        <v>45178</v>
      </c>
      <c r="AN733" s="12" t="s">
        <v>1297</v>
      </c>
      <c r="AO733" s="12" t="s">
        <v>1297</v>
      </c>
      <c r="AP733" t="s">
        <v>1703</v>
      </c>
      <c r="AQ733" t="s">
        <v>120</v>
      </c>
      <c r="AR733" s="35">
        <v>47640</v>
      </c>
      <c r="AS733" t="s">
        <v>1703</v>
      </c>
      <c r="AU733" s="29" t="str">
        <f>IFERROR(Table4[[#This Row],[THT]]/Table4[[#This Row],[ACD_CALLS]],"")</f>
        <v/>
      </c>
      <c r="AV733" s="29">
        <f>COUNTIF(Roster!B:B,Table4[[#This Row],[EMPLID]])</f>
        <v>1</v>
      </c>
      <c r="AW733" s="29">
        <f>IF(Table4[[#This Row],[Is Agent ]]=0,"",SUM(Table4[[#This Row],[I_ACD_TIME]],Table4[[#This Row],[I_ACD_OTHER_TIME]],Table4[[#This Row],[I_ACD_AUX_OUT_TIME]],Table4[[#This Row],[I_ACW_TIME]]))</f>
        <v>0</v>
      </c>
    </row>
    <row r="734" spans="1:49" x14ac:dyDescent="0.25">
      <c r="A734" s="29" t="str">
        <f>CONCATENATE(Table4[[#This Row],[CMSID]],"-",Table4[[#This Row],[CALL_DATE]])</f>
        <v>47640-45171</v>
      </c>
      <c r="B734">
        <v>100994102</v>
      </c>
      <c r="C734" s="8">
        <v>45171</v>
      </c>
      <c r="D734" t="s">
        <v>123</v>
      </c>
      <c r="E734">
        <v>1</v>
      </c>
      <c r="F734">
        <v>0</v>
      </c>
      <c r="G734">
        <v>308</v>
      </c>
      <c r="H734">
        <v>0</v>
      </c>
      <c r="I734">
        <v>0</v>
      </c>
      <c r="J734">
        <v>0</v>
      </c>
      <c r="K734">
        <v>0</v>
      </c>
      <c r="L734">
        <v>0</v>
      </c>
      <c r="M734">
        <v>0</v>
      </c>
      <c r="N734">
        <v>0</v>
      </c>
      <c r="O734">
        <v>0</v>
      </c>
      <c r="P734">
        <v>0</v>
      </c>
      <c r="Q734">
        <v>0</v>
      </c>
      <c r="R734">
        <v>3</v>
      </c>
      <c r="S734">
        <v>0</v>
      </c>
      <c r="T734">
        <v>0</v>
      </c>
      <c r="U734">
        <v>0</v>
      </c>
      <c r="V734">
        <v>0</v>
      </c>
      <c r="W734">
        <v>0</v>
      </c>
      <c r="X734">
        <v>0</v>
      </c>
      <c r="Y734">
        <v>0</v>
      </c>
      <c r="Z734">
        <v>0</v>
      </c>
      <c r="AA734">
        <v>0</v>
      </c>
      <c r="AB734">
        <v>0</v>
      </c>
      <c r="AC734">
        <v>0</v>
      </c>
      <c r="AD734">
        <v>0</v>
      </c>
      <c r="AE734">
        <v>0</v>
      </c>
      <c r="AF734">
        <v>0</v>
      </c>
      <c r="AG734" t="s">
        <v>1397</v>
      </c>
      <c r="AH734" t="s">
        <v>1285</v>
      </c>
      <c r="AI734" t="s">
        <v>1295</v>
      </c>
      <c r="AJ734" s="12" t="s">
        <v>1297</v>
      </c>
      <c r="AK734" t="s">
        <v>119</v>
      </c>
      <c r="AL734" t="s">
        <v>119</v>
      </c>
      <c r="AM734" s="8">
        <v>45171</v>
      </c>
      <c r="AN734" s="12" t="s">
        <v>1297</v>
      </c>
      <c r="AO734" s="12" t="s">
        <v>1297</v>
      </c>
      <c r="AP734" t="s">
        <v>1703</v>
      </c>
      <c r="AQ734" t="s">
        <v>120</v>
      </c>
      <c r="AR734" s="35">
        <v>47640</v>
      </c>
      <c r="AS734" t="s">
        <v>1703</v>
      </c>
      <c r="AU734" s="29">
        <f>IFERROR(Table4[[#This Row],[THT]]/Table4[[#This Row],[ACD_CALLS]],"")</f>
        <v>0</v>
      </c>
      <c r="AV734" s="29">
        <f>COUNTIF(Roster!B:B,Table4[[#This Row],[EMPLID]])</f>
        <v>1</v>
      </c>
      <c r="AW734" s="29">
        <f>IF(Table4[[#This Row],[Is Agent ]]=0,"",SUM(Table4[[#This Row],[I_ACD_TIME]],Table4[[#This Row],[I_ACD_OTHER_TIME]],Table4[[#This Row],[I_ACD_AUX_OUT_TIME]],Table4[[#This Row],[I_ACW_TIME]]))</f>
        <v>308</v>
      </c>
    </row>
    <row r="735" spans="1:49" x14ac:dyDescent="0.25">
      <c r="A735" s="29" t="str">
        <f>CONCATENATE(Table4[[#This Row],[CMSID]],"-",Table4[[#This Row],[CALL_DATE]])</f>
        <v>47640-45178</v>
      </c>
      <c r="B735">
        <v>100994102</v>
      </c>
      <c r="C735" s="8">
        <v>45178</v>
      </c>
      <c r="D735" t="s">
        <v>123</v>
      </c>
      <c r="E735">
        <v>0</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t="s">
        <v>1397</v>
      </c>
      <c r="AH735" t="s">
        <v>1285</v>
      </c>
      <c r="AI735" t="s">
        <v>1295</v>
      </c>
      <c r="AJ735" s="12" t="s">
        <v>1297</v>
      </c>
      <c r="AK735" t="s">
        <v>119</v>
      </c>
      <c r="AL735" t="s">
        <v>119</v>
      </c>
      <c r="AM735" s="8">
        <v>45178</v>
      </c>
      <c r="AN735" s="12" t="s">
        <v>1297</v>
      </c>
      <c r="AO735" s="12" t="s">
        <v>1297</v>
      </c>
      <c r="AP735" t="s">
        <v>1703</v>
      </c>
      <c r="AQ735" t="s">
        <v>120</v>
      </c>
      <c r="AR735" s="35">
        <v>47640</v>
      </c>
      <c r="AS735" t="s">
        <v>1703</v>
      </c>
      <c r="AU735" s="29" t="str">
        <f>IFERROR(Table4[[#This Row],[THT]]/Table4[[#This Row],[ACD_CALLS]],"")</f>
        <v/>
      </c>
      <c r="AV735" s="29">
        <f>COUNTIF(Roster!B:B,Table4[[#This Row],[EMPLID]])</f>
        <v>1</v>
      </c>
      <c r="AW735" s="29">
        <f>IF(Table4[[#This Row],[Is Agent ]]=0,"",SUM(Table4[[#This Row],[I_ACD_TIME]],Table4[[#This Row],[I_ACD_OTHER_TIME]],Table4[[#This Row],[I_ACD_AUX_OUT_TIME]],Table4[[#This Row],[I_ACW_TIME]]))</f>
        <v>0</v>
      </c>
    </row>
    <row r="736" spans="1:49" x14ac:dyDescent="0.25">
      <c r="A736" s="29" t="str">
        <f>CONCATENATE(Table4[[#This Row],[CMSID]],"-",Table4[[#This Row],[CALL_DATE]])</f>
        <v>396643-45173</v>
      </c>
      <c r="B736">
        <v>28966101</v>
      </c>
      <c r="C736" s="8">
        <v>45173</v>
      </c>
      <c r="D736" t="s">
        <v>118</v>
      </c>
      <c r="E736">
        <v>26</v>
      </c>
      <c r="F736">
        <v>0</v>
      </c>
      <c r="G736">
        <v>18669</v>
      </c>
      <c r="H736">
        <v>3858</v>
      </c>
      <c r="I736">
        <v>416</v>
      </c>
      <c r="J736">
        <v>131</v>
      </c>
      <c r="K736">
        <v>0</v>
      </c>
      <c r="L736">
        <v>2132</v>
      </c>
      <c r="M736">
        <v>0</v>
      </c>
      <c r="N736">
        <v>0</v>
      </c>
      <c r="O736">
        <v>11</v>
      </c>
      <c r="P736">
        <v>4450</v>
      </c>
      <c r="Q736">
        <v>14</v>
      </c>
      <c r="R736">
        <v>127</v>
      </c>
      <c r="S736">
        <v>1</v>
      </c>
      <c r="T736">
        <v>2</v>
      </c>
      <c r="U736">
        <v>35341</v>
      </c>
      <c r="V736">
        <v>11043</v>
      </c>
      <c r="W736">
        <v>1380</v>
      </c>
      <c r="X736">
        <v>98</v>
      </c>
      <c r="Y736">
        <v>0</v>
      </c>
      <c r="Z736">
        <v>2924</v>
      </c>
      <c r="AA736">
        <v>0</v>
      </c>
      <c r="AB736">
        <v>5151</v>
      </c>
      <c r="AC736">
        <v>1728</v>
      </c>
      <c r="AD736">
        <v>0</v>
      </c>
      <c r="AE736">
        <v>702</v>
      </c>
      <c r="AF736">
        <v>0</v>
      </c>
      <c r="AG736" t="s">
        <v>1325</v>
      </c>
      <c r="AH736" t="s">
        <v>1291</v>
      </c>
      <c r="AI736" t="s">
        <v>1295</v>
      </c>
      <c r="AJ736" s="12" t="s">
        <v>1297</v>
      </c>
      <c r="AK736" t="s">
        <v>125</v>
      </c>
      <c r="AL736" t="s">
        <v>125</v>
      </c>
      <c r="AM736" s="8">
        <v>45178</v>
      </c>
      <c r="AN736" s="12" t="s">
        <v>1297</v>
      </c>
      <c r="AO736" s="12" t="s">
        <v>1297</v>
      </c>
      <c r="AP736" t="s">
        <v>1703</v>
      </c>
      <c r="AQ736" t="s">
        <v>120</v>
      </c>
      <c r="AR736" s="35">
        <v>396643</v>
      </c>
      <c r="AS736" t="s">
        <v>1703</v>
      </c>
      <c r="AU736" s="29">
        <f>IFERROR(Table4[[#This Row],[THT]]/Table4[[#This Row],[ACD_CALLS]],"")</f>
        <v>0</v>
      </c>
      <c r="AV736" s="29">
        <f>COUNTIF(Roster!B:B,Table4[[#This Row],[EMPLID]])</f>
        <v>1</v>
      </c>
      <c r="AW736" s="29">
        <f>IF(Table4[[#This Row],[Is Agent ]]=0,"",SUM(Table4[[#This Row],[I_ACD_TIME]],Table4[[#This Row],[I_ACD_OTHER_TIME]],Table4[[#This Row],[I_ACD_AUX_OUT_TIME]],Table4[[#This Row],[I_ACW_TIME]]))</f>
        <v>23074</v>
      </c>
    </row>
    <row r="737" spans="1:49" x14ac:dyDescent="0.25">
      <c r="A737" s="29" t="str">
        <f>CONCATENATE(Table4[[#This Row],[CMSID]],"-",Table4[[#This Row],[CALL_DATE]])</f>
        <v>396643-45174</v>
      </c>
      <c r="B737">
        <v>28966101</v>
      </c>
      <c r="C737" s="8">
        <v>45174</v>
      </c>
      <c r="D737" t="s">
        <v>118</v>
      </c>
      <c r="E737">
        <v>30</v>
      </c>
      <c r="F737">
        <v>0</v>
      </c>
      <c r="G737">
        <v>23503</v>
      </c>
      <c r="H737">
        <v>2735</v>
      </c>
      <c r="I737">
        <v>644</v>
      </c>
      <c r="J737">
        <v>226</v>
      </c>
      <c r="K737">
        <v>0</v>
      </c>
      <c r="L737">
        <v>1376</v>
      </c>
      <c r="M737">
        <v>26</v>
      </c>
      <c r="N737">
        <v>0</v>
      </c>
      <c r="O737">
        <v>16</v>
      </c>
      <c r="P737">
        <v>3706</v>
      </c>
      <c r="Q737">
        <v>17</v>
      </c>
      <c r="R737">
        <v>148</v>
      </c>
      <c r="S737">
        <v>2</v>
      </c>
      <c r="T737">
        <v>1</v>
      </c>
      <c r="U737">
        <v>36045</v>
      </c>
      <c r="V737">
        <v>7893</v>
      </c>
      <c r="W737">
        <v>1386</v>
      </c>
      <c r="X737">
        <v>21</v>
      </c>
      <c r="Y737">
        <v>0</v>
      </c>
      <c r="Z737">
        <v>2587</v>
      </c>
      <c r="AA737">
        <v>0</v>
      </c>
      <c r="AB737">
        <v>2817</v>
      </c>
      <c r="AC737">
        <v>1479</v>
      </c>
      <c r="AD737">
        <v>0</v>
      </c>
      <c r="AE737">
        <v>108</v>
      </c>
      <c r="AF737">
        <v>0</v>
      </c>
      <c r="AG737" t="s">
        <v>1325</v>
      </c>
      <c r="AH737" t="s">
        <v>1291</v>
      </c>
      <c r="AI737" t="s">
        <v>1295</v>
      </c>
      <c r="AJ737" s="12" t="s">
        <v>1297</v>
      </c>
      <c r="AK737" t="s">
        <v>125</v>
      </c>
      <c r="AL737" t="s">
        <v>125</v>
      </c>
      <c r="AM737" s="8">
        <v>45178</v>
      </c>
      <c r="AN737" s="12" t="s">
        <v>1297</v>
      </c>
      <c r="AO737" s="12" t="s">
        <v>1297</v>
      </c>
      <c r="AP737" t="s">
        <v>1703</v>
      </c>
      <c r="AQ737" t="s">
        <v>120</v>
      </c>
      <c r="AR737" s="35">
        <v>396643</v>
      </c>
      <c r="AS737" t="s">
        <v>1703</v>
      </c>
      <c r="AU737" s="29">
        <f>IFERROR(Table4[[#This Row],[THT]]/Table4[[#This Row],[ACD_CALLS]],"")</f>
        <v>0</v>
      </c>
      <c r="AV737" s="29">
        <f>COUNTIF(Roster!B:B,Table4[[#This Row],[EMPLID]])</f>
        <v>1</v>
      </c>
      <c r="AW737" s="29">
        <f>IF(Table4[[#This Row],[Is Agent ]]=0,"",SUM(Table4[[#This Row],[I_ACD_TIME]],Table4[[#This Row],[I_ACD_OTHER_TIME]],Table4[[#This Row],[I_ACD_AUX_OUT_TIME]],Table4[[#This Row],[I_ACW_TIME]]))</f>
        <v>27108</v>
      </c>
    </row>
    <row r="738" spans="1:49" x14ac:dyDescent="0.25">
      <c r="A738" s="29" t="str">
        <f>CONCATENATE(Table4[[#This Row],[CMSID]],"-",Table4[[#This Row],[CALL_DATE]])</f>
        <v>396643-45174</v>
      </c>
      <c r="B738">
        <v>28966101</v>
      </c>
      <c r="C738" s="8">
        <v>45174</v>
      </c>
      <c r="D738" t="s">
        <v>123</v>
      </c>
      <c r="E738">
        <v>0</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t="s">
        <v>1325</v>
      </c>
      <c r="AH738" t="s">
        <v>1291</v>
      </c>
      <c r="AI738" t="s">
        <v>1295</v>
      </c>
      <c r="AJ738" s="12" t="s">
        <v>1297</v>
      </c>
      <c r="AK738" t="s">
        <v>125</v>
      </c>
      <c r="AL738" t="s">
        <v>125</v>
      </c>
      <c r="AM738" s="8">
        <v>45178</v>
      </c>
      <c r="AN738" s="12" t="s">
        <v>1297</v>
      </c>
      <c r="AO738" s="12" t="s">
        <v>1297</v>
      </c>
      <c r="AP738" t="s">
        <v>1703</v>
      </c>
      <c r="AQ738" t="s">
        <v>120</v>
      </c>
      <c r="AR738" s="35">
        <v>396643</v>
      </c>
      <c r="AS738" t="s">
        <v>1703</v>
      </c>
      <c r="AU738" s="29" t="str">
        <f>IFERROR(Table4[[#This Row],[THT]]/Table4[[#This Row],[ACD_CALLS]],"")</f>
        <v/>
      </c>
      <c r="AV738" s="29">
        <f>COUNTIF(Roster!B:B,Table4[[#This Row],[EMPLID]])</f>
        <v>1</v>
      </c>
      <c r="AW738" s="29">
        <f>IF(Table4[[#This Row],[Is Agent ]]=0,"",SUM(Table4[[#This Row],[I_ACD_TIME]],Table4[[#This Row],[I_ACD_OTHER_TIME]],Table4[[#This Row],[I_ACD_AUX_OUT_TIME]],Table4[[#This Row],[I_ACW_TIME]]))</f>
        <v>0</v>
      </c>
    </row>
    <row r="739" spans="1:49" x14ac:dyDescent="0.25">
      <c r="A739" s="29" t="str">
        <f>CONCATENATE(Table4[[#This Row],[CMSID]],"-",Table4[[#This Row],[CALL_DATE]])</f>
        <v>396643-45176</v>
      </c>
      <c r="B739">
        <v>28966101</v>
      </c>
      <c r="C739" s="8">
        <v>45176</v>
      </c>
      <c r="D739" t="s">
        <v>123</v>
      </c>
      <c r="E739">
        <v>1</v>
      </c>
      <c r="F739">
        <v>0</v>
      </c>
      <c r="G739">
        <v>226</v>
      </c>
      <c r="H739">
        <v>0</v>
      </c>
      <c r="I739">
        <v>0</v>
      </c>
      <c r="J739">
        <v>0</v>
      </c>
      <c r="K739">
        <v>0</v>
      </c>
      <c r="L739">
        <v>0</v>
      </c>
      <c r="M739">
        <v>0</v>
      </c>
      <c r="N739">
        <v>0</v>
      </c>
      <c r="O739">
        <v>0</v>
      </c>
      <c r="P739">
        <v>0</v>
      </c>
      <c r="Q739">
        <v>0</v>
      </c>
      <c r="R739">
        <v>3</v>
      </c>
      <c r="S739">
        <v>0</v>
      </c>
      <c r="T739">
        <v>0</v>
      </c>
      <c r="U739">
        <v>0</v>
      </c>
      <c r="V739">
        <v>0</v>
      </c>
      <c r="W739">
        <v>0</v>
      </c>
      <c r="X739">
        <v>0</v>
      </c>
      <c r="Y739">
        <v>0</v>
      </c>
      <c r="Z739">
        <v>0</v>
      </c>
      <c r="AA739">
        <v>0</v>
      </c>
      <c r="AB739">
        <v>0</v>
      </c>
      <c r="AC739">
        <v>0</v>
      </c>
      <c r="AD739">
        <v>0</v>
      </c>
      <c r="AE739">
        <v>0</v>
      </c>
      <c r="AF739">
        <v>0</v>
      </c>
      <c r="AG739" t="s">
        <v>1325</v>
      </c>
      <c r="AH739" t="s">
        <v>1291</v>
      </c>
      <c r="AI739" t="s">
        <v>1295</v>
      </c>
      <c r="AJ739" s="12" t="s">
        <v>1297</v>
      </c>
      <c r="AK739" t="s">
        <v>125</v>
      </c>
      <c r="AL739" t="s">
        <v>125</v>
      </c>
      <c r="AM739" s="8">
        <v>45178</v>
      </c>
      <c r="AN739" s="12" t="s">
        <v>1297</v>
      </c>
      <c r="AO739" s="12" t="s">
        <v>1297</v>
      </c>
      <c r="AP739" t="s">
        <v>1703</v>
      </c>
      <c r="AQ739" t="s">
        <v>120</v>
      </c>
      <c r="AR739" s="35">
        <v>396643</v>
      </c>
      <c r="AS739" t="s">
        <v>1703</v>
      </c>
      <c r="AU739" s="29">
        <f>IFERROR(Table4[[#This Row],[THT]]/Table4[[#This Row],[ACD_CALLS]],"")</f>
        <v>0</v>
      </c>
      <c r="AV739" s="29">
        <f>COUNTIF(Roster!B:B,Table4[[#This Row],[EMPLID]])</f>
        <v>1</v>
      </c>
      <c r="AW739" s="29">
        <f>IF(Table4[[#This Row],[Is Agent ]]=0,"",SUM(Table4[[#This Row],[I_ACD_TIME]],Table4[[#This Row],[I_ACD_OTHER_TIME]],Table4[[#This Row],[I_ACD_AUX_OUT_TIME]],Table4[[#This Row],[I_ACW_TIME]]))</f>
        <v>226</v>
      </c>
    </row>
    <row r="740" spans="1:49" x14ac:dyDescent="0.25">
      <c r="A740" s="29" t="str">
        <f>CONCATENATE(Table4[[#This Row],[CMSID]],"-",Table4[[#This Row],[CALL_DATE]])</f>
        <v>396643-45177</v>
      </c>
      <c r="B740">
        <v>28966101</v>
      </c>
      <c r="C740" s="8">
        <v>45177</v>
      </c>
      <c r="D740" t="s">
        <v>123</v>
      </c>
      <c r="E740">
        <v>1</v>
      </c>
      <c r="F740">
        <v>0</v>
      </c>
      <c r="G740">
        <v>803</v>
      </c>
      <c r="H740">
        <v>0</v>
      </c>
      <c r="I740">
        <v>0</v>
      </c>
      <c r="J740">
        <v>16</v>
      </c>
      <c r="K740">
        <v>0</v>
      </c>
      <c r="L740">
        <v>0</v>
      </c>
      <c r="M740">
        <v>0</v>
      </c>
      <c r="N740">
        <v>0</v>
      </c>
      <c r="O740">
        <v>0</v>
      </c>
      <c r="P740">
        <v>0</v>
      </c>
      <c r="Q740">
        <v>0</v>
      </c>
      <c r="R740">
        <v>3</v>
      </c>
      <c r="S740">
        <v>0</v>
      </c>
      <c r="T740">
        <v>0</v>
      </c>
      <c r="U740">
        <v>0</v>
      </c>
      <c r="V740">
        <v>0</v>
      </c>
      <c r="W740">
        <v>0</v>
      </c>
      <c r="X740">
        <v>0</v>
      </c>
      <c r="Y740">
        <v>0</v>
      </c>
      <c r="Z740">
        <v>0</v>
      </c>
      <c r="AA740">
        <v>0</v>
      </c>
      <c r="AB740">
        <v>0</v>
      </c>
      <c r="AC740">
        <v>0</v>
      </c>
      <c r="AD740">
        <v>0</v>
      </c>
      <c r="AE740">
        <v>0</v>
      </c>
      <c r="AF740">
        <v>0</v>
      </c>
      <c r="AG740" t="s">
        <v>1325</v>
      </c>
      <c r="AH740" t="s">
        <v>1291</v>
      </c>
      <c r="AI740" t="s">
        <v>1295</v>
      </c>
      <c r="AJ740" s="12" t="s">
        <v>1297</v>
      </c>
      <c r="AK740" t="s">
        <v>125</v>
      </c>
      <c r="AL740" t="s">
        <v>125</v>
      </c>
      <c r="AM740" s="8">
        <v>45178</v>
      </c>
      <c r="AN740" s="12" t="s">
        <v>1297</v>
      </c>
      <c r="AO740" s="12" t="s">
        <v>1297</v>
      </c>
      <c r="AP740" t="s">
        <v>1703</v>
      </c>
      <c r="AQ740" t="s">
        <v>120</v>
      </c>
      <c r="AR740" s="35">
        <v>396643</v>
      </c>
      <c r="AS740" t="s">
        <v>1703</v>
      </c>
      <c r="AU740" s="29">
        <f>IFERROR(Table4[[#This Row],[THT]]/Table4[[#This Row],[ACD_CALLS]],"")</f>
        <v>0</v>
      </c>
      <c r="AV740" s="29">
        <f>COUNTIF(Roster!B:B,Table4[[#This Row],[EMPLID]])</f>
        <v>1</v>
      </c>
      <c r="AW740" s="29">
        <f>IF(Table4[[#This Row],[Is Agent ]]=0,"",SUM(Table4[[#This Row],[I_ACD_TIME]],Table4[[#This Row],[I_ACD_OTHER_TIME]],Table4[[#This Row],[I_ACD_AUX_OUT_TIME]],Table4[[#This Row],[I_ACW_TIME]]))</f>
        <v>819</v>
      </c>
    </row>
    <row r="741" spans="1:49" x14ac:dyDescent="0.25">
      <c r="A741" s="29" t="str">
        <f>CONCATENATE(Table4[[#This Row],[CMSID]],"-",Table4[[#This Row],[CALL_DATE]])</f>
        <v>396643-45171</v>
      </c>
      <c r="B741">
        <v>28966101</v>
      </c>
      <c r="C741" s="8">
        <v>45171</v>
      </c>
      <c r="D741" t="s">
        <v>118</v>
      </c>
      <c r="E741">
        <v>23</v>
      </c>
      <c r="F741">
        <v>0</v>
      </c>
      <c r="G741">
        <v>16765</v>
      </c>
      <c r="H741">
        <v>2609</v>
      </c>
      <c r="I741">
        <v>374</v>
      </c>
      <c r="J741">
        <v>85</v>
      </c>
      <c r="K741">
        <v>0</v>
      </c>
      <c r="L741">
        <v>5762</v>
      </c>
      <c r="M741">
        <v>168</v>
      </c>
      <c r="N741">
        <v>0</v>
      </c>
      <c r="O741">
        <v>25</v>
      </c>
      <c r="P741">
        <v>3129</v>
      </c>
      <c r="Q741">
        <v>14</v>
      </c>
      <c r="R741">
        <v>108</v>
      </c>
      <c r="S741">
        <v>0</v>
      </c>
      <c r="T741">
        <v>2</v>
      </c>
      <c r="U741">
        <v>38370</v>
      </c>
      <c r="V741">
        <v>17642</v>
      </c>
      <c r="W741">
        <v>0</v>
      </c>
      <c r="X741">
        <v>77</v>
      </c>
      <c r="Y741">
        <v>0</v>
      </c>
      <c r="Z741">
        <v>3137</v>
      </c>
      <c r="AA741">
        <v>0</v>
      </c>
      <c r="AB741">
        <v>12617</v>
      </c>
      <c r="AC741">
        <v>0</v>
      </c>
      <c r="AD741">
        <v>0</v>
      </c>
      <c r="AE741">
        <v>1408</v>
      </c>
      <c r="AF741">
        <v>0</v>
      </c>
      <c r="AG741" t="s">
        <v>1325</v>
      </c>
      <c r="AH741" t="s">
        <v>1291</v>
      </c>
      <c r="AI741" t="s">
        <v>1295</v>
      </c>
      <c r="AJ741" s="12" t="s">
        <v>1297</v>
      </c>
      <c r="AK741" t="s">
        <v>125</v>
      </c>
      <c r="AL741" t="s">
        <v>125</v>
      </c>
      <c r="AM741" s="8">
        <v>45171</v>
      </c>
      <c r="AN741" s="12" t="s">
        <v>1297</v>
      </c>
      <c r="AO741" s="12" t="s">
        <v>1297</v>
      </c>
      <c r="AP741" t="s">
        <v>1703</v>
      </c>
      <c r="AQ741" t="s">
        <v>120</v>
      </c>
      <c r="AR741" s="35">
        <v>396643</v>
      </c>
      <c r="AS741" t="s">
        <v>1703</v>
      </c>
      <c r="AU741" s="29">
        <f>IFERROR(Table4[[#This Row],[THT]]/Table4[[#This Row],[ACD_CALLS]],"")</f>
        <v>0</v>
      </c>
      <c r="AV741" s="29">
        <f>COUNTIF(Roster!B:B,Table4[[#This Row],[EMPLID]])</f>
        <v>1</v>
      </c>
      <c r="AW741" s="29">
        <f>IF(Table4[[#This Row],[Is Agent ]]=0,"",SUM(Table4[[#This Row],[I_ACD_TIME]],Table4[[#This Row],[I_ACD_OTHER_TIME]],Table4[[#This Row],[I_ACD_AUX_OUT_TIME]],Table4[[#This Row],[I_ACW_TIME]]))</f>
        <v>19833</v>
      </c>
    </row>
    <row r="742" spans="1:49" x14ac:dyDescent="0.25">
      <c r="A742" s="29" t="str">
        <f>CONCATENATE(Table4[[#This Row],[CMSID]],"-",Table4[[#This Row],[CALL_DATE]])</f>
        <v>396643-45171</v>
      </c>
      <c r="B742">
        <v>28966101</v>
      </c>
      <c r="C742" s="8">
        <v>45171</v>
      </c>
      <c r="D742" t="s">
        <v>123</v>
      </c>
      <c r="E742">
        <v>1</v>
      </c>
      <c r="F742">
        <v>0</v>
      </c>
      <c r="G742">
        <v>1023</v>
      </c>
      <c r="H742">
        <v>127</v>
      </c>
      <c r="I742">
        <v>0</v>
      </c>
      <c r="J742">
        <v>8</v>
      </c>
      <c r="K742">
        <v>0</v>
      </c>
      <c r="L742">
        <v>0</v>
      </c>
      <c r="M742">
        <v>0</v>
      </c>
      <c r="N742">
        <v>0</v>
      </c>
      <c r="O742">
        <v>0</v>
      </c>
      <c r="P742">
        <v>127</v>
      </c>
      <c r="Q742">
        <v>1</v>
      </c>
      <c r="R742">
        <v>3</v>
      </c>
      <c r="S742">
        <v>0</v>
      </c>
      <c r="T742">
        <v>0</v>
      </c>
      <c r="U742">
        <v>0</v>
      </c>
      <c r="V742">
        <v>0</v>
      </c>
      <c r="W742">
        <v>0</v>
      </c>
      <c r="X742">
        <v>0</v>
      </c>
      <c r="Y742">
        <v>0</v>
      </c>
      <c r="Z742">
        <v>0</v>
      </c>
      <c r="AA742">
        <v>0</v>
      </c>
      <c r="AB742">
        <v>0</v>
      </c>
      <c r="AC742">
        <v>0</v>
      </c>
      <c r="AD742">
        <v>0</v>
      </c>
      <c r="AE742">
        <v>0</v>
      </c>
      <c r="AF742">
        <v>0</v>
      </c>
      <c r="AG742" t="s">
        <v>1325</v>
      </c>
      <c r="AH742" t="s">
        <v>1291</v>
      </c>
      <c r="AI742" t="s">
        <v>1295</v>
      </c>
      <c r="AJ742" s="12" t="s">
        <v>1297</v>
      </c>
      <c r="AK742" t="s">
        <v>125</v>
      </c>
      <c r="AL742" t="s">
        <v>125</v>
      </c>
      <c r="AM742" s="8">
        <v>45171</v>
      </c>
      <c r="AN742" s="12" t="s">
        <v>1297</v>
      </c>
      <c r="AO742" s="12" t="s">
        <v>1297</v>
      </c>
      <c r="AP742" t="s">
        <v>1703</v>
      </c>
      <c r="AQ742" t="s">
        <v>120</v>
      </c>
      <c r="AR742" s="35">
        <v>396643</v>
      </c>
      <c r="AS742" t="s">
        <v>1703</v>
      </c>
      <c r="AU742" s="29">
        <f>IFERROR(Table4[[#This Row],[THT]]/Table4[[#This Row],[ACD_CALLS]],"")</f>
        <v>0</v>
      </c>
      <c r="AV742" s="29">
        <f>COUNTIF(Roster!B:B,Table4[[#This Row],[EMPLID]])</f>
        <v>1</v>
      </c>
      <c r="AW742" s="29">
        <f>IF(Table4[[#This Row],[Is Agent ]]=0,"",SUM(Table4[[#This Row],[I_ACD_TIME]],Table4[[#This Row],[I_ACD_OTHER_TIME]],Table4[[#This Row],[I_ACD_AUX_OUT_TIME]],Table4[[#This Row],[I_ACW_TIME]]))</f>
        <v>1158</v>
      </c>
    </row>
    <row r="743" spans="1:49" x14ac:dyDescent="0.25">
      <c r="A743" s="29" t="str">
        <f>CONCATENATE(Table4[[#This Row],[CMSID]],"-",Table4[[#This Row],[CALL_DATE]])</f>
        <v>396643-45176</v>
      </c>
      <c r="B743">
        <v>28966101</v>
      </c>
      <c r="C743" s="8">
        <v>45176</v>
      </c>
      <c r="D743" t="s">
        <v>118</v>
      </c>
      <c r="E743">
        <v>39</v>
      </c>
      <c r="F743">
        <v>0</v>
      </c>
      <c r="G743">
        <v>17617</v>
      </c>
      <c r="H743">
        <v>889</v>
      </c>
      <c r="I743">
        <v>1266</v>
      </c>
      <c r="J743">
        <v>521</v>
      </c>
      <c r="K743">
        <v>0</v>
      </c>
      <c r="L743">
        <v>2825</v>
      </c>
      <c r="M743">
        <v>1369</v>
      </c>
      <c r="N743">
        <v>0</v>
      </c>
      <c r="O743">
        <v>29</v>
      </c>
      <c r="P743">
        <v>2542</v>
      </c>
      <c r="Q743">
        <v>19</v>
      </c>
      <c r="R743">
        <v>187</v>
      </c>
      <c r="S743">
        <v>3</v>
      </c>
      <c r="T743">
        <v>2</v>
      </c>
      <c r="U743">
        <v>35078</v>
      </c>
      <c r="V743">
        <v>13685</v>
      </c>
      <c r="W743">
        <v>1950</v>
      </c>
      <c r="X743">
        <v>198</v>
      </c>
      <c r="Y743">
        <v>0</v>
      </c>
      <c r="Z743">
        <v>2543</v>
      </c>
      <c r="AA743">
        <v>0</v>
      </c>
      <c r="AB743">
        <v>5995</v>
      </c>
      <c r="AC743">
        <v>1991</v>
      </c>
      <c r="AD743">
        <v>0</v>
      </c>
      <c r="AE743">
        <v>1617</v>
      </c>
      <c r="AF743">
        <v>0</v>
      </c>
      <c r="AG743" t="s">
        <v>1325</v>
      </c>
      <c r="AH743" t="s">
        <v>1291</v>
      </c>
      <c r="AI743" t="s">
        <v>1295</v>
      </c>
      <c r="AJ743" s="12" t="s">
        <v>1297</v>
      </c>
      <c r="AK743" t="s">
        <v>125</v>
      </c>
      <c r="AL743" t="s">
        <v>125</v>
      </c>
      <c r="AM743" s="8">
        <v>45178</v>
      </c>
      <c r="AN743" s="12" t="s">
        <v>1297</v>
      </c>
      <c r="AO743" s="12" t="s">
        <v>1297</v>
      </c>
      <c r="AP743" t="s">
        <v>1703</v>
      </c>
      <c r="AQ743" t="s">
        <v>120</v>
      </c>
      <c r="AR743" s="35">
        <v>396643</v>
      </c>
      <c r="AS743" t="s">
        <v>1703</v>
      </c>
      <c r="AU743" s="29">
        <f>IFERROR(Table4[[#This Row],[THT]]/Table4[[#This Row],[ACD_CALLS]],"")</f>
        <v>0</v>
      </c>
      <c r="AV743" s="29">
        <f>COUNTIF(Roster!B:B,Table4[[#This Row],[EMPLID]])</f>
        <v>1</v>
      </c>
      <c r="AW743" s="29">
        <f>IF(Table4[[#This Row],[Is Agent ]]=0,"",SUM(Table4[[#This Row],[I_ACD_TIME]],Table4[[#This Row],[I_ACD_OTHER_TIME]],Table4[[#This Row],[I_ACD_AUX_OUT_TIME]],Table4[[#This Row],[I_ACW_TIME]]))</f>
        <v>20293</v>
      </c>
    </row>
    <row r="744" spans="1:49" x14ac:dyDescent="0.25">
      <c r="A744" s="29" t="str">
        <f>CONCATENATE(Table4[[#This Row],[CMSID]],"-",Table4[[#This Row],[CALL_DATE]])</f>
        <v>396643-45173</v>
      </c>
      <c r="B744">
        <v>28966101</v>
      </c>
      <c r="C744" s="8">
        <v>45173</v>
      </c>
      <c r="D744" t="s">
        <v>123</v>
      </c>
      <c r="E744">
        <v>1</v>
      </c>
      <c r="F744">
        <v>0</v>
      </c>
      <c r="G744">
        <v>118</v>
      </c>
      <c r="H744">
        <v>0</v>
      </c>
      <c r="I744">
        <v>0</v>
      </c>
      <c r="J744">
        <v>12</v>
      </c>
      <c r="K744">
        <v>0</v>
      </c>
      <c r="L744">
        <v>0</v>
      </c>
      <c r="M744">
        <v>0</v>
      </c>
      <c r="N744">
        <v>0</v>
      </c>
      <c r="O744">
        <v>0</v>
      </c>
      <c r="P744">
        <v>0</v>
      </c>
      <c r="Q744">
        <v>0</v>
      </c>
      <c r="R744">
        <v>3</v>
      </c>
      <c r="S744">
        <v>0</v>
      </c>
      <c r="T744">
        <v>0</v>
      </c>
      <c r="U744">
        <v>0</v>
      </c>
      <c r="V744">
        <v>0</v>
      </c>
      <c r="W744">
        <v>0</v>
      </c>
      <c r="X744">
        <v>0</v>
      </c>
      <c r="Y744">
        <v>0</v>
      </c>
      <c r="Z744">
        <v>0</v>
      </c>
      <c r="AA744">
        <v>0</v>
      </c>
      <c r="AB744">
        <v>0</v>
      </c>
      <c r="AC744">
        <v>0</v>
      </c>
      <c r="AD744">
        <v>0</v>
      </c>
      <c r="AE744">
        <v>0</v>
      </c>
      <c r="AF744">
        <v>0</v>
      </c>
      <c r="AG744" t="s">
        <v>1325</v>
      </c>
      <c r="AH744" t="s">
        <v>1291</v>
      </c>
      <c r="AI744" t="s">
        <v>1295</v>
      </c>
      <c r="AJ744" s="12" t="s">
        <v>1297</v>
      </c>
      <c r="AK744" t="s">
        <v>125</v>
      </c>
      <c r="AL744" t="s">
        <v>125</v>
      </c>
      <c r="AM744" s="8">
        <v>45178</v>
      </c>
      <c r="AN744" s="12" t="s">
        <v>1297</v>
      </c>
      <c r="AO744" s="12" t="s">
        <v>1297</v>
      </c>
      <c r="AP744" t="s">
        <v>1703</v>
      </c>
      <c r="AQ744" t="s">
        <v>120</v>
      </c>
      <c r="AR744" s="35">
        <v>396643</v>
      </c>
      <c r="AS744" t="s">
        <v>1703</v>
      </c>
      <c r="AU744" s="29">
        <f>IFERROR(Table4[[#This Row],[THT]]/Table4[[#This Row],[ACD_CALLS]],"")</f>
        <v>0</v>
      </c>
      <c r="AV744" s="29">
        <f>COUNTIF(Roster!B:B,Table4[[#This Row],[EMPLID]])</f>
        <v>1</v>
      </c>
      <c r="AW744" s="29">
        <f>IF(Table4[[#This Row],[Is Agent ]]=0,"",SUM(Table4[[#This Row],[I_ACD_TIME]],Table4[[#This Row],[I_ACD_OTHER_TIME]],Table4[[#This Row],[I_ACD_AUX_OUT_TIME]],Table4[[#This Row],[I_ACW_TIME]]))</f>
        <v>130</v>
      </c>
    </row>
    <row r="745" spans="1:49" x14ac:dyDescent="0.25">
      <c r="A745" s="29" t="str">
        <f>CONCATENATE(Table4[[#This Row],[CMSID]],"-",Table4[[#This Row],[CALL_DATE]])</f>
        <v>396643-45177</v>
      </c>
      <c r="B745">
        <v>28966101</v>
      </c>
      <c r="C745" s="8">
        <v>45177</v>
      </c>
      <c r="D745" t="s">
        <v>118</v>
      </c>
      <c r="E745">
        <v>24</v>
      </c>
      <c r="F745">
        <v>0</v>
      </c>
      <c r="G745">
        <v>15727</v>
      </c>
      <c r="H745">
        <v>918</v>
      </c>
      <c r="I745">
        <v>1052</v>
      </c>
      <c r="J745">
        <v>205</v>
      </c>
      <c r="K745">
        <v>0</v>
      </c>
      <c r="L745">
        <v>5191</v>
      </c>
      <c r="M745">
        <v>0</v>
      </c>
      <c r="N745">
        <v>0</v>
      </c>
      <c r="O745">
        <v>37</v>
      </c>
      <c r="P745">
        <v>2292</v>
      </c>
      <c r="Q745">
        <v>13</v>
      </c>
      <c r="R745">
        <v>108</v>
      </c>
      <c r="S745">
        <v>1</v>
      </c>
      <c r="T745">
        <v>3</v>
      </c>
      <c r="U745">
        <v>35295</v>
      </c>
      <c r="V745">
        <v>17135</v>
      </c>
      <c r="W745">
        <v>314</v>
      </c>
      <c r="X745">
        <v>149</v>
      </c>
      <c r="Y745">
        <v>1703</v>
      </c>
      <c r="Z745">
        <v>2600</v>
      </c>
      <c r="AA745">
        <v>0</v>
      </c>
      <c r="AB745">
        <v>8465</v>
      </c>
      <c r="AC745">
        <v>2054</v>
      </c>
      <c r="AD745">
        <v>0</v>
      </c>
      <c r="AE745">
        <v>522</v>
      </c>
      <c r="AF745">
        <v>0</v>
      </c>
      <c r="AG745" t="s">
        <v>1325</v>
      </c>
      <c r="AH745" t="s">
        <v>1291</v>
      </c>
      <c r="AI745" t="s">
        <v>1295</v>
      </c>
      <c r="AJ745" s="12" t="s">
        <v>1297</v>
      </c>
      <c r="AK745" t="s">
        <v>125</v>
      </c>
      <c r="AL745" t="s">
        <v>125</v>
      </c>
      <c r="AM745" s="8">
        <v>45178</v>
      </c>
      <c r="AN745" s="12" t="s">
        <v>1297</v>
      </c>
      <c r="AO745" s="12" t="s">
        <v>1297</v>
      </c>
      <c r="AP745" t="s">
        <v>1703</v>
      </c>
      <c r="AQ745" t="s">
        <v>120</v>
      </c>
      <c r="AR745" s="35">
        <v>396643</v>
      </c>
      <c r="AS745" t="s">
        <v>1703</v>
      </c>
      <c r="AU745" s="29">
        <f>IFERROR(Table4[[#This Row],[THT]]/Table4[[#This Row],[ACD_CALLS]],"")</f>
        <v>0</v>
      </c>
      <c r="AV745" s="29">
        <f>COUNTIF(Roster!B:B,Table4[[#This Row],[EMPLID]])</f>
        <v>1</v>
      </c>
      <c r="AW745" s="29">
        <f>IF(Table4[[#This Row],[Is Agent ]]=0,"",SUM(Table4[[#This Row],[I_ACD_TIME]],Table4[[#This Row],[I_ACD_OTHER_TIME]],Table4[[#This Row],[I_ACD_AUX_OUT_TIME]],Table4[[#This Row],[I_ACW_TIME]]))</f>
        <v>17902</v>
      </c>
    </row>
    <row r="746" spans="1:49" x14ac:dyDescent="0.25">
      <c r="A746" s="29" t="str">
        <f>CONCATENATE(Table4[[#This Row],[CMSID]],"-",Table4[[#This Row],[CALL_DATE]])</f>
        <v>472644-45174</v>
      </c>
      <c r="B746">
        <v>46482102</v>
      </c>
      <c r="C746" s="8">
        <v>45174</v>
      </c>
      <c r="D746" t="s">
        <v>123</v>
      </c>
      <c r="E746">
        <v>1</v>
      </c>
      <c r="F746">
        <v>0</v>
      </c>
      <c r="G746">
        <v>78</v>
      </c>
      <c r="H746">
        <v>0</v>
      </c>
      <c r="I746">
        <v>0</v>
      </c>
      <c r="J746">
        <v>0</v>
      </c>
      <c r="K746">
        <v>0</v>
      </c>
      <c r="L746">
        <v>480</v>
      </c>
      <c r="M746">
        <v>0</v>
      </c>
      <c r="N746">
        <v>0</v>
      </c>
      <c r="O746">
        <v>11</v>
      </c>
      <c r="P746">
        <v>0</v>
      </c>
      <c r="Q746">
        <v>0</v>
      </c>
      <c r="R746">
        <v>3</v>
      </c>
      <c r="S746">
        <v>0</v>
      </c>
      <c r="T746">
        <v>0</v>
      </c>
      <c r="U746">
        <v>30962</v>
      </c>
      <c r="V746">
        <v>7303</v>
      </c>
      <c r="W746">
        <v>2597</v>
      </c>
      <c r="X746">
        <v>161</v>
      </c>
      <c r="Y746">
        <v>0</v>
      </c>
      <c r="Z746">
        <v>1761</v>
      </c>
      <c r="AA746">
        <v>0</v>
      </c>
      <c r="AB746">
        <v>3599</v>
      </c>
      <c r="AC746">
        <v>0</v>
      </c>
      <c r="AD746">
        <v>0</v>
      </c>
      <c r="AE746">
        <v>1009</v>
      </c>
      <c r="AF746">
        <v>0</v>
      </c>
      <c r="AG746" t="s">
        <v>1343</v>
      </c>
      <c r="AH746" t="s">
        <v>1282</v>
      </c>
      <c r="AI746" t="s">
        <v>1295</v>
      </c>
      <c r="AJ746" s="12" t="s">
        <v>1297</v>
      </c>
      <c r="AK746" t="s">
        <v>128</v>
      </c>
      <c r="AL746" t="s">
        <v>128</v>
      </c>
      <c r="AM746" s="8">
        <v>45178</v>
      </c>
      <c r="AN746" s="12" t="s">
        <v>1297</v>
      </c>
      <c r="AO746" s="12" t="s">
        <v>1297</v>
      </c>
      <c r="AP746" t="s">
        <v>1703</v>
      </c>
      <c r="AQ746" t="s">
        <v>120</v>
      </c>
      <c r="AR746" s="35">
        <v>472644</v>
      </c>
      <c r="AS746" t="s">
        <v>1703</v>
      </c>
      <c r="AU746" s="29">
        <f>IFERROR(Table4[[#This Row],[THT]]/Table4[[#This Row],[ACD_CALLS]],"")</f>
        <v>0</v>
      </c>
      <c r="AV746" s="29">
        <f>COUNTIF(Roster!B:B,Table4[[#This Row],[EMPLID]])</f>
        <v>1</v>
      </c>
      <c r="AW746" s="29">
        <f>IF(Table4[[#This Row],[Is Agent ]]=0,"",SUM(Table4[[#This Row],[I_ACD_TIME]],Table4[[#This Row],[I_ACD_OTHER_TIME]],Table4[[#This Row],[I_ACD_AUX_OUT_TIME]],Table4[[#This Row],[I_ACW_TIME]]))</f>
        <v>78</v>
      </c>
    </row>
    <row r="747" spans="1:49" x14ac:dyDescent="0.25">
      <c r="A747" s="29" t="str">
        <f>CONCATENATE(Table4[[#This Row],[CMSID]],"-",Table4[[#This Row],[CALL_DATE]])</f>
        <v>472644-45174</v>
      </c>
      <c r="B747">
        <v>46482102</v>
      </c>
      <c r="C747" s="8">
        <v>45174</v>
      </c>
      <c r="D747" t="s">
        <v>118</v>
      </c>
      <c r="E747">
        <v>42</v>
      </c>
      <c r="F747">
        <v>0</v>
      </c>
      <c r="G747">
        <v>16972</v>
      </c>
      <c r="H747">
        <v>3806</v>
      </c>
      <c r="I747">
        <v>740</v>
      </c>
      <c r="J747">
        <v>0</v>
      </c>
      <c r="K747">
        <v>0</v>
      </c>
      <c r="L747">
        <v>740</v>
      </c>
      <c r="M747">
        <v>0</v>
      </c>
      <c r="N747">
        <v>0</v>
      </c>
      <c r="O747">
        <v>6</v>
      </c>
      <c r="P747">
        <v>4634</v>
      </c>
      <c r="Q747">
        <v>21</v>
      </c>
      <c r="R747">
        <v>203</v>
      </c>
      <c r="S747">
        <v>6</v>
      </c>
      <c r="T747">
        <v>0</v>
      </c>
      <c r="U747">
        <v>0</v>
      </c>
      <c r="V747">
        <v>0</v>
      </c>
      <c r="W747">
        <v>0</v>
      </c>
      <c r="X747">
        <v>0</v>
      </c>
      <c r="Y747">
        <v>0</v>
      </c>
      <c r="Z747">
        <v>0</v>
      </c>
      <c r="AA747">
        <v>0</v>
      </c>
      <c r="AB747">
        <v>0</v>
      </c>
      <c r="AC747">
        <v>0</v>
      </c>
      <c r="AD747">
        <v>0</v>
      </c>
      <c r="AE747">
        <v>0</v>
      </c>
      <c r="AF747">
        <v>0</v>
      </c>
      <c r="AG747" t="s">
        <v>1343</v>
      </c>
      <c r="AH747" t="s">
        <v>1282</v>
      </c>
      <c r="AI747" t="s">
        <v>1295</v>
      </c>
      <c r="AJ747" s="12" t="s">
        <v>1297</v>
      </c>
      <c r="AK747" t="s">
        <v>128</v>
      </c>
      <c r="AL747" t="s">
        <v>128</v>
      </c>
      <c r="AM747" s="8">
        <v>45178</v>
      </c>
      <c r="AN747" s="12" t="s">
        <v>1297</v>
      </c>
      <c r="AO747" s="12" t="s">
        <v>1297</v>
      </c>
      <c r="AP747" t="s">
        <v>1703</v>
      </c>
      <c r="AQ747" t="s">
        <v>120</v>
      </c>
      <c r="AR747" s="35">
        <v>472644</v>
      </c>
      <c r="AS747" t="s">
        <v>1703</v>
      </c>
      <c r="AU747" s="29">
        <f>IFERROR(Table4[[#This Row],[THT]]/Table4[[#This Row],[ACD_CALLS]],"")</f>
        <v>0</v>
      </c>
      <c r="AV747" s="29">
        <f>COUNTIF(Roster!B:B,Table4[[#This Row],[EMPLID]])</f>
        <v>1</v>
      </c>
      <c r="AW747" s="29">
        <f>IF(Table4[[#This Row],[Is Agent ]]=0,"",SUM(Table4[[#This Row],[I_ACD_TIME]],Table4[[#This Row],[I_ACD_OTHER_TIME]],Table4[[#This Row],[I_ACD_AUX_OUT_TIME]],Table4[[#This Row],[I_ACW_TIME]]))</f>
        <v>21518</v>
      </c>
    </row>
    <row r="748" spans="1:49" x14ac:dyDescent="0.25">
      <c r="A748" s="29" t="str">
        <f>CONCATENATE(Table4[[#This Row],[CMSID]],"-",Table4[[#This Row],[CALL_DATE]])</f>
        <v>472644-45177</v>
      </c>
      <c r="B748">
        <v>46482102</v>
      </c>
      <c r="C748" s="8">
        <v>45177</v>
      </c>
      <c r="D748" t="s">
        <v>123</v>
      </c>
      <c r="E748">
        <v>0</v>
      </c>
      <c r="F748">
        <v>0</v>
      </c>
      <c r="G748">
        <v>0</v>
      </c>
      <c r="H748">
        <v>0</v>
      </c>
      <c r="I748">
        <v>0</v>
      </c>
      <c r="J748">
        <v>0</v>
      </c>
      <c r="K748">
        <v>0</v>
      </c>
      <c r="L748">
        <v>3056</v>
      </c>
      <c r="M748">
        <v>0</v>
      </c>
      <c r="N748">
        <v>0</v>
      </c>
      <c r="O748">
        <v>16</v>
      </c>
      <c r="P748">
        <v>0</v>
      </c>
      <c r="Q748">
        <v>0</v>
      </c>
      <c r="R748">
        <v>0</v>
      </c>
      <c r="S748">
        <v>0</v>
      </c>
      <c r="T748">
        <v>0</v>
      </c>
      <c r="U748">
        <v>15285</v>
      </c>
      <c r="V748">
        <v>6496</v>
      </c>
      <c r="W748">
        <v>696</v>
      </c>
      <c r="X748">
        <v>38</v>
      </c>
      <c r="Y748">
        <v>0</v>
      </c>
      <c r="Z748">
        <v>1682</v>
      </c>
      <c r="AA748">
        <v>0</v>
      </c>
      <c r="AB748">
        <v>4541</v>
      </c>
      <c r="AC748">
        <v>0</v>
      </c>
      <c r="AD748">
        <v>0</v>
      </c>
      <c r="AE748">
        <v>18</v>
      </c>
      <c r="AF748">
        <v>0</v>
      </c>
      <c r="AG748" t="s">
        <v>1343</v>
      </c>
      <c r="AH748" t="s">
        <v>1282</v>
      </c>
      <c r="AI748" t="s">
        <v>1295</v>
      </c>
      <c r="AJ748" s="12" t="s">
        <v>1297</v>
      </c>
      <c r="AK748" t="s">
        <v>128</v>
      </c>
      <c r="AL748" t="s">
        <v>128</v>
      </c>
      <c r="AM748" s="8">
        <v>45178</v>
      </c>
      <c r="AN748" s="12" t="s">
        <v>1297</v>
      </c>
      <c r="AO748" s="12" t="s">
        <v>1297</v>
      </c>
      <c r="AP748" t="s">
        <v>1703</v>
      </c>
      <c r="AQ748" t="s">
        <v>120</v>
      </c>
      <c r="AR748" s="35">
        <v>472644</v>
      </c>
      <c r="AS748" t="s">
        <v>1703</v>
      </c>
      <c r="AU748" s="29" t="str">
        <f>IFERROR(Table4[[#This Row],[THT]]/Table4[[#This Row],[ACD_CALLS]],"")</f>
        <v/>
      </c>
      <c r="AV748" s="29">
        <f>COUNTIF(Roster!B:B,Table4[[#This Row],[EMPLID]])</f>
        <v>1</v>
      </c>
      <c r="AW748" s="29">
        <f>IF(Table4[[#This Row],[Is Agent ]]=0,"",SUM(Table4[[#This Row],[I_ACD_TIME]],Table4[[#This Row],[I_ACD_OTHER_TIME]],Table4[[#This Row],[I_ACD_AUX_OUT_TIME]],Table4[[#This Row],[I_ACW_TIME]]))</f>
        <v>0</v>
      </c>
    </row>
    <row r="749" spans="1:49" x14ac:dyDescent="0.25">
      <c r="A749" s="29" t="str">
        <f>CONCATENATE(Table4[[#This Row],[CMSID]],"-",Table4[[#This Row],[CALL_DATE]])</f>
        <v>472644-45176</v>
      </c>
      <c r="B749">
        <v>46482102</v>
      </c>
      <c r="C749" s="8">
        <v>45176</v>
      </c>
      <c r="D749" t="s">
        <v>118</v>
      </c>
      <c r="E749">
        <v>16</v>
      </c>
      <c r="F749">
        <v>0</v>
      </c>
      <c r="G749">
        <v>6456</v>
      </c>
      <c r="H749">
        <v>958</v>
      </c>
      <c r="I749">
        <v>20</v>
      </c>
      <c r="J749">
        <v>0</v>
      </c>
      <c r="K749">
        <v>0</v>
      </c>
      <c r="L749">
        <v>819</v>
      </c>
      <c r="M749">
        <v>0</v>
      </c>
      <c r="N749">
        <v>0</v>
      </c>
      <c r="O749">
        <v>2</v>
      </c>
      <c r="P749">
        <v>1382</v>
      </c>
      <c r="Q749">
        <v>5</v>
      </c>
      <c r="R749">
        <v>76</v>
      </c>
      <c r="S749">
        <v>0</v>
      </c>
      <c r="T749">
        <v>0</v>
      </c>
      <c r="U749">
        <v>0</v>
      </c>
      <c r="V749">
        <v>0</v>
      </c>
      <c r="W749">
        <v>0</v>
      </c>
      <c r="X749">
        <v>0</v>
      </c>
      <c r="Y749">
        <v>0</v>
      </c>
      <c r="Z749">
        <v>0</v>
      </c>
      <c r="AA749">
        <v>0</v>
      </c>
      <c r="AB749">
        <v>0</v>
      </c>
      <c r="AC749">
        <v>0</v>
      </c>
      <c r="AD749">
        <v>0</v>
      </c>
      <c r="AE749">
        <v>0</v>
      </c>
      <c r="AF749">
        <v>0</v>
      </c>
      <c r="AG749" t="s">
        <v>1343</v>
      </c>
      <c r="AH749" t="s">
        <v>1282</v>
      </c>
      <c r="AI749" t="s">
        <v>1295</v>
      </c>
      <c r="AJ749" s="12" t="s">
        <v>1297</v>
      </c>
      <c r="AK749" t="s">
        <v>128</v>
      </c>
      <c r="AL749" t="s">
        <v>128</v>
      </c>
      <c r="AM749" s="8">
        <v>45178</v>
      </c>
      <c r="AN749" s="12" t="s">
        <v>1297</v>
      </c>
      <c r="AO749" s="12" t="s">
        <v>1297</v>
      </c>
      <c r="AP749" t="s">
        <v>1703</v>
      </c>
      <c r="AQ749" t="s">
        <v>120</v>
      </c>
      <c r="AR749" s="35">
        <v>472644</v>
      </c>
      <c r="AS749" t="s">
        <v>1703</v>
      </c>
      <c r="AU749" s="29">
        <f>IFERROR(Table4[[#This Row],[THT]]/Table4[[#This Row],[ACD_CALLS]],"")</f>
        <v>0</v>
      </c>
      <c r="AV749" s="29">
        <f>COUNTIF(Roster!B:B,Table4[[#This Row],[EMPLID]])</f>
        <v>1</v>
      </c>
      <c r="AW749" s="29">
        <f>IF(Table4[[#This Row],[Is Agent ]]=0,"",SUM(Table4[[#This Row],[I_ACD_TIME]],Table4[[#This Row],[I_ACD_OTHER_TIME]],Table4[[#This Row],[I_ACD_AUX_OUT_TIME]],Table4[[#This Row],[I_ACW_TIME]]))</f>
        <v>7434</v>
      </c>
    </row>
    <row r="750" spans="1:49" x14ac:dyDescent="0.25">
      <c r="A750" s="29" t="str">
        <f>CONCATENATE(Table4[[#This Row],[CMSID]],"-",Table4[[#This Row],[CALL_DATE]])</f>
        <v>472644-45176</v>
      </c>
      <c r="B750">
        <v>46482102</v>
      </c>
      <c r="C750" s="8">
        <v>45176</v>
      </c>
      <c r="D750" t="s">
        <v>123</v>
      </c>
      <c r="E750">
        <v>0</v>
      </c>
      <c r="F750">
        <v>0</v>
      </c>
      <c r="G750">
        <v>0</v>
      </c>
      <c r="H750">
        <v>0</v>
      </c>
      <c r="I750">
        <v>0</v>
      </c>
      <c r="J750">
        <v>0</v>
      </c>
      <c r="K750">
        <v>0</v>
      </c>
      <c r="L750">
        <v>1220</v>
      </c>
      <c r="M750">
        <v>760</v>
      </c>
      <c r="N750">
        <v>0</v>
      </c>
      <c r="O750">
        <v>14</v>
      </c>
      <c r="P750">
        <v>0</v>
      </c>
      <c r="Q750">
        <v>0</v>
      </c>
      <c r="R750">
        <v>0</v>
      </c>
      <c r="S750">
        <v>0</v>
      </c>
      <c r="T750">
        <v>0</v>
      </c>
      <c r="U750">
        <v>15240</v>
      </c>
      <c r="V750">
        <v>6437</v>
      </c>
      <c r="W750">
        <v>1224</v>
      </c>
      <c r="X750">
        <v>102</v>
      </c>
      <c r="Y750">
        <v>0</v>
      </c>
      <c r="Z750">
        <v>1693</v>
      </c>
      <c r="AA750">
        <v>0</v>
      </c>
      <c r="AB750">
        <v>3381</v>
      </c>
      <c r="AC750">
        <v>0</v>
      </c>
      <c r="AD750">
        <v>0</v>
      </c>
      <c r="AE750">
        <v>115</v>
      </c>
      <c r="AF750">
        <v>0</v>
      </c>
      <c r="AG750" t="s">
        <v>1343</v>
      </c>
      <c r="AH750" t="s">
        <v>1282</v>
      </c>
      <c r="AI750" t="s">
        <v>1295</v>
      </c>
      <c r="AJ750" s="12" t="s">
        <v>1297</v>
      </c>
      <c r="AK750" t="s">
        <v>128</v>
      </c>
      <c r="AL750" t="s">
        <v>128</v>
      </c>
      <c r="AM750" s="8">
        <v>45178</v>
      </c>
      <c r="AN750" s="12" t="s">
        <v>1297</v>
      </c>
      <c r="AO750" s="12" t="s">
        <v>1297</v>
      </c>
      <c r="AP750" t="s">
        <v>1703</v>
      </c>
      <c r="AQ750" t="s">
        <v>120</v>
      </c>
      <c r="AR750" s="35">
        <v>472644</v>
      </c>
      <c r="AS750" t="s">
        <v>1703</v>
      </c>
      <c r="AU750" s="29" t="str">
        <f>IFERROR(Table4[[#This Row],[THT]]/Table4[[#This Row],[ACD_CALLS]],"")</f>
        <v/>
      </c>
      <c r="AV750" s="29">
        <f>COUNTIF(Roster!B:B,Table4[[#This Row],[EMPLID]])</f>
        <v>1</v>
      </c>
      <c r="AW750" s="29">
        <f>IF(Table4[[#This Row],[Is Agent ]]=0,"",SUM(Table4[[#This Row],[I_ACD_TIME]],Table4[[#This Row],[I_ACD_OTHER_TIME]],Table4[[#This Row],[I_ACD_AUX_OUT_TIME]],Table4[[#This Row],[I_ACW_TIME]]))</f>
        <v>0</v>
      </c>
    </row>
    <row r="751" spans="1:49" x14ac:dyDescent="0.25">
      <c r="A751" s="29" t="str">
        <f>CONCATENATE(Table4[[#This Row],[CMSID]],"-",Table4[[#This Row],[CALL_DATE]])</f>
        <v>472644-45170</v>
      </c>
      <c r="B751">
        <v>46482102</v>
      </c>
      <c r="C751" s="8">
        <v>45170</v>
      </c>
      <c r="D751" t="s">
        <v>118</v>
      </c>
      <c r="E751">
        <v>17</v>
      </c>
      <c r="F751">
        <v>0</v>
      </c>
      <c r="G751">
        <v>6985</v>
      </c>
      <c r="H751">
        <v>1825</v>
      </c>
      <c r="I751">
        <v>298</v>
      </c>
      <c r="J751">
        <v>0</v>
      </c>
      <c r="K751">
        <v>0</v>
      </c>
      <c r="L751">
        <v>870</v>
      </c>
      <c r="M751">
        <v>0</v>
      </c>
      <c r="N751">
        <v>0</v>
      </c>
      <c r="O751">
        <v>6</v>
      </c>
      <c r="P751">
        <v>2186</v>
      </c>
      <c r="Q751">
        <v>10</v>
      </c>
      <c r="R751">
        <v>80</v>
      </c>
      <c r="S751">
        <v>1</v>
      </c>
      <c r="T751">
        <v>1</v>
      </c>
      <c r="U751">
        <v>0</v>
      </c>
      <c r="V751">
        <v>0</v>
      </c>
      <c r="W751">
        <v>0</v>
      </c>
      <c r="X751">
        <v>0</v>
      </c>
      <c r="Y751">
        <v>0</v>
      </c>
      <c r="Z751">
        <v>0</v>
      </c>
      <c r="AA751">
        <v>0</v>
      </c>
      <c r="AB751">
        <v>0</v>
      </c>
      <c r="AC751">
        <v>0</v>
      </c>
      <c r="AD751">
        <v>0</v>
      </c>
      <c r="AE751">
        <v>0</v>
      </c>
      <c r="AF751">
        <v>0</v>
      </c>
      <c r="AG751" t="s">
        <v>1343</v>
      </c>
      <c r="AH751" t="s">
        <v>1282</v>
      </c>
      <c r="AI751" t="s">
        <v>1295</v>
      </c>
      <c r="AJ751" s="12" t="s">
        <v>1297</v>
      </c>
      <c r="AK751" t="s">
        <v>128</v>
      </c>
      <c r="AL751" t="s">
        <v>128</v>
      </c>
      <c r="AM751" s="8">
        <v>45171</v>
      </c>
      <c r="AN751" s="12" t="s">
        <v>1297</v>
      </c>
      <c r="AO751" s="12" t="s">
        <v>1297</v>
      </c>
      <c r="AP751" t="s">
        <v>1703</v>
      </c>
      <c r="AQ751" t="s">
        <v>120</v>
      </c>
      <c r="AR751" s="35">
        <v>472644</v>
      </c>
      <c r="AS751" t="s">
        <v>1703</v>
      </c>
      <c r="AU751" s="29">
        <f>IFERROR(Table4[[#This Row],[THT]]/Table4[[#This Row],[ACD_CALLS]],"")</f>
        <v>0</v>
      </c>
      <c r="AV751" s="29">
        <f>COUNTIF(Roster!B:B,Table4[[#This Row],[EMPLID]])</f>
        <v>1</v>
      </c>
      <c r="AW751" s="29">
        <f>IF(Table4[[#This Row],[Is Agent ]]=0,"",SUM(Table4[[#This Row],[I_ACD_TIME]],Table4[[#This Row],[I_ACD_OTHER_TIME]],Table4[[#This Row],[I_ACD_AUX_OUT_TIME]],Table4[[#This Row],[I_ACW_TIME]]))</f>
        <v>9108</v>
      </c>
    </row>
    <row r="752" spans="1:49" x14ac:dyDescent="0.25">
      <c r="A752" s="29" t="str">
        <f>CONCATENATE(Table4[[#This Row],[CMSID]],"-",Table4[[#This Row],[CALL_DATE]])</f>
        <v>472644-45177</v>
      </c>
      <c r="B752">
        <v>46482102</v>
      </c>
      <c r="C752" s="8">
        <v>45177</v>
      </c>
      <c r="D752" t="s">
        <v>118</v>
      </c>
      <c r="E752">
        <v>11</v>
      </c>
      <c r="F752">
        <v>0</v>
      </c>
      <c r="G752">
        <v>7209</v>
      </c>
      <c r="H752">
        <v>830</v>
      </c>
      <c r="I752">
        <v>203</v>
      </c>
      <c r="J752">
        <v>0</v>
      </c>
      <c r="K752">
        <v>0</v>
      </c>
      <c r="L752">
        <v>203</v>
      </c>
      <c r="M752">
        <v>0</v>
      </c>
      <c r="N752">
        <v>0</v>
      </c>
      <c r="O752">
        <v>4</v>
      </c>
      <c r="P752">
        <v>1034</v>
      </c>
      <c r="Q752">
        <v>6</v>
      </c>
      <c r="R752">
        <v>54</v>
      </c>
      <c r="S752">
        <v>1</v>
      </c>
      <c r="T752">
        <v>0</v>
      </c>
      <c r="U752">
        <v>0</v>
      </c>
      <c r="V752">
        <v>0</v>
      </c>
      <c r="W752">
        <v>0</v>
      </c>
      <c r="X752">
        <v>0</v>
      </c>
      <c r="Y752">
        <v>0</v>
      </c>
      <c r="Z752">
        <v>0</v>
      </c>
      <c r="AA752">
        <v>0</v>
      </c>
      <c r="AB752">
        <v>0</v>
      </c>
      <c r="AC752">
        <v>0</v>
      </c>
      <c r="AD752">
        <v>0</v>
      </c>
      <c r="AE752">
        <v>0</v>
      </c>
      <c r="AF752">
        <v>0</v>
      </c>
      <c r="AG752" t="s">
        <v>1343</v>
      </c>
      <c r="AH752" t="s">
        <v>1282</v>
      </c>
      <c r="AI752" t="s">
        <v>1295</v>
      </c>
      <c r="AJ752" s="12" t="s">
        <v>1297</v>
      </c>
      <c r="AK752" t="s">
        <v>128</v>
      </c>
      <c r="AL752" t="s">
        <v>128</v>
      </c>
      <c r="AM752" s="8">
        <v>45178</v>
      </c>
      <c r="AN752" s="12" t="s">
        <v>1297</v>
      </c>
      <c r="AO752" s="12" t="s">
        <v>1297</v>
      </c>
      <c r="AP752" t="s">
        <v>1703</v>
      </c>
      <c r="AQ752" t="s">
        <v>120</v>
      </c>
      <c r="AR752" s="35">
        <v>472644</v>
      </c>
      <c r="AS752" t="s">
        <v>1703</v>
      </c>
      <c r="AU752" s="29">
        <f>IFERROR(Table4[[#This Row],[THT]]/Table4[[#This Row],[ACD_CALLS]],"")</f>
        <v>0</v>
      </c>
      <c r="AV752" s="29">
        <f>COUNTIF(Roster!B:B,Table4[[#This Row],[EMPLID]])</f>
        <v>1</v>
      </c>
      <c r="AW752" s="29">
        <f>IF(Table4[[#This Row],[Is Agent ]]=0,"",SUM(Table4[[#This Row],[I_ACD_TIME]],Table4[[#This Row],[I_ACD_OTHER_TIME]],Table4[[#This Row],[I_ACD_AUX_OUT_TIME]],Table4[[#This Row],[I_ACW_TIME]]))</f>
        <v>8242</v>
      </c>
    </row>
    <row r="753" spans="1:49" x14ac:dyDescent="0.25">
      <c r="A753" s="29" t="str">
        <f>CONCATENATE(Table4[[#This Row],[CMSID]],"-",Table4[[#This Row],[CALL_DATE]])</f>
        <v>472644-45173</v>
      </c>
      <c r="B753">
        <v>46482102</v>
      </c>
      <c r="C753" s="8">
        <v>45173</v>
      </c>
      <c r="D753" t="s">
        <v>123</v>
      </c>
      <c r="E753">
        <v>0</v>
      </c>
      <c r="F753">
        <v>0</v>
      </c>
      <c r="G753">
        <v>0</v>
      </c>
      <c r="H753">
        <v>0</v>
      </c>
      <c r="I753">
        <v>0</v>
      </c>
      <c r="J753">
        <v>0</v>
      </c>
      <c r="K753">
        <v>0</v>
      </c>
      <c r="L753">
        <v>1237</v>
      </c>
      <c r="M753">
        <v>0</v>
      </c>
      <c r="N753">
        <v>0</v>
      </c>
      <c r="O753">
        <v>10</v>
      </c>
      <c r="P753">
        <v>66</v>
      </c>
      <c r="Q753">
        <v>2</v>
      </c>
      <c r="R753">
        <v>0</v>
      </c>
      <c r="S753">
        <v>0</v>
      </c>
      <c r="T753">
        <v>0</v>
      </c>
      <c r="U753">
        <v>25101</v>
      </c>
      <c r="V753">
        <v>8325</v>
      </c>
      <c r="W753">
        <v>1631</v>
      </c>
      <c r="X753">
        <v>28</v>
      </c>
      <c r="Y753">
        <v>0</v>
      </c>
      <c r="Z753">
        <v>1788</v>
      </c>
      <c r="AA753">
        <v>0</v>
      </c>
      <c r="AB753">
        <v>2594</v>
      </c>
      <c r="AC753">
        <v>548</v>
      </c>
      <c r="AD753">
        <v>0</v>
      </c>
      <c r="AE753">
        <v>182</v>
      </c>
      <c r="AF753">
        <v>0</v>
      </c>
      <c r="AG753" t="s">
        <v>1343</v>
      </c>
      <c r="AH753" t="s">
        <v>1282</v>
      </c>
      <c r="AI753" t="s">
        <v>1295</v>
      </c>
      <c r="AJ753" s="12" t="s">
        <v>1297</v>
      </c>
      <c r="AK753" t="s">
        <v>128</v>
      </c>
      <c r="AL753" t="s">
        <v>128</v>
      </c>
      <c r="AM753" s="8">
        <v>45178</v>
      </c>
      <c r="AN753" s="12" t="s">
        <v>1297</v>
      </c>
      <c r="AO753" s="12" t="s">
        <v>1297</v>
      </c>
      <c r="AP753" t="s">
        <v>1703</v>
      </c>
      <c r="AQ753" t="s">
        <v>120</v>
      </c>
      <c r="AR753" s="35">
        <v>472644</v>
      </c>
      <c r="AS753" t="s">
        <v>1703</v>
      </c>
      <c r="AU753" s="29" t="str">
        <f>IFERROR(Table4[[#This Row],[THT]]/Table4[[#This Row],[ACD_CALLS]],"")</f>
        <v/>
      </c>
      <c r="AV753" s="29">
        <f>COUNTIF(Roster!B:B,Table4[[#This Row],[EMPLID]])</f>
        <v>1</v>
      </c>
      <c r="AW753" s="29">
        <f>IF(Table4[[#This Row],[Is Agent ]]=0,"",SUM(Table4[[#This Row],[I_ACD_TIME]],Table4[[#This Row],[I_ACD_OTHER_TIME]],Table4[[#This Row],[I_ACD_AUX_OUT_TIME]],Table4[[#This Row],[I_ACW_TIME]]))</f>
        <v>0</v>
      </c>
    </row>
    <row r="754" spans="1:49" x14ac:dyDescent="0.25">
      <c r="A754" s="29" t="str">
        <f>CONCATENATE(Table4[[#This Row],[CMSID]],"-",Table4[[#This Row],[CALL_DATE]])</f>
        <v>472644-45175</v>
      </c>
      <c r="B754">
        <v>46482102</v>
      </c>
      <c r="C754" s="8">
        <v>45175</v>
      </c>
      <c r="D754" t="s">
        <v>123</v>
      </c>
      <c r="E754">
        <v>1</v>
      </c>
      <c r="F754">
        <v>0</v>
      </c>
      <c r="G754">
        <v>1578</v>
      </c>
      <c r="H754">
        <v>0</v>
      </c>
      <c r="I754">
        <v>0</v>
      </c>
      <c r="J754">
        <v>0</v>
      </c>
      <c r="K754">
        <v>0</v>
      </c>
      <c r="L754">
        <v>146</v>
      </c>
      <c r="M754">
        <v>711</v>
      </c>
      <c r="N754">
        <v>0</v>
      </c>
      <c r="O754">
        <v>3</v>
      </c>
      <c r="P754">
        <v>0</v>
      </c>
      <c r="Q754">
        <v>0</v>
      </c>
      <c r="R754">
        <v>3</v>
      </c>
      <c r="S754">
        <v>0</v>
      </c>
      <c r="T754">
        <v>0</v>
      </c>
      <c r="U754">
        <v>16246</v>
      </c>
      <c r="V754">
        <v>5562</v>
      </c>
      <c r="W754">
        <v>2064</v>
      </c>
      <c r="X754">
        <v>30</v>
      </c>
      <c r="Y754">
        <v>1921</v>
      </c>
      <c r="Z754">
        <v>893</v>
      </c>
      <c r="AA754">
        <v>0</v>
      </c>
      <c r="AB754">
        <v>1874</v>
      </c>
      <c r="AC754">
        <v>0</v>
      </c>
      <c r="AD754">
        <v>0</v>
      </c>
      <c r="AE754">
        <v>27</v>
      </c>
      <c r="AF754">
        <v>0</v>
      </c>
      <c r="AG754" t="s">
        <v>1343</v>
      </c>
      <c r="AH754" t="s">
        <v>1282</v>
      </c>
      <c r="AI754" t="s">
        <v>1295</v>
      </c>
      <c r="AJ754" s="12" t="s">
        <v>1297</v>
      </c>
      <c r="AK754" t="s">
        <v>128</v>
      </c>
      <c r="AL754" t="s">
        <v>128</v>
      </c>
      <c r="AM754" s="8">
        <v>45178</v>
      </c>
      <c r="AN754" s="12" t="s">
        <v>1297</v>
      </c>
      <c r="AO754" s="12" t="s">
        <v>1297</v>
      </c>
      <c r="AP754" t="s">
        <v>1703</v>
      </c>
      <c r="AQ754" t="s">
        <v>120</v>
      </c>
      <c r="AR754" s="35">
        <v>472644</v>
      </c>
      <c r="AS754" t="s">
        <v>1703</v>
      </c>
      <c r="AU754" s="29">
        <f>IFERROR(Table4[[#This Row],[THT]]/Table4[[#This Row],[ACD_CALLS]],"")</f>
        <v>0</v>
      </c>
      <c r="AV754" s="29">
        <f>COUNTIF(Roster!B:B,Table4[[#This Row],[EMPLID]])</f>
        <v>1</v>
      </c>
      <c r="AW754" s="29">
        <f>IF(Table4[[#This Row],[Is Agent ]]=0,"",SUM(Table4[[#This Row],[I_ACD_TIME]],Table4[[#This Row],[I_ACD_OTHER_TIME]],Table4[[#This Row],[I_ACD_AUX_OUT_TIME]],Table4[[#This Row],[I_ACW_TIME]]))</f>
        <v>1578</v>
      </c>
    </row>
    <row r="755" spans="1:49" x14ac:dyDescent="0.25">
      <c r="A755" s="29" t="str">
        <f>CONCATENATE(Table4[[#This Row],[CMSID]],"-",Table4[[#This Row],[CALL_DATE]])</f>
        <v>472644-45175</v>
      </c>
      <c r="B755">
        <v>46482102</v>
      </c>
      <c r="C755" s="8">
        <v>45175</v>
      </c>
      <c r="D755" t="s">
        <v>118</v>
      </c>
      <c r="E755">
        <v>12</v>
      </c>
      <c r="F755">
        <v>0</v>
      </c>
      <c r="G755">
        <v>4599</v>
      </c>
      <c r="H755">
        <v>2173</v>
      </c>
      <c r="I755">
        <v>344</v>
      </c>
      <c r="J755">
        <v>0</v>
      </c>
      <c r="K755">
        <v>0</v>
      </c>
      <c r="L755">
        <v>784</v>
      </c>
      <c r="M755">
        <v>0</v>
      </c>
      <c r="N755">
        <v>0</v>
      </c>
      <c r="O755">
        <v>4</v>
      </c>
      <c r="P755">
        <v>2740</v>
      </c>
      <c r="Q755">
        <v>13</v>
      </c>
      <c r="R755">
        <v>59</v>
      </c>
      <c r="S755">
        <v>3</v>
      </c>
      <c r="T755">
        <v>0</v>
      </c>
      <c r="U755">
        <v>0</v>
      </c>
      <c r="V755">
        <v>0</v>
      </c>
      <c r="W755">
        <v>0</v>
      </c>
      <c r="X755">
        <v>0</v>
      </c>
      <c r="Y755">
        <v>0</v>
      </c>
      <c r="Z755">
        <v>0</v>
      </c>
      <c r="AA755">
        <v>0</v>
      </c>
      <c r="AB755">
        <v>0</v>
      </c>
      <c r="AC755">
        <v>0</v>
      </c>
      <c r="AD755">
        <v>0</v>
      </c>
      <c r="AE755">
        <v>0</v>
      </c>
      <c r="AF755">
        <v>0</v>
      </c>
      <c r="AG755" t="s">
        <v>1343</v>
      </c>
      <c r="AH755" t="s">
        <v>1282</v>
      </c>
      <c r="AI755" t="s">
        <v>1295</v>
      </c>
      <c r="AJ755" s="12" t="s">
        <v>1297</v>
      </c>
      <c r="AK755" t="s">
        <v>128</v>
      </c>
      <c r="AL755" t="s">
        <v>128</v>
      </c>
      <c r="AM755" s="8">
        <v>45178</v>
      </c>
      <c r="AN755" s="12" t="s">
        <v>1297</v>
      </c>
      <c r="AO755" s="12" t="s">
        <v>1297</v>
      </c>
      <c r="AP755" t="s">
        <v>1703</v>
      </c>
      <c r="AQ755" t="s">
        <v>120</v>
      </c>
      <c r="AR755" s="35">
        <v>472644</v>
      </c>
      <c r="AS755" t="s">
        <v>1703</v>
      </c>
      <c r="AU755" s="29">
        <f>IFERROR(Table4[[#This Row],[THT]]/Table4[[#This Row],[ACD_CALLS]],"")</f>
        <v>0</v>
      </c>
      <c r="AV755" s="29">
        <f>COUNTIF(Roster!B:B,Table4[[#This Row],[EMPLID]])</f>
        <v>1</v>
      </c>
      <c r="AW755" s="29">
        <f>IF(Table4[[#This Row],[Is Agent ]]=0,"",SUM(Table4[[#This Row],[I_ACD_TIME]],Table4[[#This Row],[I_ACD_OTHER_TIME]],Table4[[#This Row],[I_ACD_AUX_OUT_TIME]],Table4[[#This Row],[I_ACW_TIME]]))</f>
        <v>7116</v>
      </c>
    </row>
    <row r="756" spans="1:49" x14ac:dyDescent="0.25">
      <c r="A756" s="29" t="str">
        <f>CONCATENATE(Table4[[#This Row],[CMSID]],"-",Table4[[#This Row],[CALL_DATE]])</f>
        <v>472644-45173</v>
      </c>
      <c r="B756">
        <v>46482102</v>
      </c>
      <c r="C756" s="8">
        <v>45173</v>
      </c>
      <c r="D756" t="s">
        <v>118</v>
      </c>
      <c r="E756">
        <v>20</v>
      </c>
      <c r="F756">
        <v>0</v>
      </c>
      <c r="G756">
        <v>11612</v>
      </c>
      <c r="H756">
        <v>2704</v>
      </c>
      <c r="I756">
        <v>272</v>
      </c>
      <c r="J756">
        <v>0</v>
      </c>
      <c r="K756">
        <v>0</v>
      </c>
      <c r="L756">
        <v>2915</v>
      </c>
      <c r="M756">
        <v>0</v>
      </c>
      <c r="N756">
        <v>0</v>
      </c>
      <c r="O756">
        <v>5</v>
      </c>
      <c r="P756">
        <v>3991</v>
      </c>
      <c r="Q756">
        <v>14</v>
      </c>
      <c r="R756">
        <v>95</v>
      </c>
      <c r="S756">
        <v>1</v>
      </c>
      <c r="T756">
        <v>0</v>
      </c>
      <c r="U756">
        <v>0</v>
      </c>
      <c r="V756">
        <v>0</v>
      </c>
      <c r="W756">
        <v>0</v>
      </c>
      <c r="X756">
        <v>0</v>
      </c>
      <c r="Y756">
        <v>0</v>
      </c>
      <c r="Z756">
        <v>0</v>
      </c>
      <c r="AA756">
        <v>0</v>
      </c>
      <c r="AB756">
        <v>0</v>
      </c>
      <c r="AC756">
        <v>0</v>
      </c>
      <c r="AD756">
        <v>0</v>
      </c>
      <c r="AE756">
        <v>0</v>
      </c>
      <c r="AF756">
        <v>0</v>
      </c>
      <c r="AG756" t="s">
        <v>1343</v>
      </c>
      <c r="AH756" t="s">
        <v>1282</v>
      </c>
      <c r="AI756" t="s">
        <v>1295</v>
      </c>
      <c r="AJ756" s="12" t="s">
        <v>1297</v>
      </c>
      <c r="AK756" t="s">
        <v>128</v>
      </c>
      <c r="AL756" t="s">
        <v>128</v>
      </c>
      <c r="AM756" s="8">
        <v>45178</v>
      </c>
      <c r="AN756" s="12" t="s">
        <v>1297</v>
      </c>
      <c r="AO756" s="12" t="s">
        <v>1297</v>
      </c>
      <c r="AP756" t="s">
        <v>1703</v>
      </c>
      <c r="AQ756" t="s">
        <v>120</v>
      </c>
      <c r="AR756" s="35">
        <v>472644</v>
      </c>
      <c r="AS756" t="s">
        <v>1703</v>
      </c>
      <c r="AU756" s="29">
        <f>IFERROR(Table4[[#This Row],[THT]]/Table4[[#This Row],[ACD_CALLS]],"")</f>
        <v>0</v>
      </c>
      <c r="AV756" s="29">
        <f>COUNTIF(Roster!B:B,Table4[[#This Row],[EMPLID]])</f>
        <v>1</v>
      </c>
      <c r="AW756" s="29">
        <f>IF(Table4[[#This Row],[Is Agent ]]=0,"",SUM(Table4[[#This Row],[I_ACD_TIME]],Table4[[#This Row],[I_ACD_OTHER_TIME]],Table4[[#This Row],[I_ACD_AUX_OUT_TIME]],Table4[[#This Row],[I_ACW_TIME]]))</f>
        <v>14588</v>
      </c>
    </row>
    <row r="757" spans="1:49" x14ac:dyDescent="0.25">
      <c r="A757" s="29" t="str">
        <f>CONCATENATE(Table4[[#This Row],[CMSID]],"-",Table4[[#This Row],[CALL_DATE]])</f>
        <v>472644-45170</v>
      </c>
      <c r="B757">
        <v>46482102</v>
      </c>
      <c r="C757" s="8">
        <v>45170</v>
      </c>
      <c r="D757" t="s">
        <v>123</v>
      </c>
      <c r="E757">
        <v>1</v>
      </c>
      <c r="F757">
        <v>0</v>
      </c>
      <c r="G757">
        <v>141</v>
      </c>
      <c r="H757">
        <v>1</v>
      </c>
      <c r="I757">
        <v>228</v>
      </c>
      <c r="J757">
        <v>0</v>
      </c>
      <c r="K757">
        <v>0</v>
      </c>
      <c r="L757">
        <v>2436</v>
      </c>
      <c r="M757">
        <v>0</v>
      </c>
      <c r="N757">
        <v>0</v>
      </c>
      <c r="O757">
        <v>24</v>
      </c>
      <c r="P757">
        <v>636</v>
      </c>
      <c r="Q757">
        <v>5</v>
      </c>
      <c r="R757">
        <v>3</v>
      </c>
      <c r="S757">
        <v>1</v>
      </c>
      <c r="T757">
        <v>0</v>
      </c>
      <c r="U757">
        <v>18362</v>
      </c>
      <c r="V757">
        <v>9311</v>
      </c>
      <c r="W757">
        <v>0</v>
      </c>
      <c r="X757">
        <v>42</v>
      </c>
      <c r="Y757">
        <v>0</v>
      </c>
      <c r="Z757">
        <v>1790</v>
      </c>
      <c r="AA757">
        <v>1233</v>
      </c>
      <c r="AB757">
        <v>4510</v>
      </c>
      <c r="AC757">
        <v>0</v>
      </c>
      <c r="AD757">
        <v>0</v>
      </c>
      <c r="AE757">
        <v>604</v>
      </c>
      <c r="AF757">
        <v>0</v>
      </c>
      <c r="AG757" t="s">
        <v>1343</v>
      </c>
      <c r="AH757" t="s">
        <v>1282</v>
      </c>
      <c r="AI757" t="s">
        <v>1295</v>
      </c>
      <c r="AJ757" s="12" t="s">
        <v>1297</v>
      </c>
      <c r="AK757" t="s">
        <v>128</v>
      </c>
      <c r="AL757" t="s">
        <v>128</v>
      </c>
      <c r="AM757" s="8">
        <v>45171</v>
      </c>
      <c r="AN757" s="12" t="s">
        <v>1297</v>
      </c>
      <c r="AO757" s="12" t="s">
        <v>1297</v>
      </c>
      <c r="AP757" t="s">
        <v>1703</v>
      </c>
      <c r="AQ757" t="s">
        <v>120</v>
      </c>
      <c r="AR757" s="35">
        <v>472644</v>
      </c>
      <c r="AS757" t="s">
        <v>1703</v>
      </c>
      <c r="AU757" s="29">
        <f>IFERROR(Table4[[#This Row],[THT]]/Table4[[#This Row],[ACD_CALLS]],"")</f>
        <v>0</v>
      </c>
      <c r="AV757" s="29">
        <f>COUNTIF(Roster!B:B,Table4[[#This Row],[EMPLID]])</f>
        <v>1</v>
      </c>
      <c r="AW757" s="29">
        <f>IF(Table4[[#This Row],[Is Agent ]]=0,"",SUM(Table4[[#This Row],[I_ACD_TIME]],Table4[[#This Row],[I_ACD_OTHER_TIME]],Table4[[#This Row],[I_ACD_AUX_OUT_TIME]],Table4[[#This Row],[I_ACW_TIME]]))</f>
        <v>370</v>
      </c>
    </row>
    <row r="758" spans="1:49" x14ac:dyDescent="0.25">
      <c r="A758" s="29" t="str">
        <f>CONCATENATE(Table4[[#This Row],[CMSID]],"-",Table4[[#This Row],[CALL_DATE]])</f>
        <v>200642-45174</v>
      </c>
      <c r="B758">
        <v>126938102</v>
      </c>
      <c r="C758" s="8">
        <v>45174</v>
      </c>
      <c r="D758" t="s">
        <v>123</v>
      </c>
      <c r="E758">
        <v>1</v>
      </c>
      <c r="F758">
        <v>0</v>
      </c>
      <c r="G758">
        <v>151</v>
      </c>
      <c r="H758">
        <v>0</v>
      </c>
      <c r="I758">
        <v>0</v>
      </c>
      <c r="J758">
        <v>0</v>
      </c>
      <c r="K758">
        <v>0</v>
      </c>
      <c r="L758">
        <v>0</v>
      </c>
      <c r="M758">
        <v>0</v>
      </c>
      <c r="N758">
        <v>0</v>
      </c>
      <c r="O758">
        <v>0</v>
      </c>
      <c r="P758">
        <v>0</v>
      </c>
      <c r="Q758">
        <v>0</v>
      </c>
      <c r="R758">
        <v>3</v>
      </c>
      <c r="S758">
        <v>0</v>
      </c>
      <c r="T758">
        <v>0</v>
      </c>
      <c r="U758">
        <v>0</v>
      </c>
      <c r="V758">
        <v>0</v>
      </c>
      <c r="W758">
        <v>0</v>
      </c>
      <c r="X758">
        <v>0</v>
      </c>
      <c r="Y758">
        <v>0</v>
      </c>
      <c r="Z758">
        <v>0</v>
      </c>
      <c r="AA758">
        <v>0</v>
      </c>
      <c r="AB758">
        <v>0</v>
      </c>
      <c r="AC758">
        <v>0</v>
      </c>
      <c r="AD758">
        <v>0</v>
      </c>
      <c r="AE758">
        <v>0</v>
      </c>
      <c r="AF758">
        <v>0</v>
      </c>
      <c r="AG758" t="s">
        <v>1423</v>
      </c>
      <c r="AH758" t="s">
        <v>1701</v>
      </c>
      <c r="AI758" t="s">
        <v>1295</v>
      </c>
      <c r="AJ758" s="12" t="s">
        <v>1297</v>
      </c>
      <c r="AK758" t="s">
        <v>124</v>
      </c>
      <c r="AL758" t="s">
        <v>124</v>
      </c>
      <c r="AM758" s="8">
        <v>45178</v>
      </c>
      <c r="AN758" s="12" t="s">
        <v>1297</v>
      </c>
      <c r="AO758" s="12" t="s">
        <v>1297</v>
      </c>
      <c r="AP758" t="s">
        <v>1703</v>
      </c>
      <c r="AQ758" t="s">
        <v>120</v>
      </c>
      <c r="AR758" s="35">
        <v>200642</v>
      </c>
      <c r="AS758" t="s">
        <v>1703</v>
      </c>
      <c r="AU758" s="29">
        <f>IFERROR(Table4[[#This Row],[THT]]/Table4[[#This Row],[ACD_CALLS]],"")</f>
        <v>0</v>
      </c>
      <c r="AV758" s="29">
        <f>COUNTIF(Roster!B:B,Table4[[#This Row],[EMPLID]])</f>
        <v>1</v>
      </c>
      <c r="AW758" s="29">
        <f>IF(Table4[[#This Row],[Is Agent ]]=0,"",SUM(Table4[[#This Row],[I_ACD_TIME]],Table4[[#This Row],[I_ACD_OTHER_TIME]],Table4[[#This Row],[I_ACD_AUX_OUT_TIME]],Table4[[#This Row],[I_ACW_TIME]]))</f>
        <v>151</v>
      </c>
    </row>
    <row r="759" spans="1:49" x14ac:dyDescent="0.25">
      <c r="A759" s="29" t="str">
        <f>CONCATENATE(Table4[[#This Row],[CMSID]],"-",Table4[[#This Row],[CALL_DATE]])</f>
        <v>200642-45175</v>
      </c>
      <c r="B759">
        <v>126938102</v>
      </c>
      <c r="C759" s="8">
        <v>45175</v>
      </c>
      <c r="D759" t="s">
        <v>123</v>
      </c>
      <c r="E759">
        <v>0</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t="s">
        <v>1423</v>
      </c>
      <c r="AH759" t="s">
        <v>1701</v>
      </c>
      <c r="AI759" t="s">
        <v>1295</v>
      </c>
      <c r="AJ759" s="12" t="s">
        <v>1297</v>
      </c>
      <c r="AK759" t="s">
        <v>124</v>
      </c>
      <c r="AL759" t="s">
        <v>124</v>
      </c>
      <c r="AM759" s="8">
        <v>45178</v>
      </c>
      <c r="AN759" s="12" t="s">
        <v>1297</v>
      </c>
      <c r="AO759" s="12" t="s">
        <v>1297</v>
      </c>
      <c r="AP759" t="s">
        <v>1703</v>
      </c>
      <c r="AQ759" t="s">
        <v>120</v>
      </c>
      <c r="AR759" s="35">
        <v>200642</v>
      </c>
      <c r="AS759" t="s">
        <v>1703</v>
      </c>
      <c r="AU759" s="29" t="str">
        <f>IFERROR(Table4[[#This Row],[THT]]/Table4[[#This Row],[ACD_CALLS]],"")</f>
        <v/>
      </c>
      <c r="AV759" s="29">
        <f>COUNTIF(Roster!B:B,Table4[[#This Row],[EMPLID]])</f>
        <v>1</v>
      </c>
      <c r="AW759" s="29">
        <f>IF(Table4[[#This Row],[Is Agent ]]=0,"",SUM(Table4[[#This Row],[I_ACD_TIME]],Table4[[#This Row],[I_ACD_OTHER_TIME]],Table4[[#This Row],[I_ACD_AUX_OUT_TIME]],Table4[[#This Row],[I_ACW_TIME]]))</f>
        <v>0</v>
      </c>
    </row>
    <row r="760" spans="1:49" x14ac:dyDescent="0.25">
      <c r="A760" s="29" t="str">
        <f>CONCATENATE(Table4[[#This Row],[CMSID]],"-",Table4[[#This Row],[CALL_DATE]])</f>
        <v>200642-45173</v>
      </c>
      <c r="B760">
        <v>126938102</v>
      </c>
      <c r="C760" s="8">
        <v>45173</v>
      </c>
      <c r="D760" t="s">
        <v>118</v>
      </c>
      <c r="E760">
        <v>27</v>
      </c>
      <c r="F760">
        <v>0</v>
      </c>
      <c r="G760">
        <v>18742</v>
      </c>
      <c r="H760">
        <v>2518</v>
      </c>
      <c r="I760">
        <v>239</v>
      </c>
      <c r="J760">
        <v>0</v>
      </c>
      <c r="K760">
        <v>0</v>
      </c>
      <c r="L760">
        <v>291</v>
      </c>
      <c r="M760">
        <v>0</v>
      </c>
      <c r="N760">
        <v>0</v>
      </c>
      <c r="O760">
        <v>6</v>
      </c>
      <c r="P760">
        <v>2784</v>
      </c>
      <c r="Q760">
        <v>14</v>
      </c>
      <c r="R760">
        <v>113</v>
      </c>
      <c r="S760">
        <v>3</v>
      </c>
      <c r="T760">
        <v>0</v>
      </c>
      <c r="U760">
        <v>27529</v>
      </c>
      <c r="V760">
        <v>4035</v>
      </c>
      <c r="W760">
        <v>1573</v>
      </c>
      <c r="X760">
        <v>22</v>
      </c>
      <c r="Y760">
        <v>0</v>
      </c>
      <c r="Z760">
        <v>1832</v>
      </c>
      <c r="AA760">
        <v>0</v>
      </c>
      <c r="AB760">
        <v>1930</v>
      </c>
      <c r="AC760">
        <v>0</v>
      </c>
      <c r="AD760">
        <v>0</v>
      </c>
      <c r="AE760">
        <v>0</v>
      </c>
      <c r="AF760">
        <v>0</v>
      </c>
      <c r="AG760" t="s">
        <v>1423</v>
      </c>
      <c r="AH760" t="s">
        <v>1701</v>
      </c>
      <c r="AI760" t="s">
        <v>1295</v>
      </c>
      <c r="AJ760" s="12" t="s">
        <v>1297</v>
      </c>
      <c r="AK760" t="s">
        <v>124</v>
      </c>
      <c r="AL760" t="s">
        <v>124</v>
      </c>
      <c r="AM760" s="8">
        <v>45178</v>
      </c>
      <c r="AN760" s="12" t="s">
        <v>1297</v>
      </c>
      <c r="AO760" s="12" t="s">
        <v>1297</v>
      </c>
      <c r="AP760" t="s">
        <v>1703</v>
      </c>
      <c r="AQ760" t="s">
        <v>120</v>
      </c>
      <c r="AR760" s="35">
        <v>200642</v>
      </c>
      <c r="AS760" t="s">
        <v>1703</v>
      </c>
      <c r="AU760" s="29">
        <f>IFERROR(Table4[[#This Row],[THT]]/Table4[[#This Row],[ACD_CALLS]],"")</f>
        <v>0</v>
      </c>
      <c r="AV760" s="29">
        <f>COUNTIF(Roster!B:B,Table4[[#This Row],[EMPLID]])</f>
        <v>1</v>
      </c>
      <c r="AW760" s="29">
        <f>IF(Table4[[#This Row],[Is Agent ]]=0,"",SUM(Table4[[#This Row],[I_ACD_TIME]],Table4[[#This Row],[I_ACD_OTHER_TIME]],Table4[[#This Row],[I_ACD_AUX_OUT_TIME]],Table4[[#This Row],[I_ACW_TIME]]))</f>
        <v>21499</v>
      </c>
    </row>
    <row r="761" spans="1:49" x14ac:dyDescent="0.25">
      <c r="A761" s="29" t="str">
        <f>CONCATENATE(Table4[[#This Row],[CMSID]],"-",Table4[[#This Row],[CALL_DATE]])</f>
        <v>200642-45177</v>
      </c>
      <c r="B761">
        <v>126938102</v>
      </c>
      <c r="C761" s="8">
        <v>45177</v>
      </c>
      <c r="D761" t="s">
        <v>123</v>
      </c>
      <c r="E761">
        <v>4</v>
      </c>
      <c r="F761">
        <v>0</v>
      </c>
      <c r="G761">
        <v>2219</v>
      </c>
      <c r="H761">
        <v>334</v>
      </c>
      <c r="I761">
        <v>417</v>
      </c>
      <c r="J761">
        <v>0</v>
      </c>
      <c r="K761">
        <v>0</v>
      </c>
      <c r="L761">
        <v>417</v>
      </c>
      <c r="M761">
        <v>0</v>
      </c>
      <c r="N761">
        <v>0</v>
      </c>
      <c r="O761">
        <v>1</v>
      </c>
      <c r="P761">
        <v>887</v>
      </c>
      <c r="Q761">
        <v>2</v>
      </c>
      <c r="R761">
        <v>12</v>
      </c>
      <c r="S761">
        <v>1</v>
      </c>
      <c r="T761">
        <v>0</v>
      </c>
      <c r="U761">
        <v>0</v>
      </c>
      <c r="V761">
        <v>0</v>
      </c>
      <c r="W761">
        <v>0</v>
      </c>
      <c r="X761">
        <v>0</v>
      </c>
      <c r="Y761">
        <v>0</v>
      </c>
      <c r="Z761">
        <v>0</v>
      </c>
      <c r="AA761">
        <v>0</v>
      </c>
      <c r="AB761">
        <v>0</v>
      </c>
      <c r="AC761">
        <v>0</v>
      </c>
      <c r="AD761">
        <v>0</v>
      </c>
      <c r="AE761">
        <v>0</v>
      </c>
      <c r="AF761">
        <v>0</v>
      </c>
      <c r="AG761" t="s">
        <v>1423</v>
      </c>
      <c r="AH761" t="s">
        <v>1701</v>
      </c>
      <c r="AI761" t="s">
        <v>1295</v>
      </c>
      <c r="AJ761" s="12" t="s">
        <v>1297</v>
      </c>
      <c r="AK761" t="s">
        <v>124</v>
      </c>
      <c r="AL761" t="s">
        <v>124</v>
      </c>
      <c r="AM761" s="8">
        <v>45178</v>
      </c>
      <c r="AN761" s="12" t="s">
        <v>1297</v>
      </c>
      <c r="AO761" s="12" t="s">
        <v>1297</v>
      </c>
      <c r="AP761" t="s">
        <v>1703</v>
      </c>
      <c r="AQ761" t="s">
        <v>120</v>
      </c>
      <c r="AR761" s="35">
        <v>200642</v>
      </c>
      <c r="AS761" t="s">
        <v>1703</v>
      </c>
      <c r="AU761" s="29">
        <f>IFERROR(Table4[[#This Row],[THT]]/Table4[[#This Row],[ACD_CALLS]],"")</f>
        <v>0</v>
      </c>
      <c r="AV761" s="29">
        <f>COUNTIF(Roster!B:B,Table4[[#This Row],[EMPLID]])</f>
        <v>1</v>
      </c>
      <c r="AW761" s="29">
        <f>IF(Table4[[#This Row],[Is Agent ]]=0,"",SUM(Table4[[#This Row],[I_ACD_TIME]],Table4[[#This Row],[I_ACD_OTHER_TIME]],Table4[[#This Row],[I_ACD_AUX_OUT_TIME]],Table4[[#This Row],[I_ACW_TIME]]))</f>
        <v>2970</v>
      </c>
    </row>
    <row r="762" spans="1:49" x14ac:dyDescent="0.25">
      <c r="A762" s="29" t="str">
        <f>CONCATENATE(Table4[[#This Row],[CMSID]],"-",Table4[[#This Row],[CALL_DATE]])</f>
        <v>200642-45177</v>
      </c>
      <c r="B762">
        <v>126938102</v>
      </c>
      <c r="C762" s="8">
        <v>45177</v>
      </c>
      <c r="D762" t="s">
        <v>118</v>
      </c>
      <c r="E762">
        <v>33</v>
      </c>
      <c r="F762">
        <v>0</v>
      </c>
      <c r="G762">
        <v>17882</v>
      </c>
      <c r="H762">
        <v>1772</v>
      </c>
      <c r="I762">
        <v>179</v>
      </c>
      <c r="J762">
        <v>0</v>
      </c>
      <c r="K762">
        <v>0</v>
      </c>
      <c r="L762">
        <v>502</v>
      </c>
      <c r="M762">
        <v>0</v>
      </c>
      <c r="N762">
        <v>0</v>
      </c>
      <c r="O762">
        <v>10</v>
      </c>
      <c r="P762">
        <v>2036</v>
      </c>
      <c r="Q762">
        <v>13</v>
      </c>
      <c r="R762">
        <v>140</v>
      </c>
      <c r="S762">
        <v>1</v>
      </c>
      <c r="T762">
        <v>1</v>
      </c>
      <c r="U762">
        <v>29112</v>
      </c>
      <c r="V762">
        <v>6243</v>
      </c>
      <c r="W762">
        <v>510</v>
      </c>
      <c r="X762">
        <v>16</v>
      </c>
      <c r="Y762">
        <v>0</v>
      </c>
      <c r="Z762">
        <v>1798</v>
      </c>
      <c r="AA762">
        <v>0</v>
      </c>
      <c r="AB762">
        <v>3812</v>
      </c>
      <c r="AC762">
        <v>0</v>
      </c>
      <c r="AD762">
        <v>0</v>
      </c>
      <c r="AE762">
        <v>9</v>
      </c>
      <c r="AF762">
        <v>0</v>
      </c>
      <c r="AG762" t="s">
        <v>1423</v>
      </c>
      <c r="AH762" t="s">
        <v>1701</v>
      </c>
      <c r="AI762" t="s">
        <v>1295</v>
      </c>
      <c r="AJ762" s="12" t="s">
        <v>1297</v>
      </c>
      <c r="AK762" t="s">
        <v>124</v>
      </c>
      <c r="AL762" t="s">
        <v>124</v>
      </c>
      <c r="AM762" s="8">
        <v>45178</v>
      </c>
      <c r="AN762" s="12" t="s">
        <v>1297</v>
      </c>
      <c r="AO762" s="12" t="s">
        <v>1297</v>
      </c>
      <c r="AP762" t="s">
        <v>1703</v>
      </c>
      <c r="AQ762" t="s">
        <v>120</v>
      </c>
      <c r="AR762" s="35">
        <v>200642</v>
      </c>
      <c r="AS762" t="s">
        <v>1703</v>
      </c>
      <c r="AU762" s="29">
        <f>IFERROR(Table4[[#This Row],[THT]]/Table4[[#This Row],[ACD_CALLS]],"")</f>
        <v>0</v>
      </c>
      <c r="AV762" s="29">
        <f>COUNTIF(Roster!B:B,Table4[[#This Row],[EMPLID]])</f>
        <v>1</v>
      </c>
      <c r="AW762" s="29">
        <f>IF(Table4[[#This Row],[Is Agent ]]=0,"",SUM(Table4[[#This Row],[I_ACD_TIME]],Table4[[#This Row],[I_ACD_OTHER_TIME]],Table4[[#This Row],[I_ACD_AUX_OUT_TIME]],Table4[[#This Row],[I_ACW_TIME]]))</f>
        <v>19833</v>
      </c>
    </row>
    <row r="763" spans="1:49" x14ac:dyDescent="0.25">
      <c r="A763" s="29" t="str">
        <f>CONCATENATE(Table4[[#This Row],[CMSID]],"-",Table4[[#This Row],[CALL_DATE]])</f>
        <v>200642-45174</v>
      </c>
      <c r="B763">
        <v>126938102</v>
      </c>
      <c r="C763" s="8">
        <v>45174</v>
      </c>
      <c r="D763" t="s">
        <v>118</v>
      </c>
      <c r="E763">
        <v>19</v>
      </c>
      <c r="F763">
        <v>0</v>
      </c>
      <c r="G763">
        <v>12012</v>
      </c>
      <c r="H763">
        <v>1620</v>
      </c>
      <c r="I763">
        <v>18</v>
      </c>
      <c r="J763">
        <v>2</v>
      </c>
      <c r="K763">
        <v>0</v>
      </c>
      <c r="L763">
        <v>997</v>
      </c>
      <c r="M763">
        <v>0</v>
      </c>
      <c r="N763">
        <v>0</v>
      </c>
      <c r="O763">
        <v>9</v>
      </c>
      <c r="P763">
        <v>1638</v>
      </c>
      <c r="Q763">
        <v>8</v>
      </c>
      <c r="R763">
        <v>79</v>
      </c>
      <c r="S763">
        <v>0</v>
      </c>
      <c r="T763">
        <v>0</v>
      </c>
      <c r="U763">
        <v>21342</v>
      </c>
      <c r="V763">
        <v>5981</v>
      </c>
      <c r="W763">
        <v>1494</v>
      </c>
      <c r="X763">
        <v>67</v>
      </c>
      <c r="Y763">
        <v>0</v>
      </c>
      <c r="Z763">
        <v>1950</v>
      </c>
      <c r="AA763">
        <v>0</v>
      </c>
      <c r="AB763">
        <v>2224</v>
      </c>
      <c r="AC763">
        <v>1695</v>
      </c>
      <c r="AD763">
        <v>0</v>
      </c>
      <c r="AE763">
        <v>1</v>
      </c>
      <c r="AF763">
        <v>0</v>
      </c>
      <c r="AG763" t="s">
        <v>1423</v>
      </c>
      <c r="AH763" t="s">
        <v>1701</v>
      </c>
      <c r="AI763" t="s">
        <v>1295</v>
      </c>
      <c r="AJ763" s="12" t="s">
        <v>1297</v>
      </c>
      <c r="AK763" t="s">
        <v>124</v>
      </c>
      <c r="AL763" t="s">
        <v>124</v>
      </c>
      <c r="AM763" s="8">
        <v>45178</v>
      </c>
      <c r="AN763" s="12" t="s">
        <v>1297</v>
      </c>
      <c r="AO763" s="12" t="s">
        <v>1297</v>
      </c>
      <c r="AP763" t="s">
        <v>1703</v>
      </c>
      <c r="AQ763" t="s">
        <v>120</v>
      </c>
      <c r="AR763" s="35">
        <v>200642</v>
      </c>
      <c r="AS763" t="s">
        <v>1703</v>
      </c>
      <c r="AU763" s="29">
        <f>IFERROR(Table4[[#This Row],[THT]]/Table4[[#This Row],[ACD_CALLS]],"")</f>
        <v>0</v>
      </c>
      <c r="AV763" s="29">
        <f>COUNTIF(Roster!B:B,Table4[[#This Row],[EMPLID]])</f>
        <v>1</v>
      </c>
      <c r="AW763" s="29">
        <f>IF(Table4[[#This Row],[Is Agent ]]=0,"",SUM(Table4[[#This Row],[I_ACD_TIME]],Table4[[#This Row],[I_ACD_OTHER_TIME]],Table4[[#This Row],[I_ACD_AUX_OUT_TIME]],Table4[[#This Row],[I_ACW_TIME]]))</f>
        <v>13652</v>
      </c>
    </row>
    <row r="764" spans="1:49" x14ac:dyDescent="0.25">
      <c r="A764" s="29" t="str">
        <f>CONCATENATE(Table4[[#This Row],[CMSID]],"-",Table4[[#This Row],[CALL_DATE]])</f>
        <v>200642-45175</v>
      </c>
      <c r="B764">
        <v>126938102</v>
      </c>
      <c r="C764" s="8">
        <v>45175</v>
      </c>
      <c r="D764" t="s">
        <v>118</v>
      </c>
      <c r="E764">
        <v>34</v>
      </c>
      <c r="F764">
        <v>0</v>
      </c>
      <c r="G764">
        <v>16908</v>
      </c>
      <c r="H764">
        <v>2829</v>
      </c>
      <c r="I764">
        <v>357</v>
      </c>
      <c r="J764">
        <v>0</v>
      </c>
      <c r="K764">
        <v>0</v>
      </c>
      <c r="L764">
        <v>957</v>
      </c>
      <c r="M764">
        <v>0</v>
      </c>
      <c r="N764">
        <v>0</v>
      </c>
      <c r="O764">
        <v>9</v>
      </c>
      <c r="P764">
        <v>3328</v>
      </c>
      <c r="Q764">
        <v>15</v>
      </c>
      <c r="R764">
        <v>145</v>
      </c>
      <c r="S764">
        <v>0</v>
      </c>
      <c r="T764">
        <v>0</v>
      </c>
      <c r="U764">
        <v>29732</v>
      </c>
      <c r="V764">
        <v>7760</v>
      </c>
      <c r="W764">
        <v>2090</v>
      </c>
      <c r="X764">
        <v>31</v>
      </c>
      <c r="Y764">
        <v>0</v>
      </c>
      <c r="Z764">
        <v>1790</v>
      </c>
      <c r="AA764">
        <v>0</v>
      </c>
      <c r="AB764">
        <v>3213</v>
      </c>
      <c r="AC764">
        <v>2348</v>
      </c>
      <c r="AD764">
        <v>0</v>
      </c>
      <c r="AE764">
        <v>2</v>
      </c>
      <c r="AF764">
        <v>0</v>
      </c>
      <c r="AG764" t="s">
        <v>1423</v>
      </c>
      <c r="AH764" t="s">
        <v>1701</v>
      </c>
      <c r="AI764" t="s">
        <v>1295</v>
      </c>
      <c r="AJ764" s="12" t="s">
        <v>1297</v>
      </c>
      <c r="AK764" t="s">
        <v>124</v>
      </c>
      <c r="AL764" t="s">
        <v>124</v>
      </c>
      <c r="AM764" s="8">
        <v>45178</v>
      </c>
      <c r="AN764" s="12" t="s">
        <v>1297</v>
      </c>
      <c r="AO764" s="12" t="s">
        <v>1297</v>
      </c>
      <c r="AP764" t="s">
        <v>1703</v>
      </c>
      <c r="AQ764" t="s">
        <v>120</v>
      </c>
      <c r="AR764" s="35">
        <v>200642</v>
      </c>
      <c r="AS764" t="s">
        <v>1703</v>
      </c>
      <c r="AU764" s="29">
        <f>IFERROR(Table4[[#This Row],[THT]]/Table4[[#This Row],[ACD_CALLS]],"")</f>
        <v>0</v>
      </c>
      <c r="AV764" s="29">
        <f>COUNTIF(Roster!B:B,Table4[[#This Row],[EMPLID]])</f>
        <v>1</v>
      </c>
      <c r="AW764" s="29">
        <f>IF(Table4[[#This Row],[Is Agent ]]=0,"",SUM(Table4[[#This Row],[I_ACD_TIME]],Table4[[#This Row],[I_ACD_OTHER_TIME]],Table4[[#This Row],[I_ACD_AUX_OUT_TIME]],Table4[[#This Row],[I_ACW_TIME]]))</f>
        <v>20094</v>
      </c>
    </row>
    <row r="765" spans="1:49" x14ac:dyDescent="0.25">
      <c r="A765" s="29" t="str">
        <f>CONCATENATE(Table4[[#This Row],[CMSID]],"-",Table4[[#This Row],[CALL_DATE]])</f>
        <v>200642-45173</v>
      </c>
      <c r="B765">
        <v>126938102</v>
      </c>
      <c r="C765" s="8">
        <v>45173</v>
      </c>
      <c r="D765" t="s">
        <v>123</v>
      </c>
      <c r="E765">
        <v>1</v>
      </c>
      <c r="F765">
        <v>0</v>
      </c>
      <c r="G765">
        <v>545</v>
      </c>
      <c r="H765">
        <v>0</v>
      </c>
      <c r="I765">
        <v>0</v>
      </c>
      <c r="J765">
        <v>0</v>
      </c>
      <c r="K765">
        <v>0</v>
      </c>
      <c r="L765">
        <v>0</v>
      </c>
      <c r="M765">
        <v>0</v>
      </c>
      <c r="N765">
        <v>0</v>
      </c>
      <c r="O765">
        <v>0</v>
      </c>
      <c r="P765">
        <v>0</v>
      </c>
      <c r="Q765">
        <v>0</v>
      </c>
      <c r="R765">
        <v>3</v>
      </c>
      <c r="S765">
        <v>0</v>
      </c>
      <c r="T765">
        <v>0</v>
      </c>
      <c r="U765">
        <v>0</v>
      </c>
      <c r="V765">
        <v>0</v>
      </c>
      <c r="W765">
        <v>0</v>
      </c>
      <c r="X765">
        <v>0</v>
      </c>
      <c r="Y765">
        <v>0</v>
      </c>
      <c r="Z765">
        <v>0</v>
      </c>
      <c r="AA765">
        <v>0</v>
      </c>
      <c r="AB765">
        <v>0</v>
      </c>
      <c r="AC765">
        <v>0</v>
      </c>
      <c r="AD765">
        <v>0</v>
      </c>
      <c r="AE765">
        <v>0</v>
      </c>
      <c r="AF765">
        <v>0</v>
      </c>
      <c r="AG765" t="s">
        <v>1423</v>
      </c>
      <c r="AH765" t="s">
        <v>1701</v>
      </c>
      <c r="AI765" t="s">
        <v>1295</v>
      </c>
      <c r="AJ765" s="12" t="s">
        <v>1297</v>
      </c>
      <c r="AK765" t="s">
        <v>124</v>
      </c>
      <c r="AL765" t="s">
        <v>124</v>
      </c>
      <c r="AM765" s="8">
        <v>45178</v>
      </c>
      <c r="AN765" s="12" t="s">
        <v>1297</v>
      </c>
      <c r="AO765" s="12" t="s">
        <v>1297</v>
      </c>
      <c r="AP765" t="s">
        <v>1703</v>
      </c>
      <c r="AQ765" t="s">
        <v>120</v>
      </c>
      <c r="AR765" s="35">
        <v>200642</v>
      </c>
      <c r="AS765" t="s">
        <v>1703</v>
      </c>
      <c r="AU765" s="29">
        <f>IFERROR(Table4[[#This Row],[THT]]/Table4[[#This Row],[ACD_CALLS]],"")</f>
        <v>0</v>
      </c>
      <c r="AV765" s="29">
        <f>COUNTIF(Roster!B:B,Table4[[#This Row],[EMPLID]])</f>
        <v>1</v>
      </c>
      <c r="AW765" s="29">
        <f>IF(Table4[[#This Row],[Is Agent ]]=0,"",SUM(Table4[[#This Row],[I_ACD_TIME]],Table4[[#This Row],[I_ACD_OTHER_TIME]],Table4[[#This Row],[I_ACD_AUX_OUT_TIME]],Table4[[#This Row],[I_ACW_TIME]]))</f>
        <v>545</v>
      </c>
    </row>
    <row r="766" spans="1:49" x14ac:dyDescent="0.25">
      <c r="A766" s="29" t="str">
        <f>CONCATENATE(Table4[[#This Row],[CMSID]],"-",Table4[[#This Row],[CALL_DATE]])</f>
        <v>200642-45176</v>
      </c>
      <c r="B766">
        <v>126938102</v>
      </c>
      <c r="C766" s="8">
        <v>45176</v>
      </c>
      <c r="D766" t="s">
        <v>118</v>
      </c>
      <c r="E766">
        <v>26</v>
      </c>
      <c r="F766">
        <v>0</v>
      </c>
      <c r="G766">
        <v>15630</v>
      </c>
      <c r="H766">
        <v>3586</v>
      </c>
      <c r="I766">
        <v>138</v>
      </c>
      <c r="J766">
        <v>0</v>
      </c>
      <c r="K766">
        <v>0</v>
      </c>
      <c r="L766">
        <v>3467</v>
      </c>
      <c r="M766">
        <v>0</v>
      </c>
      <c r="N766">
        <v>0</v>
      </c>
      <c r="O766">
        <v>14</v>
      </c>
      <c r="P766">
        <v>4169</v>
      </c>
      <c r="Q766">
        <v>17</v>
      </c>
      <c r="R766">
        <v>107</v>
      </c>
      <c r="S766">
        <v>1</v>
      </c>
      <c r="T766">
        <v>0</v>
      </c>
      <c r="U766">
        <v>29958</v>
      </c>
      <c r="V766">
        <v>8252</v>
      </c>
      <c r="W766">
        <v>1581</v>
      </c>
      <c r="X766">
        <v>74</v>
      </c>
      <c r="Y766">
        <v>0</v>
      </c>
      <c r="Z766">
        <v>1797</v>
      </c>
      <c r="AA766">
        <v>0</v>
      </c>
      <c r="AB766">
        <v>6219</v>
      </c>
      <c r="AC766">
        <v>0</v>
      </c>
      <c r="AD766">
        <v>0</v>
      </c>
      <c r="AE766">
        <v>4</v>
      </c>
      <c r="AF766">
        <v>0</v>
      </c>
      <c r="AG766" t="s">
        <v>1423</v>
      </c>
      <c r="AH766" t="s">
        <v>1701</v>
      </c>
      <c r="AI766" t="s">
        <v>1295</v>
      </c>
      <c r="AJ766" s="12" t="s">
        <v>1297</v>
      </c>
      <c r="AK766" t="s">
        <v>124</v>
      </c>
      <c r="AL766" t="s">
        <v>124</v>
      </c>
      <c r="AM766" s="8">
        <v>45178</v>
      </c>
      <c r="AN766" s="12" t="s">
        <v>1297</v>
      </c>
      <c r="AO766" s="12" t="s">
        <v>1297</v>
      </c>
      <c r="AP766" t="s">
        <v>1703</v>
      </c>
      <c r="AQ766" t="s">
        <v>120</v>
      </c>
      <c r="AR766" s="35">
        <v>200642</v>
      </c>
      <c r="AS766" t="s">
        <v>1703</v>
      </c>
      <c r="AU766" s="29">
        <f>IFERROR(Table4[[#This Row],[THT]]/Table4[[#This Row],[ACD_CALLS]],"")</f>
        <v>0</v>
      </c>
      <c r="AV766" s="29">
        <f>COUNTIF(Roster!B:B,Table4[[#This Row],[EMPLID]])</f>
        <v>1</v>
      </c>
      <c r="AW766" s="29">
        <f>IF(Table4[[#This Row],[Is Agent ]]=0,"",SUM(Table4[[#This Row],[I_ACD_TIME]],Table4[[#This Row],[I_ACD_OTHER_TIME]],Table4[[#This Row],[I_ACD_AUX_OUT_TIME]],Table4[[#This Row],[I_ACW_TIME]]))</f>
        <v>19354</v>
      </c>
    </row>
    <row r="767" spans="1:49" x14ac:dyDescent="0.25">
      <c r="A767" s="29" t="str">
        <f>CONCATENATE(Table4[[#This Row],[CMSID]],"-",Table4[[#This Row],[CALL_DATE]])</f>
        <v>200642-45176</v>
      </c>
      <c r="B767">
        <v>126938102</v>
      </c>
      <c r="C767" s="8">
        <v>45176</v>
      </c>
      <c r="D767" t="s">
        <v>123</v>
      </c>
      <c r="E767">
        <v>1</v>
      </c>
      <c r="F767">
        <v>0</v>
      </c>
      <c r="G767">
        <v>444</v>
      </c>
      <c r="H767">
        <v>355</v>
      </c>
      <c r="I767">
        <v>0</v>
      </c>
      <c r="J767">
        <v>0</v>
      </c>
      <c r="K767">
        <v>0</v>
      </c>
      <c r="L767">
        <v>0</v>
      </c>
      <c r="M767">
        <v>0</v>
      </c>
      <c r="N767">
        <v>0</v>
      </c>
      <c r="O767">
        <v>0</v>
      </c>
      <c r="P767">
        <v>355</v>
      </c>
      <c r="Q767">
        <v>1</v>
      </c>
      <c r="R767">
        <v>3</v>
      </c>
      <c r="S767">
        <v>0</v>
      </c>
      <c r="T767">
        <v>0</v>
      </c>
      <c r="U767">
        <v>0</v>
      </c>
      <c r="V767">
        <v>0</v>
      </c>
      <c r="W767">
        <v>0</v>
      </c>
      <c r="X767">
        <v>0</v>
      </c>
      <c r="Y767">
        <v>0</v>
      </c>
      <c r="Z767">
        <v>0</v>
      </c>
      <c r="AA767">
        <v>0</v>
      </c>
      <c r="AB767">
        <v>0</v>
      </c>
      <c r="AC767">
        <v>0</v>
      </c>
      <c r="AD767">
        <v>0</v>
      </c>
      <c r="AE767">
        <v>0</v>
      </c>
      <c r="AF767">
        <v>0</v>
      </c>
      <c r="AG767" t="s">
        <v>1423</v>
      </c>
      <c r="AH767" t="s">
        <v>1701</v>
      </c>
      <c r="AI767" t="s">
        <v>1295</v>
      </c>
      <c r="AJ767" s="12" t="s">
        <v>1297</v>
      </c>
      <c r="AK767" t="s">
        <v>124</v>
      </c>
      <c r="AL767" t="s">
        <v>124</v>
      </c>
      <c r="AM767" s="8">
        <v>45178</v>
      </c>
      <c r="AN767" s="12" t="s">
        <v>1297</v>
      </c>
      <c r="AO767" s="12" t="s">
        <v>1297</v>
      </c>
      <c r="AP767" t="s">
        <v>1703</v>
      </c>
      <c r="AQ767" t="s">
        <v>120</v>
      </c>
      <c r="AR767" s="35">
        <v>200642</v>
      </c>
      <c r="AS767" t="s">
        <v>1703</v>
      </c>
      <c r="AU767" s="29">
        <f>IFERROR(Table4[[#This Row],[THT]]/Table4[[#This Row],[ACD_CALLS]],"")</f>
        <v>0</v>
      </c>
      <c r="AV767" s="29">
        <f>COUNTIF(Roster!B:B,Table4[[#This Row],[EMPLID]])</f>
        <v>1</v>
      </c>
      <c r="AW767" s="29">
        <f>IF(Table4[[#This Row],[Is Agent ]]=0,"",SUM(Table4[[#This Row],[I_ACD_TIME]],Table4[[#This Row],[I_ACD_OTHER_TIME]],Table4[[#This Row],[I_ACD_AUX_OUT_TIME]],Table4[[#This Row],[I_ACW_TIME]]))</f>
        <v>799</v>
      </c>
    </row>
    <row r="768" spans="1:49" x14ac:dyDescent="0.25">
      <c r="A768" s="29" t="str">
        <f>CONCATENATE(Table4[[#This Row],[CMSID]],"-",Table4[[#This Row],[CALL_DATE]])</f>
        <v>263642-45176</v>
      </c>
      <c r="B768">
        <v>13765101</v>
      </c>
      <c r="C768" s="8">
        <v>45176</v>
      </c>
      <c r="D768" t="s">
        <v>123</v>
      </c>
      <c r="E768">
        <v>1</v>
      </c>
      <c r="F768">
        <v>0</v>
      </c>
      <c r="G768">
        <v>688</v>
      </c>
      <c r="H768">
        <v>131</v>
      </c>
      <c r="I768">
        <v>0</v>
      </c>
      <c r="J768">
        <v>0</v>
      </c>
      <c r="K768">
        <v>0</v>
      </c>
      <c r="L768">
        <v>0</v>
      </c>
      <c r="M768">
        <v>0</v>
      </c>
      <c r="N768">
        <v>0</v>
      </c>
      <c r="O768">
        <v>0</v>
      </c>
      <c r="P768">
        <v>131</v>
      </c>
      <c r="Q768">
        <v>1</v>
      </c>
      <c r="R768">
        <v>3</v>
      </c>
      <c r="S768">
        <v>0</v>
      </c>
      <c r="T768">
        <v>0</v>
      </c>
      <c r="U768">
        <v>0</v>
      </c>
      <c r="V768">
        <v>0</v>
      </c>
      <c r="W768">
        <v>0</v>
      </c>
      <c r="X768">
        <v>0</v>
      </c>
      <c r="Y768">
        <v>0</v>
      </c>
      <c r="Z768">
        <v>0</v>
      </c>
      <c r="AA768">
        <v>0</v>
      </c>
      <c r="AB768">
        <v>0</v>
      </c>
      <c r="AC768">
        <v>0</v>
      </c>
      <c r="AD768">
        <v>0</v>
      </c>
      <c r="AE768">
        <v>0</v>
      </c>
      <c r="AF768">
        <v>0</v>
      </c>
      <c r="AG768" t="s">
        <v>1310</v>
      </c>
      <c r="AH768" t="s">
        <v>1290</v>
      </c>
      <c r="AI768" t="s">
        <v>1295</v>
      </c>
      <c r="AJ768" s="12" t="s">
        <v>1297</v>
      </c>
      <c r="AK768" t="s">
        <v>125</v>
      </c>
      <c r="AL768" t="s">
        <v>125</v>
      </c>
      <c r="AM768" s="8">
        <v>45178</v>
      </c>
      <c r="AN768" s="12" t="s">
        <v>1297</v>
      </c>
      <c r="AO768" s="12" t="s">
        <v>1297</v>
      </c>
      <c r="AP768" t="s">
        <v>1703</v>
      </c>
      <c r="AQ768" t="s">
        <v>120</v>
      </c>
      <c r="AR768" s="35">
        <v>263642</v>
      </c>
      <c r="AS768" t="s">
        <v>1703</v>
      </c>
      <c r="AU768" s="29">
        <f>IFERROR(Table4[[#This Row],[THT]]/Table4[[#This Row],[ACD_CALLS]],"")</f>
        <v>0</v>
      </c>
      <c r="AV768" s="29">
        <f>COUNTIF(Roster!B:B,Table4[[#This Row],[EMPLID]])</f>
        <v>1</v>
      </c>
      <c r="AW768" s="29">
        <f>IF(Table4[[#This Row],[Is Agent ]]=0,"",SUM(Table4[[#This Row],[I_ACD_TIME]],Table4[[#This Row],[I_ACD_OTHER_TIME]],Table4[[#This Row],[I_ACD_AUX_OUT_TIME]],Table4[[#This Row],[I_ACW_TIME]]))</f>
        <v>819</v>
      </c>
    </row>
    <row r="769" spans="1:49" x14ac:dyDescent="0.25">
      <c r="A769" s="29" t="str">
        <f>CONCATENATE(Table4[[#This Row],[CMSID]],"-",Table4[[#This Row],[CALL_DATE]])</f>
        <v>263642-45174</v>
      </c>
      <c r="B769">
        <v>13765101</v>
      </c>
      <c r="C769" s="8">
        <v>45174</v>
      </c>
      <c r="D769" t="s">
        <v>118</v>
      </c>
      <c r="E769">
        <v>39</v>
      </c>
      <c r="F769">
        <v>0</v>
      </c>
      <c r="G769">
        <v>19670</v>
      </c>
      <c r="H769">
        <v>429</v>
      </c>
      <c r="I769">
        <v>942</v>
      </c>
      <c r="J769">
        <v>449</v>
      </c>
      <c r="K769">
        <v>0</v>
      </c>
      <c r="L769">
        <v>3513</v>
      </c>
      <c r="M769">
        <v>0</v>
      </c>
      <c r="N769">
        <v>0</v>
      </c>
      <c r="O769">
        <v>27</v>
      </c>
      <c r="P769">
        <v>2131</v>
      </c>
      <c r="Q769">
        <v>22</v>
      </c>
      <c r="R769">
        <v>148</v>
      </c>
      <c r="S769">
        <v>7</v>
      </c>
      <c r="T769">
        <v>0</v>
      </c>
      <c r="U769">
        <v>29809</v>
      </c>
      <c r="V769">
        <v>6771</v>
      </c>
      <c r="W769">
        <v>1989</v>
      </c>
      <c r="X769">
        <v>31</v>
      </c>
      <c r="Y769">
        <v>0</v>
      </c>
      <c r="Z769">
        <v>2037</v>
      </c>
      <c r="AA769">
        <v>0</v>
      </c>
      <c r="AB769">
        <v>3748</v>
      </c>
      <c r="AC769">
        <v>0</v>
      </c>
      <c r="AD769">
        <v>0</v>
      </c>
      <c r="AE769">
        <v>0</v>
      </c>
      <c r="AF769">
        <v>0</v>
      </c>
      <c r="AG769" t="s">
        <v>1310</v>
      </c>
      <c r="AH769" t="s">
        <v>1290</v>
      </c>
      <c r="AI769" t="s">
        <v>1295</v>
      </c>
      <c r="AJ769" s="12" t="s">
        <v>1297</v>
      </c>
      <c r="AK769" t="s">
        <v>125</v>
      </c>
      <c r="AL769" t="s">
        <v>125</v>
      </c>
      <c r="AM769" s="8">
        <v>45178</v>
      </c>
      <c r="AN769" s="12" t="s">
        <v>1297</v>
      </c>
      <c r="AO769" s="12" t="s">
        <v>1297</v>
      </c>
      <c r="AP769" t="s">
        <v>1703</v>
      </c>
      <c r="AQ769" t="s">
        <v>120</v>
      </c>
      <c r="AR769" s="35">
        <v>263642</v>
      </c>
      <c r="AS769" t="s">
        <v>1703</v>
      </c>
      <c r="AU769" s="29">
        <f>IFERROR(Table4[[#This Row],[THT]]/Table4[[#This Row],[ACD_CALLS]],"")</f>
        <v>0</v>
      </c>
      <c r="AV769" s="29">
        <f>COUNTIF(Roster!B:B,Table4[[#This Row],[EMPLID]])</f>
        <v>1</v>
      </c>
      <c r="AW769" s="29">
        <f>IF(Table4[[#This Row],[Is Agent ]]=0,"",SUM(Table4[[#This Row],[I_ACD_TIME]],Table4[[#This Row],[I_ACD_OTHER_TIME]],Table4[[#This Row],[I_ACD_AUX_OUT_TIME]],Table4[[#This Row],[I_ACW_TIME]]))</f>
        <v>21490</v>
      </c>
    </row>
    <row r="770" spans="1:49" x14ac:dyDescent="0.25">
      <c r="A770" s="29" t="str">
        <f>CONCATENATE(Table4[[#This Row],[CMSID]],"-",Table4[[#This Row],[CALL_DATE]])</f>
        <v>263642-45174</v>
      </c>
      <c r="B770">
        <v>13765101</v>
      </c>
      <c r="C770" s="8">
        <v>45174</v>
      </c>
      <c r="D770" t="s">
        <v>123</v>
      </c>
      <c r="E770">
        <v>2</v>
      </c>
      <c r="F770">
        <v>0</v>
      </c>
      <c r="G770">
        <v>312</v>
      </c>
      <c r="H770">
        <v>0</v>
      </c>
      <c r="I770">
        <v>0</v>
      </c>
      <c r="J770">
        <v>35</v>
      </c>
      <c r="K770">
        <v>0</v>
      </c>
      <c r="L770">
        <v>0</v>
      </c>
      <c r="M770">
        <v>0</v>
      </c>
      <c r="N770">
        <v>0</v>
      </c>
      <c r="O770">
        <v>0</v>
      </c>
      <c r="P770">
        <v>0</v>
      </c>
      <c r="Q770">
        <v>0</v>
      </c>
      <c r="R770">
        <v>6</v>
      </c>
      <c r="S770">
        <v>0</v>
      </c>
      <c r="T770">
        <v>0</v>
      </c>
      <c r="U770">
        <v>0</v>
      </c>
      <c r="V770">
        <v>0</v>
      </c>
      <c r="W770">
        <v>0</v>
      </c>
      <c r="X770">
        <v>0</v>
      </c>
      <c r="Y770">
        <v>0</v>
      </c>
      <c r="Z770">
        <v>0</v>
      </c>
      <c r="AA770">
        <v>0</v>
      </c>
      <c r="AB770">
        <v>0</v>
      </c>
      <c r="AC770">
        <v>0</v>
      </c>
      <c r="AD770">
        <v>0</v>
      </c>
      <c r="AE770">
        <v>0</v>
      </c>
      <c r="AF770">
        <v>0</v>
      </c>
      <c r="AG770" t="s">
        <v>1310</v>
      </c>
      <c r="AH770" t="s">
        <v>1290</v>
      </c>
      <c r="AI770" t="s">
        <v>1295</v>
      </c>
      <c r="AJ770" s="12" t="s">
        <v>1297</v>
      </c>
      <c r="AK770" t="s">
        <v>125</v>
      </c>
      <c r="AL770" t="s">
        <v>125</v>
      </c>
      <c r="AM770" s="8">
        <v>45178</v>
      </c>
      <c r="AN770" s="12" t="s">
        <v>1297</v>
      </c>
      <c r="AO770" s="12" t="s">
        <v>1297</v>
      </c>
      <c r="AP770" t="s">
        <v>1703</v>
      </c>
      <c r="AQ770" t="s">
        <v>120</v>
      </c>
      <c r="AR770" s="35">
        <v>263642</v>
      </c>
      <c r="AS770" t="s">
        <v>1703</v>
      </c>
      <c r="AU770" s="29">
        <f>IFERROR(Table4[[#This Row],[THT]]/Table4[[#This Row],[ACD_CALLS]],"")</f>
        <v>0</v>
      </c>
      <c r="AV770" s="29">
        <f>COUNTIF(Roster!B:B,Table4[[#This Row],[EMPLID]])</f>
        <v>1</v>
      </c>
      <c r="AW770" s="29">
        <f>IF(Table4[[#This Row],[Is Agent ]]=0,"",SUM(Table4[[#This Row],[I_ACD_TIME]],Table4[[#This Row],[I_ACD_OTHER_TIME]],Table4[[#This Row],[I_ACD_AUX_OUT_TIME]],Table4[[#This Row],[I_ACW_TIME]]))</f>
        <v>347</v>
      </c>
    </row>
    <row r="771" spans="1:49" x14ac:dyDescent="0.25">
      <c r="A771" s="29" t="str">
        <f>CONCATENATE(Table4[[#This Row],[CMSID]],"-",Table4[[#This Row],[CALL_DATE]])</f>
        <v>263642-45175</v>
      </c>
      <c r="B771">
        <v>13765101</v>
      </c>
      <c r="C771" s="8">
        <v>45175</v>
      </c>
      <c r="D771" t="s">
        <v>123</v>
      </c>
      <c r="E771">
        <v>0</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c r="Z771">
        <v>0</v>
      </c>
      <c r="AA771">
        <v>0</v>
      </c>
      <c r="AB771">
        <v>0</v>
      </c>
      <c r="AC771">
        <v>0</v>
      </c>
      <c r="AD771">
        <v>0</v>
      </c>
      <c r="AE771">
        <v>0</v>
      </c>
      <c r="AF771">
        <v>0</v>
      </c>
      <c r="AG771" t="s">
        <v>1310</v>
      </c>
      <c r="AH771" t="s">
        <v>1290</v>
      </c>
      <c r="AI771" t="s">
        <v>1295</v>
      </c>
      <c r="AJ771" s="12" t="s">
        <v>1297</v>
      </c>
      <c r="AK771" t="s">
        <v>125</v>
      </c>
      <c r="AL771" t="s">
        <v>125</v>
      </c>
      <c r="AM771" s="8">
        <v>45178</v>
      </c>
      <c r="AN771" s="12" t="s">
        <v>1297</v>
      </c>
      <c r="AO771" s="12" t="s">
        <v>1297</v>
      </c>
      <c r="AP771" t="s">
        <v>1703</v>
      </c>
      <c r="AQ771" t="s">
        <v>120</v>
      </c>
      <c r="AR771" s="35">
        <v>263642</v>
      </c>
      <c r="AS771" t="s">
        <v>1703</v>
      </c>
      <c r="AU771" s="29" t="str">
        <f>IFERROR(Table4[[#This Row],[THT]]/Table4[[#This Row],[ACD_CALLS]],"")</f>
        <v/>
      </c>
      <c r="AV771" s="29">
        <f>COUNTIF(Roster!B:B,Table4[[#This Row],[EMPLID]])</f>
        <v>1</v>
      </c>
      <c r="AW771" s="29">
        <f>IF(Table4[[#This Row],[Is Agent ]]=0,"",SUM(Table4[[#This Row],[I_ACD_TIME]],Table4[[#This Row],[I_ACD_OTHER_TIME]],Table4[[#This Row],[I_ACD_AUX_OUT_TIME]],Table4[[#This Row],[I_ACW_TIME]]))</f>
        <v>0</v>
      </c>
    </row>
    <row r="772" spans="1:49" x14ac:dyDescent="0.25">
      <c r="A772" s="29" t="str">
        <f>CONCATENATE(Table4[[#This Row],[CMSID]],"-",Table4[[#This Row],[CALL_DATE]])</f>
        <v>263642-45175</v>
      </c>
      <c r="B772">
        <v>13765101</v>
      </c>
      <c r="C772" s="8">
        <v>45175</v>
      </c>
      <c r="D772" t="s">
        <v>118</v>
      </c>
      <c r="E772">
        <v>30</v>
      </c>
      <c r="F772">
        <v>0</v>
      </c>
      <c r="G772">
        <v>16152</v>
      </c>
      <c r="H772">
        <v>575</v>
      </c>
      <c r="I772">
        <v>513</v>
      </c>
      <c r="J772">
        <v>206</v>
      </c>
      <c r="K772">
        <v>0</v>
      </c>
      <c r="L772">
        <v>6286</v>
      </c>
      <c r="M772">
        <v>230</v>
      </c>
      <c r="N772">
        <v>0</v>
      </c>
      <c r="O772">
        <v>25</v>
      </c>
      <c r="P772">
        <v>1425</v>
      </c>
      <c r="Q772">
        <v>20</v>
      </c>
      <c r="R772">
        <v>108</v>
      </c>
      <c r="S772">
        <v>7</v>
      </c>
      <c r="T772">
        <v>0</v>
      </c>
      <c r="U772">
        <v>29728</v>
      </c>
      <c r="V772">
        <v>9956</v>
      </c>
      <c r="W772">
        <v>2587</v>
      </c>
      <c r="X772">
        <v>41</v>
      </c>
      <c r="Y772">
        <v>0</v>
      </c>
      <c r="Z772">
        <v>2228</v>
      </c>
      <c r="AA772">
        <v>0</v>
      </c>
      <c r="AB772">
        <v>4972</v>
      </c>
      <c r="AC772">
        <v>0</v>
      </c>
      <c r="AD772">
        <v>0</v>
      </c>
      <c r="AE772">
        <v>0</v>
      </c>
      <c r="AF772">
        <v>0</v>
      </c>
      <c r="AG772" t="s">
        <v>1310</v>
      </c>
      <c r="AH772" t="s">
        <v>1290</v>
      </c>
      <c r="AI772" t="s">
        <v>1295</v>
      </c>
      <c r="AJ772" s="12" t="s">
        <v>1297</v>
      </c>
      <c r="AK772" t="s">
        <v>125</v>
      </c>
      <c r="AL772" t="s">
        <v>125</v>
      </c>
      <c r="AM772" s="8">
        <v>45178</v>
      </c>
      <c r="AN772" s="12" t="s">
        <v>1297</v>
      </c>
      <c r="AO772" s="12" t="s">
        <v>1297</v>
      </c>
      <c r="AP772" t="s">
        <v>1703</v>
      </c>
      <c r="AQ772" t="s">
        <v>120</v>
      </c>
      <c r="AR772" s="35">
        <v>263642</v>
      </c>
      <c r="AS772" t="s">
        <v>1703</v>
      </c>
      <c r="AU772" s="29">
        <f>IFERROR(Table4[[#This Row],[THT]]/Table4[[#This Row],[ACD_CALLS]],"")</f>
        <v>0</v>
      </c>
      <c r="AV772" s="29">
        <f>COUNTIF(Roster!B:B,Table4[[#This Row],[EMPLID]])</f>
        <v>1</v>
      </c>
      <c r="AW772" s="29">
        <f>IF(Table4[[#This Row],[Is Agent ]]=0,"",SUM(Table4[[#This Row],[I_ACD_TIME]],Table4[[#This Row],[I_ACD_OTHER_TIME]],Table4[[#This Row],[I_ACD_AUX_OUT_TIME]],Table4[[#This Row],[I_ACW_TIME]]))</f>
        <v>17446</v>
      </c>
    </row>
    <row r="773" spans="1:49" x14ac:dyDescent="0.25">
      <c r="A773" s="29" t="str">
        <f>CONCATENATE(Table4[[#This Row],[CMSID]],"-",Table4[[#This Row],[CALL_DATE]])</f>
        <v>263642-45173</v>
      </c>
      <c r="B773">
        <v>13765101</v>
      </c>
      <c r="C773" s="8">
        <v>45173</v>
      </c>
      <c r="D773" t="s">
        <v>118</v>
      </c>
      <c r="E773">
        <v>26</v>
      </c>
      <c r="F773">
        <v>0</v>
      </c>
      <c r="G773">
        <v>17706</v>
      </c>
      <c r="H773">
        <v>397</v>
      </c>
      <c r="I773">
        <v>304</v>
      </c>
      <c r="J773">
        <v>223</v>
      </c>
      <c r="K773">
        <v>0</v>
      </c>
      <c r="L773">
        <v>4844</v>
      </c>
      <c r="M773">
        <v>0</v>
      </c>
      <c r="N773">
        <v>0</v>
      </c>
      <c r="O773">
        <v>19</v>
      </c>
      <c r="P773">
        <v>1046</v>
      </c>
      <c r="Q773">
        <v>16</v>
      </c>
      <c r="R773">
        <v>82</v>
      </c>
      <c r="S773">
        <v>3</v>
      </c>
      <c r="T773">
        <v>0</v>
      </c>
      <c r="U773">
        <v>28592</v>
      </c>
      <c r="V773">
        <v>8564</v>
      </c>
      <c r="W773">
        <v>1279</v>
      </c>
      <c r="X773">
        <v>70</v>
      </c>
      <c r="Y773">
        <v>0</v>
      </c>
      <c r="Z773">
        <v>1984</v>
      </c>
      <c r="AA773">
        <v>0</v>
      </c>
      <c r="AB773">
        <v>3304</v>
      </c>
      <c r="AC773">
        <v>0</v>
      </c>
      <c r="AD773">
        <v>0</v>
      </c>
      <c r="AE773">
        <v>0</v>
      </c>
      <c r="AF773">
        <v>0</v>
      </c>
      <c r="AG773" t="s">
        <v>1310</v>
      </c>
      <c r="AH773" t="s">
        <v>1290</v>
      </c>
      <c r="AI773" t="s">
        <v>1295</v>
      </c>
      <c r="AJ773" s="12" t="s">
        <v>1297</v>
      </c>
      <c r="AK773" t="s">
        <v>125</v>
      </c>
      <c r="AL773" t="s">
        <v>125</v>
      </c>
      <c r="AM773" s="8">
        <v>45178</v>
      </c>
      <c r="AN773" s="12" t="s">
        <v>1297</v>
      </c>
      <c r="AO773" s="12" t="s">
        <v>1297</v>
      </c>
      <c r="AP773" t="s">
        <v>1703</v>
      </c>
      <c r="AQ773" t="s">
        <v>120</v>
      </c>
      <c r="AR773" s="35">
        <v>263642</v>
      </c>
      <c r="AS773" t="s">
        <v>1703</v>
      </c>
      <c r="AU773" s="29">
        <f>IFERROR(Table4[[#This Row],[THT]]/Table4[[#This Row],[ACD_CALLS]],"")</f>
        <v>0</v>
      </c>
      <c r="AV773" s="29">
        <f>COUNTIF(Roster!B:B,Table4[[#This Row],[EMPLID]])</f>
        <v>1</v>
      </c>
      <c r="AW773" s="29">
        <f>IF(Table4[[#This Row],[Is Agent ]]=0,"",SUM(Table4[[#This Row],[I_ACD_TIME]],Table4[[#This Row],[I_ACD_OTHER_TIME]],Table4[[#This Row],[I_ACD_AUX_OUT_TIME]],Table4[[#This Row],[I_ACW_TIME]]))</f>
        <v>18630</v>
      </c>
    </row>
    <row r="774" spans="1:49" x14ac:dyDescent="0.25">
      <c r="A774" s="29" t="str">
        <f>CONCATENATE(Table4[[#This Row],[CMSID]],"-",Table4[[#This Row],[CALL_DATE]])</f>
        <v>263642-45177</v>
      </c>
      <c r="B774">
        <v>13765101</v>
      </c>
      <c r="C774" s="8">
        <v>45177</v>
      </c>
      <c r="D774" t="s">
        <v>123</v>
      </c>
      <c r="E774">
        <v>1</v>
      </c>
      <c r="F774">
        <v>0</v>
      </c>
      <c r="G774">
        <v>89</v>
      </c>
      <c r="H774">
        <v>0</v>
      </c>
      <c r="I774">
        <v>0</v>
      </c>
      <c r="J774">
        <v>30</v>
      </c>
      <c r="K774">
        <v>0</v>
      </c>
      <c r="L774">
        <v>0</v>
      </c>
      <c r="M774">
        <v>0</v>
      </c>
      <c r="N774">
        <v>0</v>
      </c>
      <c r="O774">
        <v>0</v>
      </c>
      <c r="P774">
        <v>0</v>
      </c>
      <c r="Q774">
        <v>0</v>
      </c>
      <c r="R774">
        <v>3</v>
      </c>
      <c r="S774">
        <v>0</v>
      </c>
      <c r="T774">
        <v>0</v>
      </c>
      <c r="U774">
        <v>0</v>
      </c>
      <c r="V774">
        <v>0</v>
      </c>
      <c r="W774">
        <v>0</v>
      </c>
      <c r="X774">
        <v>0</v>
      </c>
      <c r="Y774">
        <v>0</v>
      </c>
      <c r="Z774">
        <v>0</v>
      </c>
      <c r="AA774">
        <v>0</v>
      </c>
      <c r="AB774">
        <v>0</v>
      </c>
      <c r="AC774">
        <v>0</v>
      </c>
      <c r="AD774">
        <v>0</v>
      </c>
      <c r="AE774">
        <v>0</v>
      </c>
      <c r="AF774">
        <v>0</v>
      </c>
      <c r="AG774" t="s">
        <v>1310</v>
      </c>
      <c r="AH774" t="s">
        <v>1290</v>
      </c>
      <c r="AI774" t="s">
        <v>1295</v>
      </c>
      <c r="AJ774" s="12" t="s">
        <v>1297</v>
      </c>
      <c r="AK774" t="s">
        <v>125</v>
      </c>
      <c r="AL774" t="s">
        <v>125</v>
      </c>
      <c r="AM774" s="8">
        <v>45178</v>
      </c>
      <c r="AN774" s="12" t="s">
        <v>1297</v>
      </c>
      <c r="AO774" s="12" t="s">
        <v>1297</v>
      </c>
      <c r="AP774" t="s">
        <v>1703</v>
      </c>
      <c r="AQ774" t="s">
        <v>120</v>
      </c>
      <c r="AR774" s="35">
        <v>263642</v>
      </c>
      <c r="AS774" t="s">
        <v>1703</v>
      </c>
      <c r="AU774" s="29">
        <f>IFERROR(Table4[[#This Row],[THT]]/Table4[[#This Row],[ACD_CALLS]],"")</f>
        <v>0</v>
      </c>
      <c r="AV774" s="29">
        <f>COUNTIF(Roster!B:B,Table4[[#This Row],[EMPLID]])</f>
        <v>1</v>
      </c>
      <c r="AW774" s="29">
        <f>IF(Table4[[#This Row],[Is Agent ]]=0,"",SUM(Table4[[#This Row],[I_ACD_TIME]],Table4[[#This Row],[I_ACD_OTHER_TIME]],Table4[[#This Row],[I_ACD_AUX_OUT_TIME]],Table4[[#This Row],[I_ACW_TIME]]))</f>
        <v>119</v>
      </c>
    </row>
    <row r="775" spans="1:49" x14ac:dyDescent="0.25">
      <c r="A775" s="29" t="str">
        <f>CONCATENATE(Table4[[#This Row],[CMSID]],"-",Table4[[#This Row],[CALL_DATE]])</f>
        <v>263642-45177</v>
      </c>
      <c r="B775">
        <v>13765101</v>
      </c>
      <c r="C775" s="8">
        <v>45177</v>
      </c>
      <c r="D775" t="s">
        <v>118</v>
      </c>
      <c r="E775">
        <v>38</v>
      </c>
      <c r="F775">
        <v>0</v>
      </c>
      <c r="G775">
        <v>18770</v>
      </c>
      <c r="H775">
        <v>1996</v>
      </c>
      <c r="I775">
        <v>466</v>
      </c>
      <c r="J775">
        <v>374</v>
      </c>
      <c r="K775">
        <v>0</v>
      </c>
      <c r="L775">
        <v>2909</v>
      </c>
      <c r="M775">
        <v>0</v>
      </c>
      <c r="N775">
        <v>0</v>
      </c>
      <c r="O775">
        <v>29</v>
      </c>
      <c r="P775">
        <v>2840</v>
      </c>
      <c r="Q775">
        <v>22</v>
      </c>
      <c r="R775">
        <v>132</v>
      </c>
      <c r="S775">
        <v>5</v>
      </c>
      <c r="T775">
        <v>0</v>
      </c>
      <c r="U775">
        <v>29542</v>
      </c>
      <c r="V775">
        <v>7216</v>
      </c>
      <c r="W775">
        <v>931</v>
      </c>
      <c r="X775">
        <v>28</v>
      </c>
      <c r="Y775">
        <v>0</v>
      </c>
      <c r="Z775">
        <v>1914</v>
      </c>
      <c r="AA775">
        <v>0</v>
      </c>
      <c r="AB775">
        <v>3828</v>
      </c>
      <c r="AC775">
        <v>0</v>
      </c>
      <c r="AD775">
        <v>0</v>
      </c>
      <c r="AE775">
        <v>93</v>
      </c>
      <c r="AF775">
        <v>0</v>
      </c>
      <c r="AG775" t="s">
        <v>1310</v>
      </c>
      <c r="AH775" t="s">
        <v>1290</v>
      </c>
      <c r="AI775" t="s">
        <v>1295</v>
      </c>
      <c r="AJ775" s="12" t="s">
        <v>1297</v>
      </c>
      <c r="AK775" t="s">
        <v>125</v>
      </c>
      <c r="AL775" t="s">
        <v>125</v>
      </c>
      <c r="AM775" s="8">
        <v>45178</v>
      </c>
      <c r="AN775" s="12" t="s">
        <v>1297</v>
      </c>
      <c r="AO775" s="12" t="s">
        <v>1297</v>
      </c>
      <c r="AP775" t="s">
        <v>1703</v>
      </c>
      <c r="AQ775" t="s">
        <v>120</v>
      </c>
      <c r="AR775" s="35">
        <v>263642</v>
      </c>
      <c r="AS775" t="s">
        <v>1703</v>
      </c>
      <c r="AU775" s="29">
        <f>IFERROR(Table4[[#This Row],[THT]]/Table4[[#This Row],[ACD_CALLS]],"")</f>
        <v>0</v>
      </c>
      <c r="AV775" s="29">
        <f>COUNTIF(Roster!B:B,Table4[[#This Row],[EMPLID]])</f>
        <v>1</v>
      </c>
      <c r="AW775" s="29">
        <f>IF(Table4[[#This Row],[Is Agent ]]=0,"",SUM(Table4[[#This Row],[I_ACD_TIME]],Table4[[#This Row],[I_ACD_OTHER_TIME]],Table4[[#This Row],[I_ACD_AUX_OUT_TIME]],Table4[[#This Row],[I_ACW_TIME]]))</f>
        <v>21606</v>
      </c>
    </row>
    <row r="776" spans="1:49" x14ac:dyDescent="0.25">
      <c r="A776" s="29" t="str">
        <f>CONCATENATE(Table4[[#This Row],[CMSID]],"-",Table4[[#This Row],[CALL_DATE]])</f>
        <v>263642-45176</v>
      </c>
      <c r="B776">
        <v>13765101</v>
      </c>
      <c r="C776" s="8">
        <v>45176</v>
      </c>
      <c r="D776" t="s">
        <v>118</v>
      </c>
      <c r="E776">
        <v>38</v>
      </c>
      <c r="F776">
        <v>0</v>
      </c>
      <c r="G776">
        <v>13946</v>
      </c>
      <c r="H776">
        <v>595</v>
      </c>
      <c r="I776">
        <v>287</v>
      </c>
      <c r="J776">
        <v>430</v>
      </c>
      <c r="K776">
        <v>0</v>
      </c>
      <c r="L776">
        <v>3316</v>
      </c>
      <c r="M776">
        <v>0</v>
      </c>
      <c r="N776">
        <v>0</v>
      </c>
      <c r="O776">
        <v>23</v>
      </c>
      <c r="P776">
        <v>896</v>
      </c>
      <c r="Q776">
        <v>12</v>
      </c>
      <c r="R776">
        <v>158</v>
      </c>
      <c r="S776">
        <v>3</v>
      </c>
      <c r="T776">
        <v>0</v>
      </c>
      <c r="U776">
        <v>23853</v>
      </c>
      <c r="V776">
        <v>5936</v>
      </c>
      <c r="W776">
        <v>1966</v>
      </c>
      <c r="X776">
        <v>628</v>
      </c>
      <c r="Y776">
        <v>0</v>
      </c>
      <c r="Z776">
        <v>898</v>
      </c>
      <c r="AA776">
        <v>2</v>
      </c>
      <c r="AB776">
        <v>3470</v>
      </c>
      <c r="AC776">
        <v>0</v>
      </c>
      <c r="AD776">
        <v>0</v>
      </c>
      <c r="AE776">
        <v>0</v>
      </c>
      <c r="AF776">
        <v>0</v>
      </c>
      <c r="AG776" t="s">
        <v>1310</v>
      </c>
      <c r="AH776" t="s">
        <v>1290</v>
      </c>
      <c r="AI776" t="s">
        <v>1295</v>
      </c>
      <c r="AJ776" s="12" t="s">
        <v>1297</v>
      </c>
      <c r="AK776" t="s">
        <v>125</v>
      </c>
      <c r="AL776" t="s">
        <v>125</v>
      </c>
      <c r="AM776" s="8">
        <v>45178</v>
      </c>
      <c r="AN776" s="12" t="s">
        <v>1297</v>
      </c>
      <c r="AO776" s="12" t="s">
        <v>1297</v>
      </c>
      <c r="AP776" t="s">
        <v>1703</v>
      </c>
      <c r="AQ776" t="s">
        <v>120</v>
      </c>
      <c r="AR776" s="35">
        <v>263642</v>
      </c>
      <c r="AS776" t="s">
        <v>1703</v>
      </c>
      <c r="AU776" s="29">
        <f>IFERROR(Table4[[#This Row],[THT]]/Table4[[#This Row],[ACD_CALLS]],"")</f>
        <v>0</v>
      </c>
      <c r="AV776" s="29">
        <f>COUNTIF(Roster!B:B,Table4[[#This Row],[EMPLID]])</f>
        <v>1</v>
      </c>
      <c r="AW776" s="29">
        <f>IF(Table4[[#This Row],[Is Agent ]]=0,"",SUM(Table4[[#This Row],[I_ACD_TIME]],Table4[[#This Row],[I_ACD_OTHER_TIME]],Table4[[#This Row],[I_ACD_AUX_OUT_TIME]],Table4[[#This Row],[I_ACW_TIME]]))</f>
        <v>15258</v>
      </c>
    </row>
    <row r="777" spans="1:49" x14ac:dyDescent="0.25">
      <c r="A777" s="29" t="str">
        <f>CONCATENATE(Table4[[#This Row],[CMSID]],"-",Table4[[#This Row],[CALL_DATE]])</f>
        <v>263642-45170</v>
      </c>
      <c r="B777">
        <v>13765101</v>
      </c>
      <c r="C777" s="8">
        <v>45170</v>
      </c>
      <c r="D777" t="s">
        <v>118</v>
      </c>
      <c r="E777">
        <v>40</v>
      </c>
      <c r="F777">
        <v>0</v>
      </c>
      <c r="G777">
        <v>19107</v>
      </c>
      <c r="H777">
        <v>1302</v>
      </c>
      <c r="I777">
        <v>816</v>
      </c>
      <c r="J777">
        <v>472</v>
      </c>
      <c r="K777">
        <v>0</v>
      </c>
      <c r="L777">
        <v>5911</v>
      </c>
      <c r="M777">
        <v>0</v>
      </c>
      <c r="N777">
        <v>0</v>
      </c>
      <c r="O777">
        <v>24</v>
      </c>
      <c r="P777">
        <v>2495</v>
      </c>
      <c r="Q777">
        <v>22</v>
      </c>
      <c r="R777">
        <v>135</v>
      </c>
      <c r="S777">
        <v>7</v>
      </c>
      <c r="T777">
        <v>0</v>
      </c>
      <c r="U777">
        <v>32002</v>
      </c>
      <c r="V777">
        <v>10465</v>
      </c>
      <c r="W777">
        <v>0</v>
      </c>
      <c r="X777">
        <v>38</v>
      </c>
      <c r="Y777">
        <v>0</v>
      </c>
      <c r="Z777">
        <v>2258</v>
      </c>
      <c r="AA777">
        <v>0</v>
      </c>
      <c r="AB777">
        <v>5834</v>
      </c>
      <c r="AC777">
        <v>0</v>
      </c>
      <c r="AD777">
        <v>0</v>
      </c>
      <c r="AE777">
        <v>0</v>
      </c>
      <c r="AF777">
        <v>0</v>
      </c>
      <c r="AG777" t="s">
        <v>1310</v>
      </c>
      <c r="AH777" t="s">
        <v>1290</v>
      </c>
      <c r="AI777" t="s">
        <v>1295</v>
      </c>
      <c r="AJ777" s="12" t="s">
        <v>1297</v>
      </c>
      <c r="AK777" t="s">
        <v>125</v>
      </c>
      <c r="AL777" t="s">
        <v>125</v>
      </c>
      <c r="AM777" s="8">
        <v>45171</v>
      </c>
      <c r="AN777" s="12" t="s">
        <v>1297</v>
      </c>
      <c r="AO777" s="12" t="s">
        <v>1297</v>
      </c>
      <c r="AP777" t="s">
        <v>1703</v>
      </c>
      <c r="AQ777" t="s">
        <v>120</v>
      </c>
      <c r="AR777" s="35">
        <v>263642</v>
      </c>
      <c r="AS777" t="s">
        <v>1703</v>
      </c>
      <c r="AU777" s="29">
        <f>IFERROR(Table4[[#This Row],[THT]]/Table4[[#This Row],[ACD_CALLS]],"")</f>
        <v>0</v>
      </c>
      <c r="AV777" s="29">
        <f>COUNTIF(Roster!B:B,Table4[[#This Row],[EMPLID]])</f>
        <v>1</v>
      </c>
      <c r="AW777" s="29">
        <f>IF(Table4[[#This Row],[Is Agent ]]=0,"",SUM(Table4[[#This Row],[I_ACD_TIME]],Table4[[#This Row],[I_ACD_OTHER_TIME]],Table4[[#This Row],[I_ACD_AUX_OUT_TIME]],Table4[[#This Row],[I_ACW_TIME]]))</f>
        <v>21697</v>
      </c>
    </row>
    <row r="778" spans="1:49" x14ac:dyDescent="0.25">
      <c r="A778" s="29" t="str">
        <f>CONCATENATE(Table4[[#This Row],[CMSID]],"-",Table4[[#This Row],[CALL_DATE]])</f>
        <v>263642-45173</v>
      </c>
      <c r="B778">
        <v>13765101</v>
      </c>
      <c r="C778" s="8">
        <v>45173</v>
      </c>
      <c r="D778" t="s">
        <v>123</v>
      </c>
      <c r="E778">
        <v>0</v>
      </c>
      <c r="F778">
        <v>0</v>
      </c>
      <c r="G778">
        <v>0</v>
      </c>
      <c r="H778">
        <v>0</v>
      </c>
      <c r="I778">
        <v>0</v>
      </c>
      <c r="J778">
        <v>0</v>
      </c>
      <c r="K778">
        <v>0</v>
      </c>
      <c r="L778">
        <v>0</v>
      </c>
      <c r="M778">
        <v>0</v>
      </c>
      <c r="N778">
        <v>0</v>
      </c>
      <c r="O778">
        <v>0</v>
      </c>
      <c r="P778">
        <v>0</v>
      </c>
      <c r="Q778">
        <v>0</v>
      </c>
      <c r="R778">
        <v>0</v>
      </c>
      <c r="S778">
        <v>0</v>
      </c>
      <c r="T778">
        <v>0</v>
      </c>
      <c r="U778">
        <v>0</v>
      </c>
      <c r="V778">
        <v>0</v>
      </c>
      <c r="W778">
        <v>0</v>
      </c>
      <c r="X778">
        <v>0</v>
      </c>
      <c r="Y778">
        <v>0</v>
      </c>
      <c r="Z778">
        <v>0</v>
      </c>
      <c r="AA778">
        <v>0</v>
      </c>
      <c r="AB778">
        <v>0</v>
      </c>
      <c r="AC778">
        <v>0</v>
      </c>
      <c r="AD778">
        <v>0</v>
      </c>
      <c r="AE778">
        <v>0</v>
      </c>
      <c r="AF778">
        <v>0</v>
      </c>
      <c r="AG778" t="s">
        <v>1310</v>
      </c>
      <c r="AH778" t="s">
        <v>1290</v>
      </c>
      <c r="AI778" t="s">
        <v>1295</v>
      </c>
      <c r="AJ778" s="12" t="s">
        <v>1297</v>
      </c>
      <c r="AK778" t="s">
        <v>125</v>
      </c>
      <c r="AL778" t="s">
        <v>125</v>
      </c>
      <c r="AM778" s="8">
        <v>45178</v>
      </c>
      <c r="AN778" s="12" t="s">
        <v>1297</v>
      </c>
      <c r="AO778" s="12" t="s">
        <v>1297</v>
      </c>
      <c r="AP778" t="s">
        <v>1703</v>
      </c>
      <c r="AQ778" t="s">
        <v>120</v>
      </c>
      <c r="AR778" s="35">
        <v>263642</v>
      </c>
      <c r="AS778" t="s">
        <v>1703</v>
      </c>
      <c r="AU778" s="29" t="str">
        <f>IFERROR(Table4[[#This Row],[THT]]/Table4[[#This Row],[ACD_CALLS]],"")</f>
        <v/>
      </c>
      <c r="AV778" s="29">
        <f>COUNTIF(Roster!B:B,Table4[[#This Row],[EMPLID]])</f>
        <v>1</v>
      </c>
      <c r="AW778" s="29">
        <f>IF(Table4[[#This Row],[Is Agent ]]=0,"",SUM(Table4[[#This Row],[I_ACD_TIME]],Table4[[#This Row],[I_ACD_OTHER_TIME]],Table4[[#This Row],[I_ACD_AUX_OUT_TIME]],Table4[[#This Row],[I_ACW_TIME]]))</f>
        <v>0</v>
      </c>
    </row>
    <row r="779" spans="1:49" x14ac:dyDescent="0.25">
      <c r="A779" s="29" t="str">
        <f>CONCATENATE(Table4[[#This Row],[CMSID]],"-",Table4[[#This Row],[CALL_DATE]])</f>
        <v>263642-45170</v>
      </c>
      <c r="B779">
        <v>13765101</v>
      </c>
      <c r="C779" s="8">
        <v>45170</v>
      </c>
      <c r="D779" t="s">
        <v>123</v>
      </c>
      <c r="E779">
        <v>1</v>
      </c>
      <c r="F779">
        <v>0</v>
      </c>
      <c r="G779">
        <v>339</v>
      </c>
      <c r="H779">
        <v>0</v>
      </c>
      <c r="I779">
        <v>0</v>
      </c>
      <c r="J779">
        <v>30</v>
      </c>
      <c r="K779">
        <v>0</v>
      </c>
      <c r="L779">
        <v>0</v>
      </c>
      <c r="M779">
        <v>0</v>
      </c>
      <c r="N779">
        <v>0</v>
      </c>
      <c r="O779">
        <v>0</v>
      </c>
      <c r="P779">
        <v>0</v>
      </c>
      <c r="Q779">
        <v>0</v>
      </c>
      <c r="R779">
        <v>2</v>
      </c>
      <c r="S779">
        <v>0</v>
      </c>
      <c r="T779">
        <v>0</v>
      </c>
      <c r="U779">
        <v>0</v>
      </c>
      <c r="V779">
        <v>0</v>
      </c>
      <c r="W779">
        <v>0</v>
      </c>
      <c r="X779">
        <v>0</v>
      </c>
      <c r="Y779">
        <v>0</v>
      </c>
      <c r="Z779">
        <v>0</v>
      </c>
      <c r="AA779">
        <v>0</v>
      </c>
      <c r="AB779">
        <v>0</v>
      </c>
      <c r="AC779">
        <v>0</v>
      </c>
      <c r="AD779">
        <v>0</v>
      </c>
      <c r="AE779">
        <v>0</v>
      </c>
      <c r="AF779">
        <v>0</v>
      </c>
      <c r="AG779" t="s">
        <v>1310</v>
      </c>
      <c r="AH779" t="s">
        <v>1290</v>
      </c>
      <c r="AI779" t="s">
        <v>1295</v>
      </c>
      <c r="AJ779" s="12" t="s">
        <v>1297</v>
      </c>
      <c r="AK779" t="s">
        <v>125</v>
      </c>
      <c r="AL779" t="s">
        <v>125</v>
      </c>
      <c r="AM779" s="8">
        <v>45171</v>
      </c>
      <c r="AN779" s="12" t="s">
        <v>1297</v>
      </c>
      <c r="AO779" s="12" t="s">
        <v>1297</v>
      </c>
      <c r="AP779" t="s">
        <v>1703</v>
      </c>
      <c r="AQ779" t="s">
        <v>120</v>
      </c>
      <c r="AR779" s="35">
        <v>263642</v>
      </c>
      <c r="AS779" t="s">
        <v>1703</v>
      </c>
      <c r="AU779" s="29">
        <f>IFERROR(Table4[[#This Row],[THT]]/Table4[[#This Row],[ACD_CALLS]],"")</f>
        <v>0</v>
      </c>
      <c r="AV779" s="29">
        <f>COUNTIF(Roster!B:B,Table4[[#This Row],[EMPLID]])</f>
        <v>1</v>
      </c>
      <c r="AW779" s="29">
        <f>IF(Table4[[#This Row],[Is Agent ]]=0,"",SUM(Table4[[#This Row],[I_ACD_TIME]],Table4[[#This Row],[I_ACD_OTHER_TIME]],Table4[[#This Row],[I_ACD_AUX_OUT_TIME]],Table4[[#This Row],[I_ACW_TIME]]))</f>
        <v>369</v>
      </c>
    </row>
    <row r="780" spans="1:49" x14ac:dyDescent="0.25">
      <c r="A780" s="29" t="str">
        <f>CONCATENATE(Table4[[#This Row],[CMSID]],"-",Table4[[#This Row],[CALL_DATE]])</f>
        <v>491644-45170</v>
      </c>
      <c r="B780">
        <v>54649102</v>
      </c>
      <c r="C780" s="8">
        <v>45170</v>
      </c>
      <c r="D780" t="s">
        <v>118</v>
      </c>
      <c r="E780">
        <v>23</v>
      </c>
      <c r="F780">
        <v>0</v>
      </c>
      <c r="G780">
        <v>13029</v>
      </c>
      <c r="H780">
        <v>766</v>
      </c>
      <c r="I780">
        <v>39</v>
      </c>
      <c r="J780">
        <v>0</v>
      </c>
      <c r="K780">
        <v>0</v>
      </c>
      <c r="L780">
        <v>2017</v>
      </c>
      <c r="M780">
        <v>0</v>
      </c>
      <c r="N780">
        <v>0</v>
      </c>
      <c r="O780">
        <v>2</v>
      </c>
      <c r="P780">
        <v>1410</v>
      </c>
      <c r="Q780">
        <v>8</v>
      </c>
      <c r="R780">
        <v>102</v>
      </c>
      <c r="S780">
        <v>0</v>
      </c>
      <c r="T780">
        <v>0</v>
      </c>
      <c r="U780">
        <v>0</v>
      </c>
      <c r="V780">
        <v>0</v>
      </c>
      <c r="W780">
        <v>0</v>
      </c>
      <c r="X780">
        <v>0</v>
      </c>
      <c r="Y780">
        <v>0</v>
      </c>
      <c r="Z780">
        <v>0</v>
      </c>
      <c r="AA780">
        <v>0</v>
      </c>
      <c r="AB780">
        <v>0</v>
      </c>
      <c r="AC780">
        <v>0</v>
      </c>
      <c r="AD780">
        <v>0</v>
      </c>
      <c r="AE780">
        <v>0</v>
      </c>
      <c r="AF780">
        <v>0</v>
      </c>
      <c r="AG780" t="s">
        <v>1351</v>
      </c>
      <c r="AH780" t="s">
        <v>1290</v>
      </c>
      <c r="AI780" t="s">
        <v>1295</v>
      </c>
      <c r="AJ780" s="12" t="s">
        <v>1297</v>
      </c>
      <c r="AK780" t="s">
        <v>128</v>
      </c>
      <c r="AL780" t="s">
        <v>128</v>
      </c>
      <c r="AM780" s="8">
        <v>45171</v>
      </c>
      <c r="AN780" s="12" t="s">
        <v>1297</v>
      </c>
      <c r="AO780" s="12" t="s">
        <v>1297</v>
      </c>
      <c r="AP780" t="s">
        <v>1703</v>
      </c>
      <c r="AQ780" t="s">
        <v>120</v>
      </c>
      <c r="AR780" s="35">
        <v>491644</v>
      </c>
      <c r="AS780" t="s">
        <v>1703</v>
      </c>
      <c r="AU780" s="29">
        <f>IFERROR(Table4[[#This Row],[THT]]/Table4[[#This Row],[ACD_CALLS]],"")</f>
        <v>0</v>
      </c>
      <c r="AV780" s="29">
        <f>COUNTIF(Roster!B:B,Table4[[#This Row],[EMPLID]])</f>
        <v>1</v>
      </c>
      <c r="AW780" s="29">
        <f>IF(Table4[[#This Row],[Is Agent ]]=0,"",SUM(Table4[[#This Row],[I_ACD_TIME]],Table4[[#This Row],[I_ACD_OTHER_TIME]],Table4[[#This Row],[I_ACD_AUX_OUT_TIME]],Table4[[#This Row],[I_ACW_TIME]]))</f>
        <v>13834</v>
      </c>
    </row>
    <row r="781" spans="1:49" x14ac:dyDescent="0.25">
      <c r="A781" s="29" t="str">
        <f>CONCATENATE(Table4[[#This Row],[CMSID]],"-",Table4[[#This Row],[CALL_DATE]])</f>
        <v>491644-45176</v>
      </c>
      <c r="B781">
        <v>54649102</v>
      </c>
      <c r="C781" s="8">
        <v>45176</v>
      </c>
      <c r="D781" t="s">
        <v>123</v>
      </c>
      <c r="E781">
        <v>1</v>
      </c>
      <c r="F781">
        <v>0</v>
      </c>
      <c r="G781">
        <v>880</v>
      </c>
      <c r="H781">
        <v>0</v>
      </c>
      <c r="I781">
        <v>0</v>
      </c>
      <c r="J781">
        <v>0</v>
      </c>
      <c r="K781">
        <v>0</v>
      </c>
      <c r="L781">
        <v>3516</v>
      </c>
      <c r="M781">
        <v>0</v>
      </c>
      <c r="N781">
        <v>0</v>
      </c>
      <c r="O781">
        <v>8</v>
      </c>
      <c r="P781">
        <v>131</v>
      </c>
      <c r="Q781">
        <v>1</v>
      </c>
      <c r="R781">
        <v>2</v>
      </c>
      <c r="S781">
        <v>0</v>
      </c>
      <c r="T781">
        <v>0</v>
      </c>
      <c r="U781">
        <v>29230</v>
      </c>
      <c r="V781">
        <v>8119</v>
      </c>
      <c r="W781">
        <v>1870</v>
      </c>
      <c r="X781">
        <v>34</v>
      </c>
      <c r="Y781">
        <v>0</v>
      </c>
      <c r="Z781">
        <v>1795</v>
      </c>
      <c r="AA781">
        <v>0</v>
      </c>
      <c r="AB781">
        <v>5260</v>
      </c>
      <c r="AC781">
        <v>0</v>
      </c>
      <c r="AD781">
        <v>0</v>
      </c>
      <c r="AE781">
        <v>684</v>
      </c>
      <c r="AF781">
        <v>0</v>
      </c>
      <c r="AG781" t="s">
        <v>1351</v>
      </c>
      <c r="AH781" t="s">
        <v>1290</v>
      </c>
      <c r="AI781" t="s">
        <v>1295</v>
      </c>
      <c r="AJ781" s="12" t="s">
        <v>1297</v>
      </c>
      <c r="AK781" t="s">
        <v>128</v>
      </c>
      <c r="AL781" t="s">
        <v>128</v>
      </c>
      <c r="AM781" s="8">
        <v>45178</v>
      </c>
      <c r="AN781" s="12" t="s">
        <v>1297</v>
      </c>
      <c r="AO781" s="12" t="s">
        <v>1297</v>
      </c>
      <c r="AP781" t="s">
        <v>1703</v>
      </c>
      <c r="AQ781" t="s">
        <v>120</v>
      </c>
      <c r="AR781" s="35">
        <v>491644</v>
      </c>
      <c r="AS781" t="s">
        <v>1703</v>
      </c>
      <c r="AU781" s="29">
        <f>IFERROR(Table4[[#This Row],[THT]]/Table4[[#This Row],[ACD_CALLS]],"")</f>
        <v>0</v>
      </c>
      <c r="AV781" s="29">
        <f>COUNTIF(Roster!B:B,Table4[[#This Row],[EMPLID]])</f>
        <v>1</v>
      </c>
      <c r="AW781" s="29">
        <f>IF(Table4[[#This Row],[Is Agent ]]=0,"",SUM(Table4[[#This Row],[I_ACD_TIME]],Table4[[#This Row],[I_ACD_OTHER_TIME]],Table4[[#This Row],[I_ACD_AUX_OUT_TIME]],Table4[[#This Row],[I_ACW_TIME]]))</f>
        <v>880</v>
      </c>
    </row>
    <row r="782" spans="1:49" x14ac:dyDescent="0.25">
      <c r="A782" s="29" t="str">
        <f>CONCATENATE(Table4[[#This Row],[CMSID]],"-",Table4[[#This Row],[CALL_DATE]])</f>
        <v>491644-45176</v>
      </c>
      <c r="B782">
        <v>54649102</v>
      </c>
      <c r="C782" s="8">
        <v>45176</v>
      </c>
      <c r="D782" t="s">
        <v>118</v>
      </c>
      <c r="E782">
        <v>32</v>
      </c>
      <c r="F782">
        <v>0</v>
      </c>
      <c r="G782">
        <v>16982</v>
      </c>
      <c r="H782">
        <v>1218</v>
      </c>
      <c r="I782">
        <v>325</v>
      </c>
      <c r="J782">
        <v>0</v>
      </c>
      <c r="K782">
        <v>0</v>
      </c>
      <c r="L782">
        <v>325</v>
      </c>
      <c r="M782">
        <v>0</v>
      </c>
      <c r="N782">
        <v>0</v>
      </c>
      <c r="O782">
        <v>3</v>
      </c>
      <c r="P782">
        <v>1578</v>
      </c>
      <c r="Q782">
        <v>11</v>
      </c>
      <c r="R782">
        <v>158</v>
      </c>
      <c r="S782">
        <v>1</v>
      </c>
      <c r="T782">
        <v>2</v>
      </c>
      <c r="U782">
        <v>0</v>
      </c>
      <c r="V782">
        <v>0</v>
      </c>
      <c r="W782">
        <v>0</v>
      </c>
      <c r="X782">
        <v>0</v>
      </c>
      <c r="Y782">
        <v>0</v>
      </c>
      <c r="Z782">
        <v>0</v>
      </c>
      <c r="AA782">
        <v>0</v>
      </c>
      <c r="AB782">
        <v>0</v>
      </c>
      <c r="AC782">
        <v>0</v>
      </c>
      <c r="AD782">
        <v>0</v>
      </c>
      <c r="AE782">
        <v>0</v>
      </c>
      <c r="AF782">
        <v>0</v>
      </c>
      <c r="AG782" t="s">
        <v>1351</v>
      </c>
      <c r="AH782" t="s">
        <v>1290</v>
      </c>
      <c r="AI782" t="s">
        <v>1295</v>
      </c>
      <c r="AJ782" s="12" t="s">
        <v>1297</v>
      </c>
      <c r="AK782" t="s">
        <v>128</v>
      </c>
      <c r="AL782" t="s">
        <v>128</v>
      </c>
      <c r="AM782" s="8">
        <v>45178</v>
      </c>
      <c r="AN782" s="12" t="s">
        <v>1297</v>
      </c>
      <c r="AO782" s="12" t="s">
        <v>1297</v>
      </c>
      <c r="AP782" t="s">
        <v>1703</v>
      </c>
      <c r="AQ782" t="s">
        <v>120</v>
      </c>
      <c r="AR782" s="35">
        <v>491644</v>
      </c>
      <c r="AS782" t="s">
        <v>1703</v>
      </c>
      <c r="AU782" s="29">
        <f>IFERROR(Table4[[#This Row],[THT]]/Table4[[#This Row],[ACD_CALLS]],"")</f>
        <v>0</v>
      </c>
      <c r="AV782" s="29">
        <f>COUNTIF(Roster!B:B,Table4[[#This Row],[EMPLID]])</f>
        <v>1</v>
      </c>
      <c r="AW782" s="29">
        <f>IF(Table4[[#This Row],[Is Agent ]]=0,"",SUM(Table4[[#This Row],[I_ACD_TIME]],Table4[[#This Row],[I_ACD_OTHER_TIME]],Table4[[#This Row],[I_ACD_AUX_OUT_TIME]],Table4[[#This Row],[I_ACW_TIME]]))</f>
        <v>18525</v>
      </c>
    </row>
    <row r="783" spans="1:49" x14ac:dyDescent="0.25">
      <c r="A783" s="29" t="str">
        <f>CONCATENATE(Table4[[#This Row],[CMSID]],"-",Table4[[#This Row],[CALL_DATE]])</f>
        <v>491644-45173</v>
      </c>
      <c r="B783">
        <v>54649102</v>
      </c>
      <c r="C783" s="8">
        <v>45173</v>
      </c>
      <c r="D783" t="s">
        <v>118</v>
      </c>
      <c r="E783">
        <v>27</v>
      </c>
      <c r="F783">
        <v>0</v>
      </c>
      <c r="G783">
        <v>16208</v>
      </c>
      <c r="H783">
        <v>1726</v>
      </c>
      <c r="I783">
        <v>648</v>
      </c>
      <c r="J783">
        <v>0</v>
      </c>
      <c r="K783">
        <v>0</v>
      </c>
      <c r="L783">
        <v>690</v>
      </c>
      <c r="M783">
        <v>0</v>
      </c>
      <c r="N783">
        <v>0</v>
      </c>
      <c r="O783">
        <v>5</v>
      </c>
      <c r="P783">
        <v>2375</v>
      </c>
      <c r="Q783">
        <v>17</v>
      </c>
      <c r="R783">
        <v>128</v>
      </c>
      <c r="S783">
        <v>4</v>
      </c>
      <c r="T783">
        <v>0</v>
      </c>
      <c r="U783">
        <v>0</v>
      </c>
      <c r="V783">
        <v>0</v>
      </c>
      <c r="W783">
        <v>0</v>
      </c>
      <c r="X783">
        <v>0</v>
      </c>
      <c r="Y783">
        <v>0</v>
      </c>
      <c r="Z783">
        <v>0</v>
      </c>
      <c r="AA783">
        <v>0</v>
      </c>
      <c r="AB783">
        <v>0</v>
      </c>
      <c r="AC783">
        <v>0</v>
      </c>
      <c r="AD783">
        <v>0</v>
      </c>
      <c r="AE783">
        <v>0</v>
      </c>
      <c r="AF783">
        <v>0</v>
      </c>
      <c r="AG783" t="s">
        <v>1351</v>
      </c>
      <c r="AH783" t="s">
        <v>1290</v>
      </c>
      <c r="AI783" t="s">
        <v>1295</v>
      </c>
      <c r="AJ783" s="12" t="s">
        <v>1297</v>
      </c>
      <c r="AK783" t="s">
        <v>128</v>
      </c>
      <c r="AL783" t="s">
        <v>128</v>
      </c>
      <c r="AM783" s="8">
        <v>45178</v>
      </c>
      <c r="AN783" s="12" t="s">
        <v>1297</v>
      </c>
      <c r="AO783" s="12" t="s">
        <v>1297</v>
      </c>
      <c r="AP783" t="s">
        <v>1703</v>
      </c>
      <c r="AQ783" t="s">
        <v>120</v>
      </c>
      <c r="AR783" s="35">
        <v>491644</v>
      </c>
      <c r="AS783" t="s">
        <v>1703</v>
      </c>
      <c r="AU783" s="29">
        <f>IFERROR(Table4[[#This Row],[THT]]/Table4[[#This Row],[ACD_CALLS]],"")</f>
        <v>0</v>
      </c>
      <c r="AV783" s="29">
        <f>COUNTIF(Roster!B:B,Table4[[#This Row],[EMPLID]])</f>
        <v>1</v>
      </c>
      <c r="AW783" s="29">
        <f>IF(Table4[[#This Row],[Is Agent ]]=0,"",SUM(Table4[[#This Row],[I_ACD_TIME]],Table4[[#This Row],[I_ACD_OTHER_TIME]],Table4[[#This Row],[I_ACD_AUX_OUT_TIME]],Table4[[#This Row],[I_ACW_TIME]]))</f>
        <v>18582</v>
      </c>
    </row>
    <row r="784" spans="1:49" x14ac:dyDescent="0.25">
      <c r="A784" s="29" t="str">
        <f>CONCATENATE(Table4[[#This Row],[CMSID]],"-",Table4[[#This Row],[CALL_DATE]])</f>
        <v>491644-45177</v>
      </c>
      <c r="B784">
        <v>54649102</v>
      </c>
      <c r="C784" s="8">
        <v>45177</v>
      </c>
      <c r="D784" t="s">
        <v>123</v>
      </c>
      <c r="E784">
        <v>0</v>
      </c>
      <c r="F784">
        <v>0</v>
      </c>
      <c r="G784">
        <v>0</v>
      </c>
      <c r="H784">
        <v>0</v>
      </c>
      <c r="I784">
        <v>0</v>
      </c>
      <c r="J784">
        <v>0</v>
      </c>
      <c r="K784">
        <v>0</v>
      </c>
      <c r="L784">
        <v>5101</v>
      </c>
      <c r="M784">
        <v>0</v>
      </c>
      <c r="N784">
        <v>0</v>
      </c>
      <c r="O784">
        <v>21</v>
      </c>
      <c r="P784">
        <v>451</v>
      </c>
      <c r="Q784">
        <v>3</v>
      </c>
      <c r="R784">
        <v>0</v>
      </c>
      <c r="S784">
        <v>0</v>
      </c>
      <c r="T784">
        <v>0</v>
      </c>
      <c r="U784">
        <v>29367</v>
      </c>
      <c r="V784">
        <v>10272</v>
      </c>
      <c r="W784">
        <v>731</v>
      </c>
      <c r="X784">
        <v>7</v>
      </c>
      <c r="Y784">
        <v>0</v>
      </c>
      <c r="Z784">
        <v>1792</v>
      </c>
      <c r="AA784">
        <v>0</v>
      </c>
      <c r="AB784">
        <v>8303</v>
      </c>
      <c r="AC784">
        <v>0</v>
      </c>
      <c r="AD784">
        <v>0</v>
      </c>
      <c r="AE784">
        <v>105</v>
      </c>
      <c r="AF784">
        <v>0</v>
      </c>
      <c r="AG784" t="s">
        <v>1351</v>
      </c>
      <c r="AH784" t="s">
        <v>1290</v>
      </c>
      <c r="AI784" t="s">
        <v>1295</v>
      </c>
      <c r="AJ784" s="12" t="s">
        <v>1297</v>
      </c>
      <c r="AK784" t="s">
        <v>128</v>
      </c>
      <c r="AL784" t="s">
        <v>128</v>
      </c>
      <c r="AM784" s="8">
        <v>45178</v>
      </c>
      <c r="AN784" s="12" t="s">
        <v>1297</v>
      </c>
      <c r="AO784" s="12" t="s">
        <v>1297</v>
      </c>
      <c r="AP784" t="s">
        <v>1703</v>
      </c>
      <c r="AQ784" t="s">
        <v>120</v>
      </c>
      <c r="AR784" s="35">
        <v>491644</v>
      </c>
      <c r="AS784" t="s">
        <v>1703</v>
      </c>
      <c r="AU784" s="29" t="str">
        <f>IFERROR(Table4[[#This Row],[THT]]/Table4[[#This Row],[ACD_CALLS]],"")</f>
        <v/>
      </c>
      <c r="AV784" s="29">
        <f>COUNTIF(Roster!B:B,Table4[[#This Row],[EMPLID]])</f>
        <v>1</v>
      </c>
      <c r="AW784" s="29">
        <f>IF(Table4[[#This Row],[Is Agent ]]=0,"",SUM(Table4[[#This Row],[I_ACD_TIME]],Table4[[#This Row],[I_ACD_OTHER_TIME]],Table4[[#This Row],[I_ACD_AUX_OUT_TIME]],Table4[[#This Row],[I_ACW_TIME]]))</f>
        <v>0</v>
      </c>
    </row>
    <row r="785" spans="1:49" x14ac:dyDescent="0.25">
      <c r="A785" s="29" t="str">
        <f>CONCATENATE(Table4[[#This Row],[CMSID]],"-",Table4[[#This Row],[CALL_DATE]])</f>
        <v>491644-45175</v>
      </c>
      <c r="B785">
        <v>54649102</v>
      </c>
      <c r="C785" s="8">
        <v>45175</v>
      </c>
      <c r="D785" t="s">
        <v>118</v>
      </c>
      <c r="E785">
        <v>26</v>
      </c>
      <c r="F785">
        <v>0</v>
      </c>
      <c r="G785">
        <v>14062</v>
      </c>
      <c r="H785">
        <v>1516</v>
      </c>
      <c r="I785">
        <v>367</v>
      </c>
      <c r="J785">
        <v>0</v>
      </c>
      <c r="K785">
        <v>0</v>
      </c>
      <c r="L785">
        <v>373</v>
      </c>
      <c r="M785">
        <v>0</v>
      </c>
      <c r="N785">
        <v>0</v>
      </c>
      <c r="O785">
        <v>5</v>
      </c>
      <c r="P785">
        <v>1939</v>
      </c>
      <c r="Q785">
        <v>13</v>
      </c>
      <c r="R785">
        <v>123</v>
      </c>
      <c r="S785">
        <v>1</v>
      </c>
      <c r="T785">
        <v>0</v>
      </c>
      <c r="U785">
        <v>0</v>
      </c>
      <c r="V785">
        <v>0</v>
      </c>
      <c r="W785">
        <v>0</v>
      </c>
      <c r="X785">
        <v>0</v>
      </c>
      <c r="Y785">
        <v>0</v>
      </c>
      <c r="Z785">
        <v>0</v>
      </c>
      <c r="AA785">
        <v>0</v>
      </c>
      <c r="AB785">
        <v>0</v>
      </c>
      <c r="AC785">
        <v>0</v>
      </c>
      <c r="AD785">
        <v>0</v>
      </c>
      <c r="AE785">
        <v>0</v>
      </c>
      <c r="AF785">
        <v>0</v>
      </c>
      <c r="AG785" t="s">
        <v>1351</v>
      </c>
      <c r="AH785" t="s">
        <v>1290</v>
      </c>
      <c r="AI785" t="s">
        <v>1295</v>
      </c>
      <c r="AJ785" s="12" t="s">
        <v>1297</v>
      </c>
      <c r="AK785" t="s">
        <v>128</v>
      </c>
      <c r="AL785" t="s">
        <v>128</v>
      </c>
      <c r="AM785" s="8">
        <v>45178</v>
      </c>
      <c r="AN785" s="12" t="s">
        <v>1297</v>
      </c>
      <c r="AO785" s="12" t="s">
        <v>1297</v>
      </c>
      <c r="AP785" t="s">
        <v>1703</v>
      </c>
      <c r="AQ785" t="s">
        <v>120</v>
      </c>
      <c r="AR785" s="35">
        <v>491644</v>
      </c>
      <c r="AS785" t="s">
        <v>1703</v>
      </c>
      <c r="AU785" s="29">
        <f>IFERROR(Table4[[#This Row],[THT]]/Table4[[#This Row],[ACD_CALLS]],"")</f>
        <v>0</v>
      </c>
      <c r="AV785" s="29">
        <f>COUNTIF(Roster!B:B,Table4[[#This Row],[EMPLID]])</f>
        <v>1</v>
      </c>
      <c r="AW785" s="29">
        <f>IF(Table4[[#This Row],[Is Agent ]]=0,"",SUM(Table4[[#This Row],[I_ACD_TIME]],Table4[[#This Row],[I_ACD_OTHER_TIME]],Table4[[#This Row],[I_ACD_AUX_OUT_TIME]],Table4[[#This Row],[I_ACW_TIME]]))</f>
        <v>15945</v>
      </c>
    </row>
    <row r="786" spans="1:49" x14ac:dyDescent="0.25">
      <c r="A786" s="29" t="str">
        <f>CONCATENATE(Table4[[#This Row],[CMSID]],"-",Table4[[#This Row],[CALL_DATE]])</f>
        <v>491644-45173</v>
      </c>
      <c r="B786">
        <v>54649102</v>
      </c>
      <c r="C786" s="8">
        <v>45173</v>
      </c>
      <c r="D786" t="s">
        <v>123</v>
      </c>
      <c r="E786">
        <v>1</v>
      </c>
      <c r="F786">
        <v>0</v>
      </c>
      <c r="G786">
        <v>596</v>
      </c>
      <c r="H786">
        <v>0</v>
      </c>
      <c r="I786">
        <v>0</v>
      </c>
      <c r="J786">
        <v>0</v>
      </c>
      <c r="K786">
        <v>0</v>
      </c>
      <c r="L786">
        <v>4866</v>
      </c>
      <c r="M786">
        <v>0</v>
      </c>
      <c r="N786">
        <v>0</v>
      </c>
      <c r="O786">
        <v>15</v>
      </c>
      <c r="P786">
        <v>482</v>
      </c>
      <c r="Q786">
        <v>4</v>
      </c>
      <c r="R786">
        <v>3</v>
      </c>
      <c r="S786">
        <v>0</v>
      </c>
      <c r="T786">
        <v>0</v>
      </c>
      <c r="U786">
        <v>29041</v>
      </c>
      <c r="V786">
        <v>10339</v>
      </c>
      <c r="W786">
        <v>41</v>
      </c>
      <c r="X786">
        <v>21</v>
      </c>
      <c r="Y786">
        <v>0</v>
      </c>
      <c r="Z786">
        <v>1798</v>
      </c>
      <c r="AA786">
        <v>0</v>
      </c>
      <c r="AB786">
        <v>7817</v>
      </c>
      <c r="AC786">
        <v>0</v>
      </c>
      <c r="AD786">
        <v>0</v>
      </c>
      <c r="AE786">
        <v>0</v>
      </c>
      <c r="AF786">
        <v>0</v>
      </c>
      <c r="AG786" t="s">
        <v>1351</v>
      </c>
      <c r="AH786" t="s">
        <v>1290</v>
      </c>
      <c r="AI786" t="s">
        <v>1295</v>
      </c>
      <c r="AJ786" s="12" t="s">
        <v>1297</v>
      </c>
      <c r="AK786" t="s">
        <v>128</v>
      </c>
      <c r="AL786" t="s">
        <v>128</v>
      </c>
      <c r="AM786" s="8">
        <v>45178</v>
      </c>
      <c r="AN786" s="12" t="s">
        <v>1297</v>
      </c>
      <c r="AO786" s="12" t="s">
        <v>1297</v>
      </c>
      <c r="AP786" t="s">
        <v>1703</v>
      </c>
      <c r="AQ786" t="s">
        <v>120</v>
      </c>
      <c r="AR786" s="35">
        <v>491644</v>
      </c>
      <c r="AS786" t="s">
        <v>1703</v>
      </c>
      <c r="AU786" s="29">
        <f>IFERROR(Table4[[#This Row],[THT]]/Table4[[#This Row],[ACD_CALLS]],"")</f>
        <v>0</v>
      </c>
      <c r="AV786" s="29">
        <f>COUNTIF(Roster!B:B,Table4[[#This Row],[EMPLID]])</f>
        <v>1</v>
      </c>
      <c r="AW786" s="29">
        <f>IF(Table4[[#This Row],[Is Agent ]]=0,"",SUM(Table4[[#This Row],[I_ACD_TIME]],Table4[[#This Row],[I_ACD_OTHER_TIME]],Table4[[#This Row],[I_ACD_AUX_OUT_TIME]],Table4[[#This Row],[I_ACW_TIME]]))</f>
        <v>596</v>
      </c>
    </row>
    <row r="787" spans="1:49" x14ac:dyDescent="0.25">
      <c r="A787" s="29" t="str">
        <f>CONCATENATE(Table4[[#This Row],[CMSID]],"-",Table4[[#This Row],[CALL_DATE]])</f>
        <v>491644-45175</v>
      </c>
      <c r="B787">
        <v>54649102</v>
      </c>
      <c r="C787" s="8">
        <v>45175</v>
      </c>
      <c r="D787" t="s">
        <v>123</v>
      </c>
      <c r="E787">
        <v>0</v>
      </c>
      <c r="F787">
        <v>0</v>
      </c>
      <c r="G787">
        <v>0</v>
      </c>
      <c r="H787">
        <v>0</v>
      </c>
      <c r="I787">
        <v>0</v>
      </c>
      <c r="J787">
        <v>0</v>
      </c>
      <c r="K787">
        <v>0</v>
      </c>
      <c r="L787">
        <v>3624</v>
      </c>
      <c r="M787">
        <v>0</v>
      </c>
      <c r="N787">
        <v>0</v>
      </c>
      <c r="O787">
        <v>19</v>
      </c>
      <c r="P787">
        <v>55</v>
      </c>
      <c r="Q787">
        <v>2</v>
      </c>
      <c r="R787">
        <v>0</v>
      </c>
      <c r="S787">
        <v>1</v>
      </c>
      <c r="T787">
        <v>0</v>
      </c>
      <c r="U787">
        <v>27212</v>
      </c>
      <c r="V787">
        <v>9650</v>
      </c>
      <c r="W787">
        <v>1860</v>
      </c>
      <c r="X787">
        <v>40</v>
      </c>
      <c r="Y787">
        <v>1</v>
      </c>
      <c r="Z787">
        <v>1793</v>
      </c>
      <c r="AA787">
        <v>0</v>
      </c>
      <c r="AB787">
        <v>5873</v>
      </c>
      <c r="AC787">
        <v>1038</v>
      </c>
      <c r="AD787">
        <v>0</v>
      </c>
      <c r="AE787">
        <v>497</v>
      </c>
      <c r="AF787">
        <v>0</v>
      </c>
      <c r="AG787" t="s">
        <v>1351</v>
      </c>
      <c r="AH787" t="s">
        <v>1290</v>
      </c>
      <c r="AI787" t="s">
        <v>1295</v>
      </c>
      <c r="AJ787" s="12" t="s">
        <v>1297</v>
      </c>
      <c r="AK787" t="s">
        <v>128</v>
      </c>
      <c r="AL787" t="s">
        <v>128</v>
      </c>
      <c r="AM787" s="8">
        <v>45178</v>
      </c>
      <c r="AN787" s="12" t="s">
        <v>1297</v>
      </c>
      <c r="AO787" s="12" t="s">
        <v>1297</v>
      </c>
      <c r="AP787" t="s">
        <v>1703</v>
      </c>
      <c r="AQ787" t="s">
        <v>120</v>
      </c>
      <c r="AR787" s="35">
        <v>491644</v>
      </c>
      <c r="AS787" t="s">
        <v>1703</v>
      </c>
      <c r="AU787" s="29" t="str">
        <f>IFERROR(Table4[[#This Row],[THT]]/Table4[[#This Row],[ACD_CALLS]],"")</f>
        <v/>
      </c>
      <c r="AV787" s="29">
        <f>COUNTIF(Roster!B:B,Table4[[#This Row],[EMPLID]])</f>
        <v>1</v>
      </c>
      <c r="AW787" s="29">
        <f>IF(Table4[[#This Row],[Is Agent ]]=0,"",SUM(Table4[[#This Row],[I_ACD_TIME]],Table4[[#This Row],[I_ACD_OTHER_TIME]],Table4[[#This Row],[I_ACD_AUX_OUT_TIME]],Table4[[#This Row],[I_ACW_TIME]]))</f>
        <v>0</v>
      </c>
    </row>
    <row r="788" spans="1:49" x14ac:dyDescent="0.25">
      <c r="A788" s="29" t="str">
        <f>CONCATENATE(Table4[[#This Row],[CMSID]],"-",Table4[[#This Row],[CALL_DATE]])</f>
        <v>491644-45174</v>
      </c>
      <c r="B788">
        <v>54649102</v>
      </c>
      <c r="C788" s="8">
        <v>45174</v>
      </c>
      <c r="D788" t="s">
        <v>118</v>
      </c>
      <c r="E788">
        <v>34</v>
      </c>
      <c r="F788">
        <v>0</v>
      </c>
      <c r="G788">
        <v>19097</v>
      </c>
      <c r="H788">
        <v>660</v>
      </c>
      <c r="I788">
        <v>216</v>
      </c>
      <c r="J788">
        <v>0</v>
      </c>
      <c r="K788">
        <v>0</v>
      </c>
      <c r="L788">
        <v>216</v>
      </c>
      <c r="M788">
        <v>0</v>
      </c>
      <c r="N788">
        <v>0</v>
      </c>
      <c r="O788">
        <v>5</v>
      </c>
      <c r="P788">
        <v>878</v>
      </c>
      <c r="Q788">
        <v>10</v>
      </c>
      <c r="R788">
        <v>164</v>
      </c>
      <c r="S788">
        <v>2</v>
      </c>
      <c r="T788">
        <v>0</v>
      </c>
      <c r="U788">
        <v>0</v>
      </c>
      <c r="V788">
        <v>0</v>
      </c>
      <c r="W788">
        <v>0</v>
      </c>
      <c r="X788">
        <v>0</v>
      </c>
      <c r="Y788">
        <v>0</v>
      </c>
      <c r="Z788">
        <v>0</v>
      </c>
      <c r="AA788">
        <v>0</v>
      </c>
      <c r="AB788">
        <v>0</v>
      </c>
      <c r="AC788">
        <v>0</v>
      </c>
      <c r="AD788">
        <v>0</v>
      </c>
      <c r="AE788">
        <v>0</v>
      </c>
      <c r="AF788">
        <v>0</v>
      </c>
      <c r="AG788" t="s">
        <v>1351</v>
      </c>
      <c r="AH788" t="s">
        <v>1290</v>
      </c>
      <c r="AI788" t="s">
        <v>1295</v>
      </c>
      <c r="AJ788" s="12" t="s">
        <v>1297</v>
      </c>
      <c r="AK788" t="s">
        <v>128</v>
      </c>
      <c r="AL788" t="s">
        <v>128</v>
      </c>
      <c r="AM788" s="8">
        <v>45178</v>
      </c>
      <c r="AN788" s="12" t="s">
        <v>1297</v>
      </c>
      <c r="AO788" s="12" t="s">
        <v>1297</v>
      </c>
      <c r="AP788" t="s">
        <v>1703</v>
      </c>
      <c r="AQ788" t="s">
        <v>120</v>
      </c>
      <c r="AR788" s="35">
        <v>491644</v>
      </c>
      <c r="AS788" t="s">
        <v>1703</v>
      </c>
      <c r="AU788" s="29">
        <f>IFERROR(Table4[[#This Row],[THT]]/Table4[[#This Row],[ACD_CALLS]],"")</f>
        <v>0</v>
      </c>
      <c r="AV788" s="29">
        <f>COUNTIF(Roster!B:B,Table4[[#This Row],[EMPLID]])</f>
        <v>1</v>
      </c>
      <c r="AW788" s="29">
        <f>IF(Table4[[#This Row],[Is Agent ]]=0,"",SUM(Table4[[#This Row],[I_ACD_TIME]],Table4[[#This Row],[I_ACD_OTHER_TIME]],Table4[[#This Row],[I_ACD_AUX_OUT_TIME]],Table4[[#This Row],[I_ACW_TIME]]))</f>
        <v>19973</v>
      </c>
    </row>
    <row r="789" spans="1:49" x14ac:dyDescent="0.25">
      <c r="A789" s="29" t="str">
        <f>CONCATENATE(Table4[[#This Row],[CMSID]],"-",Table4[[#This Row],[CALL_DATE]])</f>
        <v>491644-45170</v>
      </c>
      <c r="B789">
        <v>54649102</v>
      </c>
      <c r="C789" s="8">
        <v>45170</v>
      </c>
      <c r="D789" t="s">
        <v>123</v>
      </c>
      <c r="E789">
        <v>3</v>
      </c>
      <c r="F789">
        <v>0</v>
      </c>
      <c r="G789">
        <v>1750</v>
      </c>
      <c r="H789">
        <v>0</v>
      </c>
      <c r="I789">
        <v>0</v>
      </c>
      <c r="J789">
        <v>0</v>
      </c>
      <c r="K789">
        <v>0</v>
      </c>
      <c r="L789">
        <v>6312</v>
      </c>
      <c r="M789">
        <v>0</v>
      </c>
      <c r="N789">
        <v>0</v>
      </c>
      <c r="O789">
        <v>21</v>
      </c>
      <c r="P789">
        <v>459</v>
      </c>
      <c r="Q789">
        <v>3</v>
      </c>
      <c r="R789">
        <v>9</v>
      </c>
      <c r="S789">
        <v>0</v>
      </c>
      <c r="T789">
        <v>1</v>
      </c>
      <c r="U789">
        <v>28916</v>
      </c>
      <c r="V789">
        <v>12813</v>
      </c>
      <c r="W789">
        <v>148</v>
      </c>
      <c r="X789">
        <v>27</v>
      </c>
      <c r="Y789">
        <v>0</v>
      </c>
      <c r="Z789">
        <v>1793</v>
      </c>
      <c r="AA789">
        <v>0</v>
      </c>
      <c r="AB789">
        <v>8629</v>
      </c>
      <c r="AC789">
        <v>0</v>
      </c>
      <c r="AD789">
        <v>0</v>
      </c>
      <c r="AE789">
        <v>24</v>
      </c>
      <c r="AF789">
        <v>0</v>
      </c>
      <c r="AG789" t="s">
        <v>1351</v>
      </c>
      <c r="AH789" t="s">
        <v>1290</v>
      </c>
      <c r="AI789" t="s">
        <v>1295</v>
      </c>
      <c r="AJ789" s="12" t="s">
        <v>1297</v>
      </c>
      <c r="AK789" t="s">
        <v>128</v>
      </c>
      <c r="AL789" t="s">
        <v>128</v>
      </c>
      <c r="AM789" s="8">
        <v>45171</v>
      </c>
      <c r="AN789" s="12" t="s">
        <v>1297</v>
      </c>
      <c r="AO789" s="12" t="s">
        <v>1297</v>
      </c>
      <c r="AP789" t="s">
        <v>1703</v>
      </c>
      <c r="AQ789" t="s">
        <v>120</v>
      </c>
      <c r="AR789" s="35">
        <v>491644</v>
      </c>
      <c r="AS789" t="s">
        <v>1703</v>
      </c>
      <c r="AU789" s="29">
        <f>IFERROR(Table4[[#This Row],[THT]]/Table4[[#This Row],[ACD_CALLS]],"")</f>
        <v>0</v>
      </c>
      <c r="AV789" s="29">
        <f>COUNTIF(Roster!B:B,Table4[[#This Row],[EMPLID]])</f>
        <v>1</v>
      </c>
      <c r="AW789" s="29">
        <f>IF(Table4[[#This Row],[Is Agent ]]=0,"",SUM(Table4[[#This Row],[I_ACD_TIME]],Table4[[#This Row],[I_ACD_OTHER_TIME]],Table4[[#This Row],[I_ACD_AUX_OUT_TIME]],Table4[[#This Row],[I_ACW_TIME]]))</f>
        <v>1750</v>
      </c>
    </row>
    <row r="790" spans="1:49" x14ac:dyDescent="0.25">
      <c r="A790" s="29" t="str">
        <f>CONCATENATE(Table4[[#This Row],[CMSID]],"-",Table4[[#This Row],[CALL_DATE]])</f>
        <v>491644-45174</v>
      </c>
      <c r="B790">
        <v>54649102</v>
      </c>
      <c r="C790" s="8">
        <v>45174</v>
      </c>
      <c r="D790" t="s">
        <v>123</v>
      </c>
      <c r="E790">
        <v>0</v>
      </c>
      <c r="F790">
        <v>0</v>
      </c>
      <c r="G790">
        <v>0</v>
      </c>
      <c r="H790">
        <v>0</v>
      </c>
      <c r="I790">
        <v>0</v>
      </c>
      <c r="J790">
        <v>0</v>
      </c>
      <c r="K790">
        <v>0</v>
      </c>
      <c r="L790">
        <v>3053</v>
      </c>
      <c r="M790">
        <v>0</v>
      </c>
      <c r="N790">
        <v>0</v>
      </c>
      <c r="O790">
        <v>19</v>
      </c>
      <c r="P790">
        <v>19</v>
      </c>
      <c r="Q790">
        <v>1</v>
      </c>
      <c r="R790">
        <v>0</v>
      </c>
      <c r="S790">
        <v>0</v>
      </c>
      <c r="T790">
        <v>0</v>
      </c>
      <c r="U790">
        <v>29089</v>
      </c>
      <c r="V790">
        <v>7589</v>
      </c>
      <c r="W790">
        <v>1579</v>
      </c>
      <c r="X790">
        <v>13</v>
      </c>
      <c r="Y790">
        <v>46</v>
      </c>
      <c r="Z790">
        <v>1799</v>
      </c>
      <c r="AA790">
        <v>0</v>
      </c>
      <c r="AB790">
        <v>5502</v>
      </c>
      <c r="AC790">
        <v>0</v>
      </c>
      <c r="AD790">
        <v>0</v>
      </c>
      <c r="AE790">
        <v>0</v>
      </c>
      <c r="AF790">
        <v>0</v>
      </c>
      <c r="AG790" t="s">
        <v>1351</v>
      </c>
      <c r="AH790" t="s">
        <v>1290</v>
      </c>
      <c r="AI790" t="s">
        <v>1295</v>
      </c>
      <c r="AJ790" s="12" t="s">
        <v>1297</v>
      </c>
      <c r="AK790" t="s">
        <v>128</v>
      </c>
      <c r="AL790" t="s">
        <v>128</v>
      </c>
      <c r="AM790" s="8">
        <v>45178</v>
      </c>
      <c r="AN790" s="12" t="s">
        <v>1297</v>
      </c>
      <c r="AO790" s="12" t="s">
        <v>1297</v>
      </c>
      <c r="AP790" t="s">
        <v>1703</v>
      </c>
      <c r="AQ790" t="s">
        <v>120</v>
      </c>
      <c r="AR790" s="35">
        <v>491644</v>
      </c>
      <c r="AS790" t="s">
        <v>1703</v>
      </c>
      <c r="AU790" s="29" t="str">
        <f>IFERROR(Table4[[#This Row],[THT]]/Table4[[#This Row],[ACD_CALLS]],"")</f>
        <v/>
      </c>
      <c r="AV790" s="29">
        <f>COUNTIF(Roster!B:B,Table4[[#This Row],[EMPLID]])</f>
        <v>1</v>
      </c>
      <c r="AW790" s="29">
        <f>IF(Table4[[#This Row],[Is Agent ]]=0,"",SUM(Table4[[#This Row],[I_ACD_TIME]],Table4[[#This Row],[I_ACD_OTHER_TIME]],Table4[[#This Row],[I_ACD_AUX_OUT_TIME]],Table4[[#This Row],[I_ACW_TIME]]))</f>
        <v>0</v>
      </c>
    </row>
    <row r="791" spans="1:49" x14ac:dyDescent="0.25">
      <c r="A791" s="29" t="str">
        <f>CONCATENATE(Table4[[#This Row],[CMSID]],"-",Table4[[#This Row],[CALL_DATE]])</f>
        <v>491644-45177</v>
      </c>
      <c r="B791">
        <v>54649102</v>
      </c>
      <c r="C791" s="8">
        <v>45177</v>
      </c>
      <c r="D791" t="s">
        <v>118</v>
      </c>
      <c r="E791">
        <v>31</v>
      </c>
      <c r="F791">
        <v>0</v>
      </c>
      <c r="G791">
        <v>17294</v>
      </c>
      <c r="H791">
        <v>920</v>
      </c>
      <c r="I791">
        <v>53</v>
      </c>
      <c r="J791">
        <v>0</v>
      </c>
      <c r="K791">
        <v>0</v>
      </c>
      <c r="L791">
        <v>53</v>
      </c>
      <c r="M791">
        <v>0</v>
      </c>
      <c r="N791">
        <v>0</v>
      </c>
      <c r="O791">
        <v>2</v>
      </c>
      <c r="P791">
        <v>973</v>
      </c>
      <c r="Q791">
        <v>4</v>
      </c>
      <c r="R791">
        <v>150</v>
      </c>
      <c r="S791">
        <v>0</v>
      </c>
      <c r="T791">
        <v>0</v>
      </c>
      <c r="U791">
        <v>0</v>
      </c>
      <c r="V791">
        <v>0</v>
      </c>
      <c r="W791">
        <v>0</v>
      </c>
      <c r="X791">
        <v>0</v>
      </c>
      <c r="Y791">
        <v>0</v>
      </c>
      <c r="Z791">
        <v>0</v>
      </c>
      <c r="AA791">
        <v>0</v>
      </c>
      <c r="AB791">
        <v>0</v>
      </c>
      <c r="AC791">
        <v>0</v>
      </c>
      <c r="AD791">
        <v>0</v>
      </c>
      <c r="AE791">
        <v>0</v>
      </c>
      <c r="AF791">
        <v>0</v>
      </c>
      <c r="AG791" t="s">
        <v>1351</v>
      </c>
      <c r="AH791" t="s">
        <v>1290</v>
      </c>
      <c r="AI791" t="s">
        <v>1295</v>
      </c>
      <c r="AJ791" s="12" t="s">
        <v>1297</v>
      </c>
      <c r="AK791" t="s">
        <v>128</v>
      </c>
      <c r="AL791" t="s">
        <v>128</v>
      </c>
      <c r="AM791" s="8">
        <v>45178</v>
      </c>
      <c r="AN791" s="12" t="s">
        <v>1297</v>
      </c>
      <c r="AO791" s="12" t="s">
        <v>1297</v>
      </c>
      <c r="AP791" t="s">
        <v>1703</v>
      </c>
      <c r="AQ791" t="s">
        <v>120</v>
      </c>
      <c r="AR791" s="35">
        <v>491644</v>
      </c>
      <c r="AS791" t="s">
        <v>1703</v>
      </c>
      <c r="AU791" s="29">
        <f>IFERROR(Table4[[#This Row],[THT]]/Table4[[#This Row],[ACD_CALLS]],"")</f>
        <v>0</v>
      </c>
      <c r="AV791" s="29">
        <f>COUNTIF(Roster!B:B,Table4[[#This Row],[EMPLID]])</f>
        <v>1</v>
      </c>
      <c r="AW791" s="29">
        <f>IF(Table4[[#This Row],[Is Agent ]]=0,"",SUM(Table4[[#This Row],[I_ACD_TIME]],Table4[[#This Row],[I_ACD_OTHER_TIME]],Table4[[#This Row],[I_ACD_AUX_OUT_TIME]],Table4[[#This Row],[I_ACW_TIME]]))</f>
        <v>18267</v>
      </c>
    </row>
    <row r="792" spans="1:49" x14ac:dyDescent="0.25">
      <c r="A792" s="29" t="str">
        <f>CONCATENATE(Table4[[#This Row],[CMSID]],"-",Table4[[#This Row],[CALL_DATE]])</f>
        <v>456644-45170</v>
      </c>
      <c r="B792">
        <v>43006102</v>
      </c>
      <c r="C792" s="8">
        <v>45170</v>
      </c>
      <c r="D792" t="s">
        <v>118</v>
      </c>
      <c r="E792">
        <v>2</v>
      </c>
      <c r="F792">
        <v>0</v>
      </c>
      <c r="G792">
        <v>1019</v>
      </c>
      <c r="H792">
        <v>0</v>
      </c>
      <c r="I792">
        <v>0</v>
      </c>
      <c r="J792">
        <v>0</v>
      </c>
      <c r="K792">
        <v>0</v>
      </c>
      <c r="L792">
        <v>0</v>
      </c>
      <c r="M792">
        <v>0</v>
      </c>
      <c r="N792">
        <v>0</v>
      </c>
      <c r="O792">
        <v>0</v>
      </c>
      <c r="P792">
        <v>0</v>
      </c>
      <c r="Q792">
        <v>0</v>
      </c>
      <c r="R792">
        <v>9</v>
      </c>
      <c r="S792">
        <v>0</v>
      </c>
      <c r="T792">
        <v>0</v>
      </c>
      <c r="U792">
        <v>0</v>
      </c>
      <c r="V792">
        <v>0</v>
      </c>
      <c r="W792">
        <v>0</v>
      </c>
      <c r="X792">
        <v>0</v>
      </c>
      <c r="Y792">
        <v>0</v>
      </c>
      <c r="Z792">
        <v>0</v>
      </c>
      <c r="AA792">
        <v>0</v>
      </c>
      <c r="AB792">
        <v>0</v>
      </c>
      <c r="AC792">
        <v>0</v>
      </c>
      <c r="AD792">
        <v>0</v>
      </c>
      <c r="AE792">
        <v>0</v>
      </c>
      <c r="AF792">
        <v>0</v>
      </c>
      <c r="AG792" t="s">
        <v>1340</v>
      </c>
      <c r="AH792" t="s">
        <v>1287</v>
      </c>
      <c r="AI792" t="s">
        <v>1295</v>
      </c>
      <c r="AJ792" s="12" t="s">
        <v>1297</v>
      </c>
      <c r="AK792" t="s">
        <v>125</v>
      </c>
      <c r="AL792" t="s">
        <v>125</v>
      </c>
      <c r="AM792" s="8">
        <v>45171</v>
      </c>
      <c r="AN792" s="12" t="s">
        <v>1297</v>
      </c>
      <c r="AO792" s="12" t="s">
        <v>1297</v>
      </c>
      <c r="AP792" t="s">
        <v>1703</v>
      </c>
      <c r="AQ792" t="s">
        <v>120</v>
      </c>
      <c r="AR792" s="35">
        <v>456644</v>
      </c>
      <c r="AS792" t="s">
        <v>1703</v>
      </c>
      <c r="AU792" s="29">
        <f>IFERROR(Table4[[#This Row],[THT]]/Table4[[#This Row],[ACD_CALLS]],"")</f>
        <v>0</v>
      </c>
      <c r="AV792" s="29">
        <f>COUNTIF(Roster!B:B,Table4[[#This Row],[EMPLID]])</f>
        <v>1</v>
      </c>
      <c r="AW792" s="29">
        <f>IF(Table4[[#This Row],[Is Agent ]]=0,"",SUM(Table4[[#This Row],[I_ACD_TIME]],Table4[[#This Row],[I_ACD_OTHER_TIME]],Table4[[#This Row],[I_ACD_AUX_OUT_TIME]],Table4[[#This Row],[I_ACW_TIME]]))</f>
        <v>1019</v>
      </c>
    </row>
    <row r="793" spans="1:49" x14ac:dyDescent="0.25">
      <c r="A793" s="29" t="str">
        <f>CONCATENATE(Table4[[#This Row],[CMSID]],"-",Table4[[#This Row],[CALL_DATE]])</f>
        <v>456644-45170</v>
      </c>
      <c r="B793">
        <v>43006102</v>
      </c>
      <c r="C793" s="8">
        <v>45170</v>
      </c>
      <c r="D793" t="s">
        <v>123</v>
      </c>
      <c r="E793">
        <v>0</v>
      </c>
      <c r="F793">
        <v>0</v>
      </c>
      <c r="G793">
        <v>0</v>
      </c>
      <c r="H793">
        <v>0</v>
      </c>
      <c r="I793">
        <v>0</v>
      </c>
      <c r="J793">
        <v>0</v>
      </c>
      <c r="K793">
        <v>0</v>
      </c>
      <c r="L793">
        <v>41</v>
      </c>
      <c r="M793">
        <v>0</v>
      </c>
      <c r="N793">
        <v>0</v>
      </c>
      <c r="O793">
        <v>1</v>
      </c>
      <c r="P793">
        <v>0</v>
      </c>
      <c r="Q793">
        <v>0</v>
      </c>
      <c r="R793">
        <v>0</v>
      </c>
      <c r="S793">
        <v>0</v>
      </c>
      <c r="T793">
        <v>0</v>
      </c>
      <c r="U793">
        <v>1994</v>
      </c>
      <c r="V793">
        <v>966</v>
      </c>
      <c r="W793">
        <v>0</v>
      </c>
      <c r="X793">
        <v>16</v>
      </c>
      <c r="Y793">
        <v>0</v>
      </c>
      <c r="Z793">
        <v>0</v>
      </c>
      <c r="AA793">
        <v>0</v>
      </c>
      <c r="AB793">
        <v>316</v>
      </c>
      <c r="AC793">
        <v>0</v>
      </c>
      <c r="AD793">
        <v>0</v>
      </c>
      <c r="AE793">
        <v>627</v>
      </c>
      <c r="AF793">
        <v>0</v>
      </c>
      <c r="AG793" t="s">
        <v>1340</v>
      </c>
      <c r="AH793" t="s">
        <v>1287</v>
      </c>
      <c r="AI793" t="s">
        <v>1295</v>
      </c>
      <c r="AJ793" s="12" t="s">
        <v>1297</v>
      </c>
      <c r="AK793" t="s">
        <v>125</v>
      </c>
      <c r="AL793" t="s">
        <v>125</v>
      </c>
      <c r="AM793" s="8">
        <v>45171</v>
      </c>
      <c r="AN793" s="12" t="s">
        <v>1297</v>
      </c>
      <c r="AO793" s="12" t="s">
        <v>1297</v>
      </c>
      <c r="AP793" t="s">
        <v>1703</v>
      </c>
      <c r="AQ793" t="s">
        <v>120</v>
      </c>
      <c r="AR793" s="35">
        <v>456644</v>
      </c>
      <c r="AS793" t="s">
        <v>1703</v>
      </c>
      <c r="AU793" s="29" t="str">
        <f>IFERROR(Table4[[#This Row],[THT]]/Table4[[#This Row],[ACD_CALLS]],"")</f>
        <v/>
      </c>
      <c r="AV793" s="29">
        <f>COUNTIF(Roster!B:B,Table4[[#This Row],[EMPLID]])</f>
        <v>1</v>
      </c>
      <c r="AW793" s="29">
        <f>IF(Table4[[#This Row],[Is Agent ]]=0,"",SUM(Table4[[#This Row],[I_ACD_TIME]],Table4[[#This Row],[I_ACD_OTHER_TIME]],Table4[[#This Row],[I_ACD_AUX_OUT_TIME]],Table4[[#This Row],[I_ACW_TIME]]))</f>
        <v>0</v>
      </c>
    </row>
    <row r="794" spans="1:49" x14ac:dyDescent="0.25">
      <c r="A794" s="29" t="str">
        <f>CONCATENATE(Table4[[#This Row],[CMSID]],"-",Table4[[#This Row],[CALL_DATE]])</f>
        <v>136641-45175</v>
      </c>
      <c r="B794">
        <v>123911102</v>
      </c>
      <c r="C794" s="8">
        <v>45175</v>
      </c>
      <c r="D794" t="s">
        <v>123</v>
      </c>
      <c r="E794">
        <v>0</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c r="Z794">
        <v>0</v>
      </c>
      <c r="AA794">
        <v>0</v>
      </c>
      <c r="AB794">
        <v>0</v>
      </c>
      <c r="AC794">
        <v>0</v>
      </c>
      <c r="AD794">
        <v>0</v>
      </c>
      <c r="AE794">
        <v>0</v>
      </c>
      <c r="AF794">
        <v>0</v>
      </c>
      <c r="AG794" t="s">
        <v>1420</v>
      </c>
      <c r="AH794" t="s">
        <v>1701</v>
      </c>
      <c r="AI794" t="s">
        <v>1295</v>
      </c>
      <c r="AJ794" s="12" t="s">
        <v>1297</v>
      </c>
      <c r="AK794" t="s">
        <v>124</v>
      </c>
      <c r="AL794" t="s">
        <v>124</v>
      </c>
      <c r="AM794" s="8">
        <v>45178</v>
      </c>
      <c r="AN794" s="12" t="s">
        <v>1297</v>
      </c>
      <c r="AO794" s="12" t="s">
        <v>1297</v>
      </c>
      <c r="AP794" t="s">
        <v>1703</v>
      </c>
      <c r="AQ794" t="s">
        <v>120</v>
      </c>
      <c r="AR794" s="35">
        <v>136641</v>
      </c>
      <c r="AS794" t="s">
        <v>1703</v>
      </c>
      <c r="AU794" s="29" t="str">
        <f>IFERROR(Table4[[#This Row],[THT]]/Table4[[#This Row],[ACD_CALLS]],"")</f>
        <v/>
      </c>
      <c r="AV794" s="29">
        <f>COUNTIF(Roster!B:B,Table4[[#This Row],[EMPLID]])</f>
        <v>1</v>
      </c>
      <c r="AW794" s="29">
        <f>IF(Table4[[#This Row],[Is Agent ]]=0,"",SUM(Table4[[#This Row],[I_ACD_TIME]],Table4[[#This Row],[I_ACD_OTHER_TIME]],Table4[[#This Row],[I_ACD_AUX_OUT_TIME]],Table4[[#This Row],[I_ACW_TIME]]))</f>
        <v>0</v>
      </c>
    </row>
    <row r="795" spans="1:49" x14ac:dyDescent="0.25">
      <c r="A795" s="29" t="str">
        <f>CONCATENATE(Table4[[#This Row],[CMSID]],"-",Table4[[#This Row],[CALL_DATE]])</f>
        <v>136641-45174</v>
      </c>
      <c r="B795">
        <v>123911102</v>
      </c>
      <c r="C795" s="8">
        <v>45174</v>
      </c>
      <c r="D795" t="s">
        <v>123</v>
      </c>
      <c r="E795">
        <v>0</v>
      </c>
      <c r="F795">
        <v>0</v>
      </c>
      <c r="G795">
        <v>0</v>
      </c>
      <c r="H795">
        <v>0</v>
      </c>
      <c r="I795">
        <v>0</v>
      </c>
      <c r="J795">
        <v>0</v>
      </c>
      <c r="K795">
        <v>0</v>
      </c>
      <c r="L795">
        <v>0</v>
      </c>
      <c r="M795">
        <v>0</v>
      </c>
      <c r="N795">
        <v>0</v>
      </c>
      <c r="O795">
        <v>0</v>
      </c>
      <c r="P795">
        <v>0</v>
      </c>
      <c r="Q795">
        <v>0</v>
      </c>
      <c r="R795">
        <v>0</v>
      </c>
      <c r="S795">
        <v>0</v>
      </c>
      <c r="T795">
        <v>0</v>
      </c>
      <c r="U795">
        <v>0</v>
      </c>
      <c r="V795">
        <v>0</v>
      </c>
      <c r="W795">
        <v>0</v>
      </c>
      <c r="X795">
        <v>0</v>
      </c>
      <c r="Y795">
        <v>0</v>
      </c>
      <c r="Z795">
        <v>0</v>
      </c>
      <c r="AA795">
        <v>0</v>
      </c>
      <c r="AB795">
        <v>0</v>
      </c>
      <c r="AC795">
        <v>0</v>
      </c>
      <c r="AD795">
        <v>0</v>
      </c>
      <c r="AE795">
        <v>0</v>
      </c>
      <c r="AF795">
        <v>0</v>
      </c>
      <c r="AG795" t="s">
        <v>1420</v>
      </c>
      <c r="AH795" t="s">
        <v>1701</v>
      </c>
      <c r="AI795" t="s">
        <v>1295</v>
      </c>
      <c r="AJ795" s="12" t="s">
        <v>1297</v>
      </c>
      <c r="AK795" t="s">
        <v>124</v>
      </c>
      <c r="AL795" t="s">
        <v>124</v>
      </c>
      <c r="AM795" s="8">
        <v>45178</v>
      </c>
      <c r="AN795" s="12" t="s">
        <v>1297</v>
      </c>
      <c r="AO795" s="12" t="s">
        <v>1297</v>
      </c>
      <c r="AP795" t="s">
        <v>1703</v>
      </c>
      <c r="AQ795" t="s">
        <v>120</v>
      </c>
      <c r="AR795" s="35">
        <v>136641</v>
      </c>
      <c r="AS795" t="s">
        <v>1703</v>
      </c>
      <c r="AU795" s="29" t="str">
        <f>IFERROR(Table4[[#This Row],[THT]]/Table4[[#This Row],[ACD_CALLS]],"")</f>
        <v/>
      </c>
      <c r="AV795" s="29">
        <f>COUNTIF(Roster!B:B,Table4[[#This Row],[EMPLID]])</f>
        <v>1</v>
      </c>
      <c r="AW795" s="29">
        <f>IF(Table4[[#This Row],[Is Agent ]]=0,"",SUM(Table4[[#This Row],[I_ACD_TIME]],Table4[[#This Row],[I_ACD_OTHER_TIME]],Table4[[#This Row],[I_ACD_AUX_OUT_TIME]],Table4[[#This Row],[I_ACW_TIME]]))</f>
        <v>0</v>
      </c>
    </row>
    <row r="796" spans="1:49" x14ac:dyDescent="0.25">
      <c r="A796" s="29" t="str">
        <f>CONCATENATE(Table4[[#This Row],[CMSID]],"-",Table4[[#This Row],[CALL_DATE]])</f>
        <v>136641-45170</v>
      </c>
      <c r="B796">
        <v>123911102</v>
      </c>
      <c r="C796" s="8">
        <v>45170</v>
      </c>
      <c r="D796" t="s">
        <v>123</v>
      </c>
      <c r="E796">
        <v>1</v>
      </c>
      <c r="F796">
        <v>0</v>
      </c>
      <c r="G796">
        <v>317</v>
      </c>
      <c r="H796">
        <v>0</v>
      </c>
      <c r="I796">
        <v>0</v>
      </c>
      <c r="J796">
        <v>0</v>
      </c>
      <c r="K796">
        <v>0</v>
      </c>
      <c r="L796">
        <v>0</v>
      </c>
      <c r="M796">
        <v>0</v>
      </c>
      <c r="N796">
        <v>0</v>
      </c>
      <c r="O796">
        <v>0</v>
      </c>
      <c r="P796">
        <v>0</v>
      </c>
      <c r="Q796">
        <v>0</v>
      </c>
      <c r="R796">
        <v>3</v>
      </c>
      <c r="S796">
        <v>0</v>
      </c>
      <c r="T796">
        <v>0</v>
      </c>
      <c r="U796">
        <v>0</v>
      </c>
      <c r="V796">
        <v>0</v>
      </c>
      <c r="W796">
        <v>0</v>
      </c>
      <c r="X796">
        <v>0</v>
      </c>
      <c r="Y796">
        <v>0</v>
      </c>
      <c r="Z796">
        <v>0</v>
      </c>
      <c r="AA796">
        <v>0</v>
      </c>
      <c r="AB796">
        <v>0</v>
      </c>
      <c r="AC796">
        <v>0</v>
      </c>
      <c r="AD796">
        <v>0</v>
      </c>
      <c r="AE796">
        <v>0</v>
      </c>
      <c r="AF796">
        <v>0</v>
      </c>
      <c r="AG796" t="s">
        <v>1420</v>
      </c>
      <c r="AH796" t="s">
        <v>1701</v>
      </c>
      <c r="AI796" t="s">
        <v>1295</v>
      </c>
      <c r="AJ796" s="12" t="s">
        <v>1297</v>
      </c>
      <c r="AK796" t="s">
        <v>124</v>
      </c>
      <c r="AL796" t="s">
        <v>124</v>
      </c>
      <c r="AM796" s="8">
        <v>45171</v>
      </c>
      <c r="AN796" s="12" t="s">
        <v>1297</v>
      </c>
      <c r="AO796" s="12" t="s">
        <v>1297</v>
      </c>
      <c r="AP796" t="s">
        <v>1703</v>
      </c>
      <c r="AQ796" t="s">
        <v>120</v>
      </c>
      <c r="AR796" s="35">
        <v>136641</v>
      </c>
      <c r="AS796" t="s">
        <v>1703</v>
      </c>
      <c r="AU796" s="29">
        <f>IFERROR(Table4[[#This Row],[THT]]/Table4[[#This Row],[ACD_CALLS]],"")</f>
        <v>0</v>
      </c>
      <c r="AV796" s="29">
        <f>COUNTIF(Roster!B:B,Table4[[#This Row],[EMPLID]])</f>
        <v>1</v>
      </c>
      <c r="AW796" s="29">
        <f>IF(Table4[[#This Row],[Is Agent ]]=0,"",SUM(Table4[[#This Row],[I_ACD_TIME]],Table4[[#This Row],[I_ACD_OTHER_TIME]],Table4[[#This Row],[I_ACD_AUX_OUT_TIME]],Table4[[#This Row],[I_ACW_TIME]]))</f>
        <v>317</v>
      </c>
    </row>
    <row r="797" spans="1:49" x14ac:dyDescent="0.25">
      <c r="A797" s="29" t="str">
        <f>CONCATENATE(Table4[[#This Row],[CMSID]],"-",Table4[[#This Row],[CALL_DATE]])</f>
        <v>136641-45174</v>
      </c>
      <c r="B797">
        <v>123911102</v>
      </c>
      <c r="C797" s="8">
        <v>45174</v>
      </c>
      <c r="D797" t="s">
        <v>118</v>
      </c>
      <c r="E797">
        <v>37</v>
      </c>
      <c r="F797">
        <v>0</v>
      </c>
      <c r="G797">
        <v>14557</v>
      </c>
      <c r="H797">
        <v>1283</v>
      </c>
      <c r="I797">
        <v>360</v>
      </c>
      <c r="J797">
        <v>271</v>
      </c>
      <c r="K797">
        <v>0</v>
      </c>
      <c r="L797">
        <v>4616</v>
      </c>
      <c r="M797">
        <v>0</v>
      </c>
      <c r="N797">
        <v>0</v>
      </c>
      <c r="O797">
        <v>30</v>
      </c>
      <c r="P797">
        <v>2667</v>
      </c>
      <c r="Q797">
        <v>16</v>
      </c>
      <c r="R797">
        <v>181</v>
      </c>
      <c r="S797">
        <v>4</v>
      </c>
      <c r="T797">
        <v>0</v>
      </c>
      <c r="U797">
        <v>29568</v>
      </c>
      <c r="V797">
        <v>10943</v>
      </c>
      <c r="W797">
        <v>1357</v>
      </c>
      <c r="X797">
        <v>85</v>
      </c>
      <c r="Y797">
        <v>0</v>
      </c>
      <c r="Z797">
        <v>1877</v>
      </c>
      <c r="AA797">
        <v>0</v>
      </c>
      <c r="AB797">
        <v>4687</v>
      </c>
      <c r="AC797">
        <v>1864</v>
      </c>
      <c r="AD797">
        <v>0</v>
      </c>
      <c r="AE797">
        <v>0</v>
      </c>
      <c r="AF797">
        <v>0</v>
      </c>
      <c r="AG797" t="s">
        <v>1420</v>
      </c>
      <c r="AH797" t="s">
        <v>1701</v>
      </c>
      <c r="AI797" t="s">
        <v>1295</v>
      </c>
      <c r="AJ797" s="12" t="s">
        <v>1297</v>
      </c>
      <c r="AK797" t="s">
        <v>124</v>
      </c>
      <c r="AL797" t="s">
        <v>124</v>
      </c>
      <c r="AM797" s="8">
        <v>45178</v>
      </c>
      <c r="AN797" s="12" t="s">
        <v>1297</v>
      </c>
      <c r="AO797" s="12" t="s">
        <v>1297</v>
      </c>
      <c r="AP797" t="s">
        <v>1703</v>
      </c>
      <c r="AQ797" t="s">
        <v>120</v>
      </c>
      <c r="AR797" s="35">
        <v>136641</v>
      </c>
      <c r="AS797" t="s">
        <v>1703</v>
      </c>
      <c r="AU797" s="29">
        <f>IFERROR(Table4[[#This Row],[THT]]/Table4[[#This Row],[ACD_CALLS]],"")</f>
        <v>0</v>
      </c>
      <c r="AV797" s="29">
        <f>COUNTIF(Roster!B:B,Table4[[#This Row],[EMPLID]])</f>
        <v>1</v>
      </c>
      <c r="AW797" s="29">
        <f>IF(Table4[[#This Row],[Is Agent ]]=0,"",SUM(Table4[[#This Row],[I_ACD_TIME]],Table4[[#This Row],[I_ACD_OTHER_TIME]],Table4[[#This Row],[I_ACD_AUX_OUT_TIME]],Table4[[#This Row],[I_ACW_TIME]]))</f>
        <v>16471</v>
      </c>
    </row>
    <row r="798" spans="1:49" x14ac:dyDescent="0.25">
      <c r="A798" s="29" t="str">
        <f>CONCATENATE(Table4[[#This Row],[CMSID]],"-",Table4[[#This Row],[CALL_DATE]])</f>
        <v>136641-45170</v>
      </c>
      <c r="B798">
        <v>123911102</v>
      </c>
      <c r="C798" s="8">
        <v>45170</v>
      </c>
      <c r="D798" t="s">
        <v>118</v>
      </c>
      <c r="E798">
        <v>45</v>
      </c>
      <c r="F798">
        <v>0</v>
      </c>
      <c r="G798">
        <v>20748</v>
      </c>
      <c r="H798">
        <v>1840</v>
      </c>
      <c r="I798">
        <v>573</v>
      </c>
      <c r="J798">
        <v>0</v>
      </c>
      <c r="K798">
        <v>0</v>
      </c>
      <c r="L798">
        <v>1413</v>
      </c>
      <c r="M798">
        <v>0</v>
      </c>
      <c r="N798">
        <v>0</v>
      </c>
      <c r="O798">
        <v>24</v>
      </c>
      <c r="P798">
        <v>2417</v>
      </c>
      <c r="Q798">
        <v>24</v>
      </c>
      <c r="R798">
        <v>210</v>
      </c>
      <c r="S798">
        <v>9</v>
      </c>
      <c r="T798">
        <v>1</v>
      </c>
      <c r="U798">
        <v>30011</v>
      </c>
      <c r="V798">
        <v>6893</v>
      </c>
      <c r="W798">
        <v>0</v>
      </c>
      <c r="X798">
        <v>27</v>
      </c>
      <c r="Y798">
        <v>0</v>
      </c>
      <c r="Z798">
        <v>1841</v>
      </c>
      <c r="AA798">
        <v>0</v>
      </c>
      <c r="AB798">
        <v>4436</v>
      </c>
      <c r="AC798">
        <v>0</v>
      </c>
      <c r="AD798">
        <v>0</v>
      </c>
      <c r="AE798">
        <v>1</v>
      </c>
      <c r="AF798">
        <v>0</v>
      </c>
      <c r="AG798" t="s">
        <v>1420</v>
      </c>
      <c r="AH798" t="s">
        <v>1701</v>
      </c>
      <c r="AI798" t="s">
        <v>1295</v>
      </c>
      <c r="AJ798" s="12" t="s">
        <v>1297</v>
      </c>
      <c r="AK798" t="s">
        <v>124</v>
      </c>
      <c r="AL798" t="s">
        <v>124</v>
      </c>
      <c r="AM798" s="8">
        <v>45171</v>
      </c>
      <c r="AN798" s="12" t="s">
        <v>1297</v>
      </c>
      <c r="AO798" s="12" t="s">
        <v>1297</v>
      </c>
      <c r="AP798" t="s">
        <v>1703</v>
      </c>
      <c r="AQ798" t="s">
        <v>120</v>
      </c>
      <c r="AR798" s="35">
        <v>136641</v>
      </c>
      <c r="AS798" t="s">
        <v>1703</v>
      </c>
      <c r="AU798" s="29">
        <f>IFERROR(Table4[[#This Row],[THT]]/Table4[[#This Row],[ACD_CALLS]],"")</f>
        <v>0</v>
      </c>
      <c r="AV798" s="29">
        <f>COUNTIF(Roster!B:B,Table4[[#This Row],[EMPLID]])</f>
        <v>1</v>
      </c>
      <c r="AW798" s="29">
        <f>IF(Table4[[#This Row],[Is Agent ]]=0,"",SUM(Table4[[#This Row],[I_ACD_TIME]],Table4[[#This Row],[I_ACD_OTHER_TIME]],Table4[[#This Row],[I_ACD_AUX_OUT_TIME]],Table4[[#This Row],[I_ACW_TIME]]))</f>
        <v>23161</v>
      </c>
    </row>
    <row r="799" spans="1:49" x14ac:dyDescent="0.25">
      <c r="A799" s="29" t="str">
        <f>CONCATENATE(Table4[[#This Row],[CMSID]],"-",Table4[[#This Row],[CALL_DATE]])</f>
        <v>136641-45178</v>
      </c>
      <c r="B799">
        <v>123911102</v>
      </c>
      <c r="C799" s="8">
        <v>45178</v>
      </c>
      <c r="D799" t="s">
        <v>123</v>
      </c>
      <c r="E799">
        <v>1</v>
      </c>
      <c r="F799">
        <v>0</v>
      </c>
      <c r="G799">
        <v>307</v>
      </c>
      <c r="H799">
        <v>1</v>
      </c>
      <c r="I799">
        <v>4</v>
      </c>
      <c r="J799">
        <v>0</v>
      </c>
      <c r="K799">
        <v>0</v>
      </c>
      <c r="L799">
        <v>4</v>
      </c>
      <c r="M799">
        <v>0</v>
      </c>
      <c r="N799">
        <v>0</v>
      </c>
      <c r="O799">
        <v>1</v>
      </c>
      <c r="P799">
        <v>5</v>
      </c>
      <c r="Q799">
        <v>2</v>
      </c>
      <c r="R799">
        <v>3</v>
      </c>
      <c r="S799">
        <v>1</v>
      </c>
      <c r="T799">
        <v>0</v>
      </c>
      <c r="U799">
        <v>0</v>
      </c>
      <c r="V799">
        <v>0</v>
      </c>
      <c r="W799">
        <v>0</v>
      </c>
      <c r="X799">
        <v>0</v>
      </c>
      <c r="Y799">
        <v>0</v>
      </c>
      <c r="Z799">
        <v>0</v>
      </c>
      <c r="AA799">
        <v>0</v>
      </c>
      <c r="AB799">
        <v>0</v>
      </c>
      <c r="AC799">
        <v>0</v>
      </c>
      <c r="AD799">
        <v>0</v>
      </c>
      <c r="AE799">
        <v>0</v>
      </c>
      <c r="AF799">
        <v>0</v>
      </c>
      <c r="AG799" t="s">
        <v>1420</v>
      </c>
      <c r="AH799" t="s">
        <v>1701</v>
      </c>
      <c r="AI799" t="s">
        <v>1295</v>
      </c>
      <c r="AJ799" s="12" t="s">
        <v>1297</v>
      </c>
      <c r="AK799" t="s">
        <v>124</v>
      </c>
      <c r="AL799" t="s">
        <v>124</v>
      </c>
      <c r="AM799" s="8">
        <v>45178</v>
      </c>
      <c r="AN799" s="12" t="s">
        <v>1297</v>
      </c>
      <c r="AO799" s="12" t="s">
        <v>1297</v>
      </c>
      <c r="AP799" t="s">
        <v>1703</v>
      </c>
      <c r="AQ799" t="s">
        <v>120</v>
      </c>
      <c r="AR799" s="35">
        <v>136641</v>
      </c>
      <c r="AS799" t="s">
        <v>1703</v>
      </c>
      <c r="AU799" s="29">
        <f>IFERROR(Table4[[#This Row],[THT]]/Table4[[#This Row],[ACD_CALLS]],"")</f>
        <v>0</v>
      </c>
      <c r="AV799" s="29">
        <f>COUNTIF(Roster!B:B,Table4[[#This Row],[EMPLID]])</f>
        <v>1</v>
      </c>
      <c r="AW799" s="29">
        <f>IF(Table4[[#This Row],[Is Agent ]]=0,"",SUM(Table4[[#This Row],[I_ACD_TIME]],Table4[[#This Row],[I_ACD_OTHER_TIME]],Table4[[#This Row],[I_ACD_AUX_OUT_TIME]],Table4[[#This Row],[I_ACW_TIME]]))</f>
        <v>312</v>
      </c>
    </row>
    <row r="800" spans="1:49" x14ac:dyDescent="0.25">
      <c r="A800" s="29" t="str">
        <f>CONCATENATE(Table4[[#This Row],[CMSID]],"-",Table4[[#This Row],[CALL_DATE]])</f>
        <v>136641-45176</v>
      </c>
      <c r="B800">
        <v>123911102</v>
      </c>
      <c r="C800" s="8">
        <v>45176</v>
      </c>
      <c r="D800" t="s">
        <v>123</v>
      </c>
      <c r="E800">
        <v>2</v>
      </c>
      <c r="F800">
        <v>0</v>
      </c>
      <c r="G800">
        <v>3470</v>
      </c>
      <c r="H800">
        <v>216</v>
      </c>
      <c r="I800">
        <v>0</v>
      </c>
      <c r="J800">
        <v>573</v>
      </c>
      <c r="K800">
        <v>564</v>
      </c>
      <c r="L800">
        <v>0</v>
      </c>
      <c r="M800">
        <v>0</v>
      </c>
      <c r="N800">
        <v>1</v>
      </c>
      <c r="O800">
        <v>0</v>
      </c>
      <c r="P800">
        <v>216</v>
      </c>
      <c r="Q800">
        <v>1</v>
      </c>
      <c r="R800">
        <v>6</v>
      </c>
      <c r="S800">
        <v>0</v>
      </c>
      <c r="T800">
        <v>0</v>
      </c>
      <c r="U800">
        <v>0</v>
      </c>
      <c r="V800">
        <v>0</v>
      </c>
      <c r="W800">
        <v>0</v>
      </c>
      <c r="X800">
        <v>0</v>
      </c>
      <c r="Y800">
        <v>0</v>
      </c>
      <c r="Z800">
        <v>0</v>
      </c>
      <c r="AA800">
        <v>0</v>
      </c>
      <c r="AB800">
        <v>0</v>
      </c>
      <c r="AC800">
        <v>0</v>
      </c>
      <c r="AD800">
        <v>0</v>
      </c>
      <c r="AE800">
        <v>0</v>
      </c>
      <c r="AF800">
        <v>0</v>
      </c>
      <c r="AG800" t="s">
        <v>1420</v>
      </c>
      <c r="AH800" t="s">
        <v>1701</v>
      </c>
      <c r="AI800" t="s">
        <v>1295</v>
      </c>
      <c r="AJ800" s="12" t="s">
        <v>1297</v>
      </c>
      <c r="AK800" t="s">
        <v>124</v>
      </c>
      <c r="AL800" t="s">
        <v>124</v>
      </c>
      <c r="AM800" s="8">
        <v>45178</v>
      </c>
      <c r="AN800" s="12" t="s">
        <v>1297</v>
      </c>
      <c r="AO800" s="12" t="s">
        <v>1297</v>
      </c>
      <c r="AP800" t="s">
        <v>1703</v>
      </c>
      <c r="AQ800" t="s">
        <v>120</v>
      </c>
      <c r="AR800" s="35">
        <v>136641</v>
      </c>
      <c r="AS800" t="s">
        <v>1703</v>
      </c>
      <c r="AU800" s="29">
        <f>IFERROR(Table4[[#This Row],[THT]]/Table4[[#This Row],[ACD_CALLS]],"")</f>
        <v>0</v>
      </c>
      <c r="AV800" s="29">
        <f>COUNTIF(Roster!B:B,Table4[[#This Row],[EMPLID]])</f>
        <v>1</v>
      </c>
      <c r="AW800" s="29">
        <f>IF(Table4[[#This Row],[Is Agent ]]=0,"",SUM(Table4[[#This Row],[I_ACD_TIME]],Table4[[#This Row],[I_ACD_OTHER_TIME]],Table4[[#This Row],[I_ACD_AUX_OUT_TIME]],Table4[[#This Row],[I_ACW_TIME]]))</f>
        <v>4259</v>
      </c>
    </row>
    <row r="801" spans="1:49" x14ac:dyDescent="0.25">
      <c r="A801" s="29" t="str">
        <f>CONCATENATE(Table4[[#This Row],[CMSID]],"-",Table4[[#This Row],[CALL_DATE]])</f>
        <v>136641-45175</v>
      </c>
      <c r="B801">
        <v>123911102</v>
      </c>
      <c r="C801" s="8">
        <v>45175</v>
      </c>
      <c r="D801" t="s">
        <v>118</v>
      </c>
      <c r="E801">
        <v>33</v>
      </c>
      <c r="F801">
        <v>0</v>
      </c>
      <c r="G801">
        <v>19388</v>
      </c>
      <c r="H801">
        <v>1021</v>
      </c>
      <c r="I801">
        <v>135</v>
      </c>
      <c r="J801">
        <v>1583</v>
      </c>
      <c r="K801">
        <v>1023</v>
      </c>
      <c r="L801">
        <v>2039</v>
      </c>
      <c r="M801">
        <v>0</v>
      </c>
      <c r="N801">
        <v>4</v>
      </c>
      <c r="O801">
        <v>20</v>
      </c>
      <c r="P801">
        <v>1506</v>
      </c>
      <c r="Q801">
        <v>15</v>
      </c>
      <c r="R801">
        <v>161</v>
      </c>
      <c r="S801">
        <v>2</v>
      </c>
      <c r="T801">
        <v>1</v>
      </c>
      <c r="U801">
        <v>30151</v>
      </c>
      <c r="V801">
        <v>6280</v>
      </c>
      <c r="W801">
        <v>1716</v>
      </c>
      <c r="X801">
        <v>36</v>
      </c>
      <c r="Y801">
        <v>0</v>
      </c>
      <c r="Z801">
        <v>1896</v>
      </c>
      <c r="AA801">
        <v>0</v>
      </c>
      <c r="AB801">
        <v>3939</v>
      </c>
      <c r="AC801">
        <v>0</v>
      </c>
      <c r="AD801">
        <v>0</v>
      </c>
      <c r="AE801">
        <v>108</v>
      </c>
      <c r="AF801">
        <v>0</v>
      </c>
      <c r="AG801" t="s">
        <v>1420</v>
      </c>
      <c r="AH801" t="s">
        <v>1701</v>
      </c>
      <c r="AI801" t="s">
        <v>1295</v>
      </c>
      <c r="AJ801" s="12" t="s">
        <v>1297</v>
      </c>
      <c r="AK801" t="s">
        <v>124</v>
      </c>
      <c r="AL801" t="s">
        <v>124</v>
      </c>
      <c r="AM801" s="8">
        <v>45178</v>
      </c>
      <c r="AN801" s="12" t="s">
        <v>1297</v>
      </c>
      <c r="AO801" s="12" t="s">
        <v>1297</v>
      </c>
      <c r="AP801" t="s">
        <v>1703</v>
      </c>
      <c r="AQ801" t="s">
        <v>120</v>
      </c>
      <c r="AR801" s="35">
        <v>136641</v>
      </c>
      <c r="AS801" t="s">
        <v>1703</v>
      </c>
      <c r="AU801" s="29">
        <f>IFERROR(Table4[[#This Row],[THT]]/Table4[[#This Row],[ACD_CALLS]],"")</f>
        <v>0</v>
      </c>
      <c r="AV801" s="29">
        <f>COUNTIF(Roster!B:B,Table4[[#This Row],[EMPLID]])</f>
        <v>1</v>
      </c>
      <c r="AW801" s="29">
        <f>IF(Table4[[#This Row],[Is Agent ]]=0,"",SUM(Table4[[#This Row],[I_ACD_TIME]],Table4[[#This Row],[I_ACD_OTHER_TIME]],Table4[[#This Row],[I_ACD_AUX_OUT_TIME]],Table4[[#This Row],[I_ACW_TIME]]))</f>
        <v>22127</v>
      </c>
    </row>
    <row r="802" spans="1:49" x14ac:dyDescent="0.25">
      <c r="A802" s="29" t="str">
        <f>CONCATENATE(Table4[[#This Row],[CMSID]],"-",Table4[[#This Row],[CALL_DATE]])</f>
        <v>136641-45176</v>
      </c>
      <c r="B802">
        <v>123911102</v>
      </c>
      <c r="C802" s="8">
        <v>45176</v>
      </c>
      <c r="D802" t="s">
        <v>118</v>
      </c>
      <c r="E802">
        <v>30</v>
      </c>
      <c r="F802">
        <v>0</v>
      </c>
      <c r="G802">
        <v>13881</v>
      </c>
      <c r="H802">
        <v>702</v>
      </c>
      <c r="I802">
        <v>13</v>
      </c>
      <c r="J802">
        <v>847</v>
      </c>
      <c r="K802">
        <v>387</v>
      </c>
      <c r="L802">
        <v>2822</v>
      </c>
      <c r="M802">
        <v>0</v>
      </c>
      <c r="N802">
        <v>2</v>
      </c>
      <c r="O802">
        <v>16</v>
      </c>
      <c r="P802">
        <v>1009</v>
      </c>
      <c r="Q802">
        <v>16</v>
      </c>
      <c r="R802">
        <v>145</v>
      </c>
      <c r="S802">
        <v>5</v>
      </c>
      <c r="T802">
        <v>2</v>
      </c>
      <c r="U802">
        <v>29236</v>
      </c>
      <c r="V802">
        <v>8182</v>
      </c>
      <c r="W802">
        <v>1214</v>
      </c>
      <c r="X802">
        <v>34</v>
      </c>
      <c r="Y802">
        <v>0</v>
      </c>
      <c r="Z802">
        <v>1908</v>
      </c>
      <c r="AA802">
        <v>0</v>
      </c>
      <c r="AB802">
        <v>2287</v>
      </c>
      <c r="AC802">
        <v>2408</v>
      </c>
      <c r="AD802">
        <v>0</v>
      </c>
      <c r="AE802">
        <v>0</v>
      </c>
      <c r="AF802">
        <v>0</v>
      </c>
      <c r="AG802" t="s">
        <v>1420</v>
      </c>
      <c r="AH802" t="s">
        <v>1701</v>
      </c>
      <c r="AI802" t="s">
        <v>1295</v>
      </c>
      <c r="AJ802" s="12" t="s">
        <v>1297</v>
      </c>
      <c r="AK802" t="s">
        <v>124</v>
      </c>
      <c r="AL802" t="s">
        <v>124</v>
      </c>
      <c r="AM802" s="8">
        <v>45178</v>
      </c>
      <c r="AN802" s="12" t="s">
        <v>1297</v>
      </c>
      <c r="AO802" s="12" t="s">
        <v>1297</v>
      </c>
      <c r="AP802" t="s">
        <v>1703</v>
      </c>
      <c r="AQ802" t="s">
        <v>120</v>
      </c>
      <c r="AR802" s="35">
        <v>136641</v>
      </c>
      <c r="AS802" t="s">
        <v>1703</v>
      </c>
      <c r="AU802" s="29">
        <f>IFERROR(Table4[[#This Row],[THT]]/Table4[[#This Row],[ACD_CALLS]],"")</f>
        <v>0</v>
      </c>
      <c r="AV802" s="29">
        <f>COUNTIF(Roster!B:B,Table4[[#This Row],[EMPLID]])</f>
        <v>1</v>
      </c>
      <c r="AW802" s="29">
        <f>IF(Table4[[#This Row],[Is Agent ]]=0,"",SUM(Table4[[#This Row],[I_ACD_TIME]],Table4[[#This Row],[I_ACD_OTHER_TIME]],Table4[[#This Row],[I_ACD_AUX_OUT_TIME]],Table4[[#This Row],[I_ACW_TIME]]))</f>
        <v>15443</v>
      </c>
    </row>
    <row r="803" spans="1:49" x14ac:dyDescent="0.25">
      <c r="A803" s="29" t="str">
        <f>CONCATENATE(Table4[[#This Row],[CMSID]],"-",Table4[[#This Row],[CALL_DATE]])</f>
        <v>136641-45178</v>
      </c>
      <c r="B803">
        <v>123911102</v>
      </c>
      <c r="C803" s="8">
        <v>45178</v>
      </c>
      <c r="D803" t="s">
        <v>118</v>
      </c>
      <c r="E803">
        <v>34</v>
      </c>
      <c r="F803">
        <v>0</v>
      </c>
      <c r="G803">
        <v>16350</v>
      </c>
      <c r="H803">
        <v>703</v>
      </c>
      <c r="I803">
        <v>2</v>
      </c>
      <c r="J803">
        <v>270</v>
      </c>
      <c r="K803">
        <v>3</v>
      </c>
      <c r="L803">
        <v>3795</v>
      </c>
      <c r="M803">
        <v>0</v>
      </c>
      <c r="N803">
        <v>1</v>
      </c>
      <c r="O803">
        <v>30</v>
      </c>
      <c r="P803">
        <v>881</v>
      </c>
      <c r="Q803">
        <v>7</v>
      </c>
      <c r="R803">
        <v>164</v>
      </c>
      <c r="S803">
        <v>1</v>
      </c>
      <c r="T803">
        <v>1</v>
      </c>
      <c r="U803">
        <v>28719</v>
      </c>
      <c r="V803">
        <v>8137</v>
      </c>
      <c r="W803">
        <v>2783</v>
      </c>
      <c r="X803">
        <v>45</v>
      </c>
      <c r="Y803">
        <v>0</v>
      </c>
      <c r="Z803">
        <v>1757</v>
      </c>
      <c r="AA803">
        <v>0</v>
      </c>
      <c r="AB803">
        <v>4496</v>
      </c>
      <c r="AC803">
        <v>0</v>
      </c>
      <c r="AD803">
        <v>0</v>
      </c>
      <c r="AE803">
        <v>0</v>
      </c>
      <c r="AF803">
        <v>0</v>
      </c>
      <c r="AG803" t="s">
        <v>1420</v>
      </c>
      <c r="AH803" t="s">
        <v>1701</v>
      </c>
      <c r="AI803" t="s">
        <v>1295</v>
      </c>
      <c r="AJ803" s="12" t="s">
        <v>1297</v>
      </c>
      <c r="AK803" t="s">
        <v>124</v>
      </c>
      <c r="AL803" t="s">
        <v>124</v>
      </c>
      <c r="AM803" s="8">
        <v>45178</v>
      </c>
      <c r="AN803" s="12" t="s">
        <v>1297</v>
      </c>
      <c r="AO803" s="12" t="s">
        <v>1297</v>
      </c>
      <c r="AP803" t="s">
        <v>1703</v>
      </c>
      <c r="AQ803" t="s">
        <v>120</v>
      </c>
      <c r="AR803" s="35">
        <v>136641</v>
      </c>
      <c r="AS803" t="s">
        <v>1703</v>
      </c>
      <c r="AU803" s="29">
        <f>IFERROR(Table4[[#This Row],[THT]]/Table4[[#This Row],[ACD_CALLS]],"")</f>
        <v>0</v>
      </c>
      <c r="AV803" s="29">
        <f>COUNTIF(Roster!B:B,Table4[[#This Row],[EMPLID]])</f>
        <v>1</v>
      </c>
      <c r="AW803" s="29">
        <f>IF(Table4[[#This Row],[Is Agent ]]=0,"",SUM(Table4[[#This Row],[I_ACD_TIME]],Table4[[#This Row],[I_ACD_OTHER_TIME]],Table4[[#This Row],[I_ACD_AUX_OUT_TIME]],Table4[[#This Row],[I_ACW_TIME]]))</f>
        <v>17325</v>
      </c>
    </row>
    <row r="804" spans="1:49" x14ac:dyDescent="0.25">
      <c r="A804" s="29" t="str">
        <f>CONCATENATE(Table4[[#This Row],[CMSID]],"-",Table4[[#This Row],[CALL_DATE]])</f>
        <v>79640-45177</v>
      </c>
      <c r="B804">
        <v>109206101</v>
      </c>
      <c r="C804" s="8">
        <v>45177</v>
      </c>
      <c r="D804" t="s">
        <v>118</v>
      </c>
      <c r="E804">
        <v>14</v>
      </c>
      <c r="F804">
        <v>0</v>
      </c>
      <c r="G804">
        <v>6363</v>
      </c>
      <c r="H804">
        <v>1309</v>
      </c>
      <c r="I804">
        <v>0</v>
      </c>
      <c r="J804">
        <v>140</v>
      </c>
      <c r="K804">
        <v>0</v>
      </c>
      <c r="L804">
        <v>81</v>
      </c>
      <c r="M804">
        <v>0</v>
      </c>
      <c r="N804">
        <v>0</v>
      </c>
      <c r="O804">
        <v>2</v>
      </c>
      <c r="P804">
        <v>1309</v>
      </c>
      <c r="Q804">
        <v>4</v>
      </c>
      <c r="R804">
        <v>68</v>
      </c>
      <c r="S804">
        <v>0</v>
      </c>
      <c r="T804">
        <v>0</v>
      </c>
      <c r="U804">
        <v>10901</v>
      </c>
      <c r="V804">
        <v>2773</v>
      </c>
      <c r="W804">
        <v>248</v>
      </c>
      <c r="X804">
        <v>150</v>
      </c>
      <c r="Y804">
        <v>0</v>
      </c>
      <c r="Z804">
        <v>1902</v>
      </c>
      <c r="AA804">
        <v>0</v>
      </c>
      <c r="AB804">
        <v>638</v>
      </c>
      <c r="AC804">
        <v>41</v>
      </c>
      <c r="AD804">
        <v>0</v>
      </c>
      <c r="AE804">
        <v>0</v>
      </c>
      <c r="AF804">
        <v>0</v>
      </c>
      <c r="AG804" t="s">
        <v>1406</v>
      </c>
      <c r="AH804" t="s">
        <v>1282</v>
      </c>
      <c r="AI804" t="s">
        <v>1295</v>
      </c>
      <c r="AJ804" s="12" t="s">
        <v>1297</v>
      </c>
      <c r="AK804" t="s">
        <v>125</v>
      </c>
      <c r="AL804" t="s">
        <v>125</v>
      </c>
      <c r="AM804" s="8">
        <v>45178</v>
      </c>
      <c r="AN804" s="12" t="s">
        <v>1297</v>
      </c>
      <c r="AO804" s="12" t="s">
        <v>1297</v>
      </c>
      <c r="AP804" t="s">
        <v>1703</v>
      </c>
      <c r="AQ804" t="s">
        <v>120</v>
      </c>
      <c r="AR804" s="35">
        <v>79640</v>
      </c>
      <c r="AS804" t="s">
        <v>1703</v>
      </c>
      <c r="AU804" s="29">
        <f>IFERROR(Table4[[#This Row],[THT]]/Table4[[#This Row],[ACD_CALLS]],"")</f>
        <v>0</v>
      </c>
      <c r="AV804" s="29">
        <f>COUNTIF(Roster!B:B,Table4[[#This Row],[EMPLID]])</f>
        <v>1</v>
      </c>
      <c r="AW804" s="29">
        <f>IF(Table4[[#This Row],[Is Agent ]]=0,"",SUM(Table4[[#This Row],[I_ACD_TIME]],Table4[[#This Row],[I_ACD_OTHER_TIME]],Table4[[#This Row],[I_ACD_AUX_OUT_TIME]],Table4[[#This Row],[I_ACW_TIME]]))</f>
        <v>7812</v>
      </c>
    </row>
    <row r="805" spans="1:49" x14ac:dyDescent="0.25">
      <c r="A805" s="29" t="str">
        <f>CONCATENATE(Table4[[#This Row],[CMSID]],"-",Table4[[#This Row],[CALL_DATE]])</f>
        <v>79640-45171</v>
      </c>
      <c r="B805">
        <v>109206101</v>
      </c>
      <c r="C805" s="8">
        <v>45171</v>
      </c>
      <c r="D805" t="s">
        <v>123</v>
      </c>
      <c r="E805">
        <v>2</v>
      </c>
      <c r="F805">
        <v>0</v>
      </c>
      <c r="G805">
        <v>1275</v>
      </c>
      <c r="H805">
        <v>0</v>
      </c>
      <c r="I805">
        <v>0</v>
      </c>
      <c r="J805">
        <v>60</v>
      </c>
      <c r="K805">
        <v>0</v>
      </c>
      <c r="L805">
        <v>0</v>
      </c>
      <c r="M805">
        <v>0</v>
      </c>
      <c r="N805">
        <v>0</v>
      </c>
      <c r="O805">
        <v>0</v>
      </c>
      <c r="P805">
        <v>0</v>
      </c>
      <c r="Q805">
        <v>0</v>
      </c>
      <c r="R805">
        <v>6</v>
      </c>
      <c r="S805">
        <v>0</v>
      </c>
      <c r="T805">
        <v>0</v>
      </c>
      <c r="U805">
        <v>0</v>
      </c>
      <c r="V805">
        <v>0</v>
      </c>
      <c r="W805">
        <v>0</v>
      </c>
      <c r="X805">
        <v>0</v>
      </c>
      <c r="Y805">
        <v>0</v>
      </c>
      <c r="Z805">
        <v>0</v>
      </c>
      <c r="AA805">
        <v>0</v>
      </c>
      <c r="AB805">
        <v>0</v>
      </c>
      <c r="AC805">
        <v>0</v>
      </c>
      <c r="AD805">
        <v>0</v>
      </c>
      <c r="AE805">
        <v>0</v>
      </c>
      <c r="AF805">
        <v>0</v>
      </c>
      <c r="AG805" t="s">
        <v>1406</v>
      </c>
      <c r="AH805" t="s">
        <v>1282</v>
      </c>
      <c r="AI805" t="s">
        <v>1295</v>
      </c>
      <c r="AJ805" s="12" t="s">
        <v>1297</v>
      </c>
      <c r="AK805" t="s">
        <v>125</v>
      </c>
      <c r="AL805" t="s">
        <v>125</v>
      </c>
      <c r="AM805" s="8">
        <v>45171</v>
      </c>
      <c r="AN805" s="12" t="s">
        <v>1297</v>
      </c>
      <c r="AO805" s="12" t="s">
        <v>1297</v>
      </c>
      <c r="AP805" t="s">
        <v>1703</v>
      </c>
      <c r="AQ805" t="s">
        <v>120</v>
      </c>
      <c r="AR805" s="35">
        <v>79640</v>
      </c>
      <c r="AS805" t="s">
        <v>1703</v>
      </c>
      <c r="AU805" s="29">
        <f>IFERROR(Table4[[#This Row],[THT]]/Table4[[#This Row],[ACD_CALLS]],"")</f>
        <v>0</v>
      </c>
      <c r="AV805" s="29">
        <f>COUNTIF(Roster!B:B,Table4[[#This Row],[EMPLID]])</f>
        <v>1</v>
      </c>
      <c r="AW805" s="29">
        <f>IF(Table4[[#This Row],[Is Agent ]]=0,"",SUM(Table4[[#This Row],[I_ACD_TIME]],Table4[[#This Row],[I_ACD_OTHER_TIME]],Table4[[#This Row],[I_ACD_AUX_OUT_TIME]],Table4[[#This Row],[I_ACW_TIME]]))</f>
        <v>1335</v>
      </c>
    </row>
    <row r="806" spans="1:49" x14ac:dyDescent="0.25">
      <c r="A806" s="29" t="str">
        <f>CONCATENATE(Table4[[#This Row],[CMSID]],"-",Table4[[#This Row],[CALL_DATE]])</f>
        <v>79640-45176</v>
      </c>
      <c r="B806">
        <v>109206101</v>
      </c>
      <c r="C806" s="8">
        <v>45176</v>
      </c>
      <c r="D806" t="s">
        <v>118</v>
      </c>
      <c r="E806">
        <v>11</v>
      </c>
      <c r="F806">
        <v>0</v>
      </c>
      <c r="G806">
        <v>5531</v>
      </c>
      <c r="H806">
        <v>1739</v>
      </c>
      <c r="I806">
        <v>1132</v>
      </c>
      <c r="J806">
        <v>70</v>
      </c>
      <c r="K806">
        <v>0</v>
      </c>
      <c r="L806">
        <v>1329</v>
      </c>
      <c r="M806">
        <v>0</v>
      </c>
      <c r="N806">
        <v>0</v>
      </c>
      <c r="O806">
        <v>11</v>
      </c>
      <c r="P806">
        <v>3117</v>
      </c>
      <c r="Q806">
        <v>14</v>
      </c>
      <c r="R806">
        <v>50</v>
      </c>
      <c r="S806">
        <v>2</v>
      </c>
      <c r="T806">
        <v>0</v>
      </c>
      <c r="U806">
        <v>11219</v>
      </c>
      <c r="V806">
        <v>3713</v>
      </c>
      <c r="W806">
        <v>116</v>
      </c>
      <c r="X806">
        <v>51</v>
      </c>
      <c r="Y806">
        <v>0</v>
      </c>
      <c r="Z806">
        <v>1782</v>
      </c>
      <c r="AA806">
        <v>1</v>
      </c>
      <c r="AB806">
        <v>724</v>
      </c>
      <c r="AC806">
        <v>0</v>
      </c>
      <c r="AD806">
        <v>0</v>
      </c>
      <c r="AE806">
        <v>0</v>
      </c>
      <c r="AF806">
        <v>0</v>
      </c>
      <c r="AG806" t="s">
        <v>1406</v>
      </c>
      <c r="AH806" t="s">
        <v>1282</v>
      </c>
      <c r="AI806" t="s">
        <v>1295</v>
      </c>
      <c r="AJ806" s="12" t="s">
        <v>1297</v>
      </c>
      <c r="AK806" t="s">
        <v>125</v>
      </c>
      <c r="AL806" t="s">
        <v>125</v>
      </c>
      <c r="AM806" s="8">
        <v>45178</v>
      </c>
      <c r="AN806" s="12" t="s">
        <v>1297</v>
      </c>
      <c r="AO806" s="12" t="s">
        <v>1297</v>
      </c>
      <c r="AP806" t="s">
        <v>1703</v>
      </c>
      <c r="AQ806" t="s">
        <v>120</v>
      </c>
      <c r="AR806" s="35">
        <v>79640</v>
      </c>
      <c r="AS806" t="s">
        <v>1703</v>
      </c>
      <c r="AU806" s="29">
        <f>IFERROR(Table4[[#This Row],[THT]]/Table4[[#This Row],[ACD_CALLS]],"")</f>
        <v>0</v>
      </c>
      <c r="AV806" s="29">
        <f>COUNTIF(Roster!B:B,Table4[[#This Row],[EMPLID]])</f>
        <v>1</v>
      </c>
      <c r="AW806" s="29">
        <f>IF(Table4[[#This Row],[Is Agent ]]=0,"",SUM(Table4[[#This Row],[I_ACD_TIME]],Table4[[#This Row],[I_ACD_OTHER_TIME]],Table4[[#This Row],[I_ACD_AUX_OUT_TIME]],Table4[[#This Row],[I_ACW_TIME]]))</f>
        <v>8472</v>
      </c>
    </row>
    <row r="807" spans="1:49" x14ac:dyDescent="0.25">
      <c r="A807" s="29" t="str">
        <f>CONCATENATE(Table4[[#This Row],[CMSID]],"-",Table4[[#This Row],[CALL_DATE]])</f>
        <v>79640-45174</v>
      </c>
      <c r="B807">
        <v>109206101</v>
      </c>
      <c r="C807" s="8">
        <v>45174</v>
      </c>
      <c r="D807" t="s">
        <v>118</v>
      </c>
      <c r="E807">
        <v>21</v>
      </c>
      <c r="F807">
        <v>0</v>
      </c>
      <c r="G807">
        <v>11356</v>
      </c>
      <c r="H807">
        <v>1269</v>
      </c>
      <c r="I807">
        <v>0</v>
      </c>
      <c r="J807">
        <v>310</v>
      </c>
      <c r="K807">
        <v>0</v>
      </c>
      <c r="L807">
        <v>256</v>
      </c>
      <c r="M807">
        <v>0</v>
      </c>
      <c r="N807">
        <v>0</v>
      </c>
      <c r="O807">
        <v>7</v>
      </c>
      <c r="P807">
        <v>1269</v>
      </c>
      <c r="Q807">
        <v>5</v>
      </c>
      <c r="R807">
        <v>104</v>
      </c>
      <c r="S807">
        <v>0</v>
      </c>
      <c r="T807">
        <v>0</v>
      </c>
      <c r="U807">
        <v>17754</v>
      </c>
      <c r="V807">
        <v>3717</v>
      </c>
      <c r="W807">
        <v>998</v>
      </c>
      <c r="X807">
        <v>428</v>
      </c>
      <c r="Y807">
        <v>0</v>
      </c>
      <c r="Z807">
        <v>2017</v>
      </c>
      <c r="AA807">
        <v>0</v>
      </c>
      <c r="AB807">
        <v>918</v>
      </c>
      <c r="AC807">
        <v>285</v>
      </c>
      <c r="AD807">
        <v>0</v>
      </c>
      <c r="AE807">
        <v>0</v>
      </c>
      <c r="AF807">
        <v>0</v>
      </c>
      <c r="AG807" t="s">
        <v>1406</v>
      </c>
      <c r="AH807" t="s">
        <v>1282</v>
      </c>
      <c r="AI807" t="s">
        <v>1295</v>
      </c>
      <c r="AJ807" s="12" t="s">
        <v>1297</v>
      </c>
      <c r="AK807" t="s">
        <v>125</v>
      </c>
      <c r="AL807" t="s">
        <v>125</v>
      </c>
      <c r="AM807" s="8">
        <v>45178</v>
      </c>
      <c r="AN807" s="12" t="s">
        <v>1297</v>
      </c>
      <c r="AO807" s="12" t="s">
        <v>1297</v>
      </c>
      <c r="AP807" t="s">
        <v>1703</v>
      </c>
      <c r="AQ807" t="s">
        <v>120</v>
      </c>
      <c r="AR807" s="35">
        <v>79640</v>
      </c>
      <c r="AS807" t="s">
        <v>1703</v>
      </c>
      <c r="AU807" s="29">
        <f>IFERROR(Table4[[#This Row],[THT]]/Table4[[#This Row],[ACD_CALLS]],"")</f>
        <v>0</v>
      </c>
      <c r="AV807" s="29">
        <f>COUNTIF(Roster!B:B,Table4[[#This Row],[EMPLID]])</f>
        <v>1</v>
      </c>
      <c r="AW807" s="29">
        <f>IF(Table4[[#This Row],[Is Agent ]]=0,"",SUM(Table4[[#This Row],[I_ACD_TIME]],Table4[[#This Row],[I_ACD_OTHER_TIME]],Table4[[#This Row],[I_ACD_AUX_OUT_TIME]],Table4[[#This Row],[I_ACW_TIME]]))</f>
        <v>12935</v>
      </c>
    </row>
    <row r="808" spans="1:49" x14ac:dyDescent="0.25">
      <c r="A808" s="29" t="str">
        <f>CONCATENATE(Table4[[#This Row],[CMSID]],"-",Table4[[#This Row],[CALL_DATE]])</f>
        <v>79640-45174</v>
      </c>
      <c r="B808">
        <v>109206101</v>
      </c>
      <c r="C808" s="8">
        <v>45174</v>
      </c>
      <c r="D808" t="s">
        <v>123</v>
      </c>
      <c r="E808">
        <v>0</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t="s">
        <v>1406</v>
      </c>
      <c r="AH808" t="s">
        <v>1282</v>
      </c>
      <c r="AI808" t="s">
        <v>1295</v>
      </c>
      <c r="AJ808" s="12" t="s">
        <v>1297</v>
      </c>
      <c r="AK808" t="s">
        <v>125</v>
      </c>
      <c r="AL808" t="s">
        <v>125</v>
      </c>
      <c r="AM808" s="8">
        <v>45178</v>
      </c>
      <c r="AN808" s="12" t="s">
        <v>1297</v>
      </c>
      <c r="AO808" s="12" t="s">
        <v>1297</v>
      </c>
      <c r="AP808" t="s">
        <v>1703</v>
      </c>
      <c r="AQ808" t="s">
        <v>120</v>
      </c>
      <c r="AR808" s="35">
        <v>79640</v>
      </c>
      <c r="AS808" t="s">
        <v>1703</v>
      </c>
      <c r="AU808" s="29" t="str">
        <f>IFERROR(Table4[[#This Row],[THT]]/Table4[[#This Row],[ACD_CALLS]],"")</f>
        <v/>
      </c>
      <c r="AV808" s="29">
        <f>COUNTIF(Roster!B:B,Table4[[#This Row],[EMPLID]])</f>
        <v>1</v>
      </c>
      <c r="AW808" s="29">
        <f>IF(Table4[[#This Row],[Is Agent ]]=0,"",SUM(Table4[[#This Row],[I_ACD_TIME]],Table4[[#This Row],[I_ACD_OTHER_TIME]],Table4[[#This Row],[I_ACD_AUX_OUT_TIME]],Table4[[#This Row],[I_ACW_TIME]]))</f>
        <v>0</v>
      </c>
    </row>
    <row r="809" spans="1:49" x14ac:dyDescent="0.25">
      <c r="A809" s="29" t="str">
        <f>CONCATENATE(Table4[[#This Row],[CMSID]],"-",Table4[[#This Row],[CALL_DATE]])</f>
        <v>79640-45171</v>
      </c>
      <c r="B809">
        <v>109206101</v>
      </c>
      <c r="C809" s="8">
        <v>45171</v>
      </c>
      <c r="D809" t="s">
        <v>118</v>
      </c>
      <c r="E809">
        <v>20</v>
      </c>
      <c r="F809">
        <v>0</v>
      </c>
      <c r="G809">
        <v>8508</v>
      </c>
      <c r="H809">
        <v>1835</v>
      </c>
      <c r="I809">
        <v>305</v>
      </c>
      <c r="J809">
        <v>222</v>
      </c>
      <c r="K809">
        <v>0</v>
      </c>
      <c r="L809">
        <v>1903</v>
      </c>
      <c r="M809">
        <v>0</v>
      </c>
      <c r="N809">
        <v>0</v>
      </c>
      <c r="O809">
        <v>7</v>
      </c>
      <c r="P809">
        <v>2371</v>
      </c>
      <c r="Q809">
        <v>13</v>
      </c>
      <c r="R809">
        <v>91</v>
      </c>
      <c r="S809">
        <v>2</v>
      </c>
      <c r="T809">
        <v>0</v>
      </c>
      <c r="U809">
        <v>16660</v>
      </c>
      <c r="V809">
        <v>4275</v>
      </c>
      <c r="W809">
        <v>173</v>
      </c>
      <c r="X809">
        <v>30</v>
      </c>
      <c r="Y809">
        <v>0</v>
      </c>
      <c r="Z809">
        <v>1660</v>
      </c>
      <c r="AA809">
        <v>0</v>
      </c>
      <c r="AB809">
        <v>750</v>
      </c>
      <c r="AC809">
        <v>0</v>
      </c>
      <c r="AD809">
        <v>0</v>
      </c>
      <c r="AE809">
        <v>0</v>
      </c>
      <c r="AF809">
        <v>0</v>
      </c>
      <c r="AG809" t="s">
        <v>1406</v>
      </c>
      <c r="AH809" t="s">
        <v>1282</v>
      </c>
      <c r="AI809" t="s">
        <v>1295</v>
      </c>
      <c r="AJ809" s="12" t="s">
        <v>1297</v>
      </c>
      <c r="AK809" t="s">
        <v>125</v>
      </c>
      <c r="AL809" t="s">
        <v>125</v>
      </c>
      <c r="AM809" s="8">
        <v>45171</v>
      </c>
      <c r="AN809" s="12" t="s">
        <v>1297</v>
      </c>
      <c r="AO809" s="12" t="s">
        <v>1297</v>
      </c>
      <c r="AP809" t="s">
        <v>1703</v>
      </c>
      <c r="AQ809" t="s">
        <v>120</v>
      </c>
      <c r="AR809" s="35">
        <v>79640</v>
      </c>
      <c r="AS809" t="s">
        <v>1703</v>
      </c>
      <c r="AU809" s="29">
        <f>IFERROR(Table4[[#This Row],[THT]]/Table4[[#This Row],[ACD_CALLS]],"")</f>
        <v>0</v>
      </c>
      <c r="AV809" s="29">
        <f>COUNTIF(Roster!B:B,Table4[[#This Row],[EMPLID]])</f>
        <v>1</v>
      </c>
      <c r="AW809" s="29">
        <f>IF(Table4[[#This Row],[Is Agent ]]=0,"",SUM(Table4[[#This Row],[I_ACD_TIME]],Table4[[#This Row],[I_ACD_OTHER_TIME]],Table4[[#This Row],[I_ACD_AUX_OUT_TIME]],Table4[[#This Row],[I_ACW_TIME]]))</f>
        <v>10870</v>
      </c>
    </row>
    <row r="810" spans="1:49" x14ac:dyDescent="0.25">
      <c r="A810" s="29" t="str">
        <f>CONCATENATE(Table4[[#This Row],[CMSID]],"-",Table4[[#This Row],[CALL_DATE]])</f>
        <v>79640-45170</v>
      </c>
      <c r="B810">
        <v>109206101</v>
      </c>
      <c r="C810" s="8">
        <v>45170</v>
      </c>
      <c r="D810" t="s">
        <v>118</v>
      </c>
      <c r="E810">
        <v>33</v>
      </c>
      <c r="F810">
        <v>0</v>
      </c>
      <c r="G810">
        <v>14929</v>
      </c>
      <c r="H810">
        <v>2411</v>
      </c>
      <c r="I810">
        <v>655</v>
      </c>
      <c r="J810">
        <v>385</v>
      </c>
      <c r="K810">
        <v>0</v>
      </c>
      <c r="L810">
        <v>3009</v>
      </c>
      <c r="M810">
        <v>0</v>
      </c>
      <c r="N810">
        <v>0</v>
      </c>
      <c r="O810">
        <v>14</v>
      </c>
      <c r="P810">
        <v>3336</v>
      </c>
      <c r="Q810">
        <v>18</v>
      </c>
      <c r="R810">
        <v>154</v>
      </c>
      <c r="S810">
        <v>3</v>
      </c>
      <c r="T810">
        <v>0</v>
      </c>
      <c r="U810">
        <v>24578</v>
      </c>
      <c r="V810">
        <v>6699</v>
      </c>
      <c r="W810">
        <v>0</v>
      </c>
      <c r="X810">
        <v>151</v>
      </c>
      <c r="Y810">
        <v>0</v>
      </c>
      <c r="Z810">
        <v>1987</v>
      </c>
      <c r="AA810">
        <v>0</v>
      </c>
      <c r="AB810">
        <v>3373</v>
      </c>
      <c r="AC810">
        <v>296</v>
      </c>
      <c r="AD810">
        <v>0</v>
      </c>
      <c r="AE810">
        <v>0</v>
      </c>
      <c r="AF810">
        <v>0</v>
      </c>
      <c r="AG810" t="s">
        <v>1406</v>
      </c>
      <c r="AH810" t="s">
        <v>1282</v>
      </c>
      <c r="AI810" t="s">
        <v>1295</v>
      </c>
      <c r="AJ810" s="12" t="s">
        <v>1297</v>
      </c>
      <c r="AK810" t="s">
        <v>125</v>
      </c>
      <c r="AL810" t="s">
        <v>125</v>
      </c>
      <c r="AM810" s="8">
        <v>45171</v>
      </c>
      <c r="AN810" s="12" t="s">
        <v>1297</v>
      </c>
      <c r="AO810" s="12" t="s">
        <v>1297</v>
      </c>
      <c r="AP810" t="s">
        <v>1703</v>
      </c>
      <c r="AQ810" t="s">
        <v>120</v>
      </c>
      <c r="AR810" s="35">
        <v>79640</v>
      </c>
      <c r="AS810" t="s">
        <v>1703</v>
      </c>
      <c r="AU810" s="29">
        <f>IFERROR(Table4[[#This Row],[THT]]/Table4[[#This Row],[ACD_CALLS]],"")</f>
        <v>0</v>
      </c>
      <c r="AV810" s="29">
        <f>COUNTIF(Roster!B:B,Table4[[#This Row],[EMPLID]])</f>
        <v>1</v>
      </c>
      <c r="AW810" s="29">
        <f>IF(Table4[[#This Row],[Is Agent ]]=0,"",SUM(Table4[[#This Row],[I_ACD_TIME]],Table4[[#This Row],[I_ACD_OTHER_TIME]],Table4[[#This Row],[I_ACD_AUX_OUT_TIME]],Table4[[#This Row],[I_ACW_TIME]]))</f>
        <v>18380</v>
      </c>
    </row>
    <row r="811" spans="1:49" x14ac:dyDescent="0.25">
      <c r="A811" s="29" t="str">
        <f>CONCATENATE(Table4[[#This Row],[CMSID]],"-",Table4[[#This Row],[CALL_DATE]])</f>
        <v>79640-45170</v>
      </c>
      <c r="B811">
        <v>109206101</v>
      </c>
      <c r="C811" s="8">
        <v>45170</v>
      </c>
      <c r="D811" t="s">
        <v>123</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t="s">
        <v>1406</v>
      </c>
      <c r="AH811" t="s">
        <v>1282</v>
      </c>
      <c r="AI811" t="s">
        <v>1295</v>
      </c>
      <c r="AJ811" s="12" t="s">
        <v>1297</v>
      </c>
      <c r="AK811" t="s">
        <v>125</v>
      </c>
      <c r="AL811" t="s">
        <v>125</v>
      </c>
      <c r="AM811" s="8">
        <v>45171</v>
      </c>
      <c r="AN811" s="12" t="s">
        <v>1297</v>
      </c>
      <c r="AO811" s="12" t="s">
        <v>1297</v>
      </c>
      <c r="AP811" t="s">
        <v>1703</v>
      </c>
      <c r="AQ811" t="s">
        <v>120</v>
      </c>
      <c r="AR811" s="35">
        <v>79640</v>
      </c>
      <c r="AS811" t="s">
        <v>1703</v>
      </c>
      <c r="AU811" s="29" t="str">
        <f>IFERROR(Table4[[#This Row],[THT]]/Table4[[#This Row],[ACD_CALLS]],"")</f>
        <v/>
      </c>
      <c r="AV811" s="29">
        <f>COUNTIF(Roster!B:B,Table4[[#This Row],[EMPLID]])</f>
        <v>1</v>
      </c>
      <c r="AW811" s="29">
        <f>IF(Table4[[#This Row],[Is Agent ]]=0,"",SUM(Table4[[#This Row],[I_ACD_TIME]],Table4[[#This Row],[I_ACD_OTHER_TIME]],Table4[[#This Row],[I_ACD_AUX_OUT_TIME]],Table4[[#This Row],[I_ACW_TIME]]))</f>
        <v>0</v>
      </c>
    </row>
    <row r="812" spans="1:49" x14ac:dyDescent="0.25">
      <c r="A812" s="29" t="str">
        <f>CONCATENATE(Table4[[#This Row],[CMSID]],"-",Table4[[#This Row],[CALL_DATE]])</f>
        <v>79640-45177</v>
      </c>
      <c r="B812">
        <v>109206101</v>
      </c>
      <c r="C812" s="8">
        <v>45177</v>
      </c>
      <c r="D812" t="s">
        <v>123</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t="s">
        <v>1406</v>
      </c>
      <c r="AH812" t="s">
        <v>1282</v>
      </c>
      <c r="AI812" t="s">
        <v>1295</v>
      </c>
      <c r="AJ812" s="12" t="s">
        <v>1297</v>
      </c>
      <c r="AK812" t="s">
        <v>125</v>
      </c>
      <c r="AL812" t="s">
        <v>125</v>
      </c>
      <c r="AM812" s="8">
        <v>45178</v>
      </c>
      <c r="AN812" s="12" t="s">
        <v>1297</v>
      </c>
      <c r="AO812" s="12" t="s">
        <v>1297</v>
      </c>
      <c r="AP812" t="s">
        <v>1703</v>
      </c>
      <c r="AQ812" t="s">
        <v>120</v>
      </c>
      <c r="AR812" s="35">
        <v>79640</v>
      </c>
      <c r="AS812" t="s">
        <v>1703</v>
      </c>
      <c r="AU812" s="29" t="str">
        <f>IFERROR(Table4[[#This Row],[THT]]/Table4[[#This Row],[ACD_CALLS]],"")</f>
        <v/>
      </c>
      <c r="AV812" s="29">
        <f>COUNTIF(Roster!B:B,Table4[[#This Row],[EMPLID]])</f>
        <v>1</v>
      </c>
      <c r="AW812" s="29">
        <f>IF(Table4[[#This Row],[Is Agent ]]=0,"",SUM(Table4[[#This Row],[I_ACD_TIME]],Table4[[#This Row],[I_ACD_OTHER_TIME]],Table4[[#This Row],[I_ACD_AUX_OUT_TIME]],Table4[[#This Row],[I_ACW_TIME]]))</f>
        <v>0</v>
      </c>
    </row>
    <row r="813" spans="1:49" x14ac:dyDescent="0.25">
      <c r="A813" s="29" t="str">
        <f>CONCATENATE(Table4[[#This Row],[CMSID]],"-",Table4[[#This Row],[CALL_DATE]])</f>
        <v>79640-45175</v>
      </c>
      <c r="B813">
        <v>109206101</v>
      </c>
      <c r="C813" s="8">
        <v>45175</v>
      </c>
      <c r="D813" t="s">
        <v>118</v>
      </c>
      <c r="E813">
        <v>5</v>
      </c>
      <c r="F813">
        <v>0</v>
      </c>
      <c r="G813">
        <v>2398</v>
      </c>
      <c r="H813">
        <v>211</v>
      </c>
      <c r="I813">
        <v>0</v>
      </c>
      <c r="J813">
        <v>37</v>
      </c>
      <c r="K813">
        <v>0</v>
      </c>
      <c r="L813">
        <v>0</v>
      </c>
      <c r="M813">
        <v>0</v>
      </c>
      <c r="N813">
        <v>0</v>
      </c>
      <c r="O813">
        <v>0</v>
      </c>
      <c r="P813">
        <v>211</v>
      </c>
      <c r="Q813">
        <v>1</v>
      </c>
      <c r="R813">
        <v>25</v>
      </c>
      <c r="S813">
        <v>0</v>
      </c>
      <c r="T813">
        <v>0</v>
      </c>
      <c r="U813">
        <v>5646</v>
      </c>
      <c r="V813">
        <v>2975</v>
      </c>
      <c r="W813">
        <v>0</v>
      </c>
      <c r="X813">
        <v>41</v>
      </c>
      <c r="Y813">
        <v>2010</v>
      </c>
      <c r="Z813">
        <v>869</v>
      </c>
      <c r="AA813">
        <v>0</v>
      </c>
      <c r="AB813">
        <v>28</v>
      </c>
      <c r="AC813">
        <v>0</v>
      </c>
      <c r="AD813">
        <v>0</v>
      </c>
      <c r="AE813">
        <v>0</v>
      </c>
      <c r="AF813">
        <v>0</v>
      </c>
      <c r="AG813" t="s">
        <v>1406</v>
      </c>
      <c r="AH813" t="s">
        <v>1282</v>
      </c>
      <c r="AI813" t="s">
        <v>1295</v>
      </c>
      <c r="AJ813" s="12" t="s">
        <v>1297</v>
      </c>
      <c r="AK813" t="s">
        <v>125</v>
      </c>
      <c r="AL813" t="s">
        <v>125</v>
      </c>
      <c r="AM813" s="8">
        <v>45178</v>
      </c>
      <c r="AN813" s="12" t="s">
        <v>1297</v>
      </c>
      <c r="AO813" s="12" t="s">
        <v>1297</v>
      </c>
      <c r="AP813" t="s">
        <v>1703</v>
      </c>
      <c r="AQ813" t="s">
        <v>120</v>
      </c>
      <c r="AR813" s="35">
        <v>79640</v>
      </c>
      <c r="AS813" t="s">
        <v>1703</v>
      </c>
      <c r="AU813" s="29">
        <f>IFERROR(Table4[[#This Row],[THT]]/Table4[[#This Row],[ACD_CALLS]],"")</f>
        <v>0</v>
      </c>
      <c r="AV813" s="29">
        <f>COUNTIF(Roster!B:B,Table4[[#This Row],[EMPLID]])</f>
        <v>1</v>
      </c>
      <c r="AW813" s="29">
        <f>IF(Table4[[#This Row],[Is Agent ]]=0,"",SUM(Table4[[#This Row],[I_ACD_TIME]],Table4[[#This Row],[I_ACD_OTHER_TIME]],Table4[[#This Row],[I_ACD_AUX_OUT_TIME]],Table4[[#This Row],[I_ACW_TIME]]))</f>
        <v>2646</v>
      </c>
    </row>
    <row r="814" spans="1:49" x14ac:dyDescent="0.25">
      <c r="A814" s="29" t="str">
        <f>CONCATENATE(Table4[[#This Row],[CMSID]],"-",Table4[[#This Row],[CALL_DATE]])</f>
        <v>79640-45178</v>
      </c>
      <c r="B814">
        <v>109206101</v>
      </c>
      <c r="C814" s="8">
        <v>45178</v>
      </c>
      <c r="D814" t="s">
        <v>123</v>
      </c>
      <c r="E814">
        <v>1</v>
      </c>
      <c r="F814">
        <v>0</v>
      </c>
      <c r="G814">
        <v>88</v>
      </c>
      <c r="H814">
        <v>6</v>
      </c>
      <c r="I814">
        <v>96</v>
      </c>
      <c r="J814">
        <v>0</v>
      </c>
      <c r="K814">
        <v>0</v>
      </c>
      <c r="L814">
        <v>96</v>
      </c>
      <c r="M814">
        <v>0</v>
      </c>
      <c r="N814">
        <v>0</v>
      </c>
      <c r="O814">
        <v>1</v>
      </c>
      <c r="P814">
        <v>102</v>
      </c>
      <c r="Q814">
        <v>2</v>
      </c>
      <c r="R814">
        <v>3</v>
      </c>
      <c r="S814">
        <v>1</v>
      </c>
      <c r="T814">
        <v>0</v>
      </c>
      <c r="U814">
        <v>0</v>
      </c>
      <c r="V814">
        <v>0</v>
      </c>
      <c r="W814">
        <v>0</v>
      </c>
      <c r="X814">
        <v>0</v>
      </c>
      <c r="Y814">
        <v>0</v>
      </c>
      <c r="Z814">
        <v>0</v>
      </c>
      <c r="AA814">
        <v>0</v>
      </c>
      <c r="AB814">
        <v>0</v>
      </c>
      <c r="AC814">
        <v>0</v>
      </c>
      <c r="AD814">
        <v>0</v>
      </c>
      <c r="AE814">
        <v>0</v>
      </c>
      <c r="AF814">
        <v>0</v>
      </c>
      <c r="AG814" t="s">
        <v>1406</v>
      </c>
      <c r="AH814" t="s">
        <v>1282</v>
      </c>
      <c r="AI814" t="s">
        <v>1295</v>
      </c>
      <c r="AJ814" s="12" t="s">
        <v>1297</v>
      </c>
      <c r="AK814" t="s">
        <v>125</v>
      </c>
      <c r="AL814" t="s">
        <v>125</v>
      </c>
      <c r="AM814" s="8">
        <v>45178</v>
      </c>
      <c r="AN814" s="12" t="s">
        <v>1297</v>
      </c>
      <c r="AO814" s="12" t="s">
        <v>1297</v>
      </c>
      <c r="AP814" t="s">
        <v>1703</v>
      </c>
      <c r="AQ814" t="s">
        <v>120</v>
      </c>
      <c r="AR814" s="35">
        <v>79640</v>
      </c>
      <c r="AS814" t="s">
        <v>1703</v>
      </c>
      <c r="AU814" s="29">
        <f>IFERROR(Table4[[#This Row],[THT]]/Table4[[#This Row],[ACD_CALLS]],"")</f>
        <v>0</v>
      </c>
      <c r="AV814" s="29">
        <f>COUNTIF(Roster!B:B,Table4[[#This Row],[EMPLID]])</f>
        <v>1</v>
      </c>
      <c r="AW814" s="29">
        <f>IF(Table4[[#This Row],[Is Agent ]]=0,"",SUM(Table4[[#This Row],[I_ACD_TIME]],Table4[[#This Row],[I_ACD_OTHER_TIME]],Table4[[#This Row],[I_ACD_AUX_OUT_TIME]],Table4[[#This Row],[I_ACW_TIME]]))</f>
        <v>190</v>
      </c>
    </row>
    <row r="815" spans="1:49" x14ac:dyDescent="0.25">
      <c r="A815" s="29" t="str">
        <f>CONCATENATE(Table4[[#This Row],[CMSID]],"-",Table4[[#This Row],[CALL_DATE]])</f>
        <v>79640-45178</v>
      </c>
      <c r="B815">
        <v>109206101</v>
      </c>
      <c r="C815" s="8">
        <v>45178</v>
      </c>
      <c r="D815" t="s">
        <v>118</v>
      </c>
      <c r="E815">
        <v>14</v>
      </c>
      <c r="F815">
        <v>0</v>
      </c>
      <c r="G815">
        <v>5601</v>
      </c>
      <c r="H815">
        <v>365</v>
      </c>
      <c r="I815">
        <v>19</v>
      </c>
      <c r="J815">
        <v>270</v>
      </c>
      <c r="K815">
        <v>0</v>
      </c>
      <c r="L815">
        <v>112</v>
      </c>
      <c r="M815">
        <v>0</v>
      </c>
      <c r="N815">
        <v>0</v>
      </c>
      <c r="O815">
        <v>4</v>
      </c>
      <c r="P815">
        <v>385</v>
      </c>
      <c r="Q815">
        <v>3</v>
      </c>
      <c r="R815">
        <v>68</v>
      </c>
      <c r="S815">
        <v>1</v>
      </c>
      <c r="T815">
        <v>0</v>
      </c>
      <c r="U815">
        <v>10365</v>
      </c>
      <c r="V815">
        <v>2159</v>
      </c>
      <c r="W815">
        <v>1805</v>
      </c>
      <c r="X815">
        <v>37</v>
      </c>
      <c r="Y815">
        <v>0</v>
      </c>
      <c r="Z815">
        <v>1669</v>
      </c>
      <c r="AA815">
        <v>0</v>
      </c>
      <c r="AB815">
        <v>315</v>
      </c>
      <c r="AC815">
        <v>0</v>
      </c>
      <c r="AD815">
        <v>0</v>
      </c>
      <c r="AE815">
        <v>0</v>
      </c>
      <c r="AF815">
        <v>0</v>
      </c>
      <c r="AG815" t="s">
        <v>1406</v>
      </c>
      <c r="AH815" t="s">
        <v>1282</v>
      </c>
      <c r="AI815" t="s">
        <v>1295</v>
      </c>
      <c r="AJ815" s="12" t="s">
        <v>1297</v>
      </c>
      <c r="AK815" t="s">
        <v>125</v>
      </c>
      <c r="AL815" t="s">
        <v>125</v>
      </c>
      <c r="AM815" s="8">
        <v>45178</v>
      </c>
      <c r="AN815" s="12" t="s">
        <v>1297</v>
      </c>
      <c r="AO815" s="12" t="s">
        <v>1297</v>
      </c>
      <c r="AP815" t="s">
        <v>1703</v>
      </c>
      <c r="AQ815" t="s">
        <v>120</v>
      </c>
      <c r="AR815" s="35">
        <v>79640</v>
      </c>
      <c r="AS815" t="s">
        <v>1703</v>
      </c>
      <c r="AU815" s="29">
        <f>IFERROR(Table4[[#This Row],[THT]]/Table4[[#This Row],[ACD_CALLS]],"")</f>
        <v>0</v>
      </c>
      <c r="AV815" s="29">
        <f>COUNTIF(Roster!B:B,Table4[[#This Row],[EMPLID]])</f>
        <v>1</v>
      </c>
      <c r="AW815" s="29">
        <f>IF(Table4[[#This Row],[Is Agent ]]=0,"",SUM(Table4[[#This Row],[I_ACD_TIME]],Table4[[#This Row],[I_ACD_OTHER_TIME]],Table4[[#This Row],[I_ACD_AUX_OUT_TIME]],Table4[[#This Row],[I_ACW_TIME]]))</f>
        <v>6255</v>
      </c>
    </row>
    <row r="816" spans="1:49" x14ac:dyDescent="0.25">
      <c r="A816" s="29" t="str">
        <f>CONCATENATE(Table4[[#This Row],[CMSID]],"-",Table4[[#This Row],[CALL_DATE]])</f>
        <v>79640-45175</v>
      </c>
      <c r="B816">
        <v>109206101</v>
      </c>
      <c r="C816" s="8">
        <v>45175</v>
      </c>
      <c r="D816" t="s">
        <v>123</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t="s">
        <v>1406</v>
      </c>
      <c r="AH816" t="s">
        <v>1282</v>
      </c>
      <c r="AI816" t="s">
        <v>1295</v>
      </c>
      <c r="AJ816" s="12" t="s">
        <v>1297</v>
      </c>
      <c r="AK816" t="s">
        <v>125</v>
      </c>
      <c r="AL816" t="s">
        <v>125</v>
      </c>
      <c r="AM816" s="8">
        <v>45178</v>
      </c>
      <c r="AN816" s="12" t="s">
        <v>1297</v>
      </c>
      <c r="AO816" s="12" t="s">
        <v>1297</v>
      </c>
      <c r="AP816" t="s">
        <v>1703</v>
      </c>
      <c r="AQ816" t="s">
        <v>120</v>
      </c>
      <c r="AR816" s="35">
        <v>79640</v>
      </c>
      <c r="AS816" t="s">
        <v>1703</v>
      </c>
      <c r="AU816" s="29" t="str">
        <f>IFERROR(Table4[[#This Row],[THT]]/Table4[[#This Row],[ACD_CALLS]],"")</f>
        <v/>
      </c>
      <c r="AV816" s="29">
        <f>COUNTIF(Roster!B:B,Table4[[#This Row],[EMPLID]])</f>
        <v>1</v>
      </c>
      <c r="AW816" s="29">
        <f>IF(Table4[[#This Row],[Is Agent ]]=0,"",SUM(Table4[[#This Row],[I_ACD_TIME]],Table4[[#This Row],[I_ACD_OTHER_TIME]],Table4[[#This Row],[I_ACD_AUX_OUT_TIME]],Table4[[#This Row],[I_ACW_TIME]]))</f>
        <v>0</v>
      </c>
    </row>
    <row r="817" spans="1:49" x14ac:dyDescent="0.25">
      <c r="A817" s="29" t="str">
        <f>CONCATENATE(Table4[[#This Row],[CMSID]],"-",Table4[[#This Row],[CALL_DATE]])</f>
        <v>79640-45176</v>
      </c>
      <c r="B817">
        <v>109206101</v>
      </c>
      <c r="C817" s="8">
        <v>45176</v>
      </c>
      <c r="D817" t="s">
        <v>123</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t="s">
        <v>1406</v>
      </c>
      <c r="AH817" t="s">
        <v>1282</v>
      </c>
      <c r="AI817" t="s">
        <v>1295</v>
      </c>
      <c r="AJ817" s="12" t="s">
        <v>1297</v>
      </c>
      <c r="AK817" t="s">
        <v>125</v>
      </c>
      <c r="AL817" t="s">
        <v>125</v>
      </c>
      <c r="AM817" s="8">
        <v>45178</v>
      </c>
      <c r="AN817" s="12" t="s">
        <v>1297</v>
      </c>
      <c r="AO817" s="12" t="s">
        <v>1297</v>
      </c>
      <c r="AP817" t="s">
        <v>1703</v>
      </c>
      <c r="AQ817" t="s">
        <v>120</v>
      </c>
      <c r="AR817" s="35">
        <v>79640</v>
      </c>
      <c r="AS817" t="s">
        <v>1703</v>
      </c>
      <c r="AU817" s="29" t="str">
        <f>IFERROR(Table4[[#This Row],[THT]]/Table4[[#This Row],[ACD_CALLS]],"")</f>
        <v/>
      </c>
      <c r="AV817" s="29">
        <f>COUNTIF(Roster!B:B,Table4[[#This Row],[EMPLID]])</f>
        <v>1</v>
      </c>
      <c r="AW817" s="29">
        <f>IF(Table4[[#This Row],[Is Agent ]]=0,"",SUM(Table4[[#This Row],[I_ACD_TIME]],Table4[[#This Row],[I_ACD_OTHER_TIME]],Table4[[#This Row],[I_ACD_AUX_OUT_TIME]],Table4[[#This Row],[I_ACW_TIME]]))</f>
        <v>0</v>
      </c>
    </row>
    <row r="818" spans="1:49" x14ac:dyDescent="0.25">
      <c r="A818" s="29" t="str">
        <f>CONCATENATE(Table4[[#This Row],[CMSID]],"-",Table4[[#This Row],[CALL_DATE]])</f>
        <v>413644-45171</v>
      </c>
      <c r="B818">
        <v>33575101</v>
      </c>
      <c r="C818" s="8">
        <v>45171</v>
      </c>
      <c r="D818" t="s">
        <v>118</v>
      </c>
      <c r="E818">
        <v>29</v>
      </c>
      <c r="F818">
        <v>0</v>
      </c>
      <c r="G818">
        <v>18177</v>
      </c>
      <c r="H818">
        <v>2640</v>
      </c>
      <c r="I818">
        <v>309</v>
      </c>
      <c r="J818">
        <v>0</v>
      </c>
      <c r="K818">
        <v>0</v>
      </c>
      <c r="L818">
        <v>4637</v>
      </c>
      <c r="M818">
        <v>0</v>
      </c>
      <c r="N818">
        <v>0</v>
      </c>
      <c r="O818">
        <v>17</v>
      </c>
      <c r="P818">
        <v>3332</v>
      </c>
      <c r="Q818">
        <v>23</v>
      </c>
      <c r="R818">
        <v>137</v>
      </c>
      <c r="S818">
        <v>2</v>
      </c>
      <c r="T818">
        <v>0</v>
      </c>
      <c r="U818">
        <v>38143</v>
      </c>
      <c r="V818">
        <v>13245</v>
      </c>
      <c r="W818">
        <v>0</v>
      </c>
      <c r="X818">
        <v>69</v>
      </c>
      <c r="Y818">
        <v>0</v>
      </c>
      <c r="Z818">
        <v>2772</v>
      </c>
      <c r="AA818">
        <v>0</v>
      </c>
      <c r="AB818">
        <v>6391</v>
      </c>
      <c r="AC818">
        <v>1818</v>
      </c>
      <c r="AD818">
        <v>0</v>
      </c>
      <c r="AE818">
        <v>66</v>
      </c>
      <c r="AF818">
        <v>0</v>
      </c>
      <c r="AG818" t="s">
        <v>1330</v>
      </c>
      <c r="AH818" t="s">
        <v>1287</v>
      </c>
      <c r="AI818" t="s">
        <v>1295</v>
      </c>
      <c r="AJ818" s="12" t="s">
        <v>1297</v>
      </c>
      <c r="AK818" t="s">
        <v>125</v>
      </c>
      <c r="AL818" t="s">
        <v>125</v>
      </c>
      <c r="AM818" s="8">
        <v>45171</v>
      </c>
      <c r="AN818" s="12" t="s">
        <v>1297</v>
      </c>
      <c r="AO818" s="12" t="s">
        <v>1297</v>
      </c>
      <c r="AP818" t="s">
        <v>1703</v>
      </c>
      <c r="AQ818" t="s">
        <v>120</v>
      </c>
      <c r="AR818" s="35">
        <v>413644</v>
      </c>
      <c r="AS818" t="s">
        <v>1703</v>
      </c>
      <c r="AU818" s="29">
        <f>IFERROR(Table4[[#This Row],[THT]]/Table4[[#This Row],[ACD_CALLS]],"")</f>
        <v>0</v>
      </c>
      <c r="AV818" s="29">
        <f>COUNTIF(Roster!B:B,Table4[[#This Row],[EMPLID]])</f>
        <v>1</v>
      </c>
      <c r="AW818" s="29">
        <f>IF(Table4[[#This Row],[Is Agent ]]=0,"",SUM(Table4[[#This Row],[I_ACD_TIME]],Table4[[#This Row],[I_ACD_OTHER_TIME]],Table4[[#This Row],[I_ACD_AUX_OUT_TIME]],Table4[[#This Row],[I_ACW_TIME]]))</f>
        <v>21126</v>
      </c>
    </row>
    <row r="819" spans="1:49" x14ac:dyDescent="0.25">
      <c r="A819" s="29" t="str">
        <f>CONCATENATE(Table4[[#This Row],[CMSID]],"-",Table4[[#This Row],[CALL_DATE]])</f>
        <v>413644-45173</v>
      </c>
      <c r="B819">
        <v>33575101</v>
      </c>
      <c r="C819" s="8">
        <v>45173</v>
      </c>
      <c r="D819" t="s">
        <v>118</v>
      </c>
      <c r="E819">
        <v>4</v>
      </c>
      <c r="F819">
        <v>0</v>
      </c>
      <c r="G819">
        <v>4027</v>
      </c>
      <c r="H819">
        <v>727</v>
      </c>
      <c r="I819">
        <v>22</v>
      </c>
      <c r="J819">
        <v>0</v>
      </c>
      <c r="K819">
        <v>0</v>
      </c>
      <c r="L819">
        <v>1019</v>
      </c>
      <c r="M819">
        <v>0</v>
      </c>
      <c r="N819">
        <v>0</v>
      </c>
      <c r="O819">
        <v>3</v>
      </c>
      <c r="P819">
        <v>749</v>
      </c>
      <c r="Q819">
        <v>2</v>
      </c>
      <c r="R819">
        <v>18</v>
      </c>
      <c r="S819">
        <v>0</v>
      </c>
      <c r="T819">
        <v>0</v>
      </c>
      <c r="U819">
        <v>7478</v>
      </c>
      <c r="V819">
        <v>2706</v>
      </c>
      <c r="W819">
        <v>0</v>
      </c>
      <c r="X819">
        <v>21</v>
      </c>
      <c r="Y819">
        <v>0</v>
      </c>
      <c r="Z819">
        <v>0</v>
      </c>
      <c r="AA819">
        <v>0</v>
      </c>
      <c r="AB819">
        <v>698</v>
      </c>
      <c r="AC819">
        <v>1019</v>
      </c>
      <c r="AD819">
        <v>0</v>
      </c>
      <c r="AE819">
        <v>0</v>
      </c>
      <c r="AF819">
        <v>0</v>
      </c>
      <c r="AG819" t="s">
        <v>1330</v>
      </c>
      <c r="AH819" t="s">
        <v>1287</v>
      </c>
      <c r="AI819" t="s">
        <v>1295</v>
      </c>
      <c r="AJ819" s="12" t="s">
        <v>1297</v>
      </c>
      <c r="AK819" t="s">
        <v>125</v>
      </c>
      <c r="AL819" t="s">
        <v>125</v>
      </c>
      <c r="AM819" s="8">
        <v>45178</v>
      </c>
      <c r="AN819" s="12" t="s">
        <v>1297</v>
      </c>
      <c r="AO819" s="12" t="s">
        <v>1297</v>
      </c>
      <c r="AP819" t="s">
        <v>1703</v>
      </c>
      <c r="AQ819" t="s">
        <v>120</v>
      </c>
      <c r="AR819" s="35">
        <v>413644</v>
      </c>
      <c r="AS819" t="s">
        <v>1703</v>
      </c>
      <c r="AU819" s="29">
        <f>IFERROR(Table4[[#This Row],[THT]]/Table4[[#This Row],[ACD_CALLS]],"")</f>
        <v>0</v>
      </c>
      <c r="AV819" s="29">
        <f>COUNTIF(Roster!B:B,Table4[[#This Row],[EMPLID]])</f>
        <v>1</v>
      </c>
      <c r="AW819" s="29">
        <f>IF(Table4[[#This Row],[Is Agent ]]=0,"",SUM(Table4[[#This Row],[I_ACD_TIME]],Table4[[#This Row],[I_ACD_OTHER_TIME]],Table4[[#This Row],[I_ACD_AUX_OUT_TIME]],Table4[[#This Row],[I_ACW_TIME]]))</f>
        <v>4776</v>
      </c>
    </row>
    <row r="820" spans="1:49" x14ac:dyDescent="0.25">
      <c r="A820" s="29" t="str">
        <f>CONCATENATE(Table4[[#This Row],[CMSID]],"-",Table4[[#This Row],[CALL_DATE]])</f>
        <v>413644-45171</v>
      </c>
      <c r="B820">
        <v>33575101</v>
      </c>
      <c r="C820" s="8">
        <v>45171</v>
      </c>
      <c r="D820" t="s">
        <v>123</v>
      </c>
      <c r="E820">
        <v>2</v>
      </c>
      <c r="F820">
        <v>0</v>
      </c>
      <c r="G820">
        <v>3395</v>
      </c>
      <c r="H820">
        <v>540</v>
      </c>
      <c r="I820">
        <v>0</v>
      </c>
      <c r="J820">
        <v>0</v>
      </c>
      <c r="K820">
        <v>0</v>
      </c>
      <c r="L820">
        <v>0</v>
      </c>
      <c r="M820">
        <v>0</v>
      </c>
      <c r="N820">
        <v>0</v>
      </c>
      <c r="O820">
        <v>0</v>
      </c>
      <c r="P820">
        <v>540</v>
      </c>
      <c r="Q820">
        <v>2</v>
      </c>
      <c r="R820">
        <v>6</v>
      </c>
      <c r="S820">
        <v>0</v>
      </c>
      <c r="T820">
        <v>0</v>
      </c>
      <c r="U820">
        <v>0</v>
      </c>
      <c r="V820">
        <v>0</v>
      </c>
      <c r="W820">
        <v>0</v>
      </c>
      <c r="X820">
        <v>0</v>
      </c>
      <c r="Y820">
        <v>0</v>
      </c>
      <c r="Z820">
        <v>0</v>
      </c>
      <c r="AA820">
        <v>0</v>
      </c>
      <c r="AB820">
        <v>0</v>
      </c>
      <c r="AC820">
        <v>0</v>
      </c>
      <c r="AD820">
        <v>0</v>
      </c>
      <c r="AE820">
        <v>0</v>
      </c>
      <c r="AF820">
        <v>0</v>
      </c>
      <c r="AG820" t="s">
        <v>1330</v>
      </c>
      <c r="AH820" t="s">
        <v>1287</v>
      </c>
      <c r="AI820" t="s">
        <v>1295</v>
      </c>
      <c r="AJ820" s="12" t="s">
        <v>1297</v>
      </c>
      <c r="AK820" t="s">
        <v>125</v>
      </c>
      <c r="AL820" t="s">
        <v>125</v>
      </c>
      <c r="AM820" s="8">
        <v>45171</v>
      </c>
      <c r="AN820" s="12" t="s">
        <v>1297</v>
      </c>
      <c r="AO820" s="12" t="s">
        <v>1297</v>
      </c>
      <c r="AP820" t="s">
        <v>1703</v>
      </c>
      <c r="AQ820" t="s">
        <v>120</v>
      </c>
      <c r="AR820" s="35">
        <v>413644</v>
      </c>
      <c r="AS820" t="s">
        <v>1703</v>
      </c>
      <c r="AU820" s="29">
        <f>IFERROR(Table4[[#This Row],[THT]]/Table4[[#This Row],[ACD_CALLS]],"")</f>
        <v>0</v>
      </c>
      <c r="AV820" s="29">
        <f>COUNTIF(Roster!B:B,Table4[[#This Row],[EMPLID]])</f>
        <v>1</v>
      </c>
      <c r="AW820" s="29">
        <f>IF(Table4[[#This Row],[Is Agent ]]=0,"",SUM(Table4[[#This Row],[I_ACD_TIME]],Table4[[#This Row],[I_ACD_OTHER_TIME]],Table4[[#This Row],[I_ACD_AUX_OUT_TIME]],Table4[[#This Row],[I_ACW_TIME]]))</f>
        <v>3935</v>
      </c>
    </row>
    <row r="821" spans="1:49" x14ac:dyDescent="0.25">
      <c r="A821" s="29" t="str">
        <f>CONCATENATE(Table4[[#This Row],[CMSID]],"-",Table4[[#This Row],[CALL_DATE]])</f>
        <v>413644-45173</v>
      </c>
      <c r="B821">
        <v>33575101</v>
      </c>
      <c r="C821" s="8">
        <v>45173</v>
      </c>
      <c r="D821" t="s">
        <v>123</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t="s">
        <v>1330</v>
      </c>
      <c r="AH821" t="s">
        <v>1287</v>
      </c>
      <c r="AI821" t="s">
        <v>1295</v>
      </c>
      <c r="AJ821" s="12" t="s">
        <v>1297</v>
      </c>
      <c r="AK821" t="s">
        <v>125</v>
      </c>
      <c r="AL821" t="s">
        <v>125</v>
      </c>
      <c r="AM821" s="8">
        <v>45178</v>
      </c>
      <c r="AN821" s="12" t="s">
        <v>1297</v>
      </c>
      <c r="AO821" s="12" t="s">
        <v>1297</v>
      </c>
      <c r="AP821" t="s">
        <v>1703</v>
      </c>
      <c r="AQ821" t="s">
        <v>120</v>
      </c>
      <c r="AR821" s="35">
        <v>413644</v>
      </c>
      <c r="AS821" t="s">
        <v>1703</v>
      </c>
      <c r="AU821" s="29" t="str">
        <f>IFERROR(Table4[[#This Row],[THT]]/Table4[[#This Row],[ACD_CALLS]],"")</f>
        <v/>
      </c>
      <c r="AV821" s="29">
        <f>COUNTIF(Roster!B:B,Table4[[#This Row],[EMPLID]])</f>
        <v>1</v>
      </c>
      <c r="AW821" s="29">
        <f>IF(Table4[[#This Row],[Is Agent ]]=0,"",SUM(Table4[[#This Row],[I_ACD_TIME]],Table4[[#This Row],[I_ACD_OTHER_TIME]],Table4[[#This Row],[I_ACD_AUX_OUT_TIME]],Table4[[#This Row],[I_ACW_TIME]]))</f>
        <v>0</v>
      </c>
    </row>
    <row r="822" spans="1:49" x14ac:dyDescent="0.25">
      <c r="A822" s="29" t="str">
        <f>CONCATENATE(Table4[[#This Row],[CMSID]],"-",Table4[[#This Row],[CALL_DATE]])</f>
        <v>12640-45170</v>
      </c>
      <c r="B822">
        <v>81520102</v>
      </c>
      <c r="C822" s="8">
        <v>45170</v>
      </c>
      <c r="D822" t="s">
        <v>123</v>
      </c>
      <c r="E822">
        <v>1</v>
      </c>
      <c r="F822">
        <v>0</v>
      </c>
      <c r="G822">
        <v>652</v>
      </c>
      <c r="H822">
        <v>0</v>
      </c>
      <c r="I822">
        <v>0</v>
      </c>
      <c r="J822">
        <v>0</v>
      </c>
      <c r="K822">
        <v>0</v>
      </c>
      <c r="L822">
        <v>158</v>
      </c>
      <c r="M822">
        <v>0</v>
      </c>
      <c r="N822">
        <v>0</v>
      </c>
      <c r="O822">
        <v>1</v>
      </c>
      <c r="P822">
        <v>0</v>
      </c>
      <c r="Q822">
        <v>0</v>
      </c>
      <c r="R822">
        <v>3</v>
      </c>
      <c r="S822">
        <v>0</v>
      </c>
      <c r="T822">
        <v>0</v>
      </c>
      <c r="U822">
        <v>4471</v>
      </c>
      <c r="V822">
        <v>879</v>
      </c>
      <c r="W822">
        <v>0</v>
      </c>
      <c r="X822">
        <v>17</v>
      </c>
      <c r="Y822">
        <v>0</v>
      </c>
      <c r="Z822">
        <v>0</v>
      </c>
      <c r="AA822">
        <v>0</v>
      </c>
      <c r="AB822">
        <v>542</v>
      </c>
      <c r="AC822">
        <v>0</v>
      </c>
      <c r="AD822">
        <v>0</v>
      </c>
      <c r="AE822">
        <v>313</v>
      </c>
      <c r="AF822">
        <v>0</v>
      </c>
      <c r="AG822" t="s">
        <v>1378</v>
      </c>
      <c r="AH822" t="s">
        <v>1290</v>
      </c>
      <c r="AI822" t="s">
        <v>1295</v>
      </c>
      <c r="AJ822" s="12" t="s">
        <v>1297</v>
      </c>
      <c r="AK822" t="s">
        <v>128</v>
      </c>
      <c r="AL822" t="s">
        <v>128</v>
      </c>
      <c r="AM822" s="8">
        <v>45171</v>
      </c>
      <c r="AN822" s="12" t="s">
        <v>1297</v>
      </c>
      <c r="AO822" s="12" t="s">
        <v>1297</v>
      </c>
      <c r="AP822" t="s">
        <v>1703</v>
      </c>
      <c r="AQ822" t="s">
        <v>120</v>
      </c>
      <c r="AR822" s="35">
        <v>12640</v>
      </c>
      <c r="AS822" t="s">
        <v>1703</v>
      </c>
      <c r="AU822" s="29">
        <f>IFERROR(Table4[[#This Row],[THT]]/Table4[[#This Row],[ACD_CALLS]],"")</f>
        <v>0</v>
      </c>
      <c r="AV822" s="29">
        <f>COUNTIF(Roster!B:B,Table4[[#This Row],[EMPLID]])</f>
        <v>1</v>
      </c>
      <c r="AW822" s="29">
        <f>IF(Table4[[#This Row],[Is Agent ]]=0,"",SUM(Table4[[#This Row],[I_ACD_TIME]],Table4[[#This Row],[I_ACD_OTHER_TIME]],Table4[[#This Row],[I_ACD_AUX_OUT_TIME]],Table4[[#This Row],[I_ACW_TIME]]))</f>
        <v>652</v>
      </c>
    </row>
    <row r="823" spans="1:49" x14ac:dyDescent="0.25">
      <c r="A823" s="29" t="str">
        <f>CONCATENATE(Table4[[#This Row],[CMSID]],"-",Table4[[#This Row],[CALL_DATE]])</f>
        <v>12640-45175</v>
      </c>
      <c r="B823">
        <v>81520102</v>
      </c>
      <c r="C823" s="8">
        <v>45175</v>
      </c>
      <c r="D823" t="s">
        <v>118</v>
      </c>
      <c r="E823">
        <v>20</v>
      </c>
      <c r="F823">
        <v>0</v>
      </c>
      <c r="G823">
        <v>10396</v>
      </c>
      <c r="H823">
        <v>1142</v>
      </c>
      <c r="I823">
        <v>201</v>
      </c>
      <c r="J823">
        <v>0</v>
      </c>
      <c r="K823">
        <v>0</v>
      </c>
      <c r="L823">
        <v>201</v>
      </c>
      <c r="M823">
        <v>0</v>
      </c>
      <c r="N823">
        <v>0</v>
      </c>
      <c r="O823">
        <v>2</v>
      </c>
      <c r="P823">
        <v>1410</v>
      </c>
      <c r="Q823">
        <v>9</v>
      </c>
      <c r="R823">
        <v>99</v>
      </c>
      <c r="S823">
        <v>2</v>
      </c>
      <c r="T823">
        <v>0</v>
      </c>
      <c r="U823">
        <v>0</v>
      </c>
      <c r="V823">
        <v>0</v>
      </c>
      <c r="W823">
        <v>0</v>
      </c>
      <c r="X823">
        <v>0</v>
      </c>
      <c r="Y823">
        <v>0</v>
      </c>
      <c r="Z823">
        <v>0</v>
      </c>
      <c r="AA823">
        <v>0</v>
      </c>
      <c r="AB823">
        <v>0</v>
      </c>
      <c r="AC823">
        <v>0</v>
      </c>
      <c r="AD823">
        <v>0</v>
      </c>
      <c r="AE823">
        <v>0</v>
      </c>
      <c r="AF823">
        <v>0</v>
      </c>
      <c r="AG823" t="s">
        <v>1378</v>
      </c>
      <c r="AH823" t="s">
        <v>1290</v>
      </c>
      <c r="AI823" t="s">
        <v>1295</v>
      </c>
      <c r="AJ823" s="12" t="s">
        <v>1297</v>
      </c>
      <c r="AK823" t="s">
        <v>128</v>
      </c>
      <c r="AL823" t="s">
        <v>128</v>
      </c>
      <c r="AM823" s="8">
        <v>45178</v>
      </c>
      <c r="AN823" s="12" t="s">
        <v>1297</v>
      </c>
      <c r="AO823" s="12" t="s">
        <v>1297</v>
      </c>
      <c r="AP823" t="s">
        <v>1703</v>
      </c>
      <c r="AQ823" t="s">
        <v>120</v>
      </c>
      <c r="AR823" s="35">
        <v>12640</v>
      </c>
      <c r="AS823" t="s">
        <v>1703</v>
      </c>
      <c r="AU823" s="29">
        <f>IFERROR(Table4[[#This Row],[THT]]/Table4[[#This Row],[ACD_CALLS]],"")</f>
        <v>0</v>
      </c>
      <c r="AV823" s="29">
        <f>COUNTIF(Roster!B:B,Table4[[#This Row],[EMPLID]])</f>
        <v>1</v>
      </c>
      <c r="AW823" s="29">
        <f>IF(Table4[[#This Row],[Is Agent ]]=0,"",SUM(Table4[[#This Row],[I_ACD_TIME]],Table4[[#This Row],[I_ACD_OTHER_TIME]],Table4[[#This Row],[I_ACD_AUX_OUT_TIME]],Table4[[#This Row],[I_ACW_TIME]]))</f>
        <v>11739</v>
      </c>
    </row>
    <row r="824" spans="1:49" x14ac:dyDescent="0.25">
      <c r="A824" s="29" t="str">
        <f>CONCATENATE(Table4[[#This Row],[CMSID]],"-",Table4[[#This Row],[CALL_DATE]])</f>
        <v>12640-45175</v>
      </c>
      <c r="B824">
        <v>81520102</v>
      </c>
      <c r="C824" s="8">
        <v>45175</v>
      </c>
      <c r="D824" t="s">
        <v>123</v>
      </c>
      <c r="E824">
        <v>0</v>
      </c>
      <c r="F824">
        <v>0</v>
      </c>
      <c r="G824">
        <v>0</v>
      </c>
      <c r="H824">
        <v>0</v>
      </c>
      <c r="I824">
        <v>0</v>
      </c>
      <c r="J824">
        <v>0</v>
      </c>
      <c r="K824">
        <v>0</v>
      </c>
      <c r="L824">
        <v>7287</v>
      </c>
      <c r="M824">
        <v>0</v>
      </c>
      <c r="N824">
        <v>0</v>
      </c>
      <c r="O824">
        <v>23</v>
      </c>
      <c r="P824">
        <v>866</v>
      </c>
      <c r="Q824">
        <v>8</v>
      </c>
      <c r="R824">
        <v>0</v>
      </c>
      <c r="S824">
        <v>0</v>
      </c>
      <c r="T824">
        <v>0</v>
      </c>
      <c r="U824">
        <v>28987</v>
      </c>
      <c r="V824">
        <v>15688</v>
      </c>
      <c r="W824">
        <v>1662</v>
      </c>
      <c r="X824">
        <v>151</v>
      </c>
      <c r="Y824">
        <v>0</v>
      </c>
      <c r="Z824">
        <v>1960</v>
      </c>
      <c r="AA824">
        <v>0</v>
      </c>
      <c r="AB824">
        <v>12142</v>
      </c>
      <c r="AC824">
        <v>1218</v>
      </c>
      <c r="AD824">
        <v>0</v>
      </c>
      <c r="AE824">
        <v>0</v>
      </c>
      <c r="AF824">
        <v>0</v>
      </c>
      <c r="AG824" t="s">
        <v>1378</v>
      </c>
      <c r="AH824" t="s">
        <v>1290</v>
      </c>
      <c r="AI824" t="s">
        <v>1295</v>
      </c>
      <c r="AJ824" s="12" t="s">
        <v>1297</v>
      </c>
      <c r="AK824" t="s">
        <v>128</v>
      </c>
      <c r="AL824" t="s">
        <v>128</v>
      </c>
      <c r="AM824" s="8">
        <v>45178</v>
      </c>
      <c r="AN824" s="12" t="s">
        <v>1297</v>
      </c>
      <c r="AO824" s="12" t="s">
        <v>1297</v>
      </c>
      <c r="AP824" t="s">
        <v>1703</v>
      </c>
      <c r="AQ824" t="s">
        <v>120</v>
      </c>
      <c r="AR824" s="35">
        <v>12640</v>
      </c>
      <c r="AS824" t="s">
        <v>1703</v>
      </c>
      <c r="AU824" s="29" t="str">
        <f>IFERROR(Table4[[#This Row],[THT]]/Table4[[#This Row],[ACD_CALLS]],"")</f>
        <v/>
      </c>
      <c r="AV824" s="29">
        <f>COUNTIF(Roster!B:B,Table4[[#This Row],[EMPLID]])</f>
        <v>1</v>
      </c>
      <c r="AW824" s="29">
        <f>IF(Table4[[#This Row],[Is Agent ]]=0,"",SUM(Table4[[#This Row],[I_ACD_TIME]],Table4[[#This Row],[I_ACD_OTHER_TIME]],Table4[[#This Row],[I_ACD_AUX_OUT_TIME]],Table4[[#This Row],[I_ACW_TIME]]))</f>
        <v>0</v>
      </c>
    </row>
    <row r="825" spans="1:49" x14ac:dyDescent="0.25">
      <c r="A825" s="29" t="str">
        <f>CONCATENATE(Table4[[#This Row],[CMSID]],"-",Table4[[#This Row],[CALL_DATE]])</f>
        <v>12640-45173</v>
      </c>
      <c r="B825">
        <v>81520102</v>
      </c>
      <c r="C825" s="8">
        <v>45173</v>
      </c>
      <c r="D825" t="s">
        <v>123</v>
      </c>
      <c r="E825">
        <v>0</v>
      </c>
      <c r="F825">
        <v>0</v>
      </c>
      <c r="G825">
        <v>0</v>
      </c>
      <c r="H825">
        <v>0</v>
      </c>
      <c r="I825">
        <v>0</v>
      </c>
      <c r="J825">
        <v>0</v>
      </c>
      <c r="K825">
        <v>0</v>
      </c>
      <c r="L825">
        <v>7571</v>
      </c>
      <c r="M825">
        <v>0</v>
      </c>
      <c r="N825">
        <v>0</v>
      </c>
      <c r="O825">
        <v>20</v>
      </c>
      <c r="P825">
        <v>737</v>
      </c>
      <c r="Q825">
        <v>2</v>
      </c>
      <c r="R825">
        <v>0</v>
      </c>
      <c r="S825">
        <v>0</v>
      </c>
      <c r="T825">
        <v>0</v>
      </c>
      <c r="U825">
        <v>29244</v>
      </c>
      <c r="V825">
        <v>14647</v>
      </c>
      <c r="W825">
        <v>1774</v>
      </c>
      <c r="X825">
        <v>114</v>
      </c>
      <c r="Y825">
        <v>0</v>
      </c>
      <c r="Z825">
        <v>2073</v>
      </c>
      <c r="AA825">
        <v>0</v>
      </c>
      <c r="AB825">
        <v>12018</v>
      </c>
      <c r="AC825">
        <v>238</v>
      </c>
      <c r="AD825">
        <v>0</v>
      </c>
      <c r="AE825">
        <v>1</v>
      </c>
      <c r="AF825">
        <v>0</v>
      </c>
      <c r="AG825" t="s">
        <v>1378</v>
      </c>
      <c r="AH825" t="s">
        <v>1290</v>
      </c>
      <c r="AI825" t="s">
        <v>1295</v>
      </c>
      <c r="AJ825" s="12" t="s">
        <v>1297</v>
      </c>
      <c r="AK825" t="s">
        <v>128</v>
      </c>
      <c r="AL825" t="s">
        <v>128</v>
      </c>
      <c r="AM825" s="8">
        <v>45178</v>
      </c>
      <c r="AN825" s="12" t="s">
        <v>1297</v>
      </c>
      <c r="AO825" s="12" t="s">
        <v>1297</v>
      </c>
      <c r="AP825" t="s">
        <v>1703</v>
      </c>
      <c r="AQ825" t="s">
        <v>120</v>
      </c>
      <c r="AR825" s="35">
        <v>12640</v>
      </c>
      <c r="AS825" t="s">
        <v>1703</v>
      </c>
      <c r="AU825" s="29" t="str">
        <f>IFERROR(Table4[[#This Row],[THT]]/Table4[[#This Row],[ACD_CALLS]],"")</f>
        <v/>
      </c>
      <c r="AV825" s="29">
        <f>COUNTIF(Roster!B:B,Table4[[#This Row],[EMPLID]])</f>
        <v>1</v>
      </c>
      <c r="AW825" s="29">
        <f>IF(Table4[[#This Row],[Is Agent ]]=0,"",SUM(Table4[[#This Row],[I_ACD_TIME]],Table4[[#This Row],[I_ACD_OTHER_TIME]],Table4[[#This Row],[I_ACD_AUX_OUT_TIME]],Table4[[#This Row],[I_ACW_TIME]]))</f>
        <v>0</v>
      </c>
    </row>
    <row r="826" spans="1:49" x14ac:dyDescent="0.25">
      <c r="A826" s="29" t="str">
        <f>CONCATENATE(Table4[[#This Row],[CMSID]],"-",Table4[[#This Row],[CALL_DATE]])</f>
        <v>12640-45173</v>
      </c>
      <c r="B826">
        <v>81520102</v>
      </c>
      <c r="C826" s="8">
        <v>45173</v>
      </c>
      <c r="D826" t="s">
        <v>118</v>
      </c>
      <c r="E826">
        <v>24</v>
      </c>
      <c r="F826">
        <v>0</v>
      </c>
      <c r="G826">
        <v>12194</v>
      </c>
      <c r="H826">
        <v>514</v>
      </c>
      <c r="I826">
        <v>178</v>
      </c>
      <c r="J826">
        <v>0</v>
      </c>
      <c r="K826">
        <v>0</v>
      </c>
      <c r="L826">
        <v>178</v>
      </c>
      <c r="M826">
        <v>0</v>
      </c>
      <c r="N826">
        <v>0</v>
      </c>
      <c r="O826">
        <v>3</v>
      </c>
      <c r="P826">
        <v>720</v>
      </c>
      <c r="Q826">
        <v>6</v>
      </c>
      <c r="R826">
        <v>115</v>
      </c>
      <c r="S826">
        <v>2</v>
      </c>
      <c r="T826">
        <v>0</v>
      </c>
      <c r="U826">
        <v>0</v>
      </c>
      <c r="V826">
        <v>0</v>
      </c>
      <c r="W826">
        <v>0</v>
      </c>
      <c r="X826">
        <v>0</v>
      </c>
      <c r="Y826">
        <v>0</v>
      </c>
      <c r="Z826">
        <v>0</v>
      </c>
      <c r="AA826">
        <v>0</v>
      </c>
      <c r="AB826">
        <v>0</v>
      </c>
      <c r="AC826">
        <v>0</v>
      </c>
      <c r="AD826">
        <v>0</v>
      </c>
      <c r="AE826">
        <v>0</v>
      </c>
      <c r="AF826">
        <v>0</v>
      </c>
      <c r="AG826" t="s">
        <v>1378</v>
      </c>
      <c r="AH826" t="s">
        <v>1290</v>
      </c>
      <c r="AI826" t="s">
        <v>1295</v>
      </c>
      <c r="AJ826" s="12" t="s">
        <v>1297</v>
      </c>
      <c r="AK826" t="s">
        <v>128</v>
      </c>
      <c r="AL826" t="s">
        <v>128</v>
      </c>
      <c r="AM826" s="8">
        <v>45178</v>
      </c>
      <c r="AN826" s="12" t="s">
        <v>1297</v>
      </c>
      <c r="AO826" s="12" t="s">
        <v>1297</v>
      </c>
      <c r="AP826" t="s">
        <v>1703</v>
      </c>
      <c r="AQ826" t="s">
        <v>120</v>
      </c>
      <c r="AR826" s="35">
        <v>12640</v>
      </c>
      <c r="AS826" t="s">
        <v>1703</v>
      </c>
      <c r="AU826" s="29">
        <f>IFERROR(Table4[[#This Row],[THT]]/Table4[[#This Row],[ACD_CALLS]],"")</f>
        <v>0</v>
      </c>
      <c r="AV826" s="29">
        <f>COUNTIF(Roster!B:B,Table4[[#This Row],[EMPLID]])</f>
        <v>1</v>
      </c>
      <c r="AW826" s="29">
        <f>IF(Table4[[#This Row],[Is Agent ]]=0,"",SUM(Table4[[#This Row],[I_ACD_TIME]],Table4[[#This Row],[I_ACD_OTHER_TIME]],Table4[[#This Row],[I_ACD_AUX_OUT_TIME]],Table4[[#This Row],[I_ACW_TIME]]))</f>
        <v>12886</v>
      </c>
    </row>
    <row r="827" spans="1:49" x14ac:dyDescent="0.25">
      <c r="A827" s="29" t="str">
        <f>CONCATENATE(Table4[[#This Row],[CMSID]],"-",Table4[[#This Row],[CALL_DATE]])</f>
        <v>12640-45177</v>
      </c>
      <c r="B827">
        <v>81520102</v>
      </c>
      <c r="C827" s="8">
        <v>45177</v>
      </c>
      <c r="D827" t="s">
        <v>118</v>
      </c>
      <c r="E827">
        <v>22</v>
      </c>
      <c r="F827">
        <v>0</v>
      </c>
      <c r="G827">
        <v>9980</v>
      </c>
      <c r="H827">
        <v>708</v>
      </c>
      <c r="I827">
        <v>15</v>
      </c>
      <c r="J827">
        <v>3</v>
      </c>
      <c r="K827">
        <v>0</v>
      </c>
      <c r="L827">
        <v>15</v>
      </c>
      <c r="M827">
        <v>0</v>
      </c>
      <c r="N827">
        <v>0</v>
      </c>
      <c r="O827">
        <v>2</v>
      </c>
      <c r="P827">
        <v>724</v>
      </c>
      <c r="Q827">
        <v>5</v>
      </c>
      <c r="R827">
        <v>104</v>
      </c>
      <c r="S827">
        <v>1</v>
      </c>
      <c r="T827">
        <v>0</v>
      </c>
      <c r="U827">
        <v>0</v>
      </c>
      <c r="V827">
        <v>0</v>
      </c>
      <c r="W827">
        <v>0</v>
      </c>
      <c r="X827">
        <v>0</v>
      </c>
      <c r="Y827">
        <v>0</v>
      </c>
      <c r="Z827">
        <v>0</v>
      </c>
      <c r="AA827">
        <v>0</v>
      </c>
      <c r="AB827">
        <v>0</v>
      </c>
      <c r="AC827">
        <v>0</v>
      </c>
      <c r="AD827">
        <v>0</v>
      </c>
      <c r="AE827">
        <v>0</v>
      </c>
      <c r="AF827">
        <v>0</v>
      </c>
      <c r="AG827" t="s">
        <v>1378</v>
      </c>
      <c r="AH827" t="s">
        <v>1290</v>
      </c>
      <c r="AI827" t="s">
        <v>1295</v>
      </c>
      <c r="AJ827" s="12" t="s">
        <v>1297</v>
      </c>
      <c r="AK827" t="s">
        <v>128</v>
      </c>
      <c r="AL827" t="s">
        <v>128</v>
      </c>
      <c r="AM827" s="8">
        <v>45178</v>
      </c>
      <c r="AN827" s="12" t="s">
        <v>1297</v>
      </c>
      <c r="AO827" s="12" t="s">
        <v>1297</v>
      </c>
      <c r="AP827" t="s">
        <v>1703</v>
      </c>
      <c r="AQ827" t="s">
        <v>120</v>
      </c>
      <c r="AR827" s="35">
        <v>12640</v>
      </c>
      <c r="AS827" t="s">
        <v>1703</v>
      </c>
      <c r="AU827" s="29">
        <f>IFERROR(Table4[[#This Row],[THT]]/Table4[[#This Row],[ACD_CALLS]],"")</f>
        <v>0</v>
      </c>
      <c r="AV827" s="29">
        <f>COUNTIF(Roster!B:B,Table4[[#This Row],[EMPLID]])</f>
        <v>1</v>
      </c>
      <c r="AW827" s="29">
        <f>IF(Table4[[#This Row],[Is Agent ]]=0,"",SUM(Table4[[#This Row],[I_ACD_TIME]],Table4[[#This Row],[I_ACD_OTHER_TIME]],Table4[[#This Row],[I_ACD_AUX_OUT_TIME]],Table4[[#This Row],[I_ACW_TIME]]))</f>
        <v>10706</v>
      </c>
    </row>
    <row r="828" spans="1:49" x14ac:dyDescent="0.25">
      <c r="A828" s="29" t="str">
        <f>CONCATENATE(Table4[[#This Row],[CMSID]],"-",Table4[[#This Row],[CALL_DATE]])</f>
        <v>12640-45177</v>
      </c>
      <c r="B828">
        <v>81520102</v>
      </c>
      <c r="C828" s="8">
        <v>45177</v>
      </c>
      <c r="D828" t="s">
        <v>123</v>
      </c>
      <c r="E828">
        <v>2</v>
      </c>
      <c r="F828">
        <v>0</v>
      </c>
      <c r="G828">
        <v>446</v>
      </c>
      <c r="H828">
        <v>4</v>
      </c>
      <c r="I828">
        <v>32</v>
      </c>
      <c r="J828">
        <v>0</v>
      </c>
      <c r="K828">
        <v>0</v>
      </c>
      <c r="L828">
        <v>4361</v>
      </c>
      <c r="M828">
        <v>11</v>
      </c>
      <c r="N828">
        <v>0</v>
      </c>
      <c r="O828">
        <v>28</v>
      </c>
      <c r="P828">
        <v>50</v>
      </c>
      <c r="Q828">
        <v>4</v>
      </c>
      <c r="R828">
        <v>6</v>
      </c>
      <c r="S828">
        <v>2</v>
      </c>
      <c r="T828">
        <v>0</v>
      </c>
      <c r="U828">
        <v>22822</v>
      </c>
      <c r="V828">
        <v>10947</v>
      </c>
      <c r="W828">
        <v>624</v>
      </c>
      <c r="X828">
        <v>272</v>
      </c>
      <c r="Y828">
        <v>0</v>
      </c>
      <c r="Z828">
        <v>1608</v>
      </c>
      <c r="AA828">
        <v>0</v>
      </c>
      <c r="AB828">
        <v>8993</v>
      </c>
      <c r="AC828">
        <v>0</v>
      </c>
      <c r="AD828">
        <v>0</v>
      </c>
      <c r="AE828">
        <v>8</v>
      </c>
      <c r="AF828">
        <v>0</v>
      </c>
      <c r="AG828" t="s">
        <v>1378</v>
      </c>
      <c r="AH828" t="s">
        <v>1290</v>
      </c>
      <c r="AI828" t="s">
        <v>1295</v>
      </c>
      <c r="AJ828" s="12" t="s">
        <v>1297</v>
      </c>
      <c r="AK828" t="s">
        <v>128</v>
      </c>
      <c r="AL828" t="s">
        <v>128</v>
      </c>
      <c r="AM828" s="8">
        <v>45178</v>
      </c>
      <c r="AN828" s="12" t="s">
        <v>1297</v>
      </c>
      <c r="AO828" s="12" t="s">
        <v>1297</v>
      </c>
      <c r="AP828" t="s">
        <v>1703</v>
      </c>
      <c r="AQ828" t="s">
        <v>120</v>
      </c>
      <c r="AR828" s="35">
        <v>12640</v>
      </c>
      <c r="AS828" t="s">
        <v>1703</v>
      </c>
      <c r="AU828" s="29">
        <f>IFERROR(Table4[[#This Row],[THT]]/Table4[[#This Row],[ACD_CALLS]],"")</f>
        <v>0</v>
      </c>
      <c r="AV828" s="29">
        <f>COUNTIF(Roster!B:B,Table4[[#This Row],[EMPLID]])</f>
        <v>1</v>
      </c>
      <c r="AW828" s="29">
        <f>IF(Table4[[#This Row],[Is Agent ]]=0,"",SUM(Table4[[#This Row],[I_ACD_TIME]],Table4[[#This Row],[I_ACD_OTHER_TIME]],Table4[[#This Row],[I_ACD_AUX_OUT_TIME]],Table4[[#This Row],[I_ACW_TIME]]))</f>
        <v>482</v>
      </c>
    </row>
    <row r="829" spans="1:49" x14ac:dyDescent="0.25">
      <c r="A829" s="29" t="str">
        <f>CONCATENATE(Table4[[#This Row],[CMSID]],"-",Table4[[#This Row],[CALL_DATE]])</f>
        <v>12640-45176</v>
      </c>
      <c r="B829">
        <v>81520102</v>
      </c>
      <c r="C829" s="8">
        <v>45176</v>
      </c>
      <c r="D829" t="s">
        <v>118</v>
      </c>
      <c r="E829">
        <v>26</v>
      </c>
      <c r="F829">
        <v>0</v>
      </c>
      <c r="G829">
        <v>10915</v>
      </c>
      <c r="H829">
        <v>1151</v>
      </c>
      <c r="I829">
        <v>729</v>
      </c>
      <c r="J829">
        <v>4</v>
      </c>
      <c r="K829">
        <v>0</v>
      </c>
      <c r="L829">
        <v>729</v>
      </c>
      <c r="M829">
        <v>0</v>
      </c>
      <c r="N829">
        <v>0</v>
      </c>
      <c r="O829">
        <v>4</v>
      </c>
      <c r="P829">
        <v>1935</v>
      </c>
      <c r="Q829">
        <v>11</v>
      </c>
      <c r="R829">
        <v>124</v>
      </c>
      <c r="S829">
        <v>3</v>
      </c>
      <c r="T829">
        <v>0</v>
      </c>
      <c r="U829">
        <v>0</v>
      </c>
      <c r="V829">
        <v>0</v>
      </c>
      <c r="W829">
        <v>0</v>
      </c>
      <c r="X829">
        <v>0</v>
      </c>
      <c r="Y829">
        <v>0</v>
      </c>
      <c r="Z829">
        <v>0</v>
      </c>
      <c r="AA829">
        <v>0</v>
      </c>
      <c r="AB829">
        <v>0</v>
      </c>
      <c r="AC829">
        <v>0</v>
      </c>
      <c r="AD829">
        <v>0</v>
      </c>
      <c r="AE829">
        <v>0</v>
      </c>
      <c r="AF829">
        <v>0</v>
      </c>
      <c r="AG829" t="s">
        <v>1378</v>
      </c>
      <c r="AH829" t="s">
        <v>1290</v>
      </c>
      <c r="AI829" t="s">
        <v>1295</v>
      </c>
      <c r="AJ829" s="12" t="s">
        <v>1297</v>
      </c>
      <c r="AK829" t="s">
        <v>128</v>
      </c>
      <c r="AL829" t="s">
        <v>128</v>
      </c>
      <c r="AM829" s="8">
        <v>45178</v>
      </c>
      <c r="AN829" s="12" t="s">
        <v>1297</v>
      </c>
      <c r="AO829" s="12" t="s">
        <v>1297</v>
      </c>
      <c r="AP829" t="s">
        <v>1703</v>
      </c>
      <c r="AQ829" t="s">
        <v>120</v>
      </c>
      <c r="AR829" s="35">
        <v>12640</v>
      </c>
      <c r="AS829" t="s">
        <v>1703</v>
      </c>
      <c r="AU829" s="29">
        <f>IFERROR(Table4[[#This Row],[THT]]/Table4[[#This Row],[ACD_CALLS]],"")</f>
        <v>0</v>
      </c>
      <c r="AV829" s="29">
        <f>COUNTIF(Roster!B:B,Table4[[#This Row],[EMPLID]])</f>
        <v>1</v>
      </c>
      <c r="AW829" s="29">
        <f>IF(Table4[[#This Row],[Is Agent ]]=0,"",SUM(Table4[[#This Row],[I_ACD_TIME]],Table4[[#This Row],[I_ACD_OTHER_TIME]],Table4[[#This Row],[I_ACD_AUX_OUT_TIME]],Table4[[#This Row],[I_ACW_TIME]]))</f>
        <v>12799</v>
      </c>
    </row>
    <row r="830" spans="1:49" x14ac:dyDescent="0.25">
      <c r="A830" s="29" t="str">
        <f>CONCATENATE(Table4[[#This Row],[CMSID]],"-",Table4[[#This Row],[CALL_DATE]])</f>
        <v>12640-45176</v>
      </c>
      <c r="B830">
        <v>81520102</v>
      </c>
      <c r="C830" s="8">
        <v>45176</v>
      </c>
      <c r="D830" t="s">
        <v>123</v>
      </c>
      <c r="E830">
        <v>0</v>
      </c>
      <c r="F830">
        <v>0</v>
      </c>
      <c r="G830">
        <v>0</v>
      </c>
      <c r="H830">
        <v>0</v>
      </c>
      <c r="I830">
        <v>0</v>
      </c>
      <c r="J830">
        <v>0</v>
      </c>
      <c r="K830">
        <v>0</v>
      </c>
      <c r="L830">
        <v>7579</v>
      </c>
      <c r="M830">
        <v>0</v>
      </c>
      <c r="N830">
        <v>0</v>
      </c>
      <c r="O830">
        <v>30</v>
      </c>
      <c r="P830">
        <v>116</v>
      </c>
      <c r="Q830">
        <v>1</v>
      </c>
      <c r="R830">
        <v>0</v>
      </c>
      <c r="S830">
        <v>0</v>
      </c>
      <c r="T830">
        <v>0</v>
      </c>
      <c r="U830">
        <v>28514</v>
      </c>
      <c r="V830">
        <v>14980</v>
      </c>
      <c r="W830">
        <v>1335</v>
      </c>
      <c r="X830">
        <v>107</v>
      </c>
      <c r="Y830">
        <v>0</v>
      </c>
      <c r="Z830">
        <v>1903</v>
      </c>
      <c r="AA830">
        <v>0</v>
      </c>
      <c r="AB830">
        <v>12196</v>
      </c>
      <c r="AC830">
        <v>0</v>
      </c>
      <c r="AD830">
        <v>0</v>
      </c>
      <c r="AE830">
        <v>0</v>
      </c>
      <c r="AF830">
        <v>0</v>
      </c>
      <c r="AG830" t="s">
        <v>1378</v>
      </c>
      <c r="AH830" t="s">
        <v>1290</v>
      </c>
      <c r="AI830" t="s">
        <v>1295</v>
      </c>
      <c r="AJ830" s="12" t="s">
        <v>1297</v>
      </c>
      <c r="AK830" t="s">
        <v>128</v>
      </c>
      <c r="AL830" t="s">
        <v>128</v>
      </c>
      <c r="AM830" s="8">
        <v>45178</v>
      </c>
      <c r="AN830" s="12" t="s">
        <v>1297</v>
      </c>
      <c r="AO830" s="12" t="s">
        <v>1297</v>
      </c>
      <c r="AP830" t="s">
        <v>1703</v>
      </c>
      <c r="AQ830" t="s">
        <v>120</v>
      </c>
      <c r="AR830" s="35">
        <v>12640</v>
      </c>
      <c r="AS830" t="s">
        <v>1703</v>
      </c>
      <c r="AU830" s="29" t="str">
        <f>IFERROR(Table4[[#This Row],[THT]]/Table4[[#This Row],[ACD_CALLS]],"")</f>
        <v/>
      </c>
      <c r="AV830" s="29">
        <f>COUNTIF(Roster!B:B,Table4[[#This Row],[EMPLID]])</f>
        <v>1</v>
      </c>
      <c r="AW830" s="29">
        <f>IF(Table4[[#This Row],[Is Agent ]]=0,"",SUM(Table4[[#This Row],[I_ACD_TIME]],Table4[[#This Row],[I_ACD_OTHER_TIME]],Table4[[#This Row],[I_ACD_AUX_OUT_TIME]],Table4[[#This Row],[I_ACW_TIME]]))</f>
        <v>0</v>
      </c>
    </row>
    <row r="831" spans="1:49" x14ac:dyDescent="0.25">
      <c r="A831" s="29" t="str">
        <f>CONCATENATE(Table4[[#This Row],[CMSID]],"-",Table4[[#This Row],[CALL_DATE]])</f>
        <v>12640-45174</v>
      </c>
      <c r="B831">
        <v>81520102</v>
      </c>
      <c r="C831" s="8">
        <v>45174</v>
      </c>
      <c r="D831" t="s">
        <v>123</v>
      </c>
      <c r="E831">
        <v>0</v>
      </c>
      <c r="F831">
        <v>0</v>
      </c>
      <c r="G831">
        <v>0</v>
      </c>
      <c r="H831">
        <v>0</v>
      </c>
      <c r="I831">
        <v>0</v>
      </c>
      <c r="J831">
        <v>0</v>
      </c>
      <c r="K831">
        <v>0</v>
      </c>
      <c r="L831">
        <v>4894</v>
      </c>
      <c r="M831">
        <v>0</v>
      </c>
      <c r="N831">
        <v>0</v>
      </c>
      <c r="O831">
        <v>29</v>
      </c>
      <c r="P831">
        <v>417</v>
      </c>
      <c r="Q831">
        <v>3</v>
      </c>
      <c r="R831">
        <v>0</v>
      </c>
      <c r="S831">
        <v>0</v>
      </c>
      <c r="T831">
        <v>0</v>
      </c>
      <c r="U831">
        <v>29257</v>
      </c>
      <c r="V831">
        <v>13507</v>
      </c>
      <c r="W831">
        <v>1420</v>
      </c>
      <c r="X831">
        <v>286</v>
      </c>
      <c r="Y831">
        <v>0</v>
      </c>
      <c r="Z831">
        <v>1850</v>
      </c>
      <c r="AA831">
        <v>0</v>
      </c>
      <c r="AB831">
        <v>10509</v>
      </c>
      <c r="AC831">
        <v>0</v>
      </c>
      <c r="AD831">
        <v>0</v>
      </c>
      <c r="AE831">
        <v>768</v>
      </c>
      <c r="AF831">
        <v>0</v>
      </c>
      <c r="AG831" t="s">
        <v>1378</v>
      </c>
      <c r="AH831" t="s">
        <v>1290</v>
      </c>
      <c r="AI831" t="s">
        <v>1295</v>
      </c>
      <c r="AJ831" s="12" t="s">
        <v>1297</v>
      </c>
      <c r="AK831" t="s">
        <v>128</v>
      </c>
      <c r="AL831" t="s">
        <v>128</v>
      </c>
      <c r="AM831" s="8">
        <v>45178</v>
      </c>
      <c r="AN831" s="12" t="s">
        <v>1297</v>
      </c>
      <c r="AO831" s="12" t="s">
        <v>1297</v>
      </c>
      <c r="AP831" t="s">
        <v>1703</v>
      </c>
      <c r="AQ831" t="s">
        <v>120</v>
      </c>
      <c r="AR831" s="35">
        <v>12640</v>
      </c>
      <c r="AS831" t="s">
        <v>1703</v>
      </c>
      <c r="AU831" s="29" t="str">
        <f>IFERROR(Table4[[#This Row],[THT]]/Table4[[#This Row],[ACD_CALLS]],"")</f>
        <v/>
      </c>
      <c r="AV831" s="29">
        <f>COUNTIF(Roster!B:B,Table4[[#This Row],[EMPLID]])</f>
        <v>1</v>
      </c>
      <c r="AW831" s="29">
        <f>IF(Table4[[#This Row],[Is Agent ]]=0,"",SUM(Table4[[#This Row],[I_ACD_TIME]],Table4[[#This Row],[I_ACD_OTHER_TIME]],Table4[[#This Row],[I_ACD_AUX_OUT_TIME]],Table4[[#This Row],[I_ACW_TIME]]))</f>
        <v>0</v>
      </c>
    </row>
    <row r="832" spans="1:49" x14ac:dyDescent="0.25">
      <c r="A832" s="29" t="str">
        <f>CONCATENATE(Table4[[#This Row],[CMSID]],"-",Table4[[#This Row],[CALL_DATE]])</f>
        <v>12640-45170</v>
      </c>
      <c r="B832">
        <v>81520102</v>
      </c>
      <c r="C832" s="8">
        <v>45170</v>
      </c>
      <c r="D832" t="s">
        <v>118</v>
      </c>
      <c r="E832">
        <v>2</v>
      </c>
      <c r="F832">
        <v>0</v>
      </c>
      <c r="G832">
        <v>2895</v>
      </c>
      <c r="H832">
        <v>33</v>
      </c>
      <c r="I832">
        <v>0</v>
      </c>
      <c r="J832">
        <v>0</v>
      </c>
      <c r="K832">
        <v>0</v>
      </c>
      <c r="L832">
        <v>0</v>
      </c>
      <c r="M832">
        <v>0</v>
      </c>
      <c r="N832">
        <v>0</v>
      </c>
      <c r="O832">
        <v>0</v>
      </c>
      <c r="P832">
        <v>33</v>
      </c>
      <c r="Q832">
        <v>1</v>
      </c>
      <c r="R832">
        <v>9</v>
      </c>
      <c r="S832">
        <v>0</v>
      </c>
      <c r="T832">
        <v>0</v>
      </c>
      <c r="U832">
        <v>0</v>
      </c>
      <c r="V832">
        <v>0</v>
      </c>
      <c r="W832">
        <v>0</v>
      </c>
      <c r="X832">
        <v>0</v>
      </c>
      <c r="Y832">
        <v>0</v>
      </c>
      <c r="Z832">
        <v>0</v>
      </c>
      <c r="AA832">
        <v>0</v>
      </c>
      <c r="AB832">
        <v>0</v>
      </c>
      <c r="AC832">
        <v>0</v>
      </c>
      <c r="AD832">
        <v>0</v>
      </c>
      <c r="AE832">
        <v>0</v>
      </c>
      <c r="AF832">
        <v>0</v>
      </c>
      <c r="AG832" t="s">
        <v>1378</v>
      </c>
      <c r="AH832" t="s">
        <v>1290</v>
      </c>
      <c r="AI832" t="s">
        <v>1295</v>
      </c>
      <c r="AJ832" s="12" t="s">
        <v>1297</v>
      </c>
      <c r="AK832" t="s">
        <v>128</v>
      </c>
      <c r="AL832" t="s">
        <v>128</v>
      </c>
      <c r="AM832" s="8">
        <v>45171</v>
      </c>
      <c r="AN832" s="12" t="s">
        <v>1297</v>
      </c>
      <c r="AO832" s="12" t="s">
        <v>1297</v>
      </c>
      <c r="AP832" t="s">
        <v>1703</v>
      </c>
      <c r="AQ832" t="s">
        <v>120</v>
      </c>
      <c r="AR832" s="35">
        <v>12640</v>
      </c>
      <c r="AS832" t="s">
        <v>1703</v>
      </c>
      <c r="AU832" s="29">
        <f>IFERROR(Table4[[#This Row],[THT]]/Table4[[#This Row],[ACD_CALLS]],"")</f>
        <v>0</v>
      </c>
      <c r="AV832" s="29">
        <f>COUNTIF(Roster!B:B,Table4[[#This Row],[EMPLID]])</f>
        <v>1</v>
      </c>
      <c r="AW832" s="29">
        <f>IF(Table4[[#This Row],[Is Agent ]]=0,"",SUM(Table4[[#This Row],[I_ACD_TIME]],Table4[[#This Row],[I_ACD_OTHER_TIME]],Table4[[#This Row],[I_ACD_AUX_OUT_TIME]],Table4[[#This Row],[I_ACW_TIME]]))</f>
        <v>2928</v>
      </c>
    </row>
    <row r="833" spans="1:49" x14ac:dyDescent="0.25">
      <c r="A833" s="29" t="str">
        <f>CONCATENATE(Table4[[#This Row],[CMSID]],"-",Table4[[#This Row],[CALL_DATE]])</f>
        <v>12640-45174</v>
      </c>
      <c r="B833">
        <v>81520102</v>
      </c>
      <c r="C833" s="8">
        <v>45174</v>
      </c>
      <c r="D833" t="s">
        <v>118</v>
      </c>
      <c r="E833">
        <v>31</v>
      </c>
      <c r="F833">
        <v>0</v>
      </c>
      <c r="G833">
        <v>11016</v>
      </c>
      <c r="H833">
        <v>1050</v>
      </c>
      <c r="I833">
        <v>51</v>
      </c>
      <c r="J833">
        <v>2113</v>
      </c>
      <c r="K833">
        <v>2031</v>
      </c>
      <c r="L833">
        <v>51</v>
      </c>
      <c r="M833">
        <v>0</v>
      </c>
      <c r="N833">
        <v>1</v>
      </c>
      <c r="O833">
        <v>4</v>
      </c>
      <c r="P833">
        <v>1181</v>
      </c>
      <c r="Q833">
        <v>13</v>
      </c>
      <c r="R833">
        <v>151</v>
      </c>
      <c r="S833">
        <v>2</v>
      </c>
      <c r="T833">
        <v>0</v>
      </c>
      <c r="U833">
        <v>0</v>
      </c>
      <c r="V833">
        <v>0</v>
      </c>
      <c r="W833">
        <v>0</v>
      </c>
      <c r="X833">
        <v>0</v>
      </c>
      <c r="Y833">
        <v>0</v>
      </c>
      <c r="Z833">
        <v>0</v>
      </c>
      <c r="AA833">
        <v>0</v>
      </c>
      <c r="AB833">
        <v>0</v>
      </c>
      <c r="AC833">
        <v>0</v>
      </c>
      <c r="AD833">
        <v>0</v>
      </c>
      <c r="AE833">
        <v>0</v>
      </c>
      <c r="AF833">
        <v>0</v>
      </c>
      <c r="AG833" t="s">
        <v>1378</v>
      </c>
      <c r="AH833" t="s">
        <v>1290</v>
      </c>
      <c r="AI833" t="s">
        <v>1295</v>
      </c>
      <c r="AJ833" s="12" t="s">
        <v>1297</v>
      </c>
      <c r="AK833" t="s">
        <v>128</v>
      </c>
      <c r="AL833" t="s">
        <v>128</v>
      </c>
      <c r="AM833" s="8">
        <v>45178</v>
      </c>
      <c r="AN833" s="12" t="s">
        <v>1297</v>
      </c>
      <c r="AO833" s="12" t="s">
        <v>1297</v>
      </c>
      <c r="AP833" t="s">
        <v>1703</v>
      </c>
      <c r="AQ833" t="s">
        <v>120</v>
      </c>
      <c r="AR833" s="35">
        <v>12640</v>
      </c>
      <c r="AS833" t="s">
        <v>1703</v>
      </c>
      <c r="AU833" s="29">
        <f>IFERROR(Table4[[#This Row],[THT]]/Table4[[#This Row],[ACD_CALLS]],"")</f>
        <v>0</v>
      </c>
      <c r="AV833" s="29">
        <f>COUNTIF(Roster!B:B,Table4[[#This Row],[EMPLID]])</f>
        <v>1</v>
      </c>
      <c r="AW833" s="29">
        <f>IF(Table4[[#This Row],[Is Agent ]]=0,"",SUM(Table4[[#This Row],[I_ACD_TIME]],Table4[[#This Row],[I_ACD_OTHER_TIME]],Table4[[#This Row],[I_ACD_AUX_OUT_TIME]],Table4[[#This Row],[I_ACW_TIME]]))</f>
        <v>14230</v>
      </c>
    </row>
    <row r="834" spans="1:49" x14ac:dyDescent="0.25">
      <c r="A834" s="29" t="str">
        <f>CONCATENATE(Table4[[#This Row],[CMSID]],"-",Table4[[#This Row],[CALL_DATE]])</f>
        <v>91640-45170</v>
      </c>
      <c r="B834">
        <v>118915102</v>
      </c>
      <c r="C834" s="8">
        <v>45170</v>
      </c>
      <c r="D834" t="s">
        <v>123</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t="s">
        <v>1415</v>
      </c>
      <c r="AH834" t="s">
        <v>1701</v>
      </c>
      <c r="AI834" t="s">
        <v>1295</v>
      </c>
      <c r="AJ834" s="12" t="s">
        <v>1297</v>
      </c>
      <c r="AK834" t="s">
        <v>124</v>
      </c>
      <c r="AL834" t="s">
        <v>124</v>
      </c>
      <c r="AM834" s="8">
        <v>45171</v>
      </c>
      <c r="AN834" s="12" t="s">
        <v>1297</v>
      </c>
      <c r="AO834" s="12" t="s">
        <v>1297</v>
      </c>
      <c r="AP834" t="s">
        <v>1703</v>
      </c>
      <c r="AQ834" t="s">
        <v>120</v>
      </c>
      <c r="AR834" s="35">
        <v>91640</v>
      </c>
      <c r="AS834" t="s">
        <v>1703</v>
      </c>
      <c r="AU834" s="29" t="str">
        <f>IFERROR(Table4[[#This Row],[THT]]/Table4[[#This Row],[ACD_CALLS]],"")</f>
        <v/>
      </c>
      <c r="AV834" s="29">
        <f>COUNTIF(Roster!B:B,Table4[[#This Row],[EMPLID]])</f>
        <v>1</v>
      </c>
      <c r="AW834" s="29">
        <f>IF(Table4[[#This Row],[Is Agent ]]=0,"",SUM(Table4[[#This Row],[I_ACD_TIME]],Table4[[#This Row],[I_ACD_OTHER_TIME]],Table4[[#This Row],[I_ACD_AUX_OUT_TIME]],Table4[[#This Row],[I_ACW_TIME]]))</f>
        <v>0</v>
      </c>
    </row>
    <row r="835" spans="1:49" x14ac:dyDescent="0.25">
      <c r="A835" s="29" t="str">
        <f>CONCATENATE(Table4[[#This Row],[CMSID]],"-",Table4[[#This Row],[CALL_DATE]])</f>
        <v>91640-45174</v>
      </c>
      <c r="B835">
        <v>118915102</v>
      </c>
      <c r="C835" s="8">
        <v>45174</v>
      </c>
      <c r="D835" t="s">
        <v>118</v>
      </c>
      <c r="E835">
        <v>20</v>
      </c>
      <c r="F835">
        <v>0</v>
      </c>
      <c r="G835">
        <v>13522</v>
      </c>
      <c r="H835">
        <v>2385</v>
      </c>
      <c r="I835">
        <v>637</v>
      </c>
      <c r="J835">
        <v>0</v>
      </c>
      <c r="K835">
        <v>0</v>
      </c>
      <c r="L835">
        <v>2833</v>
      </c>
      <c r="M835">
        <v>0</v>
      </c>
      <c r="N835">
        <v>0</v>
      </c>
      <c r="O835">
        <v>12</v>
      </c>
      <c r="P835">
        <v>3574</v>
      </c>
      <c r="Q835">
        <v>20</v>
      </c>
      <c r="R835">
        <v>98</v>
      </c>
      <c r="S835">
        <v>5</v>
      </c>
      <c r="T835">
        <v>0</v>
      </c>
      <c r="U835">
        <v>29384</v>
      </c>
      <c r="V835">
        <v>11395</v>
      </c>
      <c r="W835">
        <v>1623</v>
      </c>
      <c r="X835">
        <v>11</v>
      </c>
      <c r="Y835">
        <v>0</v>
      </c>
      <c r="Z835">
        <v>1797</v>
      </c>
      <c r="AA835">
        <v>0</v>
      </c>
      <c r="AB835">
        <v>6359</v>
      </c>
      <c r="AC835">
        <v>990</v>
      </c>
      <c r="AD835">
        <v>0</v>
      </c>
      <c r="AE835">
        <v>80</v>
      </c>
      <c r="AF835">
        <v>0</v>
      </c>
      <c r="AG835" t="s">
        <v>1415</v>
      </c>
      <c r="AH835" t="s">
        <v>1701</v>
      </c>
      <c r="AI835" t="s">
        <v>1295</v>
      </c>
      <c r="AJ835" s="12" t="s">
        <v>1297</v>
      </c>
      <c r="AK835" t="s">
        <v>124</v>
      </c>
      <c r="AL835" t="s">
        <v>124</v>
      </c>
      <c r="AM835" s="8">
        <v>45178</v>
      </c>
      <c r="AN835" s="12" t="s">
        <v>1297</v>
      </c>
      <c r="AO835" s="12" t="s">
        <v>1297</v>
      </c>
      <c r="AP835" t="s">
        <v>1703</v>
      </c>
      <c r="AQ835" t="s">
        <v>120</v>
      </c>
      <c r="AR835" s="35">
        <v>91640</v>
      </c>
      <c r="AS835" t="s">
        <v>1703</v>
      </c>
      <c r="AU835" s="29">
        <f>IFERROR(Table4[[#This Row],[THT]]/Table4[[#This Row],[ACD_CALLS]],"")</f>
        <v>0</v>
      </c>
      <c r="AV835" s="29">
        <f>COUNTIF(Roster!B:B,Table4[[#This Row],[EMPLID]])</f>
        <v>1</v>
      </c>
      <c r="AW835" s="29">
        <f>IF(Table4[[#This Row],[Is Agent ]]=0,"",SUM(Table4[[#This Row],[I_ACD_TIME]],Table4[[#This Row],[I_ACD_OTHER_TIME]],Table4[[#This Row],[I_ACD_AUX_OUT_TIME]],Table4[[#This Row],[I_ACW_TIME]]))</f>
        <v>16544</v>
      </c>
    </row>
    <row r="836" spans="1:49" x14ac:dyDescent="0.25">
      <c r="A836" s="29" t="str">
        <f>CONCATENATE(Table4[[#This Row],[CMSID]],"-",Table4[[#This Row],[CALL_DATE]])</f>
        <v>91640-45174</v>
      </c>
      <c r="B836">
        <v>118915102</v>
      </c>
      <c r="C836" s="8">
        <v>45174</v>
      </c>
      <c r="D836" t="s">
        <v>123</v>
      </c>
      <c r="E836">
        <v>0</v>
      </c>
      <c r="F836">
        <v>0</v>
      </c>
      <c r="G836">
        <v>0</v>
      </c>
      <c r="H836">
        <v>0</v>
      </c>
      <c r="I836">
        <v>0</v>
      </c>
      <c r="J836">
        <v>0</v>
      </c>
      <c r="K836">
        <v>0</v>
      </c>
      <c r="L836">
        <v>0</v>
      </c>
      <c r="M836">
        <v>0</v>
      </c>
      <c r="N836">
        <v>0</v>
      </c>
      <c r="O836">
        <v>0</v>
      </c>
      <c r="P836">
        <v>0</v>
      </c>
      <c r="Q836">
        <v>0</v>
      </c>
      <c r="R836">
        <v>0</v>
      </c>
      <c r="S836">
        <v>0</v>
      </c>
      <c r="T836">
        <v>0</v>
      </c>
      <c r="U836">
        <v>0</v>
      </c>
      <c r="V836">
        <v>0</v>
      </c>
      <c r="W836">
        <v>0</v>
      </c>
      <c r="X836">
        <v>0</v>
      </c>
      <c r="Y836">
        <v>0</v>
      </c>
      <c r="Z836">
        <v>0</v>
      </c>
      <c r="AA836">
        <v>0</v>
      </c>
      <c r="AB836">
        <v>0</v>
      </c>
      <c r="AC836">
        <v>0</v>
      </c>
      <c r="AD836">
        <v>0</v>
      </c>
      <c r="AE836">
        <v>0</v>
      </c>
      <c r="AF836">
        <v>0</v>
      </c>
      <c r="AG836" t="s">
        <v>1415</v>
      </c>
      <c r="AH836" t="s">
        <v>1701</v>
      </c>
      <c r="AI836" t="s">
        <v>1295</v>
      </c>
      <c r="AJ836" s="12" t="s">
        <v>1297</v>
      </c>
      <c r="AK836" t="s">
        <v>124</v>
      </c>
      <c r="AL836" t="s">
        <v>124</v>
      </c>
      <c r="AM836" s="8">
        <v>45178</v>
      </c>
      <c r="AN836" s="12" t="s">
        <v>1297</v>
      </c>
      <c r="AO836" s="12" t="s">
        <v>1297</v>
      </c>
      <c r="AP836" t="s">
        <v>1703</v>
      </c>
      <c r="AQ836" t="s">
        <v>120</v>
      </c>
      <c r="AR836" s="35">
        <v>91640</v>
      </c>
      <c r="AS836" t="s">
        <v>1703</v>
      </c>
      <c r="AU836" s="29" t="str">
        <f>IFERROR(Table4[[#This Row],[THT]]/Table4[[#This Row],[ACD_CALLS]],"")</f>
        <v/>
      </c>
      <c r="AV836" s="29">
        <f>COUNTIF(Roster!B:B,Table4[[#This Row],[EMPLID]])</f>
        <v>1</v>
      </c>
      <c r="AW836" s="29">
        <f>IF(Table4[[#This Row],[Is Agent ]]=0,"",SUM(Table4[[#This Row],[I_ACD_TIME]],Table4[[#This Row],[I_ACD_OTHER_TIME]],Table4[[#This Row],[I_ACD_AUX_OUT_TIME]],Table4[[#This Row],[I_ACW_TIME]]))</f>
        <v>0</v>
      </c>
    </row>
    <row r="837" spans="1:49" x14ac:dyDescent="0.25">
      <c r="A837" s="29" t="str">
        <f>CONCATENATE(Table4[[#This Row],[CMSID]],"-",Table4[[#This Row],[CALL_DATE]])</f>
        <v>91640-45170</v>
      </c>
      <c r="B837">
        <v>118915102</v>
      </c>
      <c r="C837" s="8">
        <v>45170</v>
      </c>
      <c r="D837" t="s">
        <v>118</v>
      </c>
      <c r="E837">
        <v>17</v>
      </c>
      <c r="F837">
        <v>0</v>
      </c>
      <c r="G837">
        <v>13495</v>
      </c>
      <c r="H837">
        <v>1398</v>
      </c>
      <c r="I837">
        <v>502</v>
      </c>
      <c r="J837">
        <v>0</v>
      </c>
      <c r="K837">
        <v>0</v>
      </c>
      <c r="L837">
        <v>12149</v>
      </c>
      <c r="M837">
        <v>0</v>
      </c>
      <c r="N837">
        <v>0</v>
      </c>
      <c r="O837">
        <v>33</v>
      </c>
      <c r="P837">
        <v>2885</v>
      </c>
      <c r="Q837">
        <v>13</v>
      </c>
      <c r="R837">
        <v>80</v>
      </c>
      <c r="S837">
        <v>1</v>
      </c>
      <c r="T837">
        <v>1</v>
      </c>
      <c r="U837">
        <v>33820</v>
      </c>
      <c r="V837">
        <v>18180</v>
      </c>
      <c r="W837">
        <v>0</v>
      </c>
      <c r="X837">
        <v>21</v>
      </c>
      <c r="Y837">
        <v>0</v>
      </c>
      <c r="Z837">
        <v>1795</v>
      </c>
      <c r="AA837">
        <v>0</v>
      </c>
      <c r="AB837">
        <v>10827</v>
      </c>
      <c r="AC837">
        <v>0</v>
      </c>
      <c r="AD837">
        <v>0</v>
      </c>
      <c r="AE837">
        <v>146</v>
      </c>
      <c r="AF837">
        <v>0</v>
      </c>
      <c r="AG837" t="s">
        <v>1415</v>
      </c>
      <c r="AH837" t="s">
        <v>1701</v>
      </c>
      <c r="AI837" t="s">
        <v>1295</v>
      </c>
      <c r="AJ837" s="12" t="s">
        <v>1297</v>
      </c>
      <c r="AK837" t="s">
        <v>124</v>
      </c>
      <c r="AL837" t="s">
        <v>124</v>
      </c>
      <c r="AM837" s="8">
        <v>45171</v>
      </c>
      <c r="AN837" s="12" t="s">
        <v>1297</v>
      </c>
      <c r="AO837" s="12" t="s">
        <v>1297</v>
      </c>
      <c r="AP837" t="s">
        <v>1703</v>
      </c>
      <c r="AQ837" t="s">
        <v>120</v>
      </c>
      <c r="AR837" s="35">
        <v>91640</v>
      </c>
      <c r="AS837" t="s">
        <v>1703</v>
      </c>
      <c r="AU837" s="29">
        <f>IFERROR(Table4[[#This Row],[THT]]/Table4[[#This Row],[ACD_CALLS]],"")</f>
        <v>0</v>
      </c>
      <c r="AV837" s="29">
        <f>COUNTIF(Roster!B:B,Table4[[#This Row],[EMPLID]])</f>
        <v>1</v>
      </c>
      <c r="AW837" s="29">
        <f>IF(Table4[[#This Row],[Is Agent ]]=0,"",SUM(Table4[[#This Row],[I_ACD_TIME]],Table4[[#This Row],[I_ACD_OTHER_TIME]],Table4[[#This Row],[I_ACD_AUX_OUT_TIME]],Table4[[#This Row],[I_ACW_TIME]]))</f>
        <v>15395</v>
      </c>
    </row>
    <row r="838" spans="1:49" x14ac:dyDescent="0.25">
      <c r="A838" s="29" t="str">
        <f>CONCATENATE(Table4[[#This Row],[CMSID]],"-",Table4[[#This Row],[CALL_DATE]])</f>
        <v>381643-45171</v>
      </c>
      <c r="B838">
        <v>24944101</v>
      </c>
      <c r="C838" s="8">
        <v>45171</v>
      </c>
      <c r="D838" t="s">
        <v>123</v>
      </c>
      <c r="E838">
        <v>0</v>
      </c>
      <c r="F838">
        <v>0</v>
      </c>
      <c r="G838">
        <v>0</v>
      </c>
      <c r="H838">
        <v>0</v>
      </c>
      <c r="I838">
        <v>0</v>
      </c>
      <c r="J838">
        <v>0</v>
      </c>
      <c r="K838">
        <v>0</v>
      </c>
      <c r="L838">
        <v>0</v>
      </c>
      <c r="M838">
        <v>0</v>
      </c>
      <c r="N838">
        <v>0</v>
      </c>
      <c r="O838">
        <v>0</v>
      </c>
      <c r="P838">
        <v>0</v>
      </c>
      <c r="Q838">
        <v>0</v>
      </c>
      <c r="R838">
        <v>0</v>
      </c>
      <c r="S838">
        <v>0</v>
      </c>
      <c r="T838">
        <v>0</v>
      </c>
      <c r="U838">
        <v>0</v>
      </c>
      <c r="V838">
        <v>0</v>
      </c>
      <c r="W838">
        <v>0</v>
      </c>
      <c r="X838">
        <v>0</v>
      </c>
      <c r="Y838">
        <v>0</v>
      </c>
      <c r="Z838">
        <v>0</v>
      </c>
      <c r="AA838">
        <v>0</v>
      </c>
      <c r="AB838">
        <v>0</v>
      </c>
      <c r="AC838">
        <v>0</v>
      </c>
      <c r="AD838">
        <v>0</v>
      </c>
      <c r="AE838">
        <v>0</v>
      </c>
      <c r="AF838">
        <v>0</v>
      </c>
      <c r="AG838" t="s">
        <v>1321</v>
      </c>
      <c r="AH838" t="s">
        <v>1288</v>
      </c>
      <c r="AI838" t="s">
        <v>1295</v>
      </c>
      <c r="AJ838" s="12" t="s">
        <v>1297</v>
      </c>
      <c r="AK838" t="s">
        <v>125</v>
      </c>
      <c r="AL838" t="s">
        <v>125</v>
      </c>
      <c r="AM838" s="8">
        <v>45171</v>
      </c>
      <c r="AN838" s="12" t="s">
        <v>1297</v>
      </c>
      <c r="AO838" s="12" t="s">
        <v>1297</v>
      </c>
      <c r="AP838" t="s">
        <v>1703</v>
      </c>
      <c r="AQ838" t="s">
        <v>120</v>
      </c>
      <c r="AR838" s="35">
        <v>381643</v>
      </c>
      <c r="AS838" t="s">
        <v>1703</v>
      </c>
      <c r="AU838" s="29" t="str">
        <f>IFERROR(Table4[[#This Row],[THT]]/Table4[[#This Row],[ACD_CALLS]],"")</f>
        <v/>
      </c>
      <c r="AV838" s="29">
        <f>COUNTIF(Roster!B:B,Table4[[#This Row],[EMPLID]])</f>
        <v>1</v>
      </c>
      <c r="AW838" s="29">
        <f>IF(Table4[[#This Row],[Is Agent ]]=0,"",SUM(Table4[[#This Row],[I_ACD_TIME]],Table4[[#This Row],[I_ACD_OTHER_TIME]],Table4[[#This Row],[I_ACD_AUX_OUT_TIME]],Table4[[#This Row],[I_ACW_TIME]]))</f>
        <v>0</v>
      </c>
    </row>
    <row r="839" spans="1:49" x14ac:dyDescent="0.25">
      <c r="A839" s="29" t="str">
        <f>CONCATENATE(Table4[[#This Row],[CMSID]],"-",Table4[[#This Row],[CALL_DATE]])</f>
        <v>381643-45178</v>
      </c>
      <c r="B839">
        <v>24944101</v>
      </c>
      <c r="C839" s="8">
        <v>45178</v>
      </c>
      <c r="D839" t="s">
        <v>118</v>
      </c>
      <c r="E839">
        <v>48</v>
      </c>
      <c r="F839">
        <v>0</v>
      </c>
      <c r="G839">
        <v>21156</v>
      </c>
      <c r="H839">
        <v>777</v>
      </c>
      <c r="I839">
        <v>675</v>
      </c>
      <c r="J839">
        <v>476</v>
      </c>
      <c r="K839">
        <v>0</v>
      </c>
      <c r="L839">
        <v>6930</v>
      </c>
      <c r="M839">
        <v>0</v>
      </c>
      <c r="N839">
        <v>0</v>
      </c>
      <c r="O839">
        <v>27</v>
      </c>
      <c r="P839">
        <v>1823</v>
      </c>
      <c r="Q839">
        <v>18</v>
      </c>
      <c r="R839">
        <v>233</v>
      </c>
      <c r="S839">
        <v>3</v>
      </c>
      <c r="T839">
        <v>1</v>
      </c>
      <c r="U839">
        <v>35960</v>
      </c>
      <c r="V839">
        <v>11067</v>
      </c>
      <c r="W839">
        <v>1909</v>
      </c>
      <c r="X839">
        <v>25</v>
      </c>
      <c r="Y839">
        <v>0</v>
      </c>
      <c r="Z839">
        <v>2513</v>
      </c>
      <c r="AA839">
        <v>0</v>
      </c>
      <c r="AB839">
        <v>6017</v>
      </c>
      <c r="AC839">
        <v>4</v>
      </c>
      <c r="AD839">
        <v>0</v>
      </c>
      <c r="AE839">
        <v>390</v>
      </c>
      <c r="AF839">
        <v>0</v>
      </c>
      <c r="AG839" t="s">
        <v>1321</v>
      </c>
      <c r="AH839" t="s">
        <v>1288</v>
      </c>
      <c r="AI839" t="s">
        <v>1295</v>
      </c>
      <c r="AJ839" s="12" t="s">
        <v>1297</v>
      </c>
      <c r="AK839" t="s">
        <v>125</v>
      </c>
      <c r="AL839" t="s">
        <v>125</v>
      </c>
      <c r="AM839" s="8">
        <v>45178</v>
      </c>
      <c r="AN839" s="12" t="s">
        <v>1297</v>
      </c>
      <c r="AO839" s="12" t="s">
        <v>1297</v>
      </c>
      <c r="AP839" t="s">
        <v>1703</v>
      </c>
      <c r="AQ839" t="s">
        <v>120</v>
      </c>
      <c r="AR839" s="35">
        <v>381643</v>
      </c>
      <c r="AS839" t="s">
        <v>1703</v>
      </c>
      <c r="AU839" s="29">
        <f>IFERROR(Table4[[#This Row],[THT]]/Table4[[#This Row],[ACD_CALLS]],"")</f>
        <v>0</v>
      </c>
      <c r="AV839" s="29">
        <f>COUNTIF(Roster!B:B,Table4[[#This Row],[EMPLID]])</f>
        <v>1</v>
      </c>
      <c r="AW839" s="29">
        <f>IF(Table4[[#This Row],[Is Agent ]]=0,"",SUM(Table4[[#This Row],[I_ACD_TIME]],Table4[[#This Row],[I_ACD_OTHER_TIME]],Table4[[#This Row],[I_ACD_AUX_OUT_TIME]],Table4[[#This Row],[I_ACW_TIME]]))</f>
        <v>23084</v>
      </c>
    </row>
    <row r="840" spans="1:49" x14ac:dyDescent="0.25">
      <c r="A840" s="29" t="str">
        <f>CONCATENATE(Table4[[#This Row],[CMSID]],"-",Table4[[#This Row],[CALL_DATE]])</f>
        <v>381643-45170</v>
      </c>
      <c r="B840">
        <v>24944101</v>
      </c>
      <c r="C840" s="8">
        <v>45170</v>
      </c>
      <c r="D840" t="s">
        <v>123</v>
      </c>
      <c r="E840">
        <v>4</v>
      </c>
      <c r="F840">
        <v>0</v>
      </c>
      <c r="G840">
        <v>2619</v>
      </c>
      <c r="H840">
        <v>104</v>
      </c>
      <c r="I840">
        <v>239</v>
      </c>
      <c r="J840">
        <v>30</v>
      </c>
      <c r="K840">
        <v>0</v>
      </c>
      <c r="L840">
        <v>239</v>
      </c>
      <c r="M840">
        <v>0</v>
      </c>
      <c r="N840">
        <v>0</v>
      </c>
      <c r="O840">
        <v>1</v>
      </c>
      <c r="P840">
        <v>370</v>
      </c>
      <c r="Q840">
        <v>4</v>
      </c>
      <c r="R840">
        <v>12</v>
      </c>
      <c r="S840">
        <v>1</v>
      </c>
      <c r="T840">
        <v>0</v>
      </c>
      <c r="U840">
        <v>0</v>
      </c>
      <c r="V840">
        <v>0</v>
      </c>
      <c r="W840">
        <v>0</v>
      </c>
      <c r="X840">
        <v>0</v>
      </c>
      <c r="Y840">
        <v>0</v>
      </c>
      <c r="Z840">
        <v>0</v>
      </c>
      <c r="AA840">
        <v>0</v>
      </c>
      <c r="AB840">
        <v>0</v>
      </c>
      <c r="AC840">
        <v>0</v>
      </c>
      <c r="AD840">
        <v>0</v>
      </c>
      <c r="AE840">
        <v>0</v>
      </c>
      <c r="AF840">
        <v>0</v>
      </c>
      <c r="AG840" t="s">
        <v>1321</v>
      </c>
      <c r="AH840" t="s">
        <v>1288</v>
      </c>
      <c r="AI840" t="s">
        <v>1295</v>
      </c>
      <c r="AJ840" s="12" t="s">
        <v>1297</v>
      </c>
      <c r="AK840" t="s">
        <v>125</v>
      </c>
      <c r="AL840" t="s">
        <v>125</v>
      </c>
      <c r="AM840" s="8">
        <v>45171</v>
      </c>
      <c r="AN840" s="12" t="s">
        <v>1297</v>
      </c>
      <c r="AO840" s="12" t="s">
        <v>1297</v>
      </c>
      <c r="AP840" t="s">
        <v>1703</v>
      </c>
      <c r="AQ840" t="s">
        <v>120</v>
      </c>
      <c r="AR840" s="35">
        <v>381643</v>
      </c>
      <c r="AS840" t="s">
        <v>1703</v>
      </c>
      <c r="AU840" s="29">
        <f>IFERROR(Table4[[#This Row],[THT]]/Table4[[#This Row],[ACD_CALLS]],"")</f>
        <v>0</v>
      </c>
      <c r="AV840" s="29">
        <f>COUNTIF(Roster!B:B,Table4[[#This Row],[EMPLID]])</f>
        <v>1</v>
      </c>
      <c r="AW840" s="29">
        <f>IF(Table4[[#This Row],[Is Agent ]]=0,"",SUM(Table4[[#This Row],[I_ACD_TIME]],Table4[[#This Row],[I_ACD_OTHER_TIME]],Table4[[#This Row],[I_ACD_AUX_OUT_TIME]],Table4[[#This Row],[I_ACW_TIME]]))</f>
        <v>2992</v>
      </c>
    </row>
    <row r="841" spans="1:49" x14ac:dyDescent="0.25">
      <c r="A841" s="29" t="str">
        <f>CONCATENATE(Table4[[#This Row],[CMSID]],"-",Table4[[#This Row],[CALL_DATE]])</f>
        <v>381643-45176</v>
      </c>
      <c r="B841">
        <v>24944101</v>
      </c>
      <c r="C841" s="8">
        <v>45176</v>
      </c>
      <c r="D841" t="s">
        <v>118</v>
      </c>
      <c r="E841">
        <v>33</v>
      </c>
      <c r="F841">
        <v>0</v>
      </c>
      <c r="G841">
        <v>23231</v>
      </c>
      <c r="H841">
        <v>1352</v>
      </c>
      <c r="I841">
        <v>501</v>
      </c>
      <c r="J841">
        <v>396</v>
      </c>
      <c r="K841">
        <v>0</v>
      </c>
      <c r="L841">
        <v>5658</v>
      </c>
      <c r="M841">
        <v>0</v>
      </c>
      <c r="N841">
        <v>0</v>
      </c>
      <c r="O841">
        <v>22</v>
      </c>
      <c r="P841">
        <v>2288</v>
      </c>
      <c r="Q841">
        <v>10</v>
      </c>
      <c r="R841">
        <v>156</v>
      </c>
      <c r="S841">
        <v>1</v>
      </c>
      <c r="T841">
        <v>0</v>
      </c>
      <c r="U841">
        <v>36584</v>
      </c>
      <c r="V841">
        <v>10062</v>
      </c>
      <c r="W841">
        <v>1331</v>
      </c>
      <c r="X841">
        <v>20</v>
      </c>
      <c r="Y841">
        <v>0</v>
      </c>
      <c r="Z841">
        <v>4390</v>
      </c>
      <c r="AA841">
        <v>0</v>
      </c>
      <c r="AB841">
        <v>3585</v>
      </c>
      <c r="AC841">
        <v>170</v>
      </c>
      <c r="AD841">
        <v>0</v>
      </c>
      <c r="AE841">
        <v>378</v>
      </c>
      <c r="AF841">
        <v>0</v>
      </c>
      <c r="AG841" t="s">
        <v>1321</v>
      </c>
      <c r="AH841" t="s">
        <v>1288</v>
      </c>
      <c r="AI841" t="s">
        <v>1295</v>
      </c>
      <c r="AJ841" s="12" t="s">
        <v>1297</v>
      </c>
      <c r="AK841" t="s">
        <v>125</v>
      </c>
      <c r="AL841" t="s">
        <v>125</v>
      </c>
      <c r="AM841" s="8">
        <v>45178</v>
      </c>
      <c r="AN841" s="12" t="s">
        <v>1297</v>
      </c>
      <c r="AO841" s="12" t="s">
        <v>1297</v>
      </c>
      <c r="AP841" t="s">
        <v>1703</v>
      </c>
      <c r="AQ841" t="s">
        <v>120</v>
      </c>
      <c r="AR841" s="35">
        <v>381643</v>
      </c>
      <c r="AS841" t="s">
        <v>1703</v>
      </c>
      <c r="AU841" s="29">
        <f>IFERROR(Table4[[#This Row],[THT]]/Table4[[#This Row],[ACD_CALLS]],"")</f>
        <v>0</v>
      </c>
      <c r="AV841" s="29">
        <f>COUNTIF(Roster!B:B,Table4[[#This Row],[EMPLID]])</f>
        <v>1</v>
      </c>
      <c r="AW841" s="29">
        <f>IF(Table4[[#This Row],[Is Agent ]]=0,"",SUM(Table4[[#This Row],[I_ACD_TIME]],Table4[[#This Row],[I_ACD_OTHER_TIME]],Table4[[#This Row],[I_ACD_AUX_OUT_TIME]],Table4[[#This Row],[I_ACW_TIME]]))</f>
        <v>25480</v>
      </c>
    </row>
    <row r="842" spans="1:49" x14ac:dyDescent="0.25">
      <c r="A842" s="29" t="str">
        <f>CONCATENATE(Table4[[#This Row],[CMSID]],"-",Table4[[#This Row],[CALL_DATE]])</f>
        <v>381643-45178</v>
      </c>
      <c r="B842">
        <v>24944101</v>
      </c>
      <c r="C842" s="8">
        <v>45178</v>
      </c>
      <c r="D842" t="s">
        <v>123</v>
      </c>
      <c r="E842">
        <v>1</v>
      </c>
      <c r="F842">
        <v>0</v>
      </c>
      <c r="G842">
        <v>310</v>
      </c>
      <c r="H842">
        <v>0</v>
      </c>
      <c r="I842">
        <v>0</v>
      </c>
      <c r="J842">
        <v>30</v>
      </c>
      <c r="K842">
        <v>0</v>
      </c>
      <c r="L842">
        <v>0</v>
      </c>
      <c r="M842">
        <v>0</v>
      </c>
      <c r="N842">
        <v>0</v>
      </c>
      <c r="O842">
        <v>0</v>
      </c>
      <c r="P842">
        <v>0</v>
      </c>
      <c r="Q842">
        <v>0</v>
      </c>
      <c r="R842">
        <v>2</v>
      </c>
      <c r="S842">
        <v>0</v>
      </c>
      <c r="T842">
        <v>0</v>
      </c>
      <c r="U842">
        <v>0</v>
      </c>
      <c r="V842">
        <v>0</v>
      </c>
      <c r="W842">
        <v>0</v>
      </c>
      <c r="X842">
        <v>0</v>
      </c>
      <c r="Y842">
        <v>0</v>
      </c>
      <c r="Z842">
        <v>0</v>
      </c>
      <c r="AA842">
        <v>0</v>
      </c>
      <c r="AB842">
        <v>0</v>
      </c>
      <c r="AC842">
        <v>0</v>
      </c>
      <c r="AD842">
        <v>0</v>
      </c>
      <c r="AE842">
        <v>0</v>
      </c>
      <c r="AF842">
        <v>0</v>
      </c>
      <c r="AG842" t="s">
        <v>1321</v>
      </c>
      <c r="AH842" t="s">
        <v>1288</v>
      </c>
      <c r="AI842" t="s">
        <v>1295</v>
      </c>
      <c r="AJ842" s="12" t="s">
        <v>1297</v>
      </c>
      <c r="AK842" t="s">
        <v>125</v>
      </c>
      <c r="AL842" t="s">
        <v>125</v>
      </c>
      <c r="AM842" s="8">
        <v>45178</v>
      </c>
      <c r="AN842" s="12" t="s">
        <v>1297</v>
      </c>
      <c r="AO842" s="12" t="s">
        <v>1297</v>
      </c>
      <c r="AP842" t="s">
        <v>1703</v>
      </c>
      <c r="AQ842" t="s">
        <v>120</v>
      </c>
      <c r="AR842" s="35">
        <v>381643</v>
      </c>
      <c r="AS842" t="s">
        <v>1703</v>
      </c>
      <c r="AU842" s="29">
        <f>IFERROR(Table4[[#This Row],[THT]]/Table4[[#This Row],[ACD_CALLS]],"")</f>
        <v>0</v>
      </c>
      <c r="AV842" s="29">
        <f>COUNTIF(Roster!B:B,Table4[[#This Row],[EMPLID]])</f>
        <v>1</v>
      </c>
      <c r="AW842" s="29">
        <f>IF(Table4[[#This Row],[Is Agent ]]=0,"",SUM(Table4[[#This Row],[I_ACD_TIME]],Table4[[#This Row],[I_ACD_OTHER_TIME]],Table4[[#This Row],[I_ACD_AUX_OUT_TIME]],Table4[[#This Row],[I_ACW_TIME]]))</f>
        <v>340</v>
      </c>
    </row>
    <row r="843" spans="1:49" x14ac:dyDescent="0.25">
      <c r="A843" s="29" t="str">
        <f>CONCATENATE(Table4[[#This Row],[CMSID]],"-",Table4[[#This Row],[CALL_DATE]])</f>
        <v>381643-45174</v>
      </c>
      <c r="B843">
        <v>24944101</v>
      </c>
      <c r="C843" s="8">
        <v>45174</v>
      </c>
      <c r="D843" t="s">
        <v>118</v>
      </c>
      <c r="E843">
        <v>42</v>
      </c>
      <c r="F843">
        <v>0</v>
      </c>
      <c r="G843">
        <v>23836</v>
      </c>
      <c r="H843">
        <v>2101</v>
      </c>
      <c r="I843">
        <v>1280</v>
      </c>
      <c r="J843">
        <v>275</v>
      </c>
      <c r="K843">
        <v>0</v>
      </c>
      <c r="L843">
        <v>3124</v>
      </c>
      <c r="M843">
        <v>751</v>
      </c>
      <c r="N843">
        <v>0</v>
      </c>
      <c r="O843">
        <v>20</v>
      </c>
      <c r="P843">
        <v>3640</v>
      </c>
      <c r="Q843">
        <v>31</v>
      </c>
      <c r="R843">
        <v>195</v>
      </c>
      <c r="S843">
        <v>8</v>
      </c>
      <c r="T843">
        <v>0</v>
      </c>
      <c r="U843">
        <v>36042</v>
      </c>
      <c r="V843">
        <v>7483</v>
      </c>
      <c r="W843">
        <v>1141</v>
      </c>
      <c r="X843">
        <v>12</v>
      </c>
      <c r="Y843">
        <v>0</v>
      </c>
      <c r="Z843">
        <v>2443</v>
      </c>
      <c r="AA843">
        <v>0</v>
      </c>
      <c r="AB843">
        <v>2635</v>
      </c>
      <c r="AC843">
        <v>0</v>
      </c>
      <c r="AD843">
        <v>20</v>
      </c>
      <c r="AE843">
        <v>172</v>
      </c>
      <c r="AF843">
        <v>0</v>
      </c>
      <c r="AG843" t="s">
        <v>1321</v>
      </c>
      <c r="AH843" t="s">
        <v>1288</v>
      </c>
      <c r="AI843" t="s">
        <v>1295</v>
      </c>
      <c r="AJ843" s="12" t="s">
        <v>1297</v>
      </c>
      <c r="AK843" t="s">
        <v>125</v>
      </c>
      <c r="AL843" t="s">
        <v>125</v>
      </c>
      <c r="AM843" s="8">
        <v>45178</v>
      </c>
      <c r="AN843" s="12" t="s">
        <v>1297</v>
      </c>
      <c r="AO843" s="12" t="s">
        <v>1297</v>
      </c>
      <c r="AP843" t="s">
        <v>1703</v>
      </c>
      <c r="AQ843" t="s">
        <v>120</v>
      </c>
      <c r="AR843" s="35">
        <v>381643</v>
      </c>
      <c r="AS843" t="s">
        <v>1703</v>
      </c>
      <c r="AU843" s="29">
        <f>IFERROR(Table4[[#This Row],[THT]]/Table4[[#This Row],[ACD_CALLS]],"")</f>
        <v>0</v>
      </c>
      <c r="AV843" s="29">
        <f>COUNTIF(Roster!B:B,Table4[[#This Row],[EMPLID]])</f>
        <v>1</v>
      </c>
      <c r="AW843" s="29">
        <f>IF(Table4[[#This Row],[Is Agent ]]=0,"",SUM(Table4[[#This Row],[I_ACD_TIME]],Table4[[#This Row],[I_ACD_OTHER_TIME]],Table4[[#This Row],[I_ACD_AUX_OUT_TIME]],Table4[[#This Row],[I_ACW_TIME]]))</f>
        <v>27492</v>
      </c>
    </row>
    <row r="844" spans="1:49" x14ac:dyDescent="0.25">
      <c r="A844" s="29" t="str">
        <f>CONCATENATE(Table4[[#This Row],[CMSID]],"-",Table4[[#This Row],[CALL_DATE]])</f>
        <v>381643-45176</v>
      </c>
      <c r="B844">
        <v>24944101</v>
      </c>
      <c r="C844" s="8">
        <v>45176</v>
      </c>
      <c r="D844" t="s">
        <v>123</v>
      </c>
      <c r="E844">
        <v>0</v>
      </c>
      <c r="F844">
        <v>0</v>
      </c>
      <c r="G844">
        <v>0</v>
      </c>
      <c r="H844">
        <v>0</v>
      </c>
      <c r="I844">
        <v>0</v>
      </c>
      <c r="J844">
        <v>0</v>
      </c>
      <c r="K844">
        <v>0</v>
      </c>
      <c r="L844">
        <v>0</v>
      </c>
      <c r="M844">
        <v>0</v>
      </c>
      <c r="N844">
        <v>0</v>
      </c>
      <c r="O844">
        <v>0</v>
      </c>
      <c r="P844">
        <v>0</v>
      </c>
      <c r="Q844">
        <v>0</v>
      </c>
      <c r="R844">
        <v>0</v>
      </c>
      <c r="S844">
        <v>0</v>
      </c>
      <c r="T844">
        <v>0</v>
      </c>
      <c r="U844">
        <v>0</v>
      </c>
      <c r="V844">
        <v>0</v>
      </c>
      <c r="W844">
        <v>0</v>
      </c>
      <c r="X844">
        <v>0</v>
      </c>
      <c r="Y844">
        <v>0</v>
      </c>
      <c r="Z844">
        <v>0</v>
      </c>
      <c r="AA844">
        <v>0</v>
      </c>
      <c r="AB844">
        <v>0</v>
      </c>
      <c r="AC844">
        <v>0</v>
      </c>
      <c r="AD844">
        <v>0</v>
      </c>
      <c r="AE844">
        <v>0</v>
      </c>
      <c r="AF844">
        <v>0</v>
      </c>
      <c r="AG844" t="s">
        <v>1321</v>
      </c>
      <c r="AH844" t="s">
        <v>1288</v>
      </c>
      <c r="AI844" t="s">
        <v>1295</v>
      </c>
      <c r="AJ844" s="12" t="s">
        <v>1297</v>
      </c>
      <c r="AK844" t="s">
        <v>125</v>
      </c>
      <c r="AL844" t="s">
        <v>125</v>
      </c>
      <c r="AM844" s="8">
        <v>45178</v>
      </c>
      <c r="AN844" s="12" t="s">
        <v>1297</v>
      </c>
      <c r="AO844" s="12" t="s">
        <v>1297</v>
      </c>
      <c r="AP844" t="s">
        <v>1703</v>
      </c>
      <c r="AQ844" t="s">
        <v>120</v>
      </c>
      <c r="AR844" s="35">
        <v>381643</v>
      </c>
      <c r="AS844" t="s">
        <v>1703</v>
      </c>
      <c r="AU844" s="29" t="str">
        <f>IFERROR(Table4[[#This Row],[THT]]/Table4[[#This Row],[ACD_CALLS]],"")</f>
        <v/>
      </c>
      <c r="AV844" s="29">
        <f>COUNTIF(Roster!B:B,Table4[[#This Row],[EMPLID]])</f>
        <v>1</v>
      </c>
      <c r="AW844" s="29">
        <f>IF(Table4[[#This Row],[Is Agent ]]=0,"",SUM(Table4[[#This Row],[I_ACD_TIME]],Table4[[#This Row],[I_ACD_OTHER_TIME]],Table4[[#This Row],[I_ACD_AUX_OUT_TIME]],Table4[[#This Row],[I_ACW_TIME]]))</f>
        <v>0</v>
      </c>
    </row>
    <row r="845" spans="1:49" x14ac:dyDescent="0.25">
      <c r="A845" s="29" t="str">
        <f>CONCATENATE(Table4[[#This Row],[CMSID]],"-",Table4[[#This Row],[CALL_DATE]])</f>
        <v>381643-45174</v>
      </c>
      <c r="B845">
        <v>24944101</v>
      </c>
      <c r="C845" s="8">
        <v>45174</v>
      </c>
      <c r="D845" t="s">
        <v>123</v>
      </c>
      <c r="E845">
        <v>2</v>
      </c>
      <c r="F845">
        <v>0</v>
      </c>
      <c r="G845">
        <v>835</v>
      </c>
      <c r="H845">
        <v>0</v>
      </c>
      <c r="I845">
        <v>0</v>
      </c>
      <c r="J845">
        <v>60</v>
      </c>
      <c r="K845">
        <v>0</v>
      </c>
      <c r="L845">
        <v>0</v>
      </c>
      <c r="M845">
        <v>0</v>
      </c>
      <c r="N845">
        <v>0</v>
      </c>
      <c r="O845">
        <v>0</v>
      </c>
      <c r="P845">
        <v>0</v>
      </c>
      <c r="Q845">
        <v>0</v>
      </c>
      <c r="R845">
        <v>6</v>
      </c>
      <c r="S845">
        <v>0</v>
      </c>
      <c r="T845">
        <v>0</v>
      </c>
      <c r="U845">
        <v>0</v>
      </c>
      <c r="V845">
        <v>0</v>
      </c>
      <c r="W845">
        <v>0</v>
      </c>
      <c r="X845">
        <v>0</v>
      </c>
      <c r="Y845">
        <v>0</v>
      </c>
      <c r="Z845">
        <v>0</v>
      </c>
      <c r="AA845">
        <v>0</v>
      </c>
      <c r="AB845">
        <v>0</v>
      </c>
      <c r="AC845">
        <v>0</v>
      </c>
      <c r="AD845">
        <v>0</v>
      </c>
      <c r="AE845">
        <v>0</v>
      </c>
      <c r="AF845">
        <v>0</v>
      </c>
      <c r="AG845" t="s">
        <v>1321</v>
      </c>
      <c r="AH845" t="s">
        <v>1288</v>
      </c>
      <c r="AI845" t="s">
        <v>1295</v>
      </c>
      <c r="AJ845" s="12" t="s">
        <v>1297</v>
      </c>
      <c r="AK845" t="s">
        <v>125</v>
      </c>
      <c r="AL845" t="s">
        <v>125</v>
      </c>
      <c r="AM845" s="8">
        <v>45178</v>
      </c>
      <c r="AN845" s="12" t="s">
        <v>1297</v>
      </c>
      <c r="AO845" s="12" t="s">
        <v>1297</v>
      </c>
      <c r="AP845" t="s">
        <v>1703</v>
      </c>
      <c r="AQ845" t="s">
        <v>120</v>
      </c>
      <c r="AR845" s="35">
        <v>381643</v>
      </c>
      <c r="AS845" t="s">
        <v>1703</v>
      </c>
      <c r="AU845" s="29">
        <f>IFERROR(Table4[[#This Row],[THT]]/Table4[[#This Row],[ACD_CALLS]],"")</f>
        <v>0</v>
      </c>
      <c r="AV845" s="29">
        <f>COUNTIF(Roster!B:B,Table4[[#This Row],[EMPLID]])</f>
        <v>1</v>
      </c>
      <c r="AW845" s="29">
        <f>IF(Table4[[#This Row],[Is Agent ]]=0,"",SUM(Table4[[#This Row],[I_ACD_TIME]],Table4[[#This Row],[I_ACD_OTHER_TIME]],Table4[[#This Row],[I_ACD_AUX_OUT_TIME]],Table4[[#This Row],[I_ACW_TIME]]))</f>
        <v>895</v>
      </c>
    </row>
    <row r="846" spans="1:49" x14ac:dyDescent="0.25">
      <c r="A846" s="29" t="str">
        <f>CONCATENATE(Table4[[#This Row],[CMSID]],"-",Table4[[#This Row],[CALL_DATE]])</f>
        <v>381643-45171</v>
      </c>
      <c r="B846">
        <v>24944101</v>
      </c>
      <c r="C846" s="8">
        <v>45171</v>
      </c>
      <c r="D846" t="s">
        <v>118</v>
      </c>
      <c r="E846">
        <v>38</v>
      </c>
      <c r="F846">
        <v>0</v>
      </c>
      <c r="G846">
        <v>24507</v>
      </c>
      <c r="H846">
        <v>1075</v>
      </c>
      <c r="I846">
        <v>832</v>
      </c>
      <c r="J846">
        <v>396</v>
      </c>
      <c r="K846">
        <v>0</v>
      </c>
      <c r="L846">
        <v>5240</v>
      </c>
      <c r="M846">
        <v>9</v>
      </c>
      <c r="N846">
        <v>0</v>
      </c>
      <c r="O846">
        <v>25</v>
      </c>
      <c r="P846">
        <v>2023</v>
      </c>
      <c r="Q846">
        <v>17</v>
      </c>
      <c r="R846">
        <v>180</v>
      </c>
      <c r="S846">
        <v>3</v>
      </c>
      <c r="T846">
        <v>0</v>
      </c>
      <c r="U846">
        <v>36246</v>
      </c>
      <c r="V846">
        <v>9919</v>
      </c>
      <c r="W846">
        <v>169</v>
      </c>
      <c r="X846">
        <v>7</v>
      </c>
      <c r="Y846">
        <v>0</v>
      </c>
      <c r="Z846">
        <v>2431</v>
      </c>
      <c r="AA846">
        <v>0</v>
      </c>
      <c r="AB846">
        <v>4731</v>
      </c>
      <c r="AC846">
        <v>198</v>
      </c>
      <c r="AD846">
        <v>0</v>
      </c>
      <c r="AE846">
        <v>0</v>
      </c>
      <c r="AF846">
        <v>0</v>
      </c>
      <c r="AG846" t="s">
        <v>1321</v>
      </c>
      <c r="AH846" t="s">
        <v>1288</v>
      </c>
      <c r="AI846" t="s">
        <v>1295</v>
      </c>
      <c r="AJ846" s="12" t="s">
        <v>1297</v>
      </c>
      <c r="AK846" t="s">
        <v>125</v>
      </c>
      <c r="AL846" t="s">
        <v>125</v>
      </c>
      <c r="AM846" s="8">
        <v>45171</v>
      </c>
      <c r="AN846" s="12" t="s">
        <v>1297</v>
      </c>
      <c r="AO846" s="12" t="s">
        <v>1297</v>
      </c>
      <c r="AP846" t="s">
        <v>1703</v>
      </c>
      <c r="AQ846" t="s">
        <v>120</v>
      </c>
      <c r="AR846" s="35">
        <v>381643</v>
      </c>
      <c r="AS846" t="s">
        <v>1703</v>
      </c>
      <c r="AU846" s="29">
        <f>IFERROR(Table4[[#This Row],[THT]]/Table4[[#This Row],[ACD_CALLS]],"")</f>
        <v>0</v>
      </c>
      <c r="AV846" s="29">
        <f>COUNTIF(Roster!B:B,Table4[[#This Row],[EMPLID]])</f>
        <v>1</v>
      </c>
      <c r="AW846" s="29">
        <f>IF(Table4[[#This Row],[Is Agent ]]=0,"",SUM(Table4[[#This Row],[I_ACD_TIME]],Table4[[#This Row],[I_ACD_OTHER_TIME]],Table4[[#This Row],[I_ACD_AUX_OUT_TIME]],Table4[[#This Row],[I_ACW_TIME]]))</f>
        <v>26810</v>
      </c>
    </row>
    <row r="847" spans="1:49" x14ac:dyDescent="0.25">
      <c r="A847" s="29" t="str">
        <f>CONCATENATE(Table4[[#This Row],[CMSID]],"-",Table4[[#This Row],[CALL_DATE]])</f>
        <v>381643-45170</v>
      </c>
      <c r="B847">
        <v>24944101</v>
      </c>
      <c r="C847" s="8">
        <v>45170</v>
      </c>
      <c r="D847" t="s">
        <v>118</v>
      </c>
      <c r="E847">
        <v>29</v>
      </c>
      <c r="F847">
        <v>0</v>
      </c>
      <c r="G847">
        <v>21988</v>
      </c>
      <c r="H847">
        <v>2519</v>
      </c>
      <c r="I847">
        <v>842</v>
      </c>
      <c r="J847">
        <v>265</v>
      </c>
      <c r="K847">
        <v>0</v>
      </c>
      <c r="L847">
        <v>4285</v>
      </c>
      <c r="M847">
        <v>0</v>
      </c>
      <c r="N847">
        <v>0</v>
      </c>
      <c r="O847">
        <v>23</v>
      </c>
      <c r="P847">
        <v>4132</v>
      </c>
      <c r="Q847">
        <v>18</v>
      </c>
      <c r="R847">
        <v>133</v>
      </c>
      <c r="S847">
        <v>5</v>
      </c>
      <c r="T847">
        <v>0</v>
      </c>
      <c r="U847">
        <v>36007</v>
      </c>
      <c r="V847">
        <v>8185</v>
      </c>
      <c r="W847">
        <v>140</v>
      </c>
      <c r="X847">
        <v>8</v>
      </c>
      <c r="Y847">
        <v>0</v>
      </c>
      <c r="Z847">
        <v>2435</v>
      </c>
      <c r="AA847">
        <v>0</v>
      </c>
      <c r="AB847">
        <v>1977</v>
      </c>
      <c r="AC847">
        <v>0</v>
      </c>
      <c r="AD847">
        <v>0</v>
      </c>
      <c r="AE847">
        <v>157</v>
      </c>
      <c r="AF847">
        <v>0</v>
      </c>
      <c r="AG847" t="s">
        <v>1321</v>
      </c>
      <c r="AH847" t="s">
        <v>1288</v>
      </c>
      <c r="AI847" t="s">
        <v>1295</v>
      </c>
      <c r="AJ847" s="12" t="s">
        <v>1297</v>
      </c>
      <c r="AK847" t="s">
        <v>125</v>
      </c>
      <c r="AL847" t="s">
        <v>125</v>
      </c>
      <c r="AM847" s="8">
        <v>45171</v>
      </c>
      <c r="AN847" s="12" t="s">
        <v>1297</v>
      </c>
      <c r="AO847" s="12" t="s">
        <v>1297</v>
      </c>
      <c r="AP847" t="s">
        <v>1703</v>
      </c>
      <c r="AQ847" t="s">
        <v>120</v>
      </c>
      <c r="AR847" s="35">
        <v>381643</v>
      </c>
      <c r="AS847" t="s">
        <v>1703</v>
      </c>
      <c r="AU847" s="29">
        <f>IFERROR(Table4[[#This Row],[THT]]/Table4[[#This Row],[ACD_CALLS]],"")</f>
        <v>0</v>
      </c>
      <c r="AV847" s="29">
        <f>COUNTIF(Roster!B:B,Table4[[#This Row],[EMPLID]])</f>
        <v>1</v>
      </c>
      <c r="AW847" s="29">
        <f>IF(Table4[[#This Row],[Is Agent ]]=0,"",SUM(Table4[[#This Row],[I_ACD_TIME]],Table4[[#This Row],[I_ACD_OTHER_TIME]],Table4[[#This Row],[I_ACD_AUX_OUT_TIME]],Table4[[#This Row],[I_ACW_TIME]]))</f>
        <v>25614</v>
      </c>
    </row>
    <row r="848" spans="1:49" x14ac:dyDescent="0.25">
      <c r="A848" s="29" t="str">
        <f>CONCATENATE(Table4[[#This Row],[CMSID]],"-",Table4[[#This Row],[CALL_DATE]])</f>
        <v>138641-45173</v>
      </c>
      <c r="B848">
        <v>138198102</v>
      </c>
      <c r="C848" s="8">
        <v>45173</v>
      </c>
      <c r="D848" t="s">
        <v>123</v>
      </c>
      <c r="E848">
        <v>0</v>
      </c>
      <c r="F848">
        <v>0</v>
      </c>
      <c r="G848">
        <v>0</v>
      </c>
      <c r="H848">
        <v>0</v>
      </c>
      <c r="I848">
        <v>0</v>
      </c>
      <c r="J848">
        <v>0</v>
      </c>
      <c r="K848">
        <v>0</v>
      </c>
      <c r="L848">
        <v>0</v>
      </c>
      <c r="M848">
        <v>0</v>
      </c>
      <c r="N848">
        <v>0</v>
      </c>
      <c r="O848">
        <v>0</v>
      </c>
      <c r="P848">
        <v>0</v>
      </c>
      <c r="Q848">
        <v>0</v>
      </c>
      <c r="R848">
        <v>0</v>
      </c>
      <c r="S848">
        <v>0</v>
      </c>
      <c r="T848">
        <v>0</v>
      </c>
      <c r="U848">
        <v>0</v>
      </c>
      <c r="V848">
        <v>0</v>
      </c>
      <c r="W848">
        <v>0</v>
      </c>
      <c r="X848">
        <v>0</v>
      </c>
      <c r="Y848">
        <v>0</v>
      </c>
      <c r="Z848">
        <v>0</v>
      </c>
      <c r="AA848">
        <v>0</v>
      </c>
      <c r="AB848">
        <v>0</v>
      </c>
      <c r="AC848">
        <v>0</v>
      </c>
      <c r="AD848">
        <v>0</v>
      </c>
      <c r="AE848">
        <v>0</v>
      </c>
      <c r="AF848">
        <v>0</v>
      </c>
      <c r="AG848" t="s">
        <v>1435</v>
      </c>
      <c r="AH848" t="s">
        <v>1290</v>
      </c>
      <c r="AI848" t="s">
        <v>1295</v>
      </c>
      <c r="AJ848" s="12" t="s">
        <v>1297</v>
      </c>
      <c r="AK848" t="s">
        <v>126</v>
      </c>
      <c r="AL848" t="s">
        <v>126</v>
      </c>
      <c r="AM848" s="8">
        <v>45178</v>
      </c>
      <c r="AN848" s="12" t="s">
        <v>1297</v>
      </c>
      <c r="AO848" s="12" t="s">
        <v>1297</v>
      </c>
      <c r="AP848" t="s">
        <v>1703</v>
      </c>
      <c r="AQ848" t="s">
        <v>120</v>
      </c>
      <c r="AR848" s="35">
        <v>138641</v>
      </c>
      <c r="AS848" t="s">
        <v>1703</v>
      </c>
      <c r="AU848" s="29" t="str">
        <f>IFERROR(Table4[[#This Row],[THT]]/Table4[[#This Row],[ACD_CALLS]],"")</f>
        <v/>
      </c>
      <c r="AV848" s="29">
        <f>COUNTIF(Roster!B:B,Table4[[#This Row],[EMPLID]])</f>
        <v>1</v>
      </c>
      <c r="AW848" s="29">
        <f>IF(Table4[[#This Row],[Is Agent ]]=0,"",SUM(Table4[[#This Row],[I_ACD_TIME]],Table4[[#This Row],[I_ACD_OTHER_TIME]],Table4[[#This Row],[I_ACD_AUX_OUT_TIME]],Table4[[#This Row],[I_ACW_TIME]]))</f>
        <v>0</v>
      </c>
    </row>
    <row r="849" spans="1:49" x14ac:dyDescent="0.25">
      <c r="A849" s="29" t="str">
        <f>CONCATENATE(Table4[[#This Row],[CMSID]],"-",Table4[[#This Row],[CALL_DATE]])</f>
        <v>138641-45175</v>
      </c>
      <c r="B849">
        <v>138198102</v>
      </c>
      <c r="C849" s="8">
        <v>45175</v>
      </c>
      <c r="D849" t="s">
        <v>123</v>
      </c>
      <c r="E849">
        <v>1</v>
      </c>
      <c r="F849">
        <v>0</v>
      </c>
      <c r="G849">
        <v>166</v>
      </c>
      <c r="H849">
        <v>27</v>
      </c>
      <c r="I849">
        <v>0</v>
      </c>
      <c r="J849">
        <v>0</v>
      </c>
      <c r="K849">
        <v>0</v>
      </c>
      <c r="L849">
        <v>0</v>
      </c>
      <c r="M849">
        <v>0</v>
      </c>
      <c r="N849">
        <v>0</v>
      </c>
      <c r="O849">
        <v>0</v>
      </c>
      <c r="P849">
        <v>27</v>
      </c>
      <c r="Q849">
        <v>1</v>
      </c>
      <c r="R849">
        <v>3</v>
      </c>
      <c r="S849">
        <v>0</v>
      </c>
      <c r="T849">
        <v>0</v>
      </c>
      <c r="U849">
        <v>0</v>
      </c>
      <c r="V849">
        <v>0</v>
      </c>
      <c r="W849">
        <v>0</v>
      </c>
      <c r="X849">
        <v>0</v>
      </c>
      <c r="Y849">
        <v>0</v>
      </c>
      <c r="Z849">
        <v>0</v>
      </c>
      <c r="AA849">
        <v>0</v>
      </c>
      <c r="AB849">
        <v>0</v>
      </c>
      <c r="AC849">
        <v>0</v>
      </c>
      <c r="AD849">
        <v>0</v>
      </c>
      <c r="AE849">
        <v>0</v>
      </c>
      <c r="AF849">
        <v>0</v>
      </c>
      <c r="AG849" t="s">
        <v>1435</v>
      </c>
      <c r="AH849" t="s">
        <v>1290</v>
      </c>
      <c r="AI849" t="s">
        <v>1295</v>
      </c>
      <c r="AJ849" s="12" t="s">
        <v>1297</v>
      </c>
      <c r="AK849" t="s">
        <v>126</v>
      </c>
      <c r="AL849" t="s">
        <v>126</v>
      </c>
      <c r="AM849" s="8">
        <v>45178</v>
      </c>
      <c r="AN849" s="12" t="s">
        <v>1297</v>
      </c>
      <c r="AO849" s="12" t="s">
        <v>1297</v>
      </c>
      <c r="AP849" t="s">
        <v>1703</v>
      </c>
      <c r="AQ849" t="s">
        <v>120</v>
      </c>
      <c r="AR849" s="35">
        <v>138641</v>
      </c>
      <c r="AS849" t="s">
        <v>1703</v>
      </c>
      <c r="AU849" s="29">
        <f>IFERROR(Table4[[#This Row],[THT]]/Table4[[#This Row],[ACD_CALLS]],"")</f>
        <v>0</v>
      </c>
      <c r="AV849" s="29">
        <f>COUNTIF(Roster!B:B,Table4[[#This Row],[EMPLID]])</f>
        <v>1</v>
      </c>
      <c r="AW849" s="29">
        <f>IF(Table4[[#This Row],[Is Agent ]]=0,"",SUM(Table4[[#This Row],[I_ACD_TIME]],Table4[[#This Row],[I_ACD_OTHER_TIME]],Table4[[#This Row],[I_ACD_AUX_OUT_TIME]],Table4[[#This Row],[I_ACW_TIME]]))</f>
        <v>193</v>
      </c>
    </row>
    <row r="850" spans="1:49" x14ac:dyDescent="0.25">
      <c r="A850" s="29" t="str">
        <f>CONCATENATE(Table4[[#This Row],[CMSID]],"-",Table4[[#This Row],[CALL_DATE]])</f>
        <v>138641-45177</v>
      </c>
      <c r="B850">
        <v>138198102</v>
      </c>
      <c r="C850" s="8">
        <v>45177</v>
      </c>
      <c r="D850" t="s">
        <v>123</v>
      </c>
      <c r="E850">
        <v>0</v>
      </c>
      <c r="F850">
        <v>0</v>
      </c>
      <c r="G850">
        <v>0</v>
      </c>
      <c r="H850">
        <v>0</v>
      </c>
      <c r="I850">
        <v>0</v>
      </c>
      <c r="J850">
        <v>0</v>
      </c>
      <c r="K850">
        <v>0</v>
      </c>
      <c r="L850">
        <v>0</v>
      </c>
      <c r="M850">
        <v>0</v>
      </c>
      <c r="N850">
        <v>0</v>
      </c>
      <c r="O850">
        <v>0</v>
      </c>
      <c r="P850">
        <v>0</v>
      </c>
      <c r="Q850">
        <v>0</v>
      </c>
      <c r="R850">
        <v>0</v>
      </c>
      <c r="S850">
        <v>0</v>
      </c>
      <c r="T850">
        <v>0</v>
      </c>
      <c r="U850">
        <v>0</v>
      </c>
      <c r="V850">
        <v>0</v>
      </c>
      <c r="W850">
        <v>0</v>
      </c>
      <c r="X850">
        <v>0</v>
      </c>
      <c r="Y850">
        <v>0</v>
      </c>
      <c r="Z850">
        <v>0</v>
      </c>
      <c r="AA850">
        <v>0</v>
      </c>
      <c r="AB850">
        <v>0</v>
      </c>
      <c r="AC850">
        <v>0</v>
      </c>
      <c r="AD850">
        <v>0</v>
      </c>
      <c r="AE850">
        <v>0</v>
      </c>
      <c r="AF850">
        <v>0</v>
      </c>
      <c r="AG850" t="s">
        <v>1435</v>
      </c>
      <c r="AH850" t="s">
        <v>1290</v>
      </c>
      <c r="AI850" t="s">
        <v>1295</v>
      </c>
      <c r="AJ850" s="12" t="s">
        <v>1297</v>
      </c>
      <c r="AK850" t="s">
        <v>126</v>
      </c>
      <c r="AL850" t="s">
        <v>126</v>
      </c>
      <c r="AM850" s="8">
        <v>45178</v>
      </c>
      <c r="AN850" s="12" t="s">
        <v>1297</v>
      </c>
      <c r="AO850" s="12" t="s">
        <v>1297</v>
      </c>
      <c r="AP850" t="s">
        <v>1703</v>
      </c>
      <c r="AQ850" t="s">
        <v>120</v>
      </c>
      <c r="AR850" s="35">
        <v>138641</v>
      </c>
      <c r="AS850" t="s">
        <v>1703</v>
      </c>
      <c r="AU850" s="29" t="str">
        <f>IFERROR(Table4[[#This Row],[THT]]/Table4[[#This Row],[ACD_CALLS]],"")</f>
        <v/>
      </c>
      <c r="AV850" s="29">
        <f>COUNTIF(Roster!B:B,Table4[[#This Row],[EMPLID]])</f>
        <v>1</v>
      </c>
      <c r="AW850" s="29">
        <f>IF(Table4[[#This Row],[Is Agent ]]=0,"",SUM(Table4[[#This Row],[I_ACD_TIME]],Table4[[#This Row],[I_ACD_OTHER_TIME]],Table4[[#This Row],[I_ACD_AUX_OUT_TIME]],Table4[[#This Row],[I_ACW_TIME]]))</f>
        <v>0</v>
      </c>
    </row>
    <row r="851" spans="1:49" x14ac:dyDescent="0.25">
      <c r="A851" s="29" t="str">
        <f>CONCATENATE(Table4[[#This Row],[CMSID]],"-",Table4[[#This Row],[CALL_DATE]])</f>
        <v>138641-45173</v>
      </c>
      <c r="B851">
        <v>138198102</v>
      </c>
      <c r="C851" s="8">
        <v>45173</v>
      </c>
      <c r="D851" t="s">
        <v>118</v>
      </c>
      <c r="E851">
        <v>27</v>
      </c>
      <c r="F851">
        <v>0</v>
      </c>
      <c r="G851">
        <v>15861</v>
      </c>
      <c r="H851">
        <v>3349</v>
      </c>
      <c r="I851">
        <v>354</v>
      </c>
      <c r="J851">
        <v>40</v>
      </c>
      <c r="K851">
        <v>0</v>
      </c>
      <c r="L851">
        <v>2770</v>
      </c>
      <c r="M851">
        <v>0</v>
      </c>
      <c r="N851">
        <v>0</v>
      </c>
      <c r="O851">
        <v>12</v>
      </c>
      <c r="P851">
        <v>4046</v>
      </c>
      <c r="Q851">
        <v>17</v>
      </c>
      <c r="R851">
        <v>130</v>
      </c>
      <c r="S851">
        <v>2</v>
      </c>
      <c r="T851">
        <v>0</v>
      </c>
      <c r="U851">
        <v>29381</v>
      </c>
      <c r="V851">
        <v>7795</v>
      </c>
      <c r="W851">
        <v>2204</v>
      </c>
      <c r="X851">
        <v>210</v>
      </c>
      <c r="Y851">
        <v>0</v>
      </c>
      <c r="Z851">
        <v>958</v>
      </c>
      <c r="AA851">
        <v>0</v>
      </c>
      <c r="AB851">
        <v>6254</v>
      </c>
      <c r="AC851">
        <v>0</v>
      </c>
      <c r="AD851">
        <v>0</v>
      </c>
      <c r="AE851">
        <v>0</v>
      </c>
      <c r="AF851">
        <v>0</v>
      </c>
      <c r="AG851" t="s">
        <v>1435</v>
      </c>
      <c r="AH851" t="s">
        <v>1290</v>
      </c>
      <c r="AI851" t="s">
        <v>1295</v>
      </c>
      <c r="AJ851" s="12" t="s">
        <v>1297</v>
      </c>
      <c r="AK851" t="s">
        <v>126</v>
      </c>
      <c r="AL851" t="s">
        <v>126</v>
      </c>
      <c r="AM851" s="8">
        <v>45178</v>
      </c>
      <c r="AN851" s="12" t="s">
        <v>1297</v>
      </c>
      <c r="AO851" s="12" t="s">
        <v>1297</v>
      </c>
      <c r="AP851" t="s">
        <v>1703</v>
      </c>
      <c r="AQ851" t="s">
        <v>120</v>
      </c>
      <c r="AR851" s="35">
        <v>138641</v>
      </c>
      <c r="AS851" t="s">
        <v>1703</v>
      </c>
      <c r="AU851" s="29">
        <f>IFERROR(Table4[[#This Row],[THT]]/Table4[[#This Row],[ACD_CALLS]],"")</f>
        <v>0</v>
      </c>
      <c r="AV851" s="29">
        <f>COUNTIF(Roster!B:B,Table4[[#This Row],[EMPLID]])</f>
        <v>1</v>
      </c>
      <c r="AW851" s="29">
        <f>IF(Table4[[#This Row],[Is Agent ]]=0,"",SUM(Table4[[#This Row],[I_ACD_TIME]],Table4[[#This Row],[I_ACD_OTHER_TIME]],Table4[[#This Row],[I_ACD_AUX_OUT_TIME]],Table4[[#This Row],[I_ACW_TIME]]))</f>
        <v>19604</v>
      </c>
    </row>
    <row r="852" spans="1:49" x14ac:dyDescent="0.25">
      <c r="A852" s="29" t="str">
        <f>CONCATENATE(Table4[[#This Row],[CMSID]],"-",Table4[[#This Row],[CALL_DATE]])</f>
        <v>138641-45170</v>
      </c>
      <c r="B852">
        <v>138198102</v>
      </c>
      <c r="C852" s="8">
        <v>45170</v>
      </c>
      <c r="D852" t="s">
        <v>118</v>
      </c>
      <c r="E852">
        <v>26</v>
      </c>
      <c r="F852">
        <v>0</v>
      </c>
      <c r="G852">
        <v>16923</v>
      </c>
      <c r="H852">
        <v>3086</v>
      </c>
      <c r="I852">
        <v>332</v>
      </c>
      <c r="J852">
        <v>0</v>
      </c>
      <c r="K852">
        <v>0</v>
      </c>
      <c r="L852">
        <v>2748</v>
      </c>
      <c r="M852">
        <v>0</v>
      </c>
      <c r="N852">
        <v>0</v>
      </c>
      <c r="O852">
        <v>17</v>
      </c>
      <c r="P852">
        <v>3894</v>
      </c>
      <c r="Q852">
        <v>17</v>
      </c>
      <c r="R852">
        <v>121</v>
      </c>
      <c r="S852">
        <v>2</v>
      </c>
      <c r="T852">
        <v>0</v>
      </c>
      <c r="U852">
        <v>28561</v>
      </c>
      <c r="V852">
        <v>8421</v>
      </c>
      <c r="W852">
        <v>10</v>
      </c>
      <c r="X852">
        <v>121</v>
      </c>
      <c r="Y852">
        <v>0</v>
      </c>
      <c r="Z852">
        <v>941</v>
      </c>
      <c r="AA852">
        <v>0</v>
      </c>
      <c r="AB852">
        <v>6503</v>
      </c>
      <c r="AC852">
        <v>512</v>
      </c>
      <c r="AD852">
        <v>0</v>
      </c>
      <c r="AE852">
        <v>0</v>
      </c>
      <c r="AF852">
        <v>0</v>
      </c>
      <c r="AG852" t="s">
        <v>1435</v>
      </c>
      <c r="AH852" t="s">
        <v>1290</v>
      </c>
      <c r="AI852" t="s">
        <v>1295</v>
      </c>
      <c r="AJ852" s="12" t="s">
        <v>1297</v>
      </c>
      <c r="AK852" t="s">
        <v>126</v>
      </c>
      <c r="AL852" t="s">
        <v>126</v>
      </c>
      <c r="AM852" s="8">
        <v>45171</v>
      </c>
      <c r="AN852" s="12" t="s">
        <v>1297</v>
      </c>
      <c r="AO852" s="12" t="s">
        <v>1297</v>
      </c>
      <c r="AP852" t="s">
        <v>1703</v>
      </c>
      <c r="AQ852" t="s">
        <v>120</v>
      </c>
      <c r="AR852" s="35">
        <v>138641</v>
      </c>
      <c r="AS852" t="s">
        <v>1703</v>
      </c>
      <c r="AU852" s="29">
        <f>IFERROR(Table4[[#This Row],[THT]]/Table4[[#This Row],[ACD_CALLS]],"")</f>
        <v>0</v>
      </c>
      <c r="AV852" s="29">
        <f>COUNTIF(Roster!B:B,Table4[[#This Row],[EMPLID]])</f>
        <v>1</v>
      </c>
      <c r="AW852" s="29">
        <f>IF(Table4[[#This Row],[Is Agent ]]=0,"",SUM(Table4[[#This Row],[I_ACD_TIME]],Table4[[#This Row],[I_ACD_OTHER_TIME]],Table4[[#This Row],[I_ACD_AUX_OUT_TIME]],Table4[[#This Row],[I_ACW_TIME]]))</f>
        <v>20341</v>
      </c>
    </row>
    <row r="853" spans="1:49" x14ac:dyDescent="0.25">
      <c r="A853" s="29" t="str">
        <f>CONCATENATE(Table4[[#This Row],[CMSID]],"-",Table4[[#This Row],[CALL_DATE]])</f>
        <v>138641-45176</v>
      </c>
      <c r="B853">
        <v>138198102</v>
      </c>
      <c r="C853" s="8">
        <v>45176</v>
      </c>
      <c r="D853" t="s">
        <v>123</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t="s">
        <v>1435</v>
      </c>
      <c r="AH853" t="s">
        <v>1290</v>
      </c>
      <c r="AI853" t="s">
        <v>1295</v>
      </c>
      <c r="AJ853" s="12" t="s">
        <v>1297</v>
      </c>
      <c r="AK853" t="s">
        <v>126</v>
      </c>
      <c r="AL853" t="s">
        <v>126</v>
      </c>
      <c r="AM853" s="8">
        <v>45178</v>
      </c>
      <c r="AN853" s="12" t="s">
        <v>1297</v>
      </c>
      <c r="AO853" s="12" t="s">
        <v>1297</v>
      </c>
      <c r="AP853" t="s">
        <v>1703</v>
      </c>
      <c r="AQ853" t="s">
        <v>120</v>
      </c>
      <c r="AR853" s="35">
        <v>138641</v>
      </c>
      <c r="AS853" t="s">
        <v>1703</v>
      </c>
      <c r="AU853" s="29" t="str">
        <f>IFERROR(Table4[[#This Row],[THT]]/Table4[[#This Row],[ACD_CALLS]],"")</f>
        <v/>
      </c>
      <c r="AV853" s="29">
        <f>COUNTIF(Roster!B:B,Table4[[#This Row],[EMPLID]])</f>
        <v>1</v>
      </c>
      <c r="AW853" s="29">
        <f>IF(Table4[[#This Row],[Is Agent ]]=0,"",SUM(Table4[[#This Row],[I_ACD_TIME]],Table4[[#This Row],[I_ACD_OTHER_TIME]],Table4[[#This Row],[I_ACD_AUX_OUT_TIME]],Table4[[#This Row],[I_ACW_TIME]]))</f>
        <v>0</v>
      </c>
    </row>
    <row r="854" spans="1:49" x14ac:dyDescent="0.25">
      <c r="A854" s="29" t="str">
        <f>CONCATENATE(Table4[[#This Row],[CMSID]],"-",Table4[[#This Row],[CALL_DATE]])</f>
        <v>138641-45177</v>
      </c>
      <c r="B854">
        <v>138198102</v>
      </c>
      <c r="C854" s="8">
        <v>45177</v>
      </c>
      <c r="D854" t="s">
        <v>118</v>
      </c>
      <c r="E854">
        <v>31</v>
      </c>
      <c r="F854">
        <v>0</v>
      </c>
      <c r="G854">
        <v>14252</v>
      </c>
      <c r="H854">
        <v>1865</v>
      </c>
      <c r="I854">
        <v>166</v>
      </c>
      <c r="J854">
        <v>0</v>
      </c>
      <c r="K854">
        <v>0</v>
      </c>
      <c r="L854">
        <v>4794</v>
      </c>
      <c r="M854">
        <v>0</v>
      </c>
      <c r="N854">
        <v>0</v>
      </c>
      <c r="O854">
        <v>15</v>
      </c>
      <c r="P854">
        <v>3439</v>
      </c>
      <c r="Q854">
        <v>12</v>
      </c>
      <c r="R854">
        <v>150</v>
      </c>
      <c r="S854">
        <v>0</v>
      </c>
      <c r="T854">
        <v>0</v>
      </c>
      <c r="U854">
        <v>29729</v>
      </c>
      <c r="V854">
        <v>12606</v>
      </c>
      <c r="W854">
        <v>856</v>
      </c>
      <c r="X854">
        <v>115</v>
      </c>
      <c r="Y854">
        <v>0</v>
      </c>
      <c r="Z854">
        <v>1880</v>
      </c>
      <c r="AA854">
        <v>0</v>
      </c>
      <c r="AB854">
        <v>10432</v>
      </c>
      <c r="AC854">
        <v>0</v>
      </c>
      <c r="AD854">
        <v>0</v>
      </c>
      <c r="AE854">
        <v>0</v>
      </c>
      <c r="AF854">
        <v>0</v>
      </c>
      <c r="AG854" t="s">
        <v>1435</v>
      </c>
      <c r="AH854" t="s">
        <v>1290</v>
      </c>
      <c r="AI854" t="s">
        <v>1295</v>
      </c>
      <c r="AJ854" s="12" t="s">
        <v>1297</v>
      </c>
      <c r="AK854" t="s">
        <v>126</v>
      </c>
      <c r="AL854" t="s">
        <v>126</v>
      </c>
      <c r="AM854" s="8">
        <v>45178</v>
      </c>
      <c r="AN854" s="12" t="s">
        <v>1297</v>
      </c>
      <c r="AO854" s="12" t="s">
        <v>1297</v>
      </c>
      <c r="AP854" t="s">
        <v>1703</v>
      </c>
      <c r="AQ854" t="s">
        <v>120</v>
      </c>
      <c r="AR854" s="35">
        <v>138641</v>
      </c>
      <c r="AS854" t="s">
        <v>1703</v>
      </c>
      <c r="AU854" s="29">
        <f>IFERROR(Table4[[#This Row],[THT]]/Table4[[#This Row],[ACD_CALLS]],"")</f>
        <v>0</v>
      </c>
      <c r="AV854" s="29">
        <f>COUNTIF(Roster!B:B,Table4[[#This Row],[EMPLID]])</f>
        <v>1</v>
      </c>
      <c r="AW854" s="29">
        <f>IF(Table4[[#This Row],[Is Agent ]]=0,"",SUM(Table4[[#This Row],[I_ACD_TIME]],Table4[[#This Row],[I_ACD_OTHER_TIME]],Table4[[#This Row],[I_ACD_AUX_OUT_TIME]],Table4[[#This Row],[I_ACW_TIME]]))</f>
        <v>16283</v>
      </c>
    </row>
    <row r="855" spans="1:49" x14ac:dyDescent="0.25">
      <c r="A855" s="29" t="str">
        <f>CONCATENATE(Table4[[#This Row],[CMSID]],"-",Table4[[#This Row],[CALL_DATE]])</f>
        <v>138641-45170</v>
      </c>
      <c r="B855">
        <v>138198102</v>
      </c>
      <c r="C855" s="8">
        <v>45170</v>
      </c>
      <c r="D855" t="s">
        <v>123</v>
      </c>
      <c r="E855">
        <v>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c r="Z855">
        <v>0</v>
      </c>
      <c r="AA855">
        <v>0</v>
      </c>
      <c r="AB855">
        <v>0</v>
      </c>
      <c r="AC855">
        <v>0</v>
      </c>
      <c r="AD855">
        <v>0</v>
      </c>
      <c r="AE855">
        <v>0</v>
      </c>
      <c r="AF855">
        <v>0</v>
      </c>
      <c r="AG855" t="s">
        <v>1435</v>
      </c>
      <c r="AH855" t="s">
        <v>1290</v>
      </c>
      <c r="AI855" t="s">
        <v>1295</v>
      </c>
      <c r="AJ855" s="12" t="s">
        <v>1297</v>
      </c>
      <c r="AK855" t="s">
        <v>126</v>
      </c>
      <c r="AL855" t="s">
        <v>126</v>
      </c>
      <c r="AM855" s="8">
        <v>45171</v>
      </c>
      <c r="AN855" s="12" t="s">
        <v>1297</v>
      </c>
      <c r="AO855" s="12" t="s">
        <v>1297</v>
      </c>
      <c r="AP855" t="s">
        <v>1703</v>
      </c>
      <c r="AQ855" t="s">
        <v>120</v>
      </c>
      <c r="AR855" s="35">
        <v>138641</v>
      </c>
      <c r="AS855" t="s">
        <v>1703</v>
      </c>
      <c r="AU855" s="29" t="str">
        <f>IFERROR(Table4[[#This Row],[THT]]/Table4[[#This Row],[ACD_CALLS]],"")</f>
        <v/>
      </c>
      <c r="AV855" s="29">
        <f>COUNTIF(Roster!B:B,Table4[[#This Row],[EMPLID]])</f>
        <v>1</v>
      </c>
      <c r="AW855" s="29">
        <f>IF(Table4[[#This Row],[Is Agent ]]=0,"",SUM(Table4[[#This Row],[I_ACD_TIME]],Table4[[#This Row],[I_ACD_OTHER_TIME]],Table4[[#This Row],[I_ACD_AUX_OUT_TIME]],Table4[[#This Row],[I_ACW_TIME]]))</f>
        <v>0</v>
      </c>
    </row>
    <row r="856" spans="1:49" x14ac:dyDescent="0.25">
      <c r="A856" s="29" t="str">
        <f>CONCATENATE(Table4[[#This Row],[CMSID]],"-",Table4[[#This Row],[CALL_DATE]])</f>
        <v>138641-45176</v>
      </c>
      <c r="B856">
        <v>138198102</v>
      </c>
      <c r="C856" s="8">
        <v>45176</v>
      </c>
      <c r="D856" t="s">
        <v>118</v>
      </c>
      <c r="E856">
        <v>21</v>
      </c>
      <c r="F856">
        <v>0</v>
      </c>
      <c r="G856">
        <v>12201</v>
      </c>
      <c r="H856">
        <v>1730</v>
      </c>
      <c r="I856">
        <v>1142</v>
      </c>
      <c r="J856">
        <v>0</v>
      </c>
      <c r="K856">
        <v>0</v>
      </c>
      <c r="L856">
        <v>6557</v>
      </c>
      <c r="M856">
        <v>41</v>
      </c>
      <c r="N856">
        <v>0</v>
      </c>
      <c r="O856">
        <v>34</v>
      </c>
      <c r="P856">
        <v>4225</v>
      </c>
      <c r="Q856">
        <v>16</v>
      </c>
      <c r="R856">
        <v>99</v>
      </c>
      <c r="S856">
        <v>2</v>
      </c>
      <c r="T856">
        <v>0</v>
      </c>
      <c r="U856">
        <v>28972</v>
      </c>
      <c r="V856">
        <v>13017</v>
      </c>
      <c r="W856">
        <v>1925</v>
      </c>
      <c r="X856">
        <v>300</v>
      </c>
      <c r="Y856">
        <v>0</v>
      </c>
      <c r="Z856">
        <v>2278</v>
      </c>
      <c r="AA856">
        <v>0</v>
      </c>
      <c r="AB856">
        <v>9268</v>
      </c>
      <c r="AC856">
        <v>0</v>
      </c>
      <c r="AD856">
        <v>0</v>
      </c>
      <c r="AE856">
        <v>0</v>
      </c>
      <c r="AF856">
        <v>0</v>
      </c>
      <c r="AG856" t="s">
        <v>1435</v>
      </c>
      <c r="AH856" t="s">
        <v>1290</v>
      </c>
      <c r="AI856" t="s">
        <v>1295</v>
      </c>
      <c r="AJ856" s="12" t="s">
        <v>1297</v>
      </c>
      <c r="AK856" t="s">
        <v>126</v>
      </c>
      <c r="AL856" t="s">
        <v>126</v>
      </c>
      <c r="AM856" s="8">
        <v>45178</v>
      </c>
      <c r="AN856" s="12" t="s">
        <v>1297</v>
      </c>
      <c r="AO856" s="12" t="s">
        <v>1297</v>
      </c>
      <c r="AP856" t="s">
        <v>1703</v>
      </c>
      <c r="AQ856" t="s">
        <v>120</v>
      </c>
      <c r="AR856" s="35">
        <v>138641</v>
      </c>
      <c r="AS856" t="s">
        <v>1703</v>
      </c>
      <c r="AU856" s="29">
        <f>IFERROR(Table4[[#This Row],[THT]]/Table4[[#This Row],[ACD_CALLS]],"")</f>
        <v>0</v>
      </c>
      <c r="AV856" s="29">
        <f>COUNTIF(Roster!B:B,Table4[[#This Row],[EMPLID]])</f>
        <v>1</v>
      </c>
      <c r="AW856" s="29">
        <f>IF(Table4[[#This Row],[Is Agent ]]=0,"",SUM(Table4[[#This Row],[I_ACD_TIME]],Table4[[#This Row],[I_ACD_OTHER_TIME]],Table4[[#This Row],[I_ACD_AUX_OUT_TIME]],Table4[[#This Row],[I_ACW_TIME]]))</f>
        <v>15073</v>
      </c>
    </row>
    <row r="857" spans="1:49" x14ac:dyDescent="0.25">
      <c r="A857" s="29" t="str">
        <f>CONCATENATE(Table4[[#This Row],[CMSID]],"-",Table4[[#This Row],[CALL_DATE]])</f>
        <v>138641-45175</v>
      </c>
      <c r="B857">
        <v>138198102</v>
      </c>
      <c r="C857" s="8">
        <v>45175</v>
      </c>
      <c r="D857" t="s">
        <v>118</v>
      </c>
      <c r="E857">
        <v>25</v>
      </c>
      <c r="F857">
        <v>0</v>
      </c>
      <c r="G857">
        <v>14179</v>
      </c>
      <c r="H857">
        <v>3117</v>
      </c>
      <c r="I857">
        <v>582</v>
      </c>
      <c r="J857">
        <v>5</v>
      </c>
      <c r="K857">
        <v>0</v>
      </c>
      <c r="L857">
        <v>5529</v>
      </c>
      <c r="M857">
        <v>16</v>
      </c>
      <c r="N857">
        <v>0</v>
      </c>
      <c r="O857">
        <v>20</v>
      </c>
      <c r="P857">
        <v>4398</v>
      </c>
      <c r="Q857">
        <v>20</v>
      </c>
      <c r="R857">
        <v>123</v>
      </c>
      <c r="S857">
        <v>1</v>
      </c>
      <c r="T857">
        <v>0</v>
      </c>
      <c r="U857">
        <v>31924</v>
      </c>
      <c r="V857">
        <v>12626</v>
      </c>
      <c r="W857">
        <v>1678</v>
      </c>
      <c r="X857">
        <v>17</v>
      </c>
      <c r="Y857">
        <v>0</v>
      </c>
      <c r="Z857">
        <v>1917</v>
      </c>
      <c r="AA857">
        <v>0</v>
      </c>
      <c r="AB857">
        <v>10097</v>
      </c>
      <c r="AC857">
        <v>0</v>
      </c>
      <c r="AD857">
        <v>0</v>
      </c>
      <c r="AE857">
        <v>0</v>
      </c>
      <c r="AF857">
        <v>0</v>
      </c>
      <c r="AG857" t="s">
        <v>1435</v>
      </c>
      <c r="AH857" t="s">
        <v>1290</v>
      </c>
      <c r="AI857" t="s">
        <v>1295</v>
      </c>
      <c r="AJ857" s="12" t="s">
        <v>1297</v>
      </c>
      <c r="AK857" t="s">
        <v>126</v>
      </c>
      <c r="AL857" t="s">
        <v>126</v>
      </c>
      <c r="AM857" s="8">
        <v>45178</v>
      </c>
      <c r="AN857" s="12" t="s">
        <v>1297</v>
      </c>
      <c r="AO857" s="12" t="s">
        <v>1297</v>
      </c>
      <c r="AP857" t="s">
        <v>1703</v>
      </c>
      <c r="AQ857" t="s">
        <v>120</v>
      </c>
      <c r="AR857" s="35">
        <v>138641</v>
      </c>
      <c r="AS857" t="s">
        <v>1703</v>
      </c>
      <c r="AU857" s="29">
        <f>IFERROR(Table4[[#This Row],[THT]]/Table4[[#This Row],[ACD_CALLS]],"")</f>
        <v>0</v>
      </c>
      <c r="AV857" s="29">
        <f>COUNTIF(Roster!B:B,Table4[[#This Row],[EMPLID]])</f>
        <v>1</v>
      </c>
      <c r="AW857" s="29">
        <f>IF(Table4[[#This Row],[Is Agent ]]=0,"",SUM(Table4[[#This Row],[I_ACD_TIME]],Table4[[#This Row],[I_ACD_OTHER_TIME]],Table4[[#This Row],[I_ACD_AUX_OUT_TIME]],Table4[[#This Row],[I_ACW_TIME]]))</f>
        <v>17883</v>
      </c>
    </row>
    <row r="858" spans="1:49" x14ac:dyDescent="0.25">
      <c r="A858" s="29" t="str">
        <f>CONCATENATE(Table4[[#This Row],[CMSID]],"-",Table4[[#This Row],[CALL_DATE]])</f>
        <v>232642-45177</v>
      </c>
      <c r="B858">
        <v>124891102</v>
      </c>
      <c r="C858" s="8">
        <v>45177</v>
      </c>
      <c r="D858" t="s">
        <v>123</v>
      </c>
      <c r="E858">
        <v>1</v>
      </c>
      <c r="F858">
        <v>0</v>
      </c>
      <c r="G858">
        <v>107</v>
      </c>
      <c r="H858">
        <v>0</v>
      </c>
      <c r="I858">
        <v>0</v>
      </c>
      <c r="J858">
        <v>0</v>
      </c>
      <c r="K858">
        <v>0</v>
      </c>
      <c r="L858">
        <v>0</v>
      </c>
      <c r="M858">
        <v>0</v>
      </c>
      <c r="N858">
        <v>0</v>
      </c>
      <c r="O858">
        <v>0</v>
      </c>
      <c r="P858">
        <v>0</v>
      </c>
      <c r="Q858">
        <v>0</v>
      </c>
      <c r="R858">
        <v>3</v>
      </c>
      <c r="S858">
        <v>0</v>
      </c>
      <c r="T858">
        <v>0</v>
      </c>
      <c r="U858">
        <v>0</v>
      </c>
      <c r="V858">
        <v>0</v>
      </c>
      <c r="W858">
        <v>0</v>
      </c>
      <c r="X858">
        <v>0</v>
      </c>
      <c r="Y858">
        <v>0</v>
      </c>
      <c r="Z858">
        <v>0</v>
      </c>
      <c r="AA858">
        <v>0</v>
      </c>
      <c r="AB858">
        <v>0</v>
      </c>
      <c r="AC858">
        <v>0</v>
      </c>
      <c r="AD858">
        <v>0</v>
      </c>
      <c r="AE858">
        <v>0</v>
      </c>
      <c r="AF858">
        <v>0</v>
      </c>
      <c r="AG858" t="s">
        <v>1421</v>
      </c>
      <c r="AH858" t="s">
        <v>1701</v>
      </c>
      <c r="AI858" t="s">
        <v>1295</v>
      </c>
      <c r="AJ858" s="12" t="s">
        <v>1297</v>
      </c>
      <c r="AK858" t="s">
        <v>124</v>
      </c>
      <c r="AL858" t="s">
        <v>124</v>
      </c>
      <c r="AM858" s="8">
        <v>45178</v>
      </c>
      <c r="AN858" s="12" t="s">
        <v>1297</v>
      </c>
      <c r="AO858" s="12" t="s">
        <v>1297</v>
      </c>
      <c r="AP858" t="s">
        <v>1703</v>
      </c>
      <c r="AQ858" t="s">
        <v>120</v>
      </c>
      <c r="AR858" s="35">
        <v>232642</v>
      </c>
      <c r="AS858" t="s">
        <v>1703</v>
      </c>
      <c r="AU858" s="29">
        <f>IFERROR(Table4[[#This Row],[THT]]/Table4[[#This Row],[ACD_CALLS]],"")</f>
        <v>0</v>
      </c>
      <c r="AV858" s="29">
        <f>COUNTIF(Roster!B:B,Table4[[#This Row],[EMPLID]])</f>
        <v>1</v>
      </c>
      <c r="AW858" s="29">
        <f>IF(Table4[[#This Row],[Is Agent ]]=0,"",SUM(Table4[[#This Row],[I_ACD_TIME]],Table4[[#This Row],[I_ACD_OTHER_TIME]],Table4[[#This Row],[I_ACD_AUX_OUT_TIME]],Table4[[#This Row],[I_ACW_TIME]]))</f>
        <v>107</v>
      </c>
    </row>
    <row r="859" spans="1:49" x14ac:dyDescent="0.25">
      <c r="A859" s="29" t="str">
        <f>CONCATENATE(Table4[[#This Row],[CMSID]],"-",Table4[[#This Row],[CALL_DATE]])</f>
        <v>232642-45178</v>
      </c>
      <c r="B859">
        <v>124891102</v>
      </c>
      <c r="C859" s="8">
        <v>45178</v>
      </c>
      <c r="D859" t="s">
        <v>118</v>
      </c>
      <c r="E859">
        <v>28</v>
      </c>
      <c r="F859">
        <v>0</v>
      </c>
      <c r="G859">
        <v>17478</v>
      </c>
      <c r="H859">
        <v>2225</v>
      </c>
      <c r="I859">
        <v>117</v>
      </c>
      <c r="J859">
        <v>0</v>
      </c>
      <c r="K859">
        <v>0</v>
      </c>
      <c r="L859">
        <v>2135</v>
      </c>
      <c r="M859">
        <v>0</v>
      </c>
      <c r="N859">
        <v>0</v>
      </c>
      <c r="O859">
        <v>24</v>
      </c>
      <c r="P859">
        <v>2859</v>
      </c>
      <c r="Q859">
        <v>23</v>
      </c>
      <c r="R859">
        <v>135</v>
      </c>
      <c r="S859">
        <v>2</v>
      </c>
      <c r="T859">
        <v>3</v>
      </c>
      <c r="U859">
        <v>29808</v>
      </c>
      <c r="V859">
        <v>7393</v>
      </c>
      <c r="W859">
        <v>1730</v>
      </c>
      <c r="X859">
        <v>16</v>
      </c>
      <c r="Y859">
        <v>0</v>
      </c>
      <c r="Z859">
        <v>1791</v>
      </c>
      <c r="AA859">
        <v>0</v>
      </c>
      <c r="AB859">
        <v>2721</v>
      </c>
      <c r="AC859">
        <v>1672</v>
      </c>
      <c r="AD859">
        <v>0</v>
      </c>
      <c r="AE859">
        <v>0</v>
      </c>
      <c r="AF859">
        <v>0</v>
      </c>
      <c r="AG859" t="s">
        <v>1421</v>
      </c>
      <c r="AH859" t="s">
        <v>1701</v>
      </c>
      <c r="AI859" t="s">
        <v>1295</v>
      </c>
      <c r="AJ859" s="12" t="s">
        <v>1297</v>
      </c>
      <c r="AK859" t="s">
        <v>124</v>
      </c>
      <c r="AL859" t="s">
        <v>124</v>
      </c>
      <c r="AM859" s="8">
        <v>45178</v>
      </c>
      <c r="AN859" s="12" t="s">
        <v>1297</v>
      </c>
      <c r="AO859" s="12" t="s">
        <v>1297</v>
      </c>
      <c r="AP859" t="s">
        <v>1703</v>
      </c>
      <c r="AQ859" t="s">
        <v>120</v>
      </c>
      <c r="AR859" s="35">
        <v>232642</v>
      </c>
      <c r="AS859" t="s">
        <v>1703</v>
      </c>
      <c r="AU859" s="29">
        <f>IFERROR(Table4[[#This Row],[THT]]/Table4[[#This Row],[ACD_CALLS]],"")</f>
        <v>0</v>
      </c>
      <c r="AV859" s="29">
        <f>COUNTIF(Roster!B:B,Table4[[#This Row],[EMPLID]])</f>
        <v>1</v>
      </c>
      <c r="AW859" s="29">
        <f>IF(Table4[[#This Row],[Is Agent ]]=0,"",SUM(Table4[[#This Row],[I_ACD_TIME]],Table4[[#This Row],[I_ACD_OTHER_TIME]],Table4[[#This Row],[I_ACD_AUX_OUT_TIME]],Table4[[#This Row],[I_ACW_TIME]]))</f>
        <v>19820</v>
      </c>
    </row>
    <row r="860" spans="1:49" x14ac:dyDescent="0.25">
      <c r="A860" s="29" t="str">
        <f>CONCATENATE(Table4[[#This Row],[CMSID]],"-",Table4[[#This Row],[CALL_DATE]])</f>
        <v>232642-45170</v>
      </c>
      <c r="B860">
        <v>124891102</v>
      </c>
      <c r="C860" s="8">
        <v>45170</v>
      </c>
      <c r="D860" t="s">
        <v>118</v>
      </c>
      <c r="E860">
        <v>33</v>
      </c>
      <c r="F860">
        <v>0</v>
      </c>
      <c r="G860">
        <v>21302</v>
      </c>
      <c r="H860">
        <v>2746</v>
      </c>
      <c r="I860">
        <v>397</v>
      </c>
      <c r="J860">
        <v>0</v>
      </c>
      <c r="K860">
        <v>0</v>
      </c>
      <c r="L860">
        <v>1378</v>
      </c>
      <c r="M860">
        <v>0</v>
      </c>
      <c r="N860">
        <v>0</v>
      </c>
      <c r="O860">
        <v>24</v>
      </c>
      <c r="P860">
        <v>3146</v>
      </c>
      <c r="Q860">
        <v>23</v>
      </c>
      <c r="R860">
        <v>155</v>
      </c>
      <c r="S860">
        <v>4</v>
      </c>
      <c r="T860">
        <v>0</v>
      </c>
      <c r="U860">
        <v>29829</v>
      </c>
      <c r="V860">
        <v>5376</v>
      </c>
      <c r="W860">
        <v>15</v>
      </c>
      <c r="X860">
        <v>12</v>
      </c>
      <c r="Y860">
        <v>0</v>
      </c>
      <c r="Z860">
        <v>1798</v>
      </c>
      <c r="AA860">
        <v>0</v>
      </c>
      <c r="AB860">
        <v>3136</v>
      </c>
      <c r="AC860">
        <v>0</v>
      </c>
      <c r="AD860">
        <v>0</v>
      </c>
      <c r="AE860">
        <v>0</v>
      </c>
      <c r="AF860">
        <v>0</v>
      </c>
      <c r="AG860" t="s">
        <v>1421</v>
      </c>
      <c r="AH860" t="s">
        <v>1701</v>
      </c>
      <c r="AI860" t="s">
        <v>1295</v>
      </c>
      <c r="AJ860" s="12" t="s">
        <v>1297</v>
      </c>
      <c r="AK860" t="s">
        <v>124</v>
      </c>
      <c r="AL860" t="s">
        <v>124</v>
      </c>
      <c r="AM860" s="8">
        <v>45171</v>
      </c>
      <c r="AN860" s="12" t="s">
        <v>1297</v>
      </c>
      <c r="AO860" s="12" t="s">
        <v>1297</v>
      </c>
      <c r="AP860" t="s">
        <v>1703</v>
      </c>
      <c r="AQ860" t="s">
        <v>120</v>
      </c>
      <c r="AR860" s="35">
        <v>232642</v>
      </c>
      <c r="AS860" t="s">
        <v>1703</v>
      </c>
      <c r="AU860" s="29">
        <f>IFERROR(Table4[[#This Row],[THT]]/Table4[[#This Row],[ACD_CALLS]],"")</f>
        <v>0</v>
      </c>
      <c r="AV860" s="29">
        <f>COUNTIF(Roster!B:B,Table4[[#This Row],[EMPLID]])</f>
        <v>1</v>
      </c>
      <c r="AW860" s="29">
        <f>IF(Table4[[#This Row],[Is Agent ]]=0,"",SUM(Table4[[#This Row],[I_ACD_TIME]],Table4[[#This Row],[I_ACD_OTHER_TIME]],Table4[[#This Row],[I_ACD_AUX_OUT_TIME]],Table4[[#This Row],[I_ACW_TIME]]))</f>
        <v>24445</v>
      </c>
    </row>
    <row r="861" spans="1:49" x14ac:dyDescent="0.25">
      <c r="A861" s="29" t="str">
        <f>CONCATENATE(Table4[[#This Row],[CMSID]],"-",Table4[[#This Row],[CALL_DATE]])</f>
        <v>232642-45176</v>
      </c>
      <c r="B861">
        <v>124891102</v>
      </c>
      <c r="C861" s="8">
        <v>45176</v>
      </c>
      <c r="D861" t="s">
        <v>118</v>
      </c>
      <c r="E861">
        <v>42</v>
      </c>
      <c r="F861">
        <v>0</v>
      </c>
      <c r="G861">
        <v>17071</v>
      </c>
      <c r="H861">
        <v>2731</v>
      </c>
      <c r="I861">
        <v>1125</v>
      </c>
      <c r="J861">
        <v>0</v>
      </c>
      <c r="K861">
        <v>0</v>
      </c>
      <c r="L861">
        <v>2638</v>
      </c>
      <c r="M861">
        <v>0</v>
      </c>
      <c r="N861">
        <v>0</v>
      </c>
      <c r="O861">
        <v>29</v>
      </c>
      <c r="P861">
        <v>4375</v>
      </c>
      <c r="Q861">
        <v>21</v>
      </c>
      <c r="R861">
        <v>202</v>
      </c>
      <c r="S861">
        <v>2</v>
      </c>
      <c r="T861">
        <v>1</v>
      </c>
      <c r="U861">
        <v>29523</v>
      </c>
      <c r="V861">
        <v>7027</v>
      </c>
      <c r="W861">
        <v>2492</v>
      </c>
      <c r="X861">
        <v>41</v>
      </c>
      <c r="Y861">
        <v>0</v>
      </c>
      <c r="Z861">
        <v>1790</v>
      </c>
      <c r="AA861">
        <v>0</v>
      </c>
      <c r="AB861">
        <v>4031</v>
      </c>
      <c r="AC861">
        <v>0</v>
      </c>
      <c r="AD861">
        <v>0</v>
      </c>
      <c r="AE861">
        <v>0</v>
      </c>
      <c r="AF861">
        <v>0</v>
      </c>
      <c r="AG861" t="s">
        <v>1421</v>
      </c>
      <c r="AH861" t="s">
        <v>1701</v>
      </c>
      <c r="AI861" t="s">
        <v>1295</v>
      </c>
      <c r="AJ861" s="12" t="s">
        <v>1297</v>
      </c>
      <c r="AK861" t="s">
        <v>124</v>
      </c>
      <c r="AL861" t="s">
        <v>124</v>
      </c>
      <c r="AM861" s="8">
        <v>45178</v>
      </c>
      <c r="AN861" s="12" t="s">
        <v>1297</v>
      </c>
      <c r="AO861" s="12" t="s">
        <v>1297</v>
      </c>
      <c r="AP861" t="s">
        <v>1703</v>
      </c>
      <c r="AQ861" t="s">
        <v>120</v>
      </c>
      <c r="AR861" s="35">
        <v>232642</v>
      </c>
      <c r="AS861" t="s">
        <v>1703</v>
      </c>
      <c r="AU861" s="29">
        <f>IFERROR(Table4[[#This Row],[THT]]/Table4[[#This Row],[ACD_CALLS]],"")</f>
        <v>0</v>
      </c>
      <c r="AV861" s="29">
        <f>COUNTIF(Roster!B:B,Table4[[#This Row],[EMPLID]])</f>
        <v>1</v>
      </c>
      <c r="AW861" s="29">
        <f>IF(Table4[[#This Row],[Is Agent ]]=0,"",SUM(Table4[[#This Row],[I_ACD_TIME]],Table4[[#This Row],[I_ACD_OTHER_TIME]],Table4[[#This Row],[I_ACD_AUX_OUT_TIME]],Table4[[#This Row],[I_ACW_TIME]]))</f>
        <v>20927</v>
      </c>
    </row>
    <row r="862" spans="1:49" x14ac:dyDescent="0.25">
      <c r="A862" s="29" t="str">
        <f>CONCATENATE(Table4[[#This Row],[CMSID]],"-",Table4[[#This Row],[CALL_DATE]])</f>
        <v>232642-45175</v>
      </c>
      <c r="B862">
        <v>124891102</v>
      </c>
      <c r="C862" s="8">
        <v>45175</v>
      </c>
      <c r="D862" t="s">
        <v>123</v>
      </c>
      <c r="E862">
        <v>0</v>
      </c>
      <c r="F862">
        <v>0</v>
      </c>
      <c r="G862">
        <v>0</v>
      </c>
      <c r="H862">
        <v>0</v>
      </c>
      <c r="I862">
        <v>0</v>
      </c>
      <c r="J862">
        <v>0</v>
      </c>
      <c r="K862">
        <v>0</v>
      </c>
      <c r="L862">
        <v>0</v>
      </c>
      <c r="M862">
        <v>0</v>
      </c>
      <c r="N862">
        <v>0</v>
      </c>
      <c r="O862">
        <v>0</v>
      </c>
      <c r="P862">
        <v>0</v>
      </c>
      <c r="Q862">
        <v>0</v>
      </c>
      <c r="R862">
        <v>0</v>
      </c>
      <c r="S862">
        <v>0</v>
      </c>
      <c r="T862">
        <v>0</v>
      </c>
      <c r="U862">
        <v>0</v>
      </c>
      <c r="V862">
        <v>0</v>
      </c>
      <c r="W862">
        <v>0</v>
      </c>
      <c r="X862">
        <v>0</v>
      </c>
      <c r="Y862">
        <v>0</v>
      </c>
      <c r="Z862">
        <v>0</v>
      </c>
      <c r="AA862">
        <v>0</v>
      </c>
      <c r="AB862">
        <v>0</v>
      </c>
      <c r="AC862">
        <v>0</v>
      </c>
      <c r="AD862">
        <v>0</v>
      </c>
      <c r="AE862">
        <v>0</v>
      </c>
      <c r="AF862">
        <v>0</v>
      </c>
      <c r="AG862" t="s">
        <v>1421</v>
      </c>
      <c r="AH862" t="s">
        <v>1701</v>
      </c>
      <c r="AI862" t="s">
        <v>1295</v>
      </c>
      <c r="AJ862" s="12" t="s">
        <v>1297</v>
      </c>
      <c r="AK862" t="s">
        <v>124</v>
      </c>
      <c r="AL862" t="s">
        <v>124</v>
      </c>
      <c r="AM862" s="8">
        <v>45178</v>
      </c>
      <c r="AN862" s="12" t="s">
        <v>1297</v>
      </c>
      <c r="AO862" s="12" t="s">
        <v>1297</v>
      </c>
      <c r="AP862" t="s">
        <v>1703</v>
      </c>
      <c r="AQ862" t="s">
        <v>120</v>
      </c>
      <c r="AR862" s="35">
        <v>232642</v>
      </c>
      <c r="AS862" t="s">
        <v>1703</v>
      </c>
      <c r="AU862" s="29" t="str">
        <f>IFERROR(Table4[[#This Row],[THT]]/Table4[[#This Row],[ACD_CALLS]],"")</f>
        <v/>
      </c>
      <c r="AV862" s="29">
        <f>COUNTIF(Roster!B:B,Table4[[#This Row],[EMPLID]])</f>
        <v>1</v>
      </c>
      <c r="AW862" s="29">
        <f>IF(Table4[[#This Row],[Is Agent ]]=0,"",SUM(Table4[[#This Row],[I_ACD_TIME]],Table4[[#This Row],[I_ACD_OTHER_TIME]],Table4[[#This Row],[I_ACD_AUX_OUT_TIME]],Table4[[#This Row],[I_ACW_TIME]]))</f>
        <v>0</v>
      </c>
    </row>
    <row r="863" spans="1:49" x14ac:dyDescent="0.25">
      <c r="A863" s="29" t="str">
        <f>CONCATENATE(Table4[[#This Row],[CMSID]],"-",Table4[[#This Row],[CALL_DATE]])</f>
        <v>232642-45174</v>
      </c>
      <c r="B863">
        <v>124891102</v>
      </c>
      <c r="C863" s="8">
        <v>45174</v>
      </c>
      <c r="D863" t="s">
        <v>118</v>
      </c>
      <c r="E863">
        <v>31</v>
      </c>
      <c r="F863">
        <v>1</v>
      </c>
      <c r="G863">
        <v>16920</v>
      </c>
      <c r="H863">
        <v>1570</v>
      </c>
      <c r="I863">
        <v>858</v>
      </c>
      <c r="J863">
        <v>0</v>
      </c>
      <c r="K863">
        <v>0</v>
      </c>
      <c r="L863">
        <v>5110</v>
      </c>
      <c r="M863">
        <v>0</v>
      </c>
      <c r="N863">
        <v>0</v>
      </c>
      <c r="O863">
        <v>39</v>
      </c>
      <c r="P863">
        <v>3077</v>
      </c>
      <c r="Q863">
        <v>25</v>
      </c>
      <c r="R863">
        <v>153</v>
      </c>
      <c r="S863">
        <v>1</v>
      </c>
      <c r="T863">
        <v>3</v>
      </c>
      <c r="U863">
        <v>30146</v>
      </c>
      <c r="V863">
        <v>9449</v>
      </c>
      <c r="W863">
        <v>1223</v>
      </c>
      <c r="X863">
        <v>18</v>
      </c>
      <c r="Y863">
        <v>0</v>
      </c>
      <c r="Z863">
        <v>1794</v>
      </c>
      <c r="AA863">
        <v>0</v>
      </c>
      <c r="AB863">
        <v>5655</v>
      </c>
      <c r="AC863">
        <v>0</v>
      </c>
      <c r="AD863">
        <v>0</v>
      </c>
      <c r="AE863">
        <v>0</v>
      </c>
      <c r="AF863">
        <v>0</v>
      </c>
      <c r="AG863" t="s">
        <v>1421</v>
      </c>
      <c r="AH863" t="s">
        <v>1701</v>
      </c>
      <c r="AI863" t="s">
        <v>1295</v>
      </c>
      <c r="AJ863" s="12" t="s">
        <v>1297</v>
      </c>
      <c r="AK863" t="s">
        <v>124</v>
      </c>
      <c r="AL863" t="s">
        <v>124</v>
      </c>
      <c r="AM863" s="8">
        <v>45178</v>
      </c>
      <c r="AN863" s="12" t="s">
        <v>1297</v>
      </c>
      <c r="AO863" s="12" t="s">
        <v>1297</v>
      </c>
      <c r="AP863" t="s">
        <v>1703</v>
      </c>
      <c r="AQ863" t="s">
        <v>120</v>
      </c>
      <c r="AR863" s="35">
        <v>232642</v>
      </c>
      <c r="AS863" t="s">
        <v>1703</v>
      </c>
      <c r="AU863" s="29">
        <f>IFERROR(Table4[[#This Row],[THT]]/Table4[[#This Row],[ACD_CALLS]],"")</f>
        <v>0</v>
      </c>
      <c r="AV863" s="29">
        <f>COUNTIF(Roster!B:B,Table4[[#This Row],[EMPLID]])</f>
        <v>1</v>
      </c>
      <c r="AW863" s="29">
        <f>IF(Table4[[#This Row],[Is Agent ]]=0,"",SUM(Table4[[#This Row],[I_ACD_TIME]],Table4[[#This Row],[I_ACD_OTHER_TIME]],Table4[[#This Row],[I_ACD_AUX_OUT_TIME]],Table4[[#This Row],[I_ACW_TIME]]))</f>
        <v>19348</v>
      </c>
    </row>
    <row r="864" spans="1:49" x14ac:dyDescent="0.25">
      <c r="A864" s="29" t="str">
        <f>CONCATENATE(Table4[[#This Row],[CMSID]],"-",Table4[[#This Row],[CALL_DATE]])</f>
        <v>232642-45178</v>
      </c>
      <c r="B864">
        <v>124891102</v>
      </c>
      <c r="C864" s="8">
        <v>45178</v>
      </c>
      <c r="D864" t="s">
        <v>123</v>
      </c>
      <c r="E864">
        <v>2</v>
      </c>
      <c r="F864">
        <v>0</v>
      </c>
      <c r="G864">
        <v>617</v>
      </c>
      <c r="H864">
        <v>112</v>
      </c>
      <c r="I864">
        <v>60</v>
      </c>
      <c r="J864">
        <v>0</v>
      </c>
      <c r="K864">
        <v>0</v>
      </c>
      <c r="L864">
        <v>60</v>
      </c>
      <c r="M864">
        <v>0</v>
      </c>
      <c r="N864">
        <v>0</v>
      </c>
      <c r="O864">
        <v>1</v>
      </c>
      <c r="P864">
        <v>173</v>
      </c>
      <c r="Q864">
        <v>3</v>
      </c>
      <c r="R864">
        <v>6</v>
      </c>
      <c r="S864">
        <v>1</v>
      </c>
      <c r="T864">
        <v>0</v>
      </c>
      <c r="U864">
        <v>0</v>
      </c>
      <c r="V864">
        <v>0</v>
      </c>
      <c r="W864">
        <v>0</v>
      </c>
      <c r="X864">
        <v>0</v>
      </c>
      <c r="Y864">
        <v>0</v>
      </c>
      <c r="Z864">
        <v>0</v>
      </c>
      <c r="AA864">
        <v>0</v>
      </c>
      <c r="AB864">
        <v>0</v>
      </c>
      <c r="AC864">
        <v>0</v>
      </c>
      <c r="AD864">
        <v>0</v>
      </c>
      <c r="AE864">
        <v>0</v>
      </c>
      <c r="AF864">
        <v>0</v>
      </c>
      <c r="AG864" t="s">
        <v>1421</v>
      </c>
      <c r="AH864" t="s">
        <v>1701</v>
      </c>
      <c r="AI864" t="s">
        <v>1295</v>
      </c>
      <c r="AJ864" s="12" t="s">
        <v>1297</v>
      </c>
      <c r="AK864" t="s">
        <v>124</v>
      </c>
      <c r="AL864" t="s">
        <v>124</v>
      </c>
      <c r="AM864" s="8">
        <v>45178</v>
      </c>
      <c r="AN864" s="12" t="s">
        <v>1297</v>
      </c>
      <c r="AO864" s="12" t="s">
        <v>1297</v>
      </c>
      <c r="AP864" t="s">
        <v>1703</v>
      </c>
      <c r="AQ864" t="s">
        <v>120</v>
      </c>
      <c r="AR864" s="35">
        <v>232642</v>
      </c>
      <c r="AS864" t="s">
        <v>1703</v>
      </c>
      <c r="AU864" s="29">
        <f>IFERROR(Table4[[#This Row],[THT]]/Table4[[#This Row],[ACD_CALLS]],"")</f>
        <v>0</v>
      </c>
      <c r="AV864" s="29">
        <f>COUNTIF(Roster!B:B,Table4[[#This Row],[EMPLID]])</f>
        <v>1</v>
      </c>
      <c r="AW864" s="29">
        <f>IF(Table4[[#This Row],[Is Agent ]]=0,"",SUM(Table4[[#This Row],[I_ACD_TIME]],Table4[[#This Row],[I_ACD_OTHER_TIME]],Table4[[#This Row],[I_ACD_AUX_OUT_TIME]],Table4[[#This Row],[I_ACW_TIME]]))</f>
        <v>789</v>
      </c>
    </row>
    <row r="865" spans="1:49" x14ac:dyDescent="0.25">
      <c r="A865" s="29" t="str">
        <f>CONCATENATE(Table4[[#This Row],[CMSID]],"-",Table4[[#This Row],[CALL_DATE]])</f>
        <v>232642-45177</v>
      </c>
      <c r="B865">
        <v>124891102</v>
      </c>
      <c r="C865" s="8">
        <v>45177</v>
      </c>
      <c r="D865" t="s">
        <v>118</v>
      </c>
      <c r="E865">
        <v>41</v>
      </c>
      <c r="F865">
        <v>0</v>
      </c>
      <c r="G865">
        <v>19770</v>
      </c>
      <c r="H865">
        <v>2312</v>
      </c>
      <c r="I865">
        <v>260</v>
      </c>
      <c r="J865">
        <v>0</v>
      </c>
      <c r="K865">
        <v>0</v>
      </c>
      <c r="L865">
        <v>1674</v>
      </c>
      <c r="M865">
        <v>0</v>
      </c>
      <c r="N865">
        <v>0</v>
      </c>
      <c r="O865">
        <v>19</v>
      </c>
      <c r="P865">
        <v>2573</v>
      </c>
      <c r="Q865">
        <v>16</v>
      </c>
      <c r="R865">
        <v>197</v>
      </c>
      <c r="S865">
        <v>3</v>
      </c>
      <c r="T865">
        <v>0</v>
      </c>
      <c r="U865">
        <v>28940</v>
      </c>
      <c r="V865">
        <v>5579</v>
      </c>
      <c r="W865">
        <v>971</v>
      </c>
      <c r="X865">
        <v>22</v>
      </c>
      <c r="Y865">
        <v>0</v>
      </c>
      <c r="Z865">
        <v>1788</v>
      </c>
      <c r="AA865">
        <v>0</v>
      </c>
      <c r="AB865">
        <v>3490</v>
      </c>
      <c r="AC865">
        <v>0</v>
      </c>
      <c r="AD865">
        <v>0</v>
      </c>
      <c r="AE865">
        <v>0</v>
      </c>
      <c r="AF865">
        <v>0</v>
      </c>
      <c r="AG865" t="s">
        <v>1421</v>
      </c>
      <c r="AH865" t="s">
        <v>1701</v>
      </c>
      <c r="AI865" t="s">
        <v>1295</v>
      </c>
      <c r="AJ865" s="12" t="s">
        <v>1297</v>
      </c>
      <c r="AK865" t="s">
        <v>124</v>
      </c>
      <c r="AL865" t="s">
        <v>124</v>
      </c>
      <c r="AM865" s="8">
        <v>45178</v>
      </c>
      <c r="AN865" s="12" t="s">
        <v>1297</v>
      </c>
      <c r="AO865" s="12" t="s">
        <v>1297</v>
      </c>
      <c r="AP865" t="s">
        <v>1703</v>
      </c>
      <c r="AQ865" t="s">
        <v>120</v>
      </c>
      <c r="AR865" s="35">
        <v>232642</v>
      </c>
      <c r="AS865" t="s">
        <v>1703</v>
      </c>
      <c r="AU865" s="29">
        <f>IFERROR(Table4[[#This Row],[THT]]/Table4[[#This Row],[ACD_CALLS]],"")</f>
        <v>0</v>
      </c>
      <c r="AV865" s="29">
        <f>COUNTIF(Roster!B:B,Table4[[#This Row],[EMPLID]])</f>
        <v>1</v>
      </c>
      <c r="AW865" s="29">
        <f>IF(Table4[[#This Row],[Is Agent ]]=0,"",SUM(Table4[[#This Row],[I_ACD_TIME]],Table4[[#This Row],[I_ACD_OTHER_TIME]],Table4[[#This Row],[I_ACD_AUX_OUT_TIME]],Table4[[#This Row],[I_ACW_TIME]]))</f>
        <v>22342</v>
      </c>
    </row>
    <row r="866" spans="1:49" x14ac:dyDescent="0.25">
      <c r="A866" s="29" t="str">
        <f>CONCATENATE(Table4[[#This Row],[CMSID]],"-",Table4[[#This Row],[CALL_DATE]])</f>
        <v>232642-45176</v>
      </c>
      <c r="B866">
        <v>124891102</v>
      </c>
      <c r="C866" s="8">
        <v>45176</v>
      </c>
      <c r="D866" t="s">
        <v>123</v>
      </c>
      <c r="E866">
        <v>0</v>
      </c>
      <c r="F866">
        <v>0</v>
      </c>
      <c r="G866">
        <v>0</v>
      </c>
      <c r="H866">
        <v>0</v>
      </c>
      <c r="I866">
        <v>0</v>
      </c>
      <c r="J866">
        <v>0</v>
      </c>
      <c r="K866">
        <v>0</v>
      </c>
      <c r="L866">
        <v>0</v>
      </c>
      <c r="M866">
        <v>0</v>
      </c>
      <c r="N866">
        <v>0</v>
      </c>
      <c r="O866">
        <v>0</v>
      </c>
      <c r="P866">
        <v>0</v>
      </c>
      <c r="Q866">
        <v>0</v>
      </c>
      <c r="R866">
        <v>0</v>
      </c>
      <c r="S866">
        <v>0</v>
      </c>
      <c r="T866">
        <v>0</v>
      </c>
      <c r="U866">
        <v>0</v>
      </c>
      <c r="V866">
        <v>0</v>
      </c>
      <c r="W866">
        <v>0</v>
      </c>
      <c r="X866">
        <v>0</v>
      </c>
      <c r="Y866">
        <v>0</v>
      </c>
      <c r="Z866">
        <v>0</v>
      </c>
      <c r="AA866">
        <v>0</v>
      </c>
      <c r="AB866">
        <v>0</v>
      </c>
      <c r="AC866">
        <v>0</v>
      </c>
      <c r="AD866">
        <v>0</v>
      </c>
      <c r="AE866">
        <v>0</v>
      </c>
      <c r="AF866">
        <v>0</v>
      </c>
      <c r="AG866" t="s">
        <v>1421</v>
      </c>
      <c r="AH866" t="s">
        <v>1701</v>
      </c>
      <c r="AI866" t="s">
        <v>1295</v>
      </c>
      <c r="AJ866" s="12" t="s">
        <v>1297</v>
      </c>
      <c r="AK866" t="s">
        <v>124</v>
      </c>
      <c r="AL866" t="s">
        <v>124</v>
      </c>
      <c r="AM866" s="8">
        <v>45178</v>
      </c>
      <c r="AN866" s="12" t="s">
        <v>1297</v>
      </c>
      <c r="AO866" s="12" t="s">
        <v>1297</v>
      </c>
      <c r="AP866" t="s">
        <v>1703</v>
      </c>
      <c r="AQ866" t="s">
        <v>120</v>
      </c>
      <c r="AR866" s="35">
        <v>232642</v>
      </c>
      <c r="AS866" t="s">
        <v>1703</v>
      </c>
      <c r="AU866" s="29" t="str">
        <f>IFERROR(Table4[[#This Row],[THT]]/Table4[[#This Row],[ACD_CALLS]],"")</f>
        <v/>
      </c>
      <c r="AV866" s="29">
        <f>COUNTIF(Roster!B:B,Table4[[#This Row],[EMPLID]])</f>
        <v>1</v>
      </c>
      <c r="AW866" s="29">
        <f>IF(Table4[[#This Row],[Is Agent ]]=0,"",SUM(Table4[[#This Row],[I_ACD_TIME]],Table4[[#This Row],[I_ACD_OTHER_TIME]],Table4[[#This Row],[I_ACD_AUX_OUT_TIME]],Table4[[#This Row],[I_ACW_TIME]]))</f>
        <v>0</v>
      </c>
    </row>
    <row r="867" spans="1:49" x14ac:dyDescent="0.25">
      <c r="A867" s="29" t="str">
        <f>CONCATENATE(Table4[[#This Row],[CMSID]],"-",Table4[[#This Row],[CALL_DATE]])</f>
        <v>232642-45174</v>
      </c>
      <c r="B867">
        <v>124891102</v>
      </c>
      <c r="C867" s="8">
        <v>45174</v>
      </c>
      <c r="D867" t="s">
        <v>123</v>
      </c>
      <c r="E867">
        <v>1</v>
      </c>
      <c r="F867">
        <v>0</v>
      </c>
      <c r="G867">
        <v>828</v>
      </c>
      <c r="H867">
        <v>0</v>
      </c>
      <c r="I867">
        <v>0</v>
      </c>
      <c r="J867">
        <v>0</v>
      </c>
      <c r="K867">
        <v>0</v>
      </c>
      <c r="L867">
        <v>0</v>
      </c>
      <c r="M867">
        <v>0</v>
      </c>
      <c r="N867">
        <v>0</v>
      </c>
      <c r="O867">
        <v>0</v>
      </c>
      <c r="P867">
        <v>0</v>
      </c>
      <c r="Q867">
        <v>0</v>
      </c>
      <c r="R867">
        <v>3</v>
      </c>
      <c r="S867">
        <v>0</v>
      </c>
      <c r="T867">
        <v>0</v>
      </c>
      <c r="U867">
        <v>0</v>
      </c>
      <c r="V867">
        <v>0</v>
      </c>
      <c r="W867">
        <v>0</v>
      </c>
      <c r="X867">
        <v>0</v>
      </c>
      <c r="Y867">
        <v>0</v>
      </c>
      <c r="Z867">
        <v>0</v>
      </c>
      <c r="AA867">
        <v>0</v>
      </c>
      <c r="AB867">
        <v>0</v>
      </c>
      <c r="AC867">
        <v>0</v>
      </c>
      <c r="AD867">
        <v>0</v>
      </c>
      <c r="AE867">
        <v>0</v>
      </c>
      <c r="AF867">
        <v>0</v>
      </c>
      <c r="AG867" t="s">
        <v>1421</v>
      </c>
      <c r="AH867" t="s">
        <v>1701</v>
      </c>
      <c r="AI867" t="s">
        <v>1295</v>
      </c>
      <c r="AJ867" s="12" t="s">
        <v>1297</v>
      </c>
      <c r="AK867" t="s">
        <v>124</v>
      </c>
      <c r="AL867" t="s">
        <v>124</v>
      </c>
      <c r="AM867" s="8">
        <v>45178</v>
      </c>
      <c r="AN867" s="12" t="s">
        <v>1297</v>
      </c>
      <c r="AO867" s="12" t="s">
        <v>1297</v>
      </c>
      <c r="AP867" t="s">
        <v>1703</v>
      </c>
      <c r="AQ867" t="s">
        <v>120</v>
      </c>
      <c r="AR867" s="35">
        <v>232642</v>
      </c>
      <c r="AS867" t="s">
        <v>1703</v>
      </c>
      <c r="AU867" s="29">
        <f>IFERROR(Table4[[#This Row],[THT]]/Table4[[#This Row],[ACD_CALLS]],"")</f>
        <v>0</v>
      </c>
      <c r="AV867" s="29">
        <f>COUNTIF(Roster!B:B,Table4[[#This Row],[EMPLID]])</f>
        <v>1</v>
      </c>
      <c r="AW867" s="29">
        <f>IF(Table4[[#This Row],[Is Agent ]]=0,"",SUM(Table4[[#This Row],[I_ACD_TIME]],Table4[[#This Row],[I_ACD_OTHER_TIME]],Table4[[#This Row],[I_ACD_AUX_OUT_TIME]],Table4[[#This Row],[I_ACW_TIME]]))</f>
        <v>828</v>
      </c>
    </row>
    <row r="868" spans="1:49" x14ac:dyDescent="0.25">
      <c r="A868" s="29" t="str">
        <f>CONCATENATE(Table4[[#This Row],[CMSID]],"-",Table4[[#This Row],[CALL_DATE]])</f>
        <v>232642-45175</v>
      </c>
      <c r="B868">
        <v>124891102</v>
      </c>
      <c r="C868" s="8">
        <v>45175</v>
      </c>
      <c r="D868" t="s">
        <v>118</v>
      </c>
      <c r="E868">
        <v>30</v>
      </c>
      <c r="F868">
        <v>0</v>
      </c>
      <c r="G868">
        <v>17517</v>
      </c>
      <c r="H868">
        <v>2052</v>
      </c>
      <c r="I868">
        <v>1068</v>
      </c>
      <c r="J868">
        <v>0</v>
      </c>
      <c r="K868">
        <v>0</v>
      </c>
      <c r="L868">
        <v>2875</v>
      </c>
      <c r="M868">
        <v>0</v>
      </c>
      <c r="N868">
        <v>0</v>
      </c>
      <c r="O868">
        <v>30</v>
      </c>
      <c r="P868">
        <v>3123</v>
      </c>
      <c r="Q868">
        <v>24</v>
      </c>
      <c r="R868">
        <v>143</v>
      </c>
      <c r="S868">
        <v>4</v>
      </c>
      <c r="T868">
        <v>2</v>
      </c>
      <c r="U868">
        <v>29579</v>
      </c>
      <c r="V868">
        <v>8117</v>
      </c>
      <c r="W868">
        <v>1750</v>
      </c>
      <c r="X868">
        <v>15</v>
      </c>
      <c r="Y868">
        <v>0</v>
      </c>
      <c r="Z868">
        <v>1799</v>
      </c>
      <c r="AA868">
        <v>0</v>
      </c>
      <c r="AB868">
        <v>3706</v>
      </c>
      <c r="AC868">
        <v>1517</v>
      </c>
      <c r="AD868">
        <v>0</v>
      </c>
      <c r="AE868">
        <v>0</v>
      </c>
      <c r="AF868">
        <v>0</v>
      </c>
      <c r="AG868" t="s">
        <v>1421</v>
      </c>
      <c r="AH868" t="s">
        <v>1701</v>
      </c>
      <c r="AI868" t="s">
        <v>1295</v>
      </c>
      <c r="AJ868" s="12" t="s">
        <v>1297</v>
      </c>
      <c r="AK868" t="s">
        <v>124</v>
      </c>
      <c r="AL868" t="s">
        <v>124</v>
      </c>
      <c r="AM868" s="8">
        <v>45178</v>
      </c>
      <c r="AN868" s="12" t="s">
        <v>1297</v>
      </c>
      <c r="AO868" s="12" t="s">
        <v>1297</v>
      </c>
      <c r="AP868" t="s">
        <v>1703</v>
      </c>
      <c r="AQ868" t="s">
        <v>120</v>
      </c>
      <c r="AR868" s="35">
        <v>232642</v>
      </c>
      <c r="AS868" t="s">
        <v>1703</v>
      </c>
      <c r="AU868" s="29">
        <f>IFERROR(Table4[[#This Row],[THT]]/Table4[[#This Row],[ACD_CALLS]],"")</f>
        <v>0</v>
      </c>
      <c r="AV868" s="29">
        <f>COUNTIF(Roster!B:B,Table4[[#This Row],[EMPLID]])</f>
        <v>1</v>
      </c>
      <c r="AW868" s="29">
        <f>IF(Table4[[#This Row],[Is Agent ]]=0,"",SUM(Table4[[#This Row],[I_ACD_TIME]],Table4[[#This Row],[I_ACD_OTHER_TIME]],Table4[[#This Row],[I_ACD_AUX_OUT_TIME]],Table4[[#This Row],[I_ACW_TIME]]))</f>
        <v>20637</v>
      </c>
    </row>
    <row r="869" spans="1:49" x14ac:dyDescent="0.25">
      <c r="A869" s="29" t="str">
        <f>CONCATENATE(Table4[[#This Row],[CMSID]],"-",Table4[[#This Row],[CALL_DATE]])</f>
        <v>232642-45170</v>
      </c>
      <c r="B869">
        <v>124891102</v>
      </c>
      <c r="C869" s="8">
        <v>45170</v>
      </c>
      <c r="D869" t="s">
        <v>123</v>
      </c>
      <c r="E869">
        <v>1</v>
      </c>
      <c r="F869">
        <v>0</v>
      </c>
      <c r="G869">
        <v>232</v>
      </c>
      <c r="H869">
        <v>0</v>
      </c>
      <c r="I869">
        <v>0</v>
      </c>
      <c r="J869">
        <v>0</v>
      </c>
      <c r="K869">
        <v>0</v>
      </c>
      <c r="L869">
        <v>0</v>
      </c>
      <c r="M869">
        <v>0</v>
      </c>
      <c r="N869">
        <v>0</v>
      </c>
      <c r="O869">
        <v>0</v>
      </c>
      <c r="P869">
        <v>0</v>
      </c>
      <c r="Q869">
        <v>0</v>
      </c>
      <c r="R869">
        <v>3</v>
      </c>
      <c r="S869">
        <v>0</v>
      </c>
      <c r="T869">
        <v>0</v>
      </c>
      <c r="U869">
        <v>0</v>
      </c>
      <c r="V869">
        <v>0</v>
      </c>
      <c r="W869">
        <v>0</v>
      </c>
      <c r="X869">
        <v>0</v>
      </c>
      <c r="Y869">
        <v>0</v>
      </c>
      <c r="Z869">
        <v>0</v>
      </c>
      <c r="AA869">
        <v>0</v>
      </c>
      <c r="AB869">
        <v>0</v>
      </c>
      <c r="AC869">
        <v>0</v>
      </c>
      <c r="AD869">
        <v>0</v>
      </c>
      <c r="AE869">
        <v>0</v>
      </c>
      <c r="AF869">
        <v>0</v>
      </c>
      <c r="AG869" t="s">
        <v>1421</v>
      </c>
      <c r="AH869" t="s">
        <v>1701</v>
      </c>
      <c r="AI869" t="s">
        <v>1295</v>
      </c>
      <c r="AJ869" s="12" t="s">
        <v>1297</v>
      </c>
      <c r="AK869" t="s">
        <v>124</v>
      </c>
      <c r="AL869" t="s">
        <v>124</v>
      </c>
      <c r="AM869" s="8">
        <v>45171</v>
      </c>
      <c r="AN869" s="12" t="s">
        <v>1297</v>
      </c>
      <c r="AO869" s="12" t="s">
        <v>1297</v>
      </c>
      <c r="AP869" t="s">
        <v>1703</v>
      </c>
      <c r="AQ869" t="s">
        <v>120</v>
      </c>
      <c r="AR869" s="35">
        <v>232642</v>
      </c>
      <c r="AS869" t="s">
        <v>1703</v>
      </c>
      <c r="AU869" s="29">
        <f>IFERROR(Table4[[#This Row],[THT]]/Table4[[#This Row],[ACD_CALLS]],"")</f>
        <v>0</v>
      </c>
      <c r="AV869" s="29">
        <f>COUNTIF(Roster!B:B,Table4[[#This Row],[EMPLID]])</f>
        <v>1</v>
      </c>
      <c r="AW869" s="29">
        <f>IF(Table4[[#This Row],[Is Agent ]]=0,"",SUM(Table4[[#This Row],[I_ACD_TIME]],Table4[[#This Row],[I_ACD_OTHER_TIME]],Table4[[#This Row],[I_ACD_AUX_OUT_TIME]],Table4[[#This Row],[I_ACW_TIME]]))</f>
        <v>232</v>
      </c>
    </row>
    <row r="870" spans="1:49" x14ac:dyDescent="0.25">
      <c r="A870" s="29" t="str">
        <f>CONCATENATE(Table4[[#This Row],[CMSID]],"-",Table4[[#This Row],[CALL_DATE]])</f>
        <v>73640-45170</v>
      </c>
      <c r="B870">
        <v>61342102</v>
      </c>
      <c r="C870" s="8">
        <v>45170</v>
      </c>
      <c r="D870" t="s">
        <v>118</v>
      </c>
      <c r="E870">
        <v>38</v>
      </c>
      <c r="F870">
        <v>0</v>
      </c>
      <c r="G870">
        <v>18340</v>
      </c>
      <c r="H870">
        <v>1214</v>
      </c>
      <c r="I870">
        <v>408</v>
      </c>
      <c r="J870">
        <v>0</v>
      </c>
      <c r="K870">
        <v>0</v>
      </c>
      <c r="L870">
        <v>2935</v>
      </c>
      <c r="M870">
        <v>0</v>
      </c>
      <c r="N870">
        <v>0</v>
      </c>
      <c r="O870">
        <v>7</v>
      </c>
      <c r="P870">
        <v>1673</v>
      </c>
      <c r="Q870">
        <v>16</v>
      </c>
      <c r="R870">
        <v>178</v>
      </c>
      <c r="S870">
        <v>4</v>
      </c>
      <c r="T870">
        <v>0</v>
      </c>
      <c r="U870">
        <v>0</v>
      </c>
      <c r="V870">
        <v>0</v>
      </c>
      <c r="W870">
        <v>0</v>
      </c>
      <c r="X870">
        <v>0</v>
      </c>
      <c r="Y870">
        <v>0</v>
      </c>
      <c r="Z870">
        <v>0</v>
      </c>
      <c r="AA870">
        <v>0</v>
      </c>
      <c r="AB870">
        <v>0</v>
      </c>
      <c r="AC870">
        <v>0</v>
      </c>
      <c r="AD870">
        <v>0</v>
      </c>
      <c r="AE870">
        <v>0</v>
      </c>
      <c r="AF870">
        <v>0</v>
      </c>
      <c r="AG870" t="s">
        <v>1358</v>
      </c>
      <c r="AH870" t="s">
        <v>1282</v>
      </c>
      <c r="AI870" t="s">
        <v>1295</v>
      </c>
      <c r="AJ870" s="12" t="s">
        <v>1297</v>
      </c>
      <c r="AK870" t="s">
        <v>128</v>
      </c>
      <c r="AL870" t="s">
        <v>128</v>
      </c>
      <c r="AM870" s="8">
        <v>45171</v>
      </c>
      <c r="AN870" s="12" t="s">
        <v>1297</v>
      </c>
      <c r="AO870" s="12" t="s">
        <v>1297</v>
      </c>
      <c r="AP870" t="s">
        <v>1703</v>
      </c>
      <c r="AQ870" t="s">
        <v>120</v>
      </c>
      <c r="AR870" s="35">
        <v>73640</v>
      </c>
      <c r="AS870" t="s">
        <v>1703</v>
      </c>
      <c r="AU870" s="29">
        <f>IFERROR(Table4[[#This Row],[THT]]/Table4[[#This Row],[ACD_CALLS]],"")</f>
        <v>0</v>
      </c>
      <c r="AV870" s="29">
        <f>COUNTIF(Roster!B:B,Table4[[#This Row],[EMPLID]])</f>
        <v>1</v>
      </c>
      <c r="AW870" s="29">
        <f>IF(Table4[[#This Row],[Is Agent ]]=0,"",SUM(Table4[[#This Row],[I_ACD_TIME]],Table4[[#This Row],[I_ACD_OTHER_TIME]],Table4[[#This Row],[I_ACD_AUX_OUT_TIME]],Table4[[#This Row],[I_ACW_TIME]]))</f>
        <v>19962</v>
      </c>
    </row>
    <row r="871" spans="1:49" x14ac:dyDescent="0.25">
      <c r="A871" s="29" t="str">
        <f>CONCATENATE(Table4[[#This Row],[CMSID]],"-",Table4[[#This Row],[CALL_DATE]])</f>
        <v>73640-45175</v>
      </c>
      <c r="B871">
        <v>61342102</v>
      </c>
      <c r="C871" s="8">
        <v>45175</v>
      </c>
      <c r="D871" t="s">
        <v>118</v>
      </c>
      <c r="E871">
        <v>42</v>
      </c>
      <c r="F871">
        <v>0</v>
      </c>
      <c r="G871">
        <v>16855</v>
      </c>
      <c r="H871">
        <v>415</v>
      </c>
      <c r="I871">
        <v>882</v>
      </c>
      <c r="J871">
        <v>0</v>
      </c>
      <c r="K871">
        <v>0</v>
      </c>
      <c r="L871">
        <v>1985</v>
      </c>
      <c r="M871">
        <v>0</v>
      </c>
      <c r="N871">
        <v>0</v>
      </c>
      <c r="O871">
        <v>15</v>
      </c>
      <c r="P871">
        <v>1346</v>
      </c>
      <c r="Q871">
        <v>19</v>
      </c>
      <c r="R871">
        <v>200</v>
      </c>
      <c r="S871">
        <v>6</v>
      </c>
      <c r="T871">
        <v>0</v>
      </c>
      <c r="U871">
        <v>0</v>
      </c>
      <c r="V871">
        <v>0</v>
      </c>
      <c r="W871">
        <v>0</v>
      </c>
      <c r="X871">
        <v>0</v>
      </c>
      <c r="Y871">
        <v>0</v>
      </c>
      <c r="Z871">
        <v>0</v>
      </c>
      <c r="AA871">
        <v>0</v>
      </c>
      <c r="AB871">
        <v>0</v>
      </c>
      <c r="AC871">
        <v>0</v>
      </c>
      <c r="AD871">
        <v>0</v>
      </c>
      <c r="AE871">
        <v>0</v>
      </c>
      <c r="AF871">
        <v>0</v>
      </c>
      <c r="AG871" t="s">
        <v>1358</v>
      </c>
      <c r="AH871" t="s">
        <v>1282</v>
      </c>
      <c r="AI871" t="s">
        <v>1295</v>
      </c>
      <c r="AJ871" s="12" t="s">
        <v>1297</v>
      </c>
      <c r="AK871" t="s">
        <v>128</v>
      </c>
      <c r="AL871" t="s">
        <v>128</v>
      </c>
      <c r="AM871" s="8">
        <v>45178</v>
      </c>
      <c r="AN871" s="12" t="s">
        <v>1297</v>
      </c>
      <c r="AO871" s="12" t="s">
        <v>1297</v>
      </c>
      <c r="AP871" t="s">
        <v>1703</v>
      </c>
      <c r="AQ871" t="s">
        <v>120</v>
      </c>
      <c r="AR871" s="35">
        <v>73640</v>
      </c>
      <c r="AS871" t="s">
        <v>1703</v>
      </c>
      <c r="AU871" s="29">
        <f>IFERROR(Table4[[#This Row],[THT]]/Table4[[#This Row],[ACD_CALLS]],"")</f>
        <v>0</v>
      </c>
      <c r="AV871" s="29">
        <f>COUNTIF(Roster!B:B,Table4[[#This Row],[EMPLID]])</f>
        <v>1</v>
      </c>
      <c r="AW871" s="29">
        <f>IF(Table4[[#This Row],[Is Agent ]]=0,"",SUM(Table4[[#This Row],[I_ACD_TIME]],Table4[[#This Row],[I_ACD_OTHER_TIME]],Table4[[#This Row],[I_ACD_AUX_OUT_TIME]],Table4[[#This Row],[I_ACW_TIME]]))</f>
        <v>18152</v>
      </c>
    </row>
    <row r="872" spans="1:49" x14ac:dyDescent="0.25">
      <c r="A872" s="29" t="str">
        <f>CONCATENATE(Table4[[#This Row],[CMSID]],"-",Table4[[#This Row],[CALL_DATE]])</f>
        <v>73640-45176</v>
      </c>
      <c r="B872">
        <v>61342102</v>
      </c>
      <c r="C872" s="8">
        <v>45176</v>
      </c>
      <c r="D872" t="s">
        <v>118</v>
      </c>
      <c r="E872">
        <v>36</v>
      </c>
      <c r="F872">
        <v>0</v>
      </c>
      <c r="G872">
        <v>17707</v>
      </c>
      <c r="H872">
        <v>399</v>
      </c>
      <c r="I872">
        <v>1040</v>
      </c>
      <c r="J872">
        <v>0</v>
      </c>
      <c r="K872">
        <v>0</v>
      </c>
      <c r="L872">
        <v>3115</v>
      </c>
      <c r="M872">
        <v>0</v>
      </c>
      <c r="N872">
        <v>0</v>
      </c>
      <c r="O872">
        <v>13</v>
      </c>
      <c r="P872">
        <v>1522</v>
      </c>
      <c r="Q872">
        <v>17</v>
      </c>
      <c r="R872">
        <v>174</v>
      </c>
      <c r="S872">
        <v>4</v>
      </c>
      <c r="T872">
        <v>0</v>
      </c>
      <c r="U872">
        <v>0</v>
      </c>
      <c r="V872">
        <v>0</v>
      </c>
      <c r="W872">
        <v>0</v>
      </c>
      <c r="X872">
        <v>0</v>
      </c>
      <c r="Y872">
        <v>0</v>
      </c>
      <c r="Z872">
        <v>0</v>
      </c>
      <c r="AA872">
        <v>0</v>
      </c>
      <c r="AB872">
        <v>0</v>
      </c>
      <c r="AC872">
        <v>0</v>
      </c>
      <c r="AD872">
        <v>0</v>
      </c>
      <c r="AE872">
        <v>0</v>
      </c>
      <c r="AF872">
        <v>0</v>
      </c>
      <c r="AG872" t="s">
        <v>1358</v>
      </c>
      <c r="AH872" t="s">
        <v>1282</v>
      </c>
      <c r="AI872" t="s">
        <v>1295</v>
      </c>
      <c r="AJ872" s="12" t="s">
        <v>1297</v>
      </c>
      <c r="AK872" t="s">
        <v>128</v>
      </c>
      <c r="AL872" t="s">
        <v>128</v>
      </c>
      <c r="AM872" s="8">
        <v>45178</v>
      </c>
      <c r="AN872" s="12" t="s">
        <v>1297</v>
      </c>
      <c r="AO872" s="12" t="s">
        <v>1297</v>
      </c>
      <c r="AP872" t="s">
        <v>1703</v>
      </c>
      <c r="AQ872" t="s">
        <v>120</v>
      </c>
      <c r="AR872" s="35">
        <v>73640</v>
      </c>
      <c r="AS872" t="s">
        <v>1703</v>
      </c>
      <c r="AU872" s="29">
        <f>IFERROR(Table4[[#This Row],[THT]]/Table4[[#This Row],[ACD_CALLS]],"")</f>
        <v>0</v>
      </c>
      <c r="AV872" s="29">
        <f>COUNTIF(Roster!B:B,Table4[[#This Row],[EMPLID]])</f>
        <v>1</v>
      </c>
      <c r="AW872" s="29">
        <f>IF(Table4[[#This Row],[Is Agent ]]=0,"",SUM(Table4[[#This Row],[I_ACD_TIME]],Table4[[#This Row],[I_ACD_OTHER_TIME]],Table4[[#This Row],[I_ACD_AUX_OUT_TIME]],Table4[[#This Row],[I_ACW_TIME]]))</f>
        <v>19146</v>
      </c>
    </row>
    <row r="873" spans="1:49" x14ac:dyDescent="0.25">
      <c r="A873" s="29" t="str">
        <f>CONCATENATE(Table4[[#This Row],[CMSID]],"-",Table4[[#This Row],[CALL_DATE]])</f>
        <v>73640-45176</v>
      </c>
      <c r="B873">
        <v>61342102</v>
      </c>
      <c r="C873" s="8">
        <v>45176</v>
      </c>
      <c r="D873" t="s">
        <v>123</v>
      </c>
      <c r="E873">
        <v>0</v>
      </c>
      <c r="F873">
        <v>0</v>
      </c>
      <c r="G873">
        <v>0</v>
      </c>
      <c r="H873">
        <v>0</v>
      </c>
      <c r="I873">
        <v>0</v>
      </c>
      <c r="J873">
        <v>0</v>
      </c>
      <c r="K873">
        <v>0</v>
      </c>
      <c r="L873">
        <v>1362</v>
      </c>
      <c r="M873">
        <v>0</v>
      </c>
      <c r="N873">
        <v>0</v>
      </c>
      <c r="O873">
        <v>11</v>
      </c>
      <c r="P873">
        <v>141</v>
      </c>
      <c r="Q873">
        <v>1</v>
      </c>
      <c r="R873">
        <v>0</v>
      </c>
      <c r="S873">
        <v>0</v>
      </c>
      <c r="T873">
        <v>0</v>
      </c>
      <c r="U873">
        <v>28630</v>
      </c>
      <c r="V873">
        <v>8349</v>
      </c>
      <c r="W873">
        <v>1956</v>
      </c>
      <c r="X873">
        <v>67</v>
      </c>
      <c r="Y873">
        <v>0</v>
      </c>
      <c r="Z873">
        <v>1893</v>
      </c>
      <c r="AA873">
        <v>0</v>
      </c>
      <c r="AB873">
        <v>3258</v>
      </c>
      <c r="AC873">
        <v>0</v>
      </c>
      <c r="AD873">
        <v>0</v>
      </c>
      <c r="AE873">
        <v>0</v>
      </c>
      <c r="AF873">
        <v>0</v>
      </c>
      <c r="AG873" t="s">
        <v>1358</v>
      </c>
      <c r="AH873" t="s">
        <v>1282</v>
      </c>
      <c r="AI873" t="s">
        <v>1295</v>
      </c>
      <c r="AJ873" s="12" t="s">
        <v>1297</v>
      </c>
      <c r="AK873" t="s">
        <v>128</v>
      </c>
      <c r="AL873" t="s">
        <v>128</v>
      </c>
      <c r="AM873" s="8">
        <v>45178</v>
      </c>
      <c r="AN873" s="12" t="s">
        <v>1297</v>
      </c>
      <c r="AO873" s="12" t="s">
        <v>1297</v>
      </c>
      <c r="AP873" t="s">
        <v>1703</v>
      </c>
      <c r="AQ873" t="s">
        <v>120</v>
      </c>
      <c r="AR873" s="35">
        <v>73640</v>
      </c>
      <c r="AS873" t="s">
        <v>1703</v>
      </c>
      <c r="AU873" s="29" t="str">
        <f>IFERROR(Table4[[#This Row],[THT]]/Table4[[#This Row],[ACD_CALLS]],"")</f>
        <v/>
      </c>
      <c r="AV873" s="29">
        <f>COUNTIF(Roster!B:B,Table4[[#This Row],[EMPLID]])</f>
        <v>1</v>
      </c>
      <c r="AW873" s="29">
        <f>IF(Table4[[#This Row],[Is Agent ]]=0,"",SUM(Table4[[#This Row],[I_ACD_TIME]],Table4[[#This Row],[I_ACD_OTHER_TIME]],Table4[[#This Row],[I_ACD_AUX_OUT_TIME]],Table4[[#This Row],[I_ACW_TIME]]))</f>
        <v>0</v>
      </c>
    </row>
    <row r="874" spans="1:49" x14ac:dyDescent="0.25">
      <c r="A874" s="29" t="str">
        <f>CONCATENATE(Table4[[#This Row],[CMSID]],"-",Table4[[#This Row],[CALL_DATE]])</f>
        <v>73640-45174</v>
      </c>
      <c r="B874">
        <v>61342102</v>
      </c>
      <c r="C874" s="8">
        <v>45174</v>
      </c>
      <c r="D874" t="s">
        <v>123</v>
      </c>
      <c r="E874">
        <v>1</v>
      </c>
      <c r="F874">
        <v>0</v>
      </c>
      <c r="G874">
        <v>894</v>
      </c>
      <c r="H874">
        <v>0</v>
      </c>
      <c r="I874">
        <v>0</v>
      </c>
      <c r="J874">
        <v>0</v>
      </c>
      <c r="K874">
        <v>0</v>
      </c>
      <c r="L874">
        <v>1994</v>
      </c>
      <c r="M874">
        <v>0</v>
      </c>
      <c r="N874">
        <v>0</v>
      </c>
      <c r="O874">
        <v>13</v>
      </c>
      <c r="P874">
        <v>345</v>
      </c>
      <c r="Q874">
        <v>3</v>
      </c>
      <c r="R874">
        <v>3</v>
      </c>
      <c r="S874">
        <v>0</v>
      </c>
      <c r="T874">
        <v>0</v>
      </c>
      <c r="U874">
        <v>28681</v>
      </c>
      <c r="V874">
        <v>7227</v>
      </c>
      <c r="W874">
        <v>1451</v>
      </c>
      <c r="X874">
        <v>117</v>
      </c>
      <c r="Y874">
        <v>0</v>
      </c>
      <c r="Z874">
        <v>1913</v>
      </c>
      <c r="AA874">
        <v>0</v>
      </c>
      <c r="AB874">
        <v>3891</v>
      </c>
      <c r="AC874">
        <v>663</v>
      </c>
      <c r="AD874">
        <v>0</v>
      </c>
      <c r="AE874">
        <v>0</v>
      </c>
      <c r="AF874">
        <v>0</v>
      </c>
      <c r="AG874" t="s">
        <v>1358</v>
      </c>
      <c r="AH874" t="s">
        <v>1282</v>
      </c>
      <c r="AI874" t="s">
        <v>1295</v>
      </c>
      <c r="AJ874" s="12" t="s">
        <v>1297</v>
      </c>
      <c r="AK874" t="s">
        <v>128</v>
      </c>
      <c r="AL874" t="s">
        <v>128</v>
      </c>
      <c r="AM874" s="8">
        <v>45178</v>
      </c>
      <c r="AN874" s="12" t="s">
        <v>1297</v>
      </c>
      <c r="AO874" s="12" t="s">
        <v>1297</v>
      </c>
      <c r="AP874" t="s">
        <v>1703</v>
      </c>
      <c r="AQ874" t="s">
        <v>120</v>
      </c>
      <c r="AR874" s="35">
        <v>73640</v>
      </c>
      <c r="AS874" t="s">
        <v>1703</v>
      </c>
      <c r="AU874" s="29">
        <f>IFERROR(Table4[[#This Row],[THT]]/Table4[[#This Row],[ACD_CALLS]],"")</f>
        <v>0</v>
      </c>
      <c r="AV874" s="29">
        <f>COUNTIF(Roster!B:B,Table4[[#This Row],[EMPLID]])</f>
        <v>1</v>
      </c>
      <c r="AW874" s="29">
        <f>IF(Table4[[#This Row],[Is Agent ]]=0,"",SUM(Table4[[#This Row],[I_ACD_TIME]],Table4[[#This Row],[I_ACD_OTHER_TIME]],Table4[[#This Row],[I_ACD_AUX_OUT_TIME]],Table4[[#This Row],[I_ACW_TIME]]))</f>
        <v>894</v>
      </c>
    </row>
    <row r="875" spans="1:49" x14ac:dyDescent="0.25">
      <c r="A875" s="29" t="str">
        <f>CONCATENATE(Table4[[#This Row],[CMSID]],"-",Table4[[#This Row],[CALL_DATE]])</f>
        <v>73640-45174</v>
      </c>
      <c r="B875">
        <v>61342102</v>
      </c>
      <c r="C875" s="8">
        <v>45174</v>
      </c>
      <c r="D875" t="s">
        <v>118</v>
      </c>
      <c r="E875">
        <v>40</v>
      </c>
      <c r="F875">
        <v>0</v>
      </c>
      <c r="G875">
        <v>17664</v>
      </c>
      <c r="H875">
        <v>1243</v>
      </c>
      <c r="I875">
        <v>527</v>
      </c>
      <c r="J875">
        <v>5</v>
      </c>
      <c r="K875">
        <v>0</v>
      </c>
      <c r="L875">
        <v>632</v>
      </c>
      <c r="M875">
        <v>0</v>
      </c>
      <c r="N875">
        <v>0</v>
      </c>
      <c r="O875">
        <v>6</v>
      </c>
      <c r="P875">
        <v>1814</v>
      </c>
      <c r="Q875">
        <v>15</v>
      </c>
      <c r="R875">
        <v>191</v>
      </c>
      <c r="S875">
        <v>4</v>
      </c>
      <c r="T875">
        <v>0</v>
      </c>
      <c r="U875">
        <v>0</v>
      </c>
      <c r="V875">
        <v>0</v>
      </c>
      <c r="W875">
        <v>0</v>
      </c>
      <c r="X875">
        <v>0</v>
      </c>
      <c r="Y875">
        <v>0</v>
      </c>
      <c r="Z875">
        <v>0</v>
      </c>
      <c r="AA875">
        <v>0</v>
      </c>
      <c r="AB875">
        <v>0</v>
      </c>
      <c r="AC875">
        <v>0</v>
      </c>
      <c r="AD875">
        <v>0</v>
      </c>
      <c r="AE875">
        <v>0</v>
      </c>
      <c r="AF875">
        <v>0</v>
      </c>
      <c r="AG875" t="s">
        <v>1358</v>
      </c>
      <c r="AH875" t="s">
        <v>1282</v>
      </c>
      <c r="AI875" t="s">
        <v>1295</v>
      </c>
      <c r="AJ875" s="12" t="s">
        <v>1297</v>
      </c>
      <c r="AK875" t="s">
        <v>128</v>
      </c>
      <c r="AL875" t="s">
        <v>128</v>
      </c>
      <c r="AM875" s="8">
        <v>45178</v>
      </c>
      <c r="AN875" s="12" t="s">
        <v>1297</v>
      </c>
      <c r="AO875" s="12" t="s">
        <v>1297</v>
      </c>
      <c r="AP875" t="s">
        <v>1703</v>
      </c>
      <c r="AQ875" t="s">
        <v>120</v>
      </c>
      <c r="AR875" s="35">
        <v>73640</v>
      </c>
      <c r="AS875" t="s">
        <v>1703</v>
      </c>
      <c r="AU875" s="29">
        <f>IFERROR(Table4[[#This Row],[THT]]/Table4[[#This Row],[ACD_CALLS]],"")</f>
        <v>0</v>
      </c>
      <c r="AV875" s="29">
        <f>COUNTIF(Roster!B:B,Table4[[#This Row],[EMPLID]])</f>
        <v>1</v>
      </c>
      <c r="AW875" s="29">
        <f>IF(Table4[[#This Row],[Is Agent ]]=0,"",SUM(Table4[[#This Row],[I_ACD_TIME]],Table4[[#This Row],[I_ACD_OTHER_TIME]],Table4[[#This Row],[I_ACD_AUX_OUT_TIME]],Table4[[#This Row],[I_ACW_TIME]]))</f>
        <v>19439</v>
      </c>
    </row>
    <row r="876" spans="1:49" x14ac:dyDescent="0.25">
      <c r="A876" s="29" t="str">
        <f>CONCATENATE(Table4[[#This Row],[CMSID]],"-",Table4[[#This Row],[CALL_DATE]])</f>
        <v>73640-45177</v>
      </c>
      <c r="B876">
        <v>61342102</v>
      </c>
      <c r="C876" s="8">
        <v>45177</v>
      </c>
      <c r="D876" t="s">
        <v>123</v>
      </c>
      <c r="E876">
        <v>0</v>
      </c>
      <c r="F876">
        <v>0</v>
      </c>
      <c r="G876">
        <v>0</v>
      </c>
      <c r="H876">
        <v>0</v>
      </c>
      <c r="I876">
        <v>0</v>
      </c>
      <c r="J876">
        <v>0</v>
      </c>
      <c r="K876">
        <v>0</v>
      </c>
      <c r="L876">
        <v>1909</v>
      </c>
      <c r="M876">
        <v>0</v>
      </c>
      <c r="N876">
        <v>0</v>
      </c>
      <c r="O876">
        <v>13</v>
      </c>
      <c r="P876">
        <v>0</v>
      </c>
      <c r="Q876">
        <v>0</v>
      </c>
      <c r="R876">
        <v>0</v>
      </c>
      <c r="S876">
        <v>0</v>
      </c>
      <c r="T876">
        <v>0</v>
      </c>
      <c r="U876">
        <v>29034</v>
      </c>
      <c r="V876">
        <v>7041</v>
      </c>
      <c r="W876">
        <v>1047</v>
      </c>
      <c r="X876">
        <v>49</v>
      </c>
      <c r="Y876">
        <v>0</v>
      </c>
      <c r="Z876">
        <v>1995</v>
      </c>
      <c r="AA876">
        <v>0</v>
      </c>
      <c r="AB876">
        <v>4321</v>
      </c>
      <c r="AC876">
        <v>0</v>
      </c>
      <c r="AD876">
        <v>0</v>
      </c>
      <c r="AE876">
        <v>0</v>
      </c>
      <c r="AF876">
        <v>0</v>
      </c>
      <c r="AG876" t="s">
        <v>1358</v>
      </c>
      <c r="AH876" t="s">
        <v>1282</v>
      </c>
      <c r="AI876" t="s">
        <v>1295</v>
      </c>
      <c r="AJ876" s="12" t="s">
        <v>1297</v>
      </c>
      <c r="AK876" t="s">
        <v>128</v>
      </c>
      <c r="AL876" t="s">
        <v>128</v>
      </c>
      <c r="AM876" s="8">
        <v>45178</v>
      </c>
      <c r="AN876" s="12" t="s">
        <v>1297</v>
      </c>
      <c r="AO876" s="12" t="s">
        <v>1297</v>
      </c>
      <c r="AP876" t="s">
        <v>1703</v>
      </c>
      <c r="AQ876" t="s">
        <v>120</v>
      </c>
      <c r="AR876" s="35">
        <v>73640</v>
      </c>
      <c r="AS876" t="s">
        <v>1703</v>
      </c>
      <c r="AU876" s="29" t="str">
        <f>IFERROR(Table4[[#This Row],[THT]]/Table4[[#This Row],[ACD_CALLS]],"")</f>
        <v/>
      </c>
      <c r="AV876" s="29">
        <f>COUNTIF(Roster!B:B,Table4[[#This Row],[EMPLID]])</f>
        <v>1</v>
      </c>
      <c r="AW876" s="29">
        <f>IF(Table4[[#This Row],[Is Agent ]]=0,"",SUM(Table4[[#This Row],[I_ACD_TIME]],Table4[[#This Row],[I_ACD_OTHER_TIME]],Table4[[#This Row],[I_ACD_AUX_OUT_TIME]],Table4[[#This Row],[I_ACW_TIME]]))</f>
        <v>0</v>
      </c>
    </row>
    <row r="877" spans="1:49" x14ac:dyDescent="0.25">
      <c r="A877" s="29" t="str">
        <f>CONCATENATE(Table4[[#This Row],[CMSID]],"-",Table4[[#This Row],[CALL_DATE]])</f>
        <v>73640-45175</v>
      </c>
      <c r="B877">
        <v>61342102</v>
      </c>
      <c r="C877" s="8">
        <v>45175</v>
      </c>
      <c r="D877" t="s">
        <v>123</v>
      </c>
      <c r="E877">
        <v>0</v>
      </c>
      <c r="F877">
        <v>0</v>
      </c>
      <c r="G877">
        <v>0</v>
      </c>
      <c r="H877">
        <v>0</v>
      </c>
      <c r="I877">
        <v>0</v>
      </c>
      <c r="J877">
        <v>0</v>
      </c>
      <c r="K877">
        <v>0</v>
      </c>
      <c r="L877">
        <v>1733</v>
      </c>
      <c r="M877">
        <v>0</v>
      </c>
      <c r="N877">
        <v>0</v>
      </c>
      <c r="O877">
        <v>16</v>
      </c>
      <c r="P877">
        <v>0</v>
      </c>
      <c r="Q877">
        <v>0</v>
      </c>
      <c r="R877">
        <v>0</v>
      </c>
      <c r="S877">
        <v>0</v>
      </c>
      <c r="T877">
        <v>0</v>
      </c>
      <c r="U877">
        <v>28629</v>
      </c>
      <c r="V877">
        <v>8517</v>
      </c>
      <c r="W877">
        <v>2641</v>
      </c>
      <c r="X877">
        <v>32</v>
      </c>
      <c r="Y877">
        <v>0</v>
      </c>
      <c r="Z877">
        <v>2280</v>
      </c>
      <c r="AA877">
        <v>0</v>
      </c>
      <c r="AB877">
        <v>4208</v>
      </c>
      <c r="AC877">
        <v>0</v>
      </c>
      <c r="AD877">
        <v>0</v>
      </c>
      <c r="AE877">
        <v>0</v>
      </c>
      <c r="AF877">
        <v>0</v>
      </c>
      <c r="AG877" t="s">
        <v>1358</v>
      </c>
      <c r="AH877" t="s">
        <v>1282</v>
      </c>
      <c r="AI877" t="s">
        <v>1295</v>
      </c>
      <c r="AJ877" s="12" t="s">
        <v>1297</v>
      </c>
      <c r="AK877" t="s">
        <v>128</v>
      </c>
      <c r="AL877" t="s">
        <v>128</v>
      </c>
      <c r="AM877" s="8">
        <v>45178</v>
      </c>
      <c r="AN877" s="12" t="s">
        <v>1297</v>
      </c>
      <c r="AO877" s="12" t="s">
        <v>1297</v>
      </c>
      <c r="AP877" t="s">
        <v>1703</v>
      </c>
      <c r="AQ877" t="s">
        <v>120</v>
      </c>
      <c r="AR877" s="35">
        <v>73640</v>
      </c>
      <c r="AS877" t="s">
        <v>1703</v>
      </c>
      <c r="AU877" s="29" t="str">
        <f>IFERROR(Table4[[#This Row],[THT]]/Table4[[#This Row],[ACD_CALLS]],"")</f>
        <v/>
      </c>
      <c r="AV877" s="29">
        <f>COUNTIF(Roster!B:B,Table4[[#This Row],[EMPLID]])</f>
        <v>1</v>
      </c>
      <c r="AW877" s="29">
        <f>IF(Table4[[#This Row],[Is Agent ]]=0,"",SUM(Table4[[#This Row],[I_ACD_TIME]],Table4[[#This Row],[I_ACD_OTHER_TIME]],Table4[[#This Row],[I_ACD_AUX_OUT_TIME]],Table4[[#This Row],[I_ACW_TIME]]))</f>
        <v>0</v>
      </c>
    </row>
    <row r="878" spans="1:49" x14ac:dyDescent="0.25">
      <c r="A878" s="29" t="str">
        <f>CONCATENATE(Table4[[#This Row],[CMSID]],"-",Table4[[#This Row],[CALL_DATE]])</f>
        <v>73640-45170</v>
      </c>
      <c r="B878">
        <v>61342102</v>
      </c>
      <c r="C878" s="8">
        <v>45170</v>
      </c>
      <c r="D878" t="s">
        <v>123</v>
      </c>
      <c r="E878">
        <v>3</v>
      </c>
      <c r="F878">
        <v>0</v>
      </c>
      <c r="G878">
        <v>1924</v>
      </c>
      <c r="H878">
        <v>1</v>
      </c>
      <c r="I878">
        <v>41</v>
      </c>
      <c r="J878">
        <v>0</v>
      </c>
      <c r="K878">
        <v>0</v>
      </c>
      <c r="L878">
        <v>303</v>
      </c>
      <c r="M878">
        <v>33</v>
      </c>
      <c r="N878">
        <v>0</v>
      </c>
      <c r="O878">
        <v>7</v>
      </c>
      <c r="P878">
        <v>42</v>
      </c>
      <c r="Q878">
        <v>2</v>
      </c>
      <c r="R878">
        <v>9</v>
      </c>
      <c r="S878">
        <v>1</v>
      </c>
      <c r="T878">
        <v>0</v>
      </c>
      <c r="U878">
        <v>28953</v>
      </c>
      <c r="V878">
        <v>7286</v>
      </c>
      <c r="W878">
        <v>0</v>
      </c>
      <c r="X878">
        <v>32</v>
      </c>
      <c r="Y878">
        <v>0</v>
      </c>
      <c r="Z878">
        <v>1853</v>
      </c>
      <c r="AA878">
        <v>0</v>
      </c>
      <c r="AB878">
        <v>2408</v>
      </c>
      <c r="AC878">
        <v>0</v>
      </c>
      <c r="AD878">
        <v>0</v>
      </c>
      <c r="AE878">
        <v>0</v>
      </c>
      <c r="AF878">
        <v>0</v>
      </c>
      <c r="AG878" t="s">
        <v>1358</v>
      </c>
      <c r="AH878" t="s">
        <v>1282</v>
      </c>
      <c r="AI878" t="s">
        <v>1295</v>
      </c>
      <c r="AJ878" s="12" t="s">
        <v>1297</v>
      </c>
      <c r="AK878" t="s">
        <v>128</v>
      </c>
      <c r="AL878" t="s">
        <v>128</v>
      </c>
      <c r="AM878" s="8">
        <v>45171</v>
      </c>
      <c r="AN878" s="12" t="s">
        <v>1297</v>
      </c>
      <c r="AO878" s="12" t="s">
        <v>1297</v>
      </c>
      <c r="AP878" t="s">
        <v>1703</v>
      </c>
      <c r="AQ878" t="s">
        <v>120</v>
      </c>
      <c r="AR878" s="35">
        <v>73640</v>
      </c>
      <c r="AS878" t="s">
        <v>1703</v>
      </c>
      <c r="AU878" s="29">
        <f>IFERROR(Table4[[#This Row],[THT]]/Table4[[#This Row],[ACD_CALLS]],"")</f>
        <v>0</v>
      </c>
      <c r="AV878" s="29">
        <f>COUNTIF(Roster!B:B,Table4[[#This Row],[EMPLID]])</f>
        <v>1</v>
      </c>
      <c r="AW878" s="29">
        <f>IF(Table4[[#This Row],[Is Agent ]]=0,"",SUM(Table4[[#This Row],[I_ACD_TIME]],Table4[[#This Row],[I_ACD_OTHER_TIME]],Table4[[#This Row],[I_ACD_AUX_OUT_TIME]],Table4[[#This Row],[I_ACW_TIME]]))</f>
        <v>1966</v>
      </c>
    </row>
    <row r="879" spans="1:49" x14ac:dyDescent="0.25">
      <c r="A879" s="29" t="str">
        <f>CONCATENATE(Table4[[#This Row],[CMSID]],"-",Table4[[#This Row],[CALL_DATE]])</f>
        <v>73640-45177</v>
      </c>
      <c r="B879">
        <v>61342102</v>
      </c>
      <c r="C879" s="8">
        <v>45177</v>
      </c>
      <c r="D879" t="s">
        <v>118</v>
      </c>
      <c r="E879">
        <v>49</v>
      </c>
      <c r="F879">
        <v>0</v>
      </c>
      <c r="G879">
        <v>19614</v>
      </c>
      <c r="H879">
        <v>1084</v>
      </c>
      <c r="I879">
        <v>386</v>
      </c>
      <c r="J879">
        <v>0</v>
      </c>
      <c r="K879">
        <v>0</v>
      </c>
      <c r="L879">
        <v>665</v>
      </c>
      <c r="M879">
        <v>0</v>
      </c>
      <c r="N879">
        <v>0</v>
      </c>
      <c r="O879">
        <v>5</v>
      </c>
      <c r="P879">
        <v>1661</v>
      </c>
      <c r="Q879">
        <v>14</v>
      </c>
      <c r="R879">
        <v>235</v>
      </c>
      <c r="S879">
        <v>2</v>
      </c>
      <c r="T879">
        <v>0</v>
      </c>
      <c r="U879">
        <v>0</v>
      </c>
      <c r="V879">
        <v>0</v>
      </c>
      <c r="W879">
        <v>0</v>
      </c>
      <c r="X879">
        <v>0</v>
      </c>
      <c r="Y879">
        <v>0</v>
      </c>
      <c r="Z879">
        <v>0</v>
      </c>
      <c r="AA879">
        <v>0</v>
      </c>
      <c r="AB879">
        <v>0</v>
      </c>
      <c r="AC879">
        <v>0</v>
      </c>
      <c r="AD879">
        <v>0</v>
      </c>
      <c r="AE879">
        <v>0</v>
      </c>
      <c r="AF879">
        <v>0</v>
      </c>
      <c r="AG879" t="s">
        <v>1358</v>
      </c>
      <c r="AH879" t="s">
        <v>1282</v>
      </c>
      <c r="AI879" t="s">
        <v>1295</v>
      </c>
      <c r="AJ879" s="12" t="s">
        <v>1297</v>
      </c>
      <c r="AK879" t="s">
        <v>128</v>
      </c>
      <c r="AL879" t="s">
        <v>128</v>
      </c>
      <c r="AM879" s="8">
        <v>45178</v>
      </c>
      <c r="AN879" s="12" t="s">
        <v>1297</v>
      </c>
      <c r="AO879" s="12" t="s">
        <v>1297</v>
      </c>
      <c r="AP879" t="s">
        <v>1703</v>
      </c>
      <c r="AQ879" t="s">
        <v>120</v>
      </c>
      <c r="AR879" s="35">
        <v>73640</v>
      </c>
      <c r="AS879" t="s">
        <v>1703</v>
      </c>
      <c r="AU879" s="29">
        <f>IFERROR(Table4[[#This Row],[THT]]/Table4[[#This Row],[ACD_CALLS]],"")</f>
        <v>0</v>
      </c>
      <c r="AV879" s="29">
        <f>COUNTIF(Roster!B:B,Table4[[#This Row],[EMPLID]])</f>
        <v>1</v>
      </c>
      <c r="AW879" s="29">
        <f>IF(Table4[[#This Row],[Is Agent ]]=0,"",SUM(Table4[[#This Row],[I_ACD_TIME]],Table4[[#This Row],[I_ACD_OTHER_TIME]],Table4[[#This Row],[I_ACD_AUX_OUT_TIME]],Table4[[#This Row],[I_ACW_TIME]]))</f>
        <v>21084</v>
      </c>
    </row>
    <row r="880" spans="1:49" x14ac:dyDescent="0.25">
      <c r="A880" s="29" t="str">
        <f>CONCATENATE(Table4[[#This Row],[CMSID]],"-",Table4[[#This Row],[CALL_DATE]])</f>
        <v>242642-45177</v>
      </c>
      <c r="B880">
        <v>8653101</v>
      </c>
      <c r="C880" s="8">
        <v>45177</v>
      </c>
      <c r="D880" t="s">
        <v>118</v>
      </c>
      <c r="E880">
        <v>41</v>
      </c>
      <c r="F880">
        <v>0</v>
      </c>
      <c r="G880">
        <v>19331</v>
      </c>
      <c r="H880">
        <v>2956</v>
      </c>
      <c r="I880">
        <v>671</v>
      </c>
      <c r="J880">
        <v>0</v>
      </c>
      <c r="K880">
        <v>0</v>
      </c>
      <c r="L880">
        <v>5154</v>
      </c>
      <c r="M880">
        <v>0</v>
      </c>
      <c r="N880">
        <v>0</v>
      </c>
      <c r="O880">
        <v>24</v>
      </c>
      <c r="P880">
        <v>4184</v>
      </c>
      <c r="Q880">
        <v>27</v>
      </c>
      <c r="R880">
        <v>201</v>
      </c>
      <c r="S880">
        <v>3</v>
      </c>
      <c r="T880">
        <v>0</v>
      </c>
      <c r="U880">
        <v>36237</v>
      </c>
      <c r="V880">
        <v>11456</v>
      </c>
      <c r="W880">
        <v>888</v>
      </c>
      <c r="X880">
        <v>40</v>
      </c>
      <c r="Y880">
        <v>0</v>
      </c>
      <c r="Z880">
        <v>2531</v>
      </c>
      <c r="AA880">
        <v>0</v>
      </c>
      <c r="AB880">
        <v>5282</v>
      </c>
      <c r="AC880">
        <v>0</v>
      </c>
      <c r="AD880">
        <v>0</v>
      </c>
      <c r="AE880">
        <v>0</v>
      </c>
      <c r="AF880">
        <v>0</v>
      </c>
      <c r="AG880" t="s">
        <v>1305</v>
      </c>
      <c r="AH880" t="s">
        <v>1287</v>
      </c>
      <c r="AI880" t="s">
        <v>1295</v>
      </c>
      <c r="AJ880" s="12" t="s">
        <v>1297</v>
      </c>
      <c r="AK880" t="s">
        <v>125</v>
      </c>
      <c r="AL880" t="s">
        <v>125</v>
      </c>
      <c r="AM880" s="8">
        <v>45178</v>
      </c>
      <c r="AN880" s="12" t="s">
        <v>1297</v>
      </c>
      <c r="AO880" s="12" t="s">
        <v>1297</v>
      </c>
      <c r="AP880" t="s">
        <v>1703</v>
      </c>
      <c r="AQ880" t="s">
        <v>120</v>
      </c>
      <c r="AR880" s="35">
        <v>242642</v>
      </c>
      <c r="AS880" t="s">
        <v>1703</v>
      </c>
      <c r="AU880" s="29">
        <f>IFERROR(Table4[[#This Row],[THT]]/Table4[[#This Row],[ACD_CALLS]],"")</f>
        <v>0</v>
      </c>
      <c r="AV880" s="29">
        <f>COUNTIF(Roster!B:B,Table4[[#This Row],[EMPLID]])</f>
        <v>1</v>
      </c>
      <c r="AW880" s="29">
        <f>IF(Table4[[#This Row],[Is Agent ]]=0,"",SUM(Table4[[#This Row],[I_ACD_TIME]],Table4[[#This Row],[I_ACD_OTHER_TIME]],Table4[[#This Row],[I_ACD_AUX_OUT_TIME]],Table4[[#This Row],[I_ACW_TIME]]))</f>
        <v>22958</v>
      </c>
    </row>
    <row r="881" spans="1:49" x14ac:dyDescent="0.25">
      <c r="A881" s="29" t="str">
        <f>CONCATENATE(Table4[[#This Row],[CMSID]],"-",Table4[[#This Row],[CALL_DATE]])</f>
        <v>242642-45171</v>
      </c>
      <c r="B881">
        <v>8653101</v>
      </c>
      <c r="C881" s="8">
        <v>45171</v>
      </c>
      <c r="D881" t="s">
        <v>118</v>
      </c>
      <c r="E881">
        <v>39</v>
      </c>
      <c r="F881">
        <v>0</v>
      </c>
      <c r="G881">
        <v>21009</v>
      </c>
      <c r="H881">
        <v>2695</v>
      </c>
      <c r="I881">
        <v>256</v>
      </c>
      <c r="J881">
        <v>0</v>
      </c>
      <c r="K881">
        <v>0</v>
      </c>
      <c r="L881">
        <v>2763</v>
      </c>
      <c r="M881">
        <v>0</v>
      </c>
      <c r="N881">
        <v>0</v>
      </c>
      <c r="O881">
        <v>14</v>
      </c>
      <c r="P881">
        <v>3355</v>
      </c>
      <c r="Q881">
        <v>19</v>
      </c>
      <c r="R881">
        <v>179</v>
      </c>
      <c r="S881">
        <v>1</v>
      </c>
      <c r="T881">
        <v>0</v>
      </c>
      <c r="U881">
        <v>37433</v>
      </c>
      <c r="V881">
        <v>12890</v>
      </c>
      <c r="W881">
        <v>0</v>
      </c>
      <c r="X881">
        <v>130</v>
      </c>
      <c r="Y881">
        <v>0</v>
      </c>
      <c r="Z881">
        <v>2588</v>
      </c>
      <c r="AA881">
        <v>0</v>
      </c>
      <c r="AB881">
        <v>7125</v>
      </c>
      <c r="AC881">
        <v>1071</v>
      </c>
      <c r="AD881">
        <v>0</v>
      </c>
      <c r="AE881">
        <v>1685</v>
      </c>
      <c r="AF881">
        <v>0</v>
      </c>
      <c r="AG881" t="s">
        <v>1305</v>
      </c>
      <c r="AH881" t="s">
        <v>1287</v>
      </c>
      <c r="AI881" t="s">
        <v>1295</v>
      </c>
      <c r="AJ881" s="12" t="s">
        <v>1297</v>
      </c>
      <c r="AK881" t="s">
        <v>125</v>
      </c>
      <c r="AL881" t="s">
        <v>125</v>
      </c>
      <c r="AM881" s="8">
        <v>45171</v>
      </c>
      <c r="AN881" s="12" t="s">
        <v>1297</v>
      </c>
      <c r="AO881" s="12" t="s">
        <v>1297</v>
      </c>
      <c r="AP881" t="s">
        <v>1703</v>
      </c>
      <c r="AQ881" t="s">
        <v>120</v>
      </c>
      <c r="AR881" s="35">
        <v>242642</v>
      </c>
      <c r="AS881" t="s">
        <v>1703</v>
      </c>
      <c r="AU881" s="29">
        <f>IFERROR(Table4[[#This Row],[THT]]/Table4[[#This Row],[ACD_CALLS]],"")</f>
        <v>0</v>
      </c>
      <c r="AV881" s="29">
        <f>COUNTIF(Roster!B:B,Table4[[#This Row],[EMPLID]])</f>
        <v>1</v>
      </c>
      <c r="AW881" s="29">
        <f>IF(Table4[[#This Row],[Is Agent ]]=0,"",SUM(Table4[[#This Row],[I_ACD_TIME]],Table4[[#This Row],[I_ACD_OTHER_TIME]],Table4[[#This Row],[I_ACD_AUX_OUT_TIME]],Table4[[#This Row],[I_ACW_TIME]]))</f>
        <v>23960</v>
      </c>
    </row>
    <row r="882" spans="1:49" x14ac:dyDescent="0.25">
      <c r="A882" s="29" t="str">
        <f>CONCATENATE(Table4[[#This Row],[CMSID]],"-",Table4[[#This Row],[CALL_DATE]])</f>
        <v>242642-45171</v>
      </c>
      <c r="B882">
        <v>8653101</v>
      </c>
      <c r="C882" s="8">
        <v>45171</v>
      </c>
      <c r="D882" t="s">
        <v>123</v>
      </c>
      <c r="E882">
        <v>1</v>
      </c>
      <c r="F882">
        <v>0</v>
      </c>
      <c r="G882">
        <v>452</v>
      </c>
      <c r="H882">
        <v>205</v>
      </c>
      <c r="I882">
        <v>0</v>
      </c>
      <c r="J882">
        <v>0</v>
      </c>
      <c r="K882">
        <v>0</v>
      </c>
      <c r="L882">
        <v>0</v>
      </c>
      <c r="M882">
        <v>0</v>
      </c>
      <c r="N882">
        <v>0</v>
      </c>
      <c r="O882">
        <v>0</v>
      </c>
      <c r="P882">
        <v>205</v>
      </c>
      <c r="Q882">
        <v>1</v>
      </c>
      <c r="R882">
        <v>3</v>
      </c>
      <c r="S882">
        <v>0</v>
      </c>
      <c r="T882">
        <v>0</v>
      </c>
      <c r="U882">
        <v>0</v>
      </c>
      <c r="V882">
        <v>0</v>
      </c>
      <c r="W882">
        <v>0</v>
      </c>
      <c r="X882">
        <v>0</v>
      </c>
      <c r="Y882">
        <v>0</v>
      </c>
      <c r="Z882">
        <v>0</v>
      </c>
      <c r="AA882">
        <v>0</v>
      </c>
      <c r="AB882">
        <v>0</v>
      </c>
      <c r="AC882">
        <v>0</v>
      </c>
      <c r="AD882">
        <v>0</v>
      </c>
      <c r="AE882">
        <v>0</v>
      </c>
      <c r="AF882">
        <v>0</v>
      </c>
      <c r="AG882" t="s">
        <v>1305</v>
      </c>
      <c r="AH882" t="s">
        <v>1287</v>
      </c>
      <c r="AI882" t="s">
        <v>1295</v>
      </c>
      <c r="AJ882" s="12" t="s">
        <v>1297</v>
      </c>
      <c r="AK882" t="s">
        <v>125</v>
      </c>
      <c r="AL882" t="s">
        <v>125</v>
      </c>
      <c r="AM882" s="8">
        <v>45171</v>
      </c>
      <c r="AN882" s="12" t="s">
        <v>1297</v>
      </c>
      <c r="AO882" s="12" t="s">
        <v>1297</v>
      </c>
      <c r="AP882" t="s">
        <v>1703</v>
      </c>
      <c r="AQ882" t="s">
        <v>120</v>
      </c>
      <c r="AR882" s="35">
        <v>242642</v>
      </c>
      <c r="AS882" t="s">
        <v>1703</v>
      </c>
      <c r="AU882" s="29">
        <f>IFERROR(Table4[[#This Row],[THT]]/Table4[[#This Row],[ACD_CALLS]],"")</f>
        <v>0</v>
      </c>
      <c r="AV882" s="29">
        <f>COUNTIF(Roster!B:B,Table4[[#This Row],[EMPLID]])</f>
        <v>1</v>
      </c>
      <c r="AW882" s="29">
        <f>IF(Table4[[#This Row],[Is Agent ]]=0,"",SUM(Table4[[#This Row],[I_ACD_TIME]],Table4[[#This Row],[I_ACD_OTHER_TIME]],Table4[[#This Row],[I_ACD_AUX_OUT_TIME]],Table4[[#This Row],[I_ACW_TIME]]))</f>
        <v>657</v>
      </c>
    </row>
    <row r="883" spans="1:49" x14ac:dyDescent="0.25">
      <c r="A883" s="29" t="str">
        <f>CONCATENATE(Table4[[#This Row],[CMSID]],"-",Table4[[#This Row],[CALL_DATE]])</f>
        <v>242642-45178</v>
      </c>
      <c r="B883">
        <v>8653101</v>
      </c>
      <c r="C883" s="8">
        <v>45178</v>
      </c>
      <c r="D883" t="s">
        <v>123</v>
      </c>
      <c r="E883">
        <v>1</v>
      </c>
      <c r="F883">
        <v>0</v>
      </c>
      <c r="G883">
        <v>70</v>
      </c>
      <c r="H883">
        <v>0</v>
      </c>
      <c r="I883">
        <v>102</v>
      </c>
      <c r="J883">
        <v>0</v>
      </c>
      <c r="K883">
        <v>0</v>
      </c>
      <c r="L883">
        <v>102</v>
      </c>
      <c r="M883">
        <v>0</v>
      </c>
      <c r="N883">
        <v>0</v>
      </c>
      <c r="O883">
        <v>1</v>
      </c>
      <c r="P883">
        <v>102</v>
      </c>
      <c r="Q883">
        <v>2</v>
      </c>
      <c r="R883">
        <v>3</v>
      </c>
      <c r="S883">
        <v>1</v>
      </c>
      <c r="T883">
        <v>0</v>
      </c>
      <c r="U883">
        <v>0</v>
      </c>
      <c r="V883">
        <v>0</v>
      </c>
      <c r="W883">
        <v>0</v>
      </c>
      <c r="X883">
        <v>0</v>
      </c>
      <c r="Y883">
        <v>0</v>
      </c>
      <c r="Z883">
        <v>0</v>
      </c>
      <c r="AA883">
        <v>0</v>
      </c>
      <c r="AB883">
        <v>0</v>
      </c>
      <c r="AC883">
        <v>0</v>
      </c>
      <c r="AD883">
        <v>0</v>
      </c>
      <c r="AE883">
        <v>0</v>
      </c>
      <c r="AF883">
        <v>0</v>
      </c>
      <c r="AG883" t="s">
        <v>1305</v>
      </c>
      <c r="AH883" t="s">
        <v>1287</v>
      </c>
      <c r="AI883" t="s">
        <v>1295</v>
      </c>
      <c r="AJ883" s="12" t="s">
        <v>1297</v>
      </c>
      <c r="AK883" t="s">
        <v>125</v>
      </c>
      <c r="AL883" t="s">
        <v>125</v>
      </c>
      <c r="AM883" s="8">
        <v>45178</v>
      </c>
      <c r="AN883" s="12" t="s">
        <v>1297</v>
      </c>
      <c r="AO883" s="12" t="s">
        <v>1297</v>
      </c>
      <c r="AP883" t="s">
        <v>1703</v>
      </c>
      <c r="AQ883" t="s">
        <v>120</v>
      </c>
      <c r="AR883" s="35">
        <v>242642</v>
      </c>
      <c r="AS883" t="s">
        <v>1703</v>
      </c>
      <c r="AU883" s="29">
        <f>IFERROR(Table4[[#This Row],[THT]]/Table4[[#This Row],[ACD_CALLS]],"")</f>
        <v>0</v>
      </c>
      <c r="AV883" s="29">
        <f>COUNTIF(Roster!B:B,Table4[[#This Row],[EMPLID]])</f>
        <v>1</v>
      </c>
      <c r="AW883" s="29">
        <f>IF(Table4[[#This Row],[Is Agent ]]=0,"",SUM(Table4[[#This Row],[I_ACD_TIME]],Table4[[#This Row],[I_ACD_OTHER_TIME]],Table4[[#This Row],[I_ACD_AUX_OUT_TIME]],Table4[[#This Row],[I_ACW_TIME]]))</f>
        <v>172</v>
      </c>
    </row>
    <row r="884" spans="1:49" x14ac:dyDescent="0.25">
      <c r="A884" s="29" t="str">
        <f>CONCATENATE(Table4[[#This Row],[CMSID]],"-",Table4[[#This Row],[CALL_DATE]])</f>
        <v>242642-45177</v>
      </c>
      <c r="B884">
        <v>8653101</v>
      </c>
      <c r="C884" s="8">
        <v>45177</v>
      </c>
      <c r="D884" t="s">
        <v>123</v>
      </c>
      <c r="E884">
        <v>2</v>
      </c>
      <c r="F884">
        <v>0</v>
      </c>
      <c r="G884">
        <v>831</v>
      </c>
      <c r="H884">
        <v>181</v>
      </c>
      <c r="I884">
        <v>0</v>
      </c>
      <c r="J884">
        <v>0</v>
      </c>
      <c r="K884">
        <v>0</v>
      </c>
      <c r="L884">
        <v>0</v>
      </c>
      <c r="M884">
        <v>0</v>
      </c>
      <c r="N884">
        <v>0</v>
      </c>
      <c r="O884">
        <v>0</v>
      </c>
      <c r="P884">
        <v>181</v>
      </c>
      <c r="Q884">
        <v>1</v>
      </c>
      <c r="R884">
        <v>6</v>
      </c>
      <c r="S884">
        <v>0</v>
      </c>
      <c r="T884">
        <v>0</v>
      </c>
      <c r="U884">
        <v>0</v>
      </c>
      <c r="V884">
        <v>0</v>
      </c>
      <c r="W884">
        <v>0</v>
      </c>
      <c r="X884">
        <v>0</v>
      </c>
      <c r="Y884">
        <v>0</v>
      </c>
      <c r="Z884">
        <v>0</v>
      </c>
      <c r="AA884">
        <v>0</v>
      </c>
      <c r="AB884">
        <v>0</v>
      </c>
      <c r="AC884">
        <v>0</v>
      </c>
      <c r="AD884">
        <v>0</v>
      </c>
      <c r="AE884">
        <v>0</v>
      </c>
      <c r="AF884">
        <v>0</v>
      </c>
      <c r="AG884" t="s">
        <v>1305</v>
      </c>
      <c r="AH884" t="s">
        <v>1287</v>
      </c>
      <c r="AI884" t="s">
        <v>1295</v>
      </c>
      <c r="AJ884" s="12" t="s">
        <v>1297</v>
      </c>
      <c r="AK884" t="s">
        <v>125</v>
      </c>
      <c r="AL884" t="s">
        <v>125</v>
      </c>
      <c r="AM884" s="8">
        <v>45178</v>
      </c>
      <c r="AN884" s="12" t="s">
        <v>1297</v>
      </c>
      <c r="AO884" s="12" t="s">
        <v>1297</v>
      </c>
      <c r="AP884" t="s">
        <v>1703</v>
      </c>
      <c r="AQ884" t="s">
        <v>120</v>
      </c>
      <c r="AR884" s="35">
        <v>242642</v>
      </c>
      <c r="AS884" t="s">
        <v>1703</v>
      </c>
      <c r="AU884" s="29">
        <f>IFERROR(Table4[[#This Row],[THT]]/Table4[[#This Row],[ACD_CALLS]],"")</f>
        <v>0</v>
      </c>
      <c r="AV884" s="29">
        <f>COUNTIF(Roster!B:B,Table4[[#This Row],[EMPLID]])</f>
        <v>1</v>
      </c>
      <c r="AW884" s="29">
        <f>IF(Table4[[#This Row],[Is Agent ]]=0,"",SUM(Table4[[#This Row],[I_ACD_TIME]],Table4[[#This Row],[I_ACD_OTHER_TIME]],Table4[[#This Row],[I_ACD_AUX_OUT_TIME]],Table4[[#This Row],[I_ACW_TIME]]))</f>
        <v>1012</v>
      </c>
    </row>
    <row r="885" spans="1:49" x14ac:dyDescent="0.25">
      <c r="A885" s="29" t="str">
        <f>CONCATENATE(Table4[[#This Row],[CMSID]],"-",Table4[[#This Row],[CALL_DATE]])</f>
        <v>242642-45173</v>
      </c>
      <c r="B885">
        <v>8653101</v>
      </c>
      <c r="C885" s="8">
        <v>45173</v>
      </c>
      <c r="D885" t="s">
        <v>118</v>
      </c>
      <c r="E885">
        <v>41</v>
      </c>
      <c r="F885">
        <v>0</v>
      </c>
      <c r="G885">
        <v>22162</v>
      </c>
      <c r="H885">
        <v>2425</v>
      </c>
      <c r="I885">
        <v>177</v>
      </c>
      <c r="J885">
        <v>0</v>
      </c>
      <c r="K885">
        <v>0</v>
      </c>
      <c r="L885">
        <v>3482</v>
      </c>
      <c r="M885">
        <v>0</v>
      </c>
      <c r="N885">
        <v>0</v>
      </c>
      <c r="O885">
        <v>11</v>
      </c>
      <c r="P885">
        <v>2748</v>
      </c>
      <c r="Q885">
        <v>20</v>
      </c>
      <c r="R885">
        <v>196</v>
      </c>
      <c r="S885">
        <v>2</v>
      </c>
      <c r="T885">
        <v>0</v>
      </c>
      <c r="U885">
        <v>36980</v>
      </c>
      <c r="V885">
        <v>10619</v>
      </c>
      <c r="W885">
        <v>1578</v>
      </c>
      <c r="X885">
        <v>81</v>
      </c>
      <c r="Y885">
        <v>0</v>
      </c>
      <c r="Z885">
        <v>2495</v>
      </c>
      <c r="AA885">
        <v>0</v>
      </c>
      <c r="AB885">
        <v>5470</v>
      </c>
      <c r="AC885">
        <v>160</v>
      </c>
      <c r="AD885">
        <v>0</v>
      </c>
      <c r="AE885">
        <v>1120</v>
      </c>
      <c r="AF885">
        <v>0</v>
      </c>
      <c r="AG885" t="s">
        <v>1305</v>
      </c>
      <c r="AH885" t="s">
        <v>1287</v>
      </c>
      <c r="AI885" t="s">
        <v>1295</v>
      </c>
      <c r="AJ885" s="12" t="s">
        <v>1297</v>
      </c>
      <c r="AK885" t="s">
        <v>125</v>
      </c>
      <c r="AL885" t="s">
        <v>125</v>
      </c>
      <c r="AM885" s="8">
        <v>45178</v>
      </c>
      <c r="AN885" s="12" t="s">
        <v>1297</v>
      </c>
      <c r="AO885" s="12" t="s">
        <v>1297</v>
      </c>
      <c r="AP885" t="s">
        <v>1703</v>
      </c>
      <c r="AQ885" t="s">
        <v>120</v>
      </c>
      <c r="AR885" s="35">
        <v>242642</v>
      </c>
      <c r="AS885" t="s">
        <v>1703</v>
      </c>
      <c r="AU885" s="29">
        <f>IFERROR(Table4[[#This Row],[THT]]/Table4[[#This Row],[ACD_CALLS]],"")</f>
        <v>0</v>
      </c>
      <c r="AV885" s="29">
        <f>COUNTIF(Roster!B:B,Table4[[#This Row],[EMPLID]])</f>
        <v>1</v>
      </c>
      <c r="AW885" s="29">
        <f>IF(Table4[[#This Row],[Is Agent ]]=0,"",SUM(Table4[[#This Row],[I_ACD_TIME]],Table4[[#This Row],[I_ACD_OTHER_TIME]],Table4[[#This Row],[I_ACD_AUX_OUT_TIME]],Table4[[#This Row],[I_ACW_TIME]]))</f>
        <v>24764</v>
      </c>
    </row>
    <row r="886" spans="1:49" x14ac:dyDescent="0.25">
      <c r="A886" s="29" t="str">
        <f>CONCATENATE(Table4[[#This Row],[CMSID]],"-",Table4[[#This Row],[CALL_DATE]])</f>
        <v>242642-45178</v>
      </c>
      <c r="B886">
        <v>8653101</v>
      </c>
      <c r="C886" s="8">
        <v>45178</v>
      </c>
      <c r="D886" t="s">
        <v>118</v>
      </c>
      <c r="E886">
        <v>32</v>
      </c>
      <c r="F886">
        <v>0</v>
      </c>
      <c r="G886">
        <v>23034</v>
      </c>
      <c r="H886">
        <v>2640</v>
      </c>
      <c r="I886">
        <v>454</v>
      </c>
      <c r="J886">
        <v>0</v>
      </c>
      <c r="K886">
        <v>0</v>
      </c>
      <c r="L886">
        <v>2373</v>
      </c>
      <c r="M886">
        <v>0</v>
      </c>
      <c r="N886">
        <v>0</v>
      </c>
      <c r="O886">
        <v>16</v>
      </c>
      <c r="P886">
        <v>3370</v>
      </c>
      <c r="Q886">
        <v>22</v>
      </c>
      <c r="R886">
        <v>155</v>
      </c>
      <c r="S886">
        <v>4</v>
      </c>
      <c r="T886">
        <v>0</v>
      </c>
      <c r="U886">
        <v>36915</v>
      </c>
      <c r="V886">
        <v>8805</v>
      </c>
      <c r="W886">
        <v>2208</v>
      </c>
      <c r="X886">
        <v>36</v>
      </c>
      <c r="Y886">
        <v>1488</v>
      </c>
      <c r="Z886">
        <v>2339</v>
      </c>
      <c r="AA886">
        <v>0</v>
      </c>
      <c r="AB886">
        <v>4374</v>
      </c>
      <c r="AC886">
        <v>0</v>
      </c>
      <c r="AD886">
        <v>0</v>
      </c>
      <c r="AE886">
        <v>0</v>
      </c>
      <c r="AF886">
        <v>0</v>
      </c>
      <c r="AG886" t="s">
        <v>1305</v>
      </c>
      <c r="AH886" t="s">
        <v>1287</v>
      </c>
      <c r="AI886" t="s">
        <v>1295</v>
      </c>
      <c r="AJ886" s="12" t="s">
        <v>1297</v>
      </c>
      <c r="AK886" t="s">
        <v>125</v>
      </c>
      <c r="AL886" t="s">
        <v>125</v>
      </c>
      <c r="AM886" s="8">
        <v>45178</v>
      </c>
      <c r="AN886" s="12" t="s">
        <v>1297</v>
      </c>
      <c r="AO886" s="12" t="s">
        <v>1297</v>
      </c>
      <c r="AP886" t="s">
        <v>1703</v>
      </c>
      <c r="AQ886" t="s">
        <v>120</v>
      </c>
      <c r="AR886" s="35">
        <v>242642</v>
      </c>
      <c r="AS886" t="s">
        <v>1703</v>
      </c>
      <c r="AU886" s="29">
        <f>IFERROR(Table4[[#This Row],[THT]]/Table4[[#This Row],[ACD_CALLS]],"")</f>
        <v>0</v>
      </c>
      <c r="AV886" s="29">
        <f>COUNTIF(Roster!B:B,Table4[[#This Row],[EMPLID]])</f>
        <v>1</v>
      </c>
      <c r="AW886" s="29">
        <f>IF(Table4[[#This Row],[Is Agent ]]=0,"",SUM(Table4[[#This Row],[I_ACD_TIME]],Table4[[#This Row],[I_ACD_OTHER_TIME]],Table4[[#This Row],[I_ACD_AUX_OUT_TIME]],Table4[[#This Row],[I_ACW_TIME]]))</f>
        <v>26128</v>
      </c>
    </row>
    <row r="887" spans="1:49" x14ac:dyDescent="0.25">
      <c r="A887" s="29" t="str">
        <f>CONCATENATE(Table4[[#This Row],[CMSID]],"-",Table4[[#This Row],[CALL_DATE]])</f>
        <v>242642-45170</v>
      </c>
      <c r="B887">
        <v>8653101</v>
      </c>
      <c r="C887" s="8">
        <v>45170</v>
      </c>
      <c r="D887" t="s">
        <v>123</v>
      </c>
      <c r="E887">
        <v>2</v>
      </c>
      <c r="F887">
        <v>0</v>
      </c>
      <c r="G887">
        <v>2883</v>
      </c>
      <c r="H887">
        <v>523</v>
      </c>
      <c r="I887">
        <v>82</v>
      </c>
      <c r="J887">
        <v>0</v>
      </c>
      <c r="K887">
        <v>0</v>
      </c>
      <c r="L887">
        <v>82</v>
      </c>
      <c r="M887">
        <v>0</v>
      </c>
      <c r="N887">
        <v>0</v>
      </c>
      <c r="O887">
        <v>1</v>
      </c>
      <c r="P887">
        <v>605</v>
      </c>
      <c r="Q887">
        <v>3</v>
      </c>
      <c r="R887">
        <v>7</v>
      </c>
      <c r="S887">
        <v>1</v>
      </c>
      <c r="T887">
        <v>0</v>
      </c>
      <c r="U887">
        <v>0</v>
      </c>
      <c r="V887">
        <v>0</v>
      </c>
      <c r="W887">
        <v>0</v>
      </c>
      <c r="X887">
        <v>0</v>
      </c>
      <c r="Y887">
        <v>0</v>
      </c>
      <c r="Z887">
        <v>0</v>
      </c>
      <c r="AA887">
        <v>0</v>
      </c>
      <c r="AB887">
        <v>0</v>
      </c>
      <c r="AC887">
        <v>0</v>
      </c>
      <c r="AD887">
        <v>0</v>
      </c>
      <c r="AE887">
        <v>0</v>
      </c>
      <c r="AF887">
        <v>0</v>
      </c>
      <c r="AG887" t="s">
        <v>1305</v>
      </c>
      <c r="AH887" t="s">
        <v>1287</v>
      </c>
      <c r="AI887" t="s">
        <v>1295</v>
      </c>
      <c r="AJ887" s="12" t="s">
        <v>1297</v>
      </c>
      <c r="AK887" t="s">
        <v>125</v>
      </c>
      <c r="AL887" t="s">
        <v>125</v>
      </c>
      <c r="AM887" s="8">
        <v>45171</v>
      </c>
      <c r="AN887" s="12" t="s">
        <v>1297</v>
      </c>
      <c r="AO887" s="12" t="s">
        <v>1297</v>
      </c>
      <c r="AP887" t="s">
        <v>1703</v>
      </c>
      <c r="AQ887" t="s">
        <v>120</v>
      </c>
      <c r="AR887" s="35">
        <v>242642</v>
      </c>
      <c r="AS887" t="s">
        <v>1703</v>
      </c>
      <c r="AU887" s="29">
        <f>IFERROR(Table4[[#This Row],[THT]]/Table4[[#This Row],[ACD_CALLS]],"")</f>
        <v>0</v>
      </c>
      <c r="AV887" s="29">
        <f>COUNTIF(Roster!B:B,Table4[[#This Row],[EMPLID]])</f>
        <v>1</v>
      </c>
      <c r="AW887" s="29">
        <f>IF(Table4[[#This Row],[Is Agent ]]=0,"",SUM(Table4[[#This Row],[I_ACD_TIME]],Table4[[#This Row],[I_ACD_OTHER_TIME]],Table4[[#This Row],[I_ACD_AUX_OUT_TIME]],Table4[[#This Row],[I_ACW_TIME]]))</f>
        <v>3488</v>
      </c>
    </row>
    <row r="888" spans="1:49" x14ac:dyDescent="0.25">
      <c r="A888" s="29" t="str">
        <f>CONCATENATE(Table4[[#This Row],[CMSID]],"-",Table4[[#This Row],[CALL_DATE]])</f>
        <v>242642-45176</v>
      </c>
      <c r="B888">
        <v>8653101</v>
      </c>
      <c r="C888" s="8">
        <v>45176</v>
      </c>
      <c r="D888" t="s">
        <v>118</v>
      </c>
      <c r="E888">
        <v>42</v>
      </c>
      <c r="F888">
        <v>0</v>
      </c>
      <c r="G888">
        <v>17942</v>
      </c>
      <c r="H888">
        <v>3271</v>
      </c>
      <c r="I888">
        <v>651</v>
      </c>
      <c r="J888">
        <v>0</v>
      </c>
      <c r="K888">
        <v>0</v>
      </c>
      <c r="L888">
        <v>1359</v>
      </c>
      <c r="M888">
        <v>0</v>
      </c>
      <c r="N888">
        <v>0</v>
      </c>
      <c r="O888">
        <v>16</v>
      </c>
      <c r="P888">
        <v>4122</v>
      </c>
      <c r="Q888">
        <v>29</v>
      </c>
      <c r="R888">
        <v>197</v>
      </c>
      <c r="S888">
        <v>6</v>
      </c>
      <c r="T888">
        <v>0</v>
      </c>
      <c r="U888">
        <v>36916</v>
      </c>
      <c r="V888">
        <v>13155</v>
      </c>
      <c r="W888">
        <v>2351</v>
      </c>
      <c r="X888">
        <v>73</v>
      </c>
      <c r="Y888">
        <v>0</v>
      </c>
      <c r="Z888">
        <v>2653</v>
      </c>
      <c r="AA888">
        <v>0</v>
      </c>
      <c r="AB888">
        <v>4279</v>
      </c>
      <c r="AC888">
        <v>2230</v>
      </c>
      <c r="AD888">
        <v>0</v>
      </c>
      <c r="AE888">
        <v>3139</v>
      </c>
      <c r="AF888">
        <v>0</v>
      </c>
      <c r="AG888" t="s">
        <v>1305</v>
      </c>
      <c r="AH888" t="s">
        <v>1287</v>
      </c>
      <c r="AI888" t="s">
        <v>1295</v>
      </c>
      <c r="AJ888" s="12" t="s">
        <v>1297</v>
      </c>
      <c r="AK888" t="s">
        <v>125</v>
      </c>
      <c r="AL888" t="s">
        <v>125</v>
      </c>
      <c r="AM888" s="8">
        <v>45178</v>
      </c>
      <c r="AN888" s="12" t="s">
        <v>1297</v>
      </c>
      <c r="AO888" s="12" t="s">
        <v>1297</v>
      </c>
      <c r="AP888" t="s">
        <v>1703</v>
      </c>
      <c r="AQ888" t="s">
        <v>120</v>
      </c>
      <c r="AR888" s="35">
        <v>242642</v>
      </c>
      <c r="AS888" t="s">
        <v>1703</v>
      </c>
      <c r="AU888" s="29">
        <f>IFERROR(Table4[[#This Row],[THT]]/Table4[[#This Row],[ACD_CALLS]],"")</f>
        <v>0</v>
      </c>
      <c r="AV888" s="29">
        <f>COUNTIF(Roster!B:B,Table4[[#This Row],[EMPLID]])</f>
        <v>1</v>
      </c>
      <c r="AW888" s="29">
        <f>IF(Table4[[#This Row],[Is Agent ]]=0,"",SUM(Table4[[#This Row],[I_ACD_TIME]],Table4[[#This Row],[I_ACD_OTHER_TIME]],Table4[[#This Row],[I_ACD_AUX_OUT_TIME]],Table4[[#This Row],[I_ACW_TIME]]))</f>
        <v>21864</v>
      </c>
    </row>
    <row r="889" spans="1:49" x14ac:dyDescent="0.25">
      <c r="A889" s="29" t="str">
        <f>CONCATENATE(Table4[[#This Row],[CMSID]],"-",Table4[[#This Row],[CALL_DATE]])</f>
        <v>242642-45176</v>
      </c>
      <c r="B889">
        <v>8653101</v>
      </c>
      <c r="C889" s="8">
        <v>45176</v>
      </c>
      <c r="D889" t="s">
        <v>123</v>
      </c>
      <c r="E889">
        <v>0</v>
      </c>
      <c r="F889">
        <v>0</v>
      </c>
      <c r="G889">
        <v>0</v>
      </c>
      <c r="H889">
        <v>0</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t="s">
        <v>1305</v>
      </c>
      <c r="AH889" t="s">
        <v>1287</v>
      </c>
      <c r="AI889" t="s">
        <v>1295</v>
      </c>
      <c r="AJ889" s="12" t="s">
        <v>1297</v>
      </c>
      <c r="AK889" t="s">
        <v>125</v>
      </c>
      <c r="AL889" t="s">
        <v>125</v>
      </c>
      <c r="AM889" s="8">
        <v>45178</v>
      </c>
      <c r="AN889" s="12" t="s">
        <v>1297</v>
      </c>
      <c r="AO889" s="12" t="s">
        <v>1297</v>
      </c>
      <c r="AP889" t="s">
        <v>1703</v>
      </c>
      <c r="AQ889" t="s">
        <v>120</v>
      </c>
      <c r="AR889" s="35">
        <v>242642</v>
      </c>
      <c r="AS889" t="s">
        <v>1703</v>
      </c>
      <c r="AU889" s="29" t="str">
        <f>IFERROR(Table4[[#This Row],[THT]]/Table4[[#This Row],[ACD_CALLS]],"")</f>
        <v/>
      </c>
      <c r="AV889" s="29">
        <f>COUNTIF(Roster!B:B,Table4[[#This Row],[EMPLID]])</f>
        <v>1</v>
      </c>
      <c r="AW889" s="29">
        <f>IF(Table4[[#This Row],[Is Agent ]]=0,"",SUM(Table4[[#This Row],[I_ACD_TIME]],Table4[[#This Row],[I_ACD_OTHER_TIME]],Table4[[#This Row],[I_ACD_AUX_OUT_TIME]],Table4[[#This Row],[I_ACW_TIME]]))</f>
        <v>0</v>
      </c>
    </row>
    <row r="890" spans="1:49" x14ac:dyDescent="0.25">
      <c r="A890" s="29" t="str">
        <f>CONCATENATE(Table4[[#This Row],[CMSID]],"-",Table4[[#This Row],[CALL_DATE]])</f>
        <v>242642-45170</v>
      </c>
      <c r="B890">
        <v>8653101</v>
      </c>
      <c r="C890" s="8">
        <v>45170</v>
      </c>
      <c r="D890" t="s">
        <v>118</v>
      </c>
      <c r="E890">
        <v>42</v>
      </c>
      <c r="F890">
        <v>0</v>
      </c>
      <c r="G890">
        <v>22810</v>
      </c>
      <c r="H890">
        <v>2892</v>
      </c>
      <c r="I890">
        <v>918</v>
      </c>
      <c r="J890">
        <v>0</v>
      </c>
      <c r="K890">
        <v>0</v>
      </c>
      <c r="L890">
        <v>2079</v>
      </c>
      <c r="M890">
        <v>0</v>
      </c>
      <c r="N890">
        <v>0</v>
      </c>
      <c r="O890">
        <v>15</v>
      </c>
      <c r="P890">
        <v>4105</v>
      </c>
      <c r="Q890">
        <v>25</v>
      </c>
      <c r="R890">
        <v>196</v>
      </c>
      <c r="S890">
        <v>5</v>
      </c>
      <c r="T890">
        <v>1</v>
      </c>
      <c r="U890">
        <v>37711</v>
      </c>
      <c r="V890">
        <v>8400</v>
      </c>
      <c r="W890">
        <v>0</v>
      </c>
      <c r="X890">
        <v>57</v>
      </c>
      <c r="Y890">
        <v>0</v>
      </c>
      <c r="Z890">
        <v>2569</v>
      </c>
      <c r="AA890">
        <v>0</v>
      </c>
      <c r="AB890">
        <v>4586</v>
      </c>
      <c r="AC890">
        <v>0</v>
      </c>
      <c r="AD890">
        <v>0</v>
      </c>
      <c r="AE890">
        <v>168</v>
      </c>
      <c r="AF890">
        <v>0</v>
      </c>
      <c r="AG890" t="s">
        <v>1305</v>
      </c>
      <c r="AH890" t="s">
        <v>1287</v>
      </c>
      <c r="AI890" t="s">
        <v>1295</v>
      </c>
      <c r="AJ890" s="12" t="s">
        <v>1297</v>
      </c>
      <c r="AK890" t="s">
        <v>125</v>
      </c>
      <c r="AL890" t="s">
        <v>125</v>
      </c>
      <c r="AM890" s="8">
        <v>45171</v>
      </c>
      <c r="AN890" s="12" t="s">
        <v>1297</v>
      </c>
      <c r="AO890" s="12" t="s">
        <v>1297</v>
      </c>
      <c r="AP890" t="s">
        <v>1703</v>
      </c>
      <c r="AQ890" t="s">
        <v>120</v>
      </c>
      <c r="AR890" s="35">
        <v>242642</v>
      </c>
      <c r="AS890" t="s">
        <v>1703</v>
      </c>
      <c r="AU890" s="29">
        <f>IFERROR(Table4[[#This Row],[THT]]/Table4[[#This Row],[ACD_CALLS]],"")</f>
        <v>0</v>
      </c>
      <c r="AV890" s="29">
        <f>COUNTIF(Roster!B:B,Table4[[#This Row],[EMPLID]])</f>
        <v>1</v>
      </c>
      <c r="AW890" s="29">
        <f>IF(Table4[[#This Row],[Is Agent ]]=0,"",SUM(Table4[[#This Row],[I_ACD_TIME]],Table4[[#This Row],[I_ACD_OTHER_TIME]],Table4[[#This Row],[I_ACD_AUX_OUT_TIME]],Table4[[#This Row],[I_ACW_TIME]]))</f>
        <v>26620</v>
      </c>
    </row>
    <row r="891" spans="1:49" x14ac:dyDescent="0.25">
      <c r="A891" s="29" t="str">
        <f>CONCATENATE(Table4[[#This Row],[CMSID]],"-",Table4[[#This Row],[CALL_DATE]])</f>
        <v>242642-45173</v>
      </c>
      <c r="B891">
        <v>8653101</v>
      </c>
      <c r="C891" s="8">
        <v>45173</v>
      </c>
      <c r="D891" t="s">
        <v>123</v>
      </c>
      <c r="E891">
        <v>0</v>
      </c>
      <c r="F891">
        <v>0</v>
      </c>
      <c r="G891">
        <v>0</v>
      </c>
      <c r="H891">
        <v>0</v>
      </c>
      <c r="I891">
        <v>0</v>
      </c>
      <c r="J891">
        <v>0</v>
      </c>
      <c r="K891">
        <v>0</v>
      </c>
      <c r="L891">
        <v>0</v>
      </c>
      <c r="M891">
        <v>0</v>
      </c>
      <c r="N891">
        <v>0</v>
      </c>
      <c r="O891">
        <v>0</v>
      </c>
      <c r="P891">
        <v>0</v>
      </c>
      <c r="Q891">
        <v>0</v>
      </c>
      <c r="R891">
        <v>0</v>
      </c>
      <c r="S891">
        <v>0</v>
      </c>
      <c r="T891">
        <v>0</v>
      </c>
      <c r="U891">
        <v>0</v>
      </c>
      <c r="V891">
        <v>0</v>
      </c>
      <c r="W891">
        <v>0</v>
      </c>
      <c r="X891">
        <v>0</v>
      </c>
      <c r="Y891">
        <v>0</v>
      </c>
      <c r="Z891">
        <v>0</v>
      </c>
      <c r="AA891">
        <v>0</v>
      </c>
      <c r="AB891">
        <v>0</v>
      </c>
      <c r="AC891">
        <v>0</v>
      </c>
      <c r="AD891">
        <v>0</v>
      </c>
      <c r="AE891">
        <v>0</v>
      </c>
      <c r="AF891">
        <v>0</v>
      </c>
      <c r="AG891" t="s">
        <v>1305</v>
      </c>
      <c r="AH891" t="s">
        <v>1287</v>
      </c>
      <c r="AI891" t="s">
        <v>1295</v>
      </c>
      <c r="AJ891" s="12" t="s">
        <v>1297</v>
      </c>
      <c r="AK891" t="s">
        <v>125</v>
      </c>
      <c r="AL891" t="s">
        <v>125</v>
      </c>
      <c r="AM891" s="8">
        <v>45178</v>
      </c>
      <c r="AN891" s="12" t="s">
        <v>1297</v>
      </c>
      <c r="AO891" s="12" t="s">
        <v>1297</v>
      </c>
      <c r="AP891" t="s">
        <v>1703</v>
      </c>
      <c r="AQ891" t="s">
        <v>120</v>
      </c>
      <c r="AR891" s="35">
        <v>242642</v>
      </c>
      <c r="AS891" t="s">
        <v>1703</v>
      </c>
      <c r="AU891" s="29" t="str">
        <f>IFERROR(Table4[[#This Row],[THT]]/Table4[[#This Row],[ACD_CALLS]],"")</f>
        <v/>
      </c>
      <c r="AV891" s="29">
        <f>COUNTIF(Roster!B:B,Table4[[#This Row],[EMPLID]])</f>
        <v>1</v>
      </c>
      <c r="AW891" s="29">
        <f>IF(Table4[[#This Row],[Is Agent ]]=0,"",SUM(Table4[[#This Row],[I_ACD_TIME]],Table4[[#This Row],[I_ACD_OTHER_TIME]],Table4[[#This Row],[I_ACD_AUX_OUT_TIME]],Table4[[#This Row],[I_ACW_TIME]]))</f>
        <v>0</v>
      </c>
    </row>
    <row r="892" spans="1:49" x14ac:dyDescent="0.25">
      <c r="A892" s="29" t="e">
        <f>CONCATENATE(Table4[[#This Row],[CMSID]],"-",Table4[[#This Row],[CALL_DATE]])</f>
        <v>#N/A</v>
      </c>
      <c r="B892" t="e">
        <v>#N/A</v>
      </c>
      <c r="C892" s="8">
        <v>45174</v>
      </c>
      <c r="D892" t="s">
        <v>123</v>
      </c>
      <c r="E892">
        <v>0</v>
      </c>
      <c r="F892">
        <v>0</v>
      </c>
      <c r="G892">
        <v>0</v>
      </c>
      <c r="H892">
        <v>0</v>
      </c>
      <c r="I892">
        <v>0</v>
      </c>
      <c r="J892">
        <v>0</v>
      </c>
      <c r="K892">
        <v>0</v>
      </c>
      <c r="L892">
        <v>0</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t="e">
        <v>#N/A</v>
      </c>
      <c r="AH892" t="s">
        <v>1283</v>
      </c>
      <c r="AI892" t="e">
        <v>#N/A</v>
      </c>
      <c r="AJ892" s="12" t="s">
        <v>1297</v>
      </c>
      <c r="AK892" t="s">
        <v>127</v>
      </c>
      <c r="AL892" t="s">
        <v>127</v>
      </c>
      <c r="AM892" s="8">
        <v>45178</v>
      </c>
      <c r="AN892" s="12" t="s">
        <v>1297</v>
      </c>
      <c r="AO892" s="12" t="s">
        <v>1297</v>
      </c>
      <c r="AP892" t="s">
        <v>1703</v>
      </c>
      <c r="AQ892" t="s">
        <v>120</v>
      </c>
      <c r="AR892" t="e">
        <v>#N/A</v>
      </c>
      <c r="AS892" t="s">
        <v>1703</v>
      </c>
      <c r="AU892" s="29" t="str">
        <f>IFERROR(Table4[[#This Row],[THT]]/Table4[[#This Row],[ACD_CALLS]],"")</f>
        <v/>
      </c>
      <c r="AV892" s="29">
        <f>COUNTIF(Roster!B:B,Table4[[#This Row],[EMPLID]])</f>
        <v>0</v>
      </c>
      <c r="AW892" s="29" t="str">
        <f>IF(Table4[[#This Row],[Is Agent ]]=0,"",SUM(Table4[[#This Row],[I_ACD_TIME]],Table4[[#This Row],[I_ACD_OTHER_TIME]],Table4[[#This Row],[I_ACD_AUX_OUT_TIME]],Table4[[#This Row],[I_ACW_TIME]]))</f>
        <v/>
      </c>
    </row>
    <row r="893" spans="1:49" x14ac:dyDescent="0.25">
      <c r="A893" s="29" t="e">
        <f>CONCATENATE(Table4[[#This Row],[CMSID]],"-",Table4[[#This Row],[CALL_DATE]])</f>
        <v>#N/A</v>
      </c>
      <c r="B893" t="e">
        <v>#N/A</v>
      </c>
      <c r="C893" s="8">
        <v>45173</v>
      </c>
      <c r="D893" t="s">
        <v>118</v>
      </c>
      <c r="E893">
        <v>0</v>
      </c>
      <c r="F893">
        <v>0</v>
      </c>
      <c r="G893">
        <v>0</v>
      </c>
      <c r="H893">
        <v>0</v>
      </c>
      <c r="I893">
        <v>0</v>
      </c>
      <c r="J893">
        <v>0</v>
      </c>
      <c r="K893">
        <v>0</v>
      </c>
      <c r="L893">
        <v>13</v>
      </c>
      <c r="M893">
        <v>0</v>
      </c>
      <c r="N893">
        <v>0</v>
      </c>
      <c r="O893">
        <v>2</v>
      </c>
      <c r="P893">
        <v>0</v>
      </c>
      <c r="Q893">
        <v>0</v>
      </c>
      <c r="R893">
        <v>0</v>
      </c>
      <c r="S893">
        <v>0</v>
      </c>
      <c r="T893">
        <v>0</v>
      </c>
      <c r="U893">
        <v>238</v>
      </c>
      <c r="V893">
        <v>238</v>
      </c>
      <c r="W893">
        <v>0</v>
      </c>
      <c r="X893">
        <v>20</v>
      </c>
      <c r="Y893">
        <v>0</v>
      </c>
      <c r="Z893">
        <v>0</v>
      </c>
      <c r="AA893">
        <v>213</v>
      </c>
      <c r="AB893">
        <v>0</v>
      </c>
      <c r="AC893">
        <v>0</v>
      </c>
      <c r="AD893">
        <v>0</v>
      </c>
      <c r="AE893">
        <v>0</v>
      </c>
      <c r="AF893">
        <v>0</v>
      </c>
      <c r="AG893" t="e">
        <v>#N/A</v>
      </c>
      <c r="AH893" t="s">
        <v>1283</v>
      </c>
      <c r="AI893" t="e">
        <v>#N/A</v>
      </c>
      <c r="AJ893" s="12" t="s">
        <v>1297</v>
      </c>
      <c r="AK893" t="s">
        <v>127</v>
      </c>
      <c r="AL893" t="s">
        <v>127</v>
      </c>
      <c r="AM893" s="8">
        <v>45178</v>
      </c>
      <c r="AN893" s="12" t="s">
        <v>1297</v>
      </c>
      <c r="AO893" s="12" t="s">
        <v>1297</v>
      </c>
      <c r="AP893" t="s">
        <v>1703</v>
      </c>
      <c r="AQ893" t="s">
        <v>120</v>
      </c>
      <c r="AR893" t="e">
        <v>#N/A</v>
      </c>
      <c r="AS893" t="s">
        <v>1703</v>
      </c>
      <c r="AU893" s="29" t="str">
        <f>IFERROR(Table4[[#This Row],[THT]]/Table4[[#This Row],[ACD_CALLS]],"")</f>
        <v/>
      </c>
      <c r="AV893" s="29">
        <f>COUNTIF(Roster!B:B,Table4[[#This Row],[EMPLID]])</f>
        <v>0</v>
      </c>
      <c r="AW893" s="29" t="str">
        <f>IF(Table4[[#This Row],[Is Agent ]]=0,"",SUM(Table4[[#This Row],[I_ACD_TIME]],Table4[[#This Row],[I_ACD_OTHER_TIME]],Table4[[#This Row],[I_ACD_AUX_OUT_TIME]],Table4[[#This Row],[I_ACW_TIME]]))</f>
        <v/>
      </c>
    </row>
    <row r="894" spans="1:49" x14ac:dyDescent="0.25">
      <c r="A894" s="29" t="e">
        <f>CONCATENATE(Table4[[#This Row],[CMSID]],"-",Table4[[#This Row],[CALL_DATE]])</f>
        <v>#N/A</v>
      </c>
      <c r="B894" t="e">
        <v>#N/A</v>
      </c>
      <c r="C894" s="8">
        <v>45173</v>
      </c>
      <c r="D894" t="s">
        <v>123</v>
      </c>
      <c r="E894">
        <v>0</v>
      </c>
      <c r="F894">
        <v>0</v>
      </c>
      <c r="G894">
        <v>0</v>
      </c>
      <c r="H894">
        <v>0</v>
      </c>
      <c r="I894">
        <v>0</v>
      </c>
      <c r="J894">
        <v>0</v>
      </c>
      <c r="K894">
        <v>0</v>
      </c>
      <c r="L894">
        <v>0</v>
      </c>
      <c r="M894">
        <v>0</v>
      </c>
      <c r="N894">
        <v>0</v>
      </c>
      <c r="O894">
        <v>0</v>
      </c>
      <c r="P894">
        <v>0</v>
      </c>
      <c r="Q894">
        <v>0</v>
      </c>
      <c r="R894">
        <v>0</v>
      </c>
      <c r="S894">
        <v>0</v>
      </c>
      <c r="T894">
        <v>0</v>
      </c>
      <c r="U894">
        <v>0</v>
      </c>
      <c r="V894">
        <v>0</v>
      </c>
      <c r="W894">
        <v>0</v>
      </c>
      <c r="X894">
        <v>0</v>
      </c>
      <c r="Y894">
        <v>0</v>
      </c>
      <c r="Z894">
        <v>0</v>
      </c>
      <c r="AA894">
        <v>0</v>
      </c>
      <c r="AB894">
        <v>0</v>
      </c>
      <c r="AC894">
        <v>0</v>
      </c>
      <c r="AD894">
        <v>0</v>
      </c>
      <c r="AE894">
        <v>0</v>
      </c>
      <c r="AF894">
        <v>0</v>
      </c>
      <c r="AG894" t="e">
        <v>#N/A</v>
      </c>
      <c r="AH894" t="s">
        <v>1283</v>
      </c>
      <c r="AI894" t="e">
        <v>#N/A</v>
      </c>
      <c r="AJ894" s="12" t="s">
        <v>1297</v>
      </c>
      <c r="AK894" t="s">
        <v>127</v>
      </c>
      <c r="AL894" t="s">
        <v>127</v>
      </c>
      <c r="AM894" s="8">
        <v>45178</v>
      </c>
      <c r="AN894" s="12" t="s">
        <v>1297</v>
      </c>
      <c r="AO894" s="12" t="s">
        <v>1297</v>
      </c>
      <c r="AP894" t="s">
        <v>1703</v>
      </c>
      <c r="AQ894" t="s">
        <v>120</v>
      </c>
      <c r="AR894" t="e">
        <v>#N/A</v>
      </c>
      <c r="AS894" t="s">
        <v>1703</v>
      </c>
      <c r="AU894" s="29" t="str">
        <f>IFERROR(Table4[[#This Row],[THT]]/Table4[[#This Row],[ACD_CALLS]],"")</f>
        <v/>
      </c>
      <c r="AV894" s="29">
        <f>COUNTIF(Roster!B:B,Table4[[#This Row],[EMPLID]])</f>
        <v>0</v>
      </c>
      <c r="AW894" s="29" t="str">
        <f>IF(Table4[[#This Row],[Is Agent ]]=0,"",SUM(Table4[[#This Row],[I_ACD_TIME]],Table4[[#This Row],[I_ACD_OTHER_TIME]],Table4[[#This Row],[I_ACD_AUX_OUT_TIME]],Table4[[#This Row],[I_ACW_TIME]]))</f>
        <v/>
      </c>
    </row>
    <row r="895" spans="1:49" x14ac:dyDescent="0.25">
      <c r="A895" s="29" t="e">
        <f>CONCATENATE(Table4[[#This Row],[CMSID]],"-",Table4[[#This Row],[CALL_DATE]])</f>
        <v>#N/A</v>
      </c>
      <c r="B895" t="e">
        <v>#N/A</v>
      </c>
      <c r="C895" s="8">
        <v>45174</v>
      </c>
      <c r="D895" t="s">
        <v>118</v>
      </c>
      <c r="E895">
        <v>0</v>
      </c>
      <c r="F895">
        <v>0</v>
      </c>
      <c r="G895">
        <v>0</v>
      </c>
      <c r="H895">
        <v>0</v>
      </c>
      <c r="I895">
        <v>0</v>
      </c>
      <c r="J895">
        <v>0</v>
      </c>
      <c r="K895">
        <v>0</v>
      </c>
      <c r="L895">
        <v>224</v>
      </c>
      <c r="M895">
        <v>0</v>
      </c>
      <c r="N895">
        <v>0</v>
      </c>
      <c r="O895">
        <v>2</v>
      </c>
      <c r="P895">
        <v>0</v>
      </c>
      <c r="Q895">
        <v>0</v>
      </c>
      <c r="R895">
        <v>0</v>
      </c>
      <c r="S895">
        <v>0</v>
      </c>
      <c r="T895">
        <v>0</v>
      </c>
      <c r="U895">
        <v>2260</v>
      </c>
      <c r="V895">
        <v>2260</v>
      </c>
      <c r="W895">
        <v>0</v>
      </c>
      <c r="X895">
        <v>11</v>
      </c>
      <c r="Y895">
        <v>0</v>
      </c>
      <c r="Z895">
        <v>0</v>
      </c>
      <c r="AA895">
        <v>2244</v>
      </c>
      <c r="AB895">
        <v>0</v>
      </c>
      <c r="AC895">
        <v>0</v>
      </c>
      <c r="AD895">
        <v>0</v>
      </c>
      <c r="AE895">
        <v>0</v>
      </c>
      <c r="AF895">
        <v>0</v>
      </c>
      <c r="AG895" t="e">
        <v>#N/A</v>
      </c>
      <c r="AH895" t="s">
        <v>1283</v>
      </c>
      <c r="AI895" t="e">
        <v>#N/A</v>
      </c>
      <c r="AJ895" s="12" t="s">
        <v>1297</v>
      </c>
      <c r="AK895" t="s">
        <v>127</v>
      </c>
      <c r="AL895" t="s">
        <v>127</v>
      </c>
      <c r="AM895" s="8">
        <v>45178</v>
      </c>
      <c r="AN895" s="12" t="s">
        <v>1297</v>
      </c>
      <c r="AO895" s="12" t="s">
        <v>1297</v>
      </c>
      <c r="AP895" t="s">
        <v>1703</v>
      </c>
      <c r="AQ895" t="s">
        <v>120</v>
      </c>
      <c r="AR895" t="e">
        <v>#N/A</v>
      </c>
      <c r="AS895" t="s">
        <v>1703</v>
      </c>
      <c r="AU895" s="29" t="str">
        <f>IFERROR(Table4[[#This Row],[THT]]/Table4[[#This Row],[ACD_CALLS]],"")</f>
        <v/>
      </c>
      <c r="AV895" s="29">
        <f>COUNTIF(Roster!B:B,Table4[[#This Row],[EMPLID]])</f>
        <v>0</v>
      </c>
      <c r="AW895" s="29" t="str">
        <f>IF(Table4[[#This Row],[Is Agent ]]=0,"",SUM(Table4[[#This Row],[I_ACD_TIME]],Table4[[#This Row],[I_ACD_OTHER_TIME]],Table4[[#This Row],[I_ACD_AUX_OUT_TIME]],Table4[[#This Row],[I_ACW_TIME]]))</f>
        <v/>
      </c>
    </row>
    <row r="896" spans="1:49" x14ac:dyDescent="0.25">
      <c r="A896" s="29" t="str">
        <f>CONCATENATE(Table4[[#This Row],[CMSID]],"-",Table4[[#This Row],[CALL_DATE]])</f>
        <v>433644-45177</v>
      </c>
      <c r="B896">
        <v>37646101</v>
      </c>
      <c r="C896" s="8">
        <v>45177</v>
      </c>
      <c r="D896" t="s">
        <v>118</v>
      </c>
      <c r="E896">
        <v>39</v>
      </c>
      <c r="F896">
        <v>0</v>
      </c>
      <c r="G896">
        <v>20630</v>
      </c>
      <c r="H896">
        <v>4905</v>
      </c>
      <c r="I896">
        <v>651</v>
      </c>
      <c r="J896">
        <v>7</v>
      </c>
      <c r="K896">
        <v>0</v>
      </c>
      <c r="L896">
        <v>1889</v>
      </c>
      <c r="M896">
        <v>0</v>
      </c>
      <c r="N896">
        <v>0</v>
      </c>
      <c r="O896">
        <v>27</v>
      </c>
      <c r="P896">
        <v>5719</v>
      </c>
      <c r="Q896">
        <v>30</v>
      </c>
      <c r="R896">
        <v>190</v>
      </c>
      <c r="S896">
        <v>5</v>
      </c>
      <c r="T896">
        <v>1</v>
      </c>
      <c r="U896">
        <v>36004</v>
      </c>
      <c r="V896">
        <v>9160</v>
      </c>
      <c r="W896">
        <v>1100</v>
      </c>
      <c r="X896">
        <v>106</v>
      </c>
      <c r="Y896">
        <v>1244</v>
      </c>
      <c r="Z896">
        <v>2467</v>
      </c>
      <c r="AA896">
        <v>0</v>
      </c>
      <c r="AB896">
        <v>2862</v>
      </c>
      <c r="AC896">
        <v>1142</v>
      </c>
      <c r="AD896">
        <v>0</v>
      </c>
      <c r="AE896">
        <v>0</v>
      </c>
      <c r="AF896">
        <v>0</v>
      </c>
      <c r="AG896" t="s">
        <v>1334</v>
      </c>
      <c r="AH896" t="s">
        <v>1291</v>
      </c>
      <c r="AI896" t="s">
        <v>1295</v>
      </c>
      <c r="AJ896" s="12" t="s">
        <v>1297</v>
      </c>
      <c r="AK896" t="s">
        <v>125</v>
      </c>
      <c r="AL896" t="s">
        <v>125</v>
      </c>
      <c r="AM896" s="8">
        <v>45178</v>
      </c>
      <c r="AN896" s="12" t="s">
        <v>1297</v>
      </c>
      <c r="AO896" s="12" t="s">
        <v>1297</v>
      </c>
      <c r="AP896" t="s">
        <v>1703</v>
      </c>
      <c r="AQ896" t="s">
        <v>120</v>
      </c>
      <c r="AR896" s="35">
        <v>433644</v>
      </c>
      <c r="AS896" t="s">
        <v>1703</v>
      </c>
      <c r="AU896" s="29">
        <f>IFERROR(Table4[[#This Row],[THT]]/Table4[[#This Row],[ACD_CALLS]],"")</f>
        <v>0</v>
      </c>
      <c r="AV896" s="29">
        <f>COUNTIF(Roster!B:B,Table4[[#This Row],[EMPLID]])</f>
        <v>1</v>
      </c>
      <c r="AW896" s="29">
        <f>IF(Table4[[#This Row],[Is Agent ]]=0,"",SUM(Table4[[#This Row],[I_ACD_TIME]],Table4[[#This Row],[I_ACD_OTHER_TIME]],Table4[[#This Row],[I_ACD_AUX_OUT_TIME]],Table4[[#This Row],[I_ACW_TIME]]))</f>
        <v>26193</v>
      </c>
    </row>
    <row r="897" spans="1:49" x14ac:dyDescent="0.25">
      <c r="A897" s="29" t="str">
        <f>CONCATENATE(Table4[[#This Row],[CMSID]],"-",Table4[[#This Row],[CALL_DATE]])</f>
        <v>433644-45173</v>
      </c>
      <c r="B897">
        <v>37646101</v>
      </c>
      <c r="C897" s="8">
        <v>45173</v>
      </c>
      <c r="D897" t="s">
        <v>123</v>
      </c>
      <c r="E897">
        <v>0</v>
      </c>
      <c r="F897">
        <v>0</v>
      </c>
      <c r="G897">
        <v>0</v>
      </c>
      <c r="H897">
        <v>0</v>
      </c>
      <c r="I897">
        <v>0</v>
      </c>
      <c r="J897">
        <v>0</v>
      </c>
      <c r="K897">
        <v>0</v>
      </c>
      <c r="L897">
        <v>0</v>
      </c>
      <c r="M897">
        <v>0</v>
      </c>
      <c r="N897">
        <v>0</v>
      </c>
      <c r="O897">
        <v>0</v>
      </c>
      <c r="P897">
        <v>0</v>
      </c>
      <c r="Q897">
        <v>0</v>
      </c>
      <c r="R897">
        <v>0</v>
      </c>
      <c r="S897">
        <v>0</v>
      </c>
      <c r="T897">
        <v>0</v>
      </c>
      <c r="U897">
        <v>0</v>
      </c>
      <c r="V897">
        <v>0</v>
      </c>
      <c r="W897">
        <v>0</v>
      </c>
      <c r="X897">
        <v>0</v>
      </c>
      <c r="Y897">
        <v>0</v>
      </c>
      <c r="Z897">
        <v>0</v>
      </c>
      <c r="AA897">
        <v>0</v>
      </c>
      <c r="AB897">
        <v>0</v>
      </c>
      <c r="AC897">
        <v>0</v>
      </c>
      <c r="AD897">
        <v>0</v>
      </c>
      <c r="AE897">
        <v>0</v>
      </c>
      <c r="AF897">
        <v>0</v>
      </c>
      <c r="AG897" t="s">
        <v>1334</v>
      </c>
      <c r="AH897" t="s">
        <v>1291</v>
      </c>
      <c r="AI897" t="s">
        <v>1295</v>
      </c>
      <c r="AJ897" s="12" t="s">
        <v>1297</v>
      </c>
      <c r="AK897" t="s">
        <v>125</v>
      </c>
      <c r="AL897" t="s">
        <v>125</v>
      </c>
      <c r="AM897" s="8">
        <v>45178</v>
      </c>
      <c r="AN897" s="12" t="s">
        <v>1297</v>
      </c>
      <c r="AO897" s="12" t="s">
        <v>1297</v>
      </c>
      <c r="AP897" t="s">
        <v>1703</v>
      </c>
      <c r="AQ897" t="s">
        <v>120</v>
      </c>
      <c r="AR897" s="35">
        <v>433644</v>
      </c>
      <c r="AS897" t="s">
        <v>1703</v>
      </c>
      <c r="AU897" s="29" t="str">
        <f>IFERROR(Table4[[#This Row],[THT]]/Table4[[#This Row],[ACD_CALLS]],"")</f>
        <v/>
      </c>
      <c r="AV897" s="29">
        <f>COUNTIF(Roster!B:B,Table4[[#This Row],[EMPLID]])</f>
        <v>1</v>
      </c>
      <c r="AW897" s="29">
        <f>IF(Table4[[#This Row],[Is Agent ]]=0,"",SUM(Table4[[#This Row],[I_ACD_TIME]],Table4[[#This Row],[I_ACD_OTHER_TIME]],Table4[[#This Row],[I_ACD_AUX_OUT_TIME]],Table4[[#This Row],[I_ACW_TIME]]))</f>
        <v>0</v>
      </c>
    </row>
    <row r="898" spans="1:49" x14ac:dyDescent="0.25">
      <c r="A898" s="29" t="str">
        <f>CONCATENATE(Table4[[#This Row],[CMSID]],"-",Table4[[#This Row],[CALL_DATE]])</f>
        <v>433644-45177</v>
      </c>
      <c r="B898">
        <v>37646101</v>
      </c>
      <c r="C898" s="8">
        <v>45177</v>
      </c>
      <c r="D898" t="s">
        <v>123</v>
      </c>
      <c r="E898">
        <v>0</v>
      </c>
      <c r="F898">
        <v>0</v>
      </c>
      <c r="G898">
        <v>0</v>
      </c>
      <c r="H898">
        <v>0</v>
      </c>
      <c r="I898">
        <v>0</v>
      </c>
      <c r="J898">
        <v>0</v>
      </c>
      <c r="K898">
        <v>0</v>
      </c>
      <c r="L898">
        <v>0</v>
      </c>
      <c r="M898">
        <v>0</v>
      </c>
      <c r="N898">
        <v>0</v>
      </c>
      <c r="O898">
        <v>0</v>
      </c>
      <c r="P898">
        <v>0</v>
      </c>
      <c r="Q898">
        <v>0</v>
      </c>
      <c r="R898">
        <v>0</v>
      </c>
      <c r="S898">
        <v>0</v>
      </c>
      <c r="T898">
        <v>0</v>
      </c>
      <c r="U898">
        <v>0</v>
      </c>
      <c r="V898">
        <v>0</v>
      </c>
      <c r="W898">
        <v>0</v>
      </c>
      <c r="X898">
        <v>0</v>
      </c>
      <c r="Y898">
        <v>0</v>
      </c>
      <c r="Z898">
        <v>0</v>
      </c>
      <c r="AA898">
        <v>0</v>
      </c>
      <c r="AB898">
        <v>0</v>
      </c>
      <c r="AC898">
        <v>0</v>
      </c>
      <c r="AD898">
        <v>0</v>
      </c>
      <c r="AE898">
        <v>0</v>
      </c>
      <c r="AF898">
        <v>0</v>
      </c>
      <c r="AG898" t="s">
        <v>1334</v>
      </c>
      <c r="AH898" t="s">
        <v>1291</v>
      </c>
      <c r="AI898" t="s">
        <v>1295</v>
      </c>
      <c r="AJ898" s="12" t="s">
        <v>1297</v>
      </c>
      <c r="AK898" t="s">
        <v>125</v>
      </c>
      <c r="AL898" t="s">
        <v>125</v>
      </c>
      <c r="AM898" s="8">
        <v>45178</v>
      </c>
      <c r="AN898" s="12" t="s">
        <v>1297</v>
      </c>
      <c r="AO898" s="12" t="s">
        <v>1297</v>
      </c>
      <c r="AP898" t="s">
        <v>1703</v>
      </c>
      <c r="AQ898" t="s">
        <v>120</v>
      </c>
      <c r="AR898" s="35">
        <v>433644</v>
      </c>
      <c r="AS898" t="s">
        <v>1703</v>
      </c>
      <c r="AU898" s="29" t="str">
        <f>IFERROR(Table4[[#This Row],[THT]]/Table4[[#This Row],[ACD_CALLS]],"")</f>
        <v/>
      </c>
      <c r="AV898" s="29">
        <f>COUNTIF(Roster!B:B,Table4[[#This Row],[EMPLID]])</f>
        <v>1</v>
      </c>
      <c r="AW898" s="29">
        <f>IF(Table4[[#This Row],[Is Agent ]]=0,"",SUM(Table4[[#This Row],[I_ACD_TIME]],Table4[[#This Row],[I_ACD_OTHER_TIME]],Table4[[#This Row],[I_ACD_AUX_OUT_TIME]],Table4[[#This Row],[I_ACW_TIME]]))</f>
        <v>0</v>
      </c>
    </row>
    <row r="899" spans="1:49" x14ac:dyDescent="0.25">
      <c r="A899" s="29" t="str">
        <f>CONCATENATE(Table4[[#This Row],[CMSID]],"-",Table4[[#This Row],[CALL_DATE]])</f>
        <v>433644-45176</v>
      </c>
      <c r="B899">
        <v>37646101</v>
      </c>
      <c r="C899" s="8">
        <v>45176</v>
      </c>
      <c r="D899" t="s">
        <v>118</v>
      </c>
      <c r="E899">
        <v>25</v>
      </c>
      <c r="F899">
        <v>0</v>
      </c>
      <c r="G899">
        <v>15586</v>
      </c>
      <c r="H899">
        <v>4273</v>
      </c>
      <c r="I899">
        <v>847</v>
      </c>
      <c r="J899">
        <v>0</v>
      </c>
      <c r="K899">
        <v>0</v>
      </c>
      <c r="L899">
        <v>7925</v>
      </c>
      <c r="M899">
        <v>0</v>
      </c>
      <c r="N899">
        <v>0</v>
      </c>
      <c r="O899">
        <v>38</v>
      </c>
      <c r="P899">
        <v>5884</v>
      </c>
      <c r="Q899">
        <v>29</v>
      </c>
      <c r="R899">
        <v>124</v>
      </c>
      <c r="S899">
        <v>7</v>
      </c>
      <c r="T899">
        <v>0</v>
      </c>
      <c r="U899">
        <v>36729</v>
      </c>
      <c r="V899">
        <v>14926</v>
      </c>
      <c r="W899">
        <v>1629</v>
      </c>
      <c r="X899">
        <v>10</v>
      </c>
      <c r="Y899">
        <v>0</v>
      </c>
      <c r="Z899">
        <v>2675</v>
      </c>
      <c r="AA899">
        <v>0</v>
      </c>
      <c r="AB899">
        <v>8304</v>
      </c>
      <c r="AC899">
        <v>877</v>
      </c>
      <c r="AD899">
        <v>0</v>
      </c>
      <c r="AE899">
        <v>82</v>
      </c>
      <c r="AF899">
        <v>0</v>
      </c>
      <c r="AG899" t="s">
        <v>1334</v>
      </c>
      <c r="AH899" t="s">
        <v>1291</v>
      </c>
      <c r="AI899" t="s">
        <v>1295</v>
      </c>
      <c r="AJ899" s="12" t="s">
        <v>1297</v>
      </c>
      <c r="AK899" t="s">
        <v>125</v>
      </c>
      <c r="AL899" t="s">
        <v>125</v>
      </c>
      <c r="AM899" s="8">
        <v>45178</v>
      </c>
      <c r="AN899" s="12" t="s">
        <v>1297</v>
      </c>
      <c r="AO899" s="12" t="s">
        <v>1297</v>
      </c>
      <c r="AP899" t="s">
        <v>1703</v>
      </c>
      <c r="AQ899" t="s">
        <v>120</v>
      </c>
      <c r="AR899" s="35">
        <v>433644</v>
      </c>
      <c r="AS899" t="s">
        <v>1703</v>
      </c>
      <c r="AU899" s="29">
        <f>IFERROR(Table4[[#This Row],[THT]]/Table4[[#This Row],[ACD_CALLS]],"")</f>
        <v>0</v>
      </c>
      <c r="AV899" s="29">
        <f>COUNTIF(Roster!B:B,Table4[[#This Row],[EMPLID]])</f>
        <v>1</v>
      </c>
      <c r="AW899" s="29">
        <f>IF(Table4[[#This Row],[Is Agent ]]=0,"",SUM(Table4[[#This Row],[I_ACD_TIME]],Table4[[#This Row],[I_ACD_OTHER_TIME]],Table4[[#This Row],[I_ACD_AUX_OUT_TIME]],Table4[[#This Row],[I_ACW_TIME]]))</f>
        <v>20706</v>
      </c>
    </row>
    <row r="900" spans="1:49" x14ac:dyDescent="0.25">
      <c r="A900" s="29" t="str">
        <f>CONCATENATE(Table4[[#This Row],[CMSID]],"-",Table4[[#This Row],[CALL_DATE]])</f>
        <v>433644-45173</v>
      </c>
      <c r="B900">
        <v>37646101</v>
      </c>
      <c r="C900" s="8">
        <v>45173</v>
      </c>
      <c r="D900" t="s">
        <v>118</v>
      </c>
      <c r="E900">
        <v>18</v>
      </c>
      <c r="F900">
        <v>0</v>
      </c>
      <c r="G900">
        <v>10548</v>
      </c>
      <c r="H900">
        <v>2377</v>
      </c>
      <c r="I900">
        <v>59</v>
      </c>
      <c r="J900">
        <v>10</v>
      </c>
      <c r="K900">
        <v>0</v>
      </c>
      <c r="L900">
        <v>3482</v>
      </c>
      <c r="M900">
        <v>0</v>
      </c>
      <c r="N900">
        <v>0</v>
      </c>
      <c r="O900">
        <v>13</v>
      </c>
      <c r="P900">
        <v>3666</v>
      </c>
      <c r="Q900">
        <v>13</v>
      </c>
      <c r="R900">
        <v>88</v>
      </c>
      <c r="S900">
        <v>1</v>
      </c>
      <c r="T900">
        <v>0</v>
      </c>
      <c r="U900">
        <v>25341</v>
      </c>
      <c r="V900">
        <v>10928</v>
      </c>
      <c r="W900">
        <v>1390</v>
      </c>
      <c r="X900">
        <v>595</v>
      </c>
      <c r="Y900">
        <v>0</v>
      </c>
      <c r="Z900">
        <v>1478</v>
      </c>
      <c r="AA900">
        <v>0</v>
      </c>
      <c r="AB900">
        <v>3481</v>
      </c>
      <c r="AC900">
        <v>666</v>
      </c>
      <c r="AD900">
        <v>0</v>
      </c>
      <c r="AE900">
        <v>3968</v>
      </c>
      <c r="AF900">
        <v>0</v>
      </c>
      <c r="AG900" t="s">
        <v>1334</v>
      </c>
      <c r="AH900" t="s">
        <v>1291</v>
      </c>
      <c r="AI900" t="s">
        <v>1295</v>
      </c>
      <c r="AJ900" s="12" t="s">
        <v>1297</v>
      </c>
      <c r="AK900" t="s">
        <v>125</v>
      </c>
      <c r="AL900" t="s">
        <v>125</v>
      </c>
      <c r="AM900" s="8">
        <v>45178</v>
      </c>
      <c r="AN900" s="12" t="s">
        <v>1297</v>
      </c>
      <c r="AO900" s="12" t="s">
        <v>1297</v>
      </c>
      <c r="AP900" t="s">
        <v>1703</v>
      </c>
      <c r="AQ900" t="s">
        <v>120</v>
      </c>
      <c r="AR900" s="35">
        <v>433644</v>
      </c>
      <c r="AS900" t="s">
        <v>1703</v>
      </c>
      <c r="AU900" s="29">
        <f>IFERROR(Table4[[#This Row],[THT]]/Table4[[#This Row],[ACD_CALLS]],"")</f>
        <v>0</v>
      </c>
      <c r="AV900" s="29">
        <f>COUNTIF(Roster!B:B,Table4[[#This Row],[EMPLID]])</f>
        <v>1</v>
      </c>
      <c r="AW900" s="29">
        <f>IF(Table4[[#This Row],[Is Agent ]]=0,"",SUM(Table4[[#This Row],[I_ACD_TIME]],Table4[[#This Row],[I_ACD_OTHER_TIME]],Table4[[#This Row],[I_ACD_AUX_OUT_TIME]],Table4[[#This Row],[I_ACW_TIME]]))</f>
        <v>12994</v>
      </c>
    </row>
    <row r="901" spans="1:49" x14ac:dyDescent="0.25">
      <c r="A901" s="29" t="str">
        <f>CONCATENATE(Table4[[#This Row],[CMSID]],"-",Table4[[#This Row],[CALL_DATE]])</f>
        <v>433644-45176</v>
      </c>
      <c r="B901">
        <v>37646101</v>
      </c>
      <c r="C901" s="8">
        <v>45176</v>
      </c>
      <c r="D901" t="s">
        <v>123</v>
      </c>
      <c r="E901">
        <v>0</v>
      </c>
      <c r="F901">
        <v>0</v>
      </c>
      <c r="G901">
        <v>0</v>
      </c>
      <c r="H901">
        <v>0</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t="s">
        <v>1334</v>
      </c>
      <c r="AH901" t="s">
        <v>1291</v>
      </c>
      <c r="AI901" t="s">
        <v>1295</v>
      </c>
      <c r="AJ901" s="12" t="s">
        <v>1297</v>
      </c>
      <c r="AK901" t="s">
        <v>125</v>
      </c>
      <c r="AL901" t="s">
        <v>125</v>
      </c>
      <c r="AM901" s="8">
        <v>45178</v>
      </c>
      <c r="AN901" s="12" t="s">
        <v>1297</v>
      </c>
      <c r="AO901" s="12" t="s">
        <v>1297</v>
      </c>
      <c r="AP901" t="s">
        <v>1703</v>
      </c>
      <c r="AQ901" t="s">
        <v>120</v>
      </c>
      <c r="AR901" s="35">
        <v>433644</v>
      </c>
      <c r="AS901" t="s">
        <v>1703</v>
      </c>
      <c r="AU901" s="29" t="str">
        <f>IFERROR(Table4[[#This Row],[THT]]/Table4[[#This Row],[ACD_CALLS]],"")</f>
        <v/>
      </c>
      <c r="AV901" s="29">
        <f>COUNTIF(Roster!B:B,Table4[[#This Row],[EMPLID]])</f>
        <v>1</v>
      </c>
      <c r="AW901" s="29">
        <f>IF(Table4[[#This Row],[Is Agent ]]=0,"",SUM(Table4[[#This Row],[I_ACD_TIME]],Table4[[#This Row],[I_ACD_OTHER_TIME]],Table4[[#This Row],[I_ACD_AUX_OUT_TIME]],Table4[[#This Row],[I_ACW_TIME]]))</f>
        <v>0</v>
      </c>
    </row>
    <row r="902" spans="1:49" x14ac:dyDescent="0.25">
      <c r="A902" s="29" t="str">
        <f>CONCATENATE(Table4[[#This Row],[CMSID]],"-",Table4[[#This Row],[CALL_DATE]])</f>
        <v>241642-45173</v>
      </c>
      <c r="B902">
        <v>5652101</v>
      </c>
      <c r="C902" s="8">
        <v>45173</v>
      </c>
      <c r="D902" t="s">
        <v>118</v>
      </c>
      <c r="E902">
        <v>0</v>
      </c>
      <c r="F902">
        <v>0</v>
      </c>
      <c r="G902">
        <v>0</v>
      </c>
      <c r="H902">
        <v>0</v>
      </c>
      <c r="I902">
        <v>0</v>
      </c>
      <c r="J902">
        <v>0</v>
      </c>
      <c r="K902">
        <v>0</v>
      </c>
      <c r="L902">
        <v>0</v>
      </c>
      <c r="M902">
        <v>0</v>
      </c>
      <c r="N902">
        <v>0</v>
      </c>
      <c r="O902">
        <v>0</v>
      </c>
      <c r="P902">
        <v>0</v>
      </c>
      <c r="Q902">
        <v>0</v>
      </c>
      <c r="R902">
        <v>0</v>
      </c>
      <c r="S902">
        <v>0</v>
      </c>
      <c r="T902">
        <v>0</v>
      </c>
      <c r="U902">
        <v>31</v>
      </c>
      <c r="V902">
        <v>31</v>
      </c>
      <c r="W902">
        <v>0</v>
      </c>
      <c r="X902">
        <v>25</v>
      </c>
      <c r="Y902">
        <v>0</v>
      </c>
      <c r="Z902">
        <v>0</v>
      </c>
      <c r="AA902">
        <v>0</v>
      </c>
      <c r="AB902">
        <v>0</v>
      </c>
      <c r="AC902">
        <v>0</v>
      </c>
      <c r="AD902">
        <v>0</v>
      </c>
      <c r="AE902">
        <v>0</v>
      </c>
      <c r="AF902">
        <v>0</v>
      </c>
      <c r="AG902" t="s">
        <v>1302</v>
      </c>
      <c r="AH902" t="s">
        <v>1285</v>
      </c>
      <c r="AI902" t="s">
        <v>1295</v>
      </c>
      <c r="AJ902" s="12" t="s">
        <v>1297</v>
      </c>
      <c r="AK902" t="s">
        <v>125</v>
      </c>
      <c r="AL902" t="s">
        <v>125</v>
      </c>
      <c r="AM902" s="8">
        <v>45178</v>
      </c>
      <c r="AN902" s="12" t="s">
        <v>1297</v>
      </c>
      <c r="AO902" s="12" t="s">
        <v>1297</v>
      </c>
      <c r="AP902" t="s">
        <v>1703</v>
      </c>
      <c r="AQ902" t="s">
        <v>120</v>
      </c>
      <c r="AR902" s="35">
        <v>241642</v>
      </c>
      <c r="AS902" t="s">
        <v>1703</v>
      </c>
      <c r="AU902" s="29" t="str">
        <f>IFERROR(Table4[[#This Row],[THT]]/Table4[[#This Row],[ACD_CALLS]],"")</f>
        <v/>
      </c>
      <c r="AV902" s="29">
        <f>COUNTIF(Roster!B:B,Table4[[#This Row],[EMPLID]])</f>
        <v>1</v>
      </c>
      <c r="AW902" s="29">
        <f>IF(Table4[[#This Row],[Is Agent ]]=0,"",SUM(Table4[[#This Row],[I_ACD_TIME]],Table4[[#This Row],[I_ACD_OTHER_TIME]],Table4[[#This Row],[I_ACD_AUX_OUT_TIME]],Table4[[#This Row],[I_ACW_TIME]]))</f>
        <v>0</v>
      </c>
    </row>
    <row r="903" spans="1:49" x14ac:dyDescent="0.25">
      <c r="A903" s="29" t="str">
        <f>CONCATENATE(Table4[[#This Row],[CMSID]],"-",Table4[[#This Row],[CALL_DATE]])</f>
        <v>241642-45173</v>
      </c>
      <c r="B903">
        <v>5652101</v>
      </c>
      <c r="C903" s="8">
        <v>45173</v>
      </c>
      <c r="D903" t="s">
        <v>123</v>
      </c>
      <c r="E903">
        <v>0</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t="s">
        <v>1302</v>
      </c>
      <c r="AH903" t="s">
        <v>1285</v>
      </c>
      <c r="AI903" t="s">
        <v>1295</v>
      </c>
      <c r="AJ903" s="12" t="s">
        <v>1297</v>
      </c>
      <c r="AK903" t="s">
        <v>125</v>
      </c>
      <c r="AL903" t="s">
        <v>125</v>
      </c>
      <c r="AM903" s="8">
        <v>45178</v>
      </c>
      <c r="AN903" s="12" t="s">
        <v>1297</v>
      </c>
      <c r="AO903" s="12" t="s">
        <v>1297</v>
      </c>
      <c r="AP903" t="s">
        <v>1703</v>
      </c>
      <c r="AQ903" t="s">
        <v>120</v>
      </c>
      <c r="AR903" s="35">
        <v>241642</v>
      </c>
      <c r="AS903" t="s">
        <v>1703</v>
      </c>
      <c r="AU903" s="29" t="str">
        <f>IFERROR(Table4[[#This Row],[THT]]/Table4[[#This Row],[ACD_CALLS]],"")</f>
        <v/>
      </c>
      <c r="AV903" s="29">
        <f>COUNTIF(Roster!B:B,Table4[[#This Row],[EMPLID]])</f>
        <v>1</v>
      </c>
      <c r="AW903" s="29">
        <f>IF(Table4[[#This Row],[Is Agent ]]=0,"",SUM(Table4[[#This Row],[I_ACD_TIME]],Table4[[#This Row],[I_ACD_OTHER_TIME]],Table4[[#This Row],[I_ACD_AUX_OUT_TIME]],Table4[[#This Row],[I_ACW_TIME]]))</f>
        <v>0</v>
      </c>
    </row>
    <row r="904" spans="1:49" x14ac:dyDescent="0.25">
      <c r="A904" s="29" t="str">
        <f>CONCATENATE(Table4[[#This Row],[CMSID]],"-",Table4[[#This Row],[CALL_DATE]])</f>
        <v>241642-45174</v>
      </c>
      <c r="B904">
        <v>5652101</v>
      </c>
      <c r="C904" s="8">
        <v>45174</v>
      </c>
      <c r="D904" t="s">
        <v>123</v>
      </c>
      <c r="E904">
        <v>0</v>
      </c>
      <c r="F904">
        <v>0</v>
      </c>
      <c r="G904">
        <v>0</v>
      </c>
      <c r="H904">
        <v>0</v>
      </c>
      <c r="I904">
        <v>0</v>
      </c>
      <c r="J904">
        <v>0</v>
      </c>
      <c r="K904">
        <v>0</v>
      </c>
      <c r="L904">
        <v>0</v>
      </c>
      <c r="M904">
        <v>0</v>
      </c>
      <c r="N904">
        <v>0</v>
      </c>
      <c r="O904">
        <v>0</v>
      </c>
      <c r="P904">
        <v>0</v>
      </c>
      <c r="Q904">
        <v>0</v>
      </c>
      <c r="R904">
        <v>0</v>
      </c>
      <c r="S904">
        <v>0</v>
      </c>
      <c r="T904">
        <v>0</v>
      </c>
      <c r="U904">
        <v>0</v>
      </c>
      <c r="V904">
        <v>0</v>
      </c>
      <c r="W904">
        <v>0</v>
      </c>
      <c r="X904">
        <v>0</v>
      </c>
      <c r="Y904">
        <v>0</v>
      </c>
      <c r="Z904">
        <v>0</v>
      </c>
      <c r="AA904">
        <v>0</v>
      </c>
      <c r="AB904">
        <v>0</v>
      </c>
      <c r="AC904">
        <v>0</v>
      </c>
      <c r="AD904">
        <v>0</v>
      </c>
      <c r="AE904">
        <v>0</v>
      </c>
      <c r="AF904">
        <v>0</v>
      </c>
      <c r="AG904" t="s">
        <v>1302</v>
      </c>
      <c r="AH904" t="s">
        <v>1285</v>
      </c>
      <c r="AI904" t="s">
        <v>1295</v>
      </c>
      <c r="AJ904" s="12" t="s">
        <v>1297</v>
      </c>
      <c r="AK904" t="s">
        <v>125</v>
      </c>
      <c r="AL904" t="s">
        <v>125</v>
      </c>
      <c r="AM904" s="8">
        <v>45178</v>
      </c>
      <c r="AN904" s="12" t="s">
        <v>1297</v>
      </c>
      <c r="AO904" s="12" t="s">
        <v>1297</v>
      </c>
      <c r="AP904" t="s">
        <v>1703</v>
      </c>
      <c r="AQ904" t="s">
        <v>120</v>
      </c>
      <c r="AR904" s="35">
        <v>241642</v>
      </c>
      <c r="AS904" t="s">
        <v>1703</v>
      </c>
      <c r="AU904" s="29" t="str">
        <f>IFERROR(Table4[[#This Row],[THT]]/Table4[[#This Row],[ACD_CALLS]],"")</f>
        <v/>
      </c>
      <c r="AV904" s="29">
        <f>COUNTIF(Roster!B:B,Table4[[#This Row],[EMPLID]])</f>
        <v>1</v>
      </c>
      <c r="AW904" s="29">
        <f>IF(Table4[[#This Row],[Is Agent ]]=0,"",SUM(Table4[[#This Row],[I_ACD_TIME]],Table4[[#This Row],[I_ACD_OTHER_TIME]],Table4[[#This Row],[I_ACD_AUX_OUT_TIME]],Table4[[#This Row],[I_ACW_TIME]]))</f>
        <v>0</v>
      </c>
    </row>
    <row r="905" spans="1:49" x14ac:dyDescent="0.25">
      <c r="A905" s="29" t="str">
        <f>CONCATENATE(Table4[[#This Row],[CMSID]],"-",Table4[[#This Row],[CALL_DATE]])</f>
        <v>241642-45175</v>
      </c>
      <c r="B905">
        <v>5652101</v>
      </c>
      <c r="C905" s="8">
        <v>45175</v>
      </c>
      <c r="D905" t="s">
        <v>118</v>
      </c>
      <c r="E905">
        <v>0</v>
      </c>
      <c r="F905">
        <v>0</v>
      </c>
      <c r="G905">
        <v>0</v>
      </c>
      <c r="H905">
        <v>0</v>
      </c>
      <c r="I905">
        <v>0</v>
      </c>
      <c r="J905">
        <v>0</v>
      </c>
      <c r="K905">
        <v>0</v>
      </c>
      <c r="L905">
        <v>0</v>
      </c>
      <c r="M905">
        <v>0</v>
      </c>
      <c r="N905">
        <v>0</v>
      </c>
      <c r="O905">
        <v>0</v>
      </c>
      <c r="P905">
        <v>0</v>
      </c>
      <c r="Q905">
        <v>0</v>
      </c>
      <c r="R905">
        <v>0</v>
      </c>
      <c r="S905">
        <v>0</v>
      </c>
      <c r="T905">
        <v>0</v>
      </c>
      <c r="U905">
        <v>12</v>
      </c>
      <c r="V905">
        <v>12</v>
      </c>
      <c r="W905">
        <v>0</v>
      </c>
      <c r="X905">
        <v>6</v>
      </c>
      <c r="Y905">
        <v>0</v>
      </c>
      <c r="Z905">
        <v>0</v>
      </c>
      <c r="AA905">
        <v>0</v>
      </c>
      <c r="AB905">
        <v>0</v>
      </c>
      <c r="AC905">
        <v>0</v>
      </c>
      <c r="AD905">
        <v>0</v>
      </c>
      <c r="AE905">
        <v>0</v>
      </c>
      <c r="AF905">
        <v>0</v>
      </c>
      <c r="AG905" t="s">
        <v>1302</v>
      </c>
      <c r="AH905" t="s">
        <v>1285</v>
      </c>
      <c r="AI905" t="s">
        <v>1295</v>
      </c>
      <c r="AJ905" s="12" t="s">
        <v>1297</v>
      </c>
      <c r="AK905" t="s">
        <v>125</v>
      </c>
      <c r="AL905" t="s">
        <v>125</v>
      </c>
      <c r="AM905" s="8">
        <v>45178</v>
      </c>
      <c r="AN905" s="12" t="s">
        <v>1297</v>
      </c>
      <c r="AO905" s="12" t="s">
        <v>1297</v>
      </c>
      <c r="AP905" t="s">
        <v>1703</v>
      </c>
      <c r="AQ905" t="s">
        <v>120</v>
      </c>
      <c r="AR905" s="35">
        <v>241642</v>
      </c>
      <c r="AS905" t="s">
        <v>1703</v>
      </c>
      <c r="AU905" s="29" t="str">
        <f>IFERROR(Table4[[#This Row],[THT]]/Table4[[#This Row],[ACD_CALLS]],"")</f>
        <v/>
      </c>
      <c r="AV905" s="29">
        <f>COUNTIF(Roster!B:B,Table4[[#This Row],[EMPLID]])</f>
        <v>1</v>
      </c>
      <c r="AW905" s="29">
        <f>IF(Table4[[#This Row],[Is Agent ]]=0,"",SUM(Table4[[#This Row],[I_ACD_TIME]],Table4[[#This Row],[I_ACD_OTHER_TIME]],Table4[[#This Row],[I_ACD_AUX_OUT_TIME]],Table4[[#This Row],[I_ACW_TIME]]))</f>
        <v>0</v>
      </c>
    </row>
    <row r="906" spans="1:49" x14ac:dyDescent="0.25">
      <c r="A906" s="29" t="str">
        <f>CONCATENATE(Table4[[#This Row],[CMSID]],"-",Table4[[#This Row],[CALL_DATE]])</f>
        <v>241642-45171</v>
      </c>
      <c r="B906">
        <v>5652101</v>
      </c>
      <c r="C906" s="8">
        <v>45171</v>
      </c>
      <c r="D906" t="s">
        <v>123</v>
      </c>
      <c r="E906">
        <v>0</v>
      </c>
      <c r="F906">
        <v>0</v>
      </c>
      <c r="G906">
        <v>0</v>
      </c>
      <c r="H906">
        <v>0</v>
      </c>
      <c r="I906">
        <v>0</v>
      </c>
      <c r="J906">
        <v>0</v>
      </c>
      <c r="K906">
        <v>0</v>
      </c>
      <c r="L906">
        <v>0</v>
      </c>
      <c r="M906">
        <v>0</v>
      </c>
      <c r="N906">
        <v>0</v>
      </c>
      <c r="O906">
        <v>0</v>
      </c>
      <c r="P906">
        <v>0</v>
      </c>
      <c r="Q906">
        <v>0</v>
      </c>
      <c r="R906">
        <v>0</v>
      </c>
      <c r="S906">
        <v>0</v>
      </c>
      <c r="T906">
        <v>0</v>
      </c>
      <c r="U906">
        <v>0</v>
      </c>
      <c r="V906">
        <v>0</v>
      </c>
      <c r="W906">
        <v>0</v>
      </c>
      <c r="X906">
        <v>0</v>
      </c>
      <c r="Y906">
        <v>0</v>
      </c>
      <c r="Z906">
        <v>0</v>
      </c>
      <c r="AA906">
        <v>0</v>
      </c>
      <c r="AB906">
        <v>0</v>
      </c>
      <c r="AC906">
        <v>0</v>
      </c>
      <c r="AD906">
        <v>0</v>
      </c>
      <c r="AE906">
        <v>0</v>
      </c>
      <c r="AF906">
        <v>0</v>
      </c>
      <c r="AG906" t="s">
        <v>1302</v>
      </c>
      <c r="AH906" t="s">
        <v>1285</v>
      </c>
      <c r="AI906" t="s">
        <v>1295</v>
      </c>
      <c r="AJ906" s="12" t="s">
        <v>1297</v>
      </c>
      <c r="AK906" t="s">
        <v>125</v>
      </c>
      <c r="AL906" t="s">
        <v>125</v>
      </c>
      <c r="AM906" s="8">
        <v>45171</v>
      </c>
      <c r="AN906" s="12" t="s">
        <v>1297</v>
      </c>
      <c r="AO906" s="12" t="s">
        <v>1297</v>
      </c>
      <c r="AP906" t="s">
        <v>1703</v>
      </c>
      <c r="AQ906" t="s">
        <v>120</v>
      </c>
      <c r="AR906" s="35">
        <v>241642</v>
      </c>
      <c r="AS906" t="s">
        <v>1703</v>
      </c>
      <c r="AU906" s="29" t="str">
        <f>IFERROR(Table4[[#This Row],[THT]]/Table4[[#This Row],[ACD_CALLS]],"")</f>
        <v/>
      </c>
      <c r="AV906" s="29">
        <f>COUNTIF(Roster!B:B,Table4[[#This Row],[EMPLID]])</f>
        <v>1</v>
      </c>
      <c r="AW906" s="29">
        <f>IF(Table4[[#This Row],[Is Agent ]]=0,"",SUM(Table4[[#This Row],[I_ACD_TIME]],Table4[[#This Row],[I_ACD_OTHER_TIME]],Table4[[#This Row],[I_ACD_AUX_OUT_TIME]],Table4[[#This Row],[I_ACW_TIME]]))</f>
        <v>0</v>
      </c>
    </row>
    <row r="907" spans="1:49" x14ac:dyDescent="0.25">
      <c r="A907" s="29" t="str">
        <f>CONCATENATE(Table4[[#This Row],[CMSID]],"-",Table4[[#This Row],[CALL_DATE]])</f>
        <v>241642-45175</v>
      </c>
      <c r="B907">
        <v>5652101</v>
      </c>
      <c r="C907" s="8">
        <v>45175</v>
      </c>
      <c r="D907" t="s">
        <v>123</v>
      </c>
      <c r="E907">
        <v>0</v>
      </c>
      <c r="F907">
        <v>0</v>
      </c>
      <c r="G907">
        <v>0</v>
      </c>
      <c r="H907">
        <v>0</v>
      </c>
      <c r="I907">
        <v>0</v>
      </c>
      <c r="J907">
        <v>0</v>
      </c>
      <c r="K907">
        <v>0</v>
      </c>
      <c r="L907">
        <v>0</v>
      </c>
      <c r="M907">
        <v>0</v>
      </c>
      <c r="N907">
        <v>0</v>
      </c>
      <c r="O907">
        <v>0</v>
      </c>
      <c r="P907">
        <v>0</v>
      </c>
      <c r="Q907">
        <v>0</v>
      </c>
      <c r="R907">
        <v>0</v>
      </c>
      <c r="S907">
        <v>0</v>
      </c>
      <c r="T907">
        <v>0</v>
      </c>
      <c r="U907">
        <v>0</v>
      </c>
      <c r="V907">
        <v>0</v>
      </c>
      <c r="W907">
        <v>0</v>
      </c>
      <c r="X907">
        <v>0</v>
      </c>
      <c r="Y907">
        <v>0</v>
      </c>
      <c r="Z907">
        <v>0</v>
      </c>
      <c r="AA907">
        <v>0</v>
      </c>
      <c r="AB907">
        <v>0</v>
      </c>
      <c r="AC907">
        <v>0</v>
      </c>
      <c r="AD907">
        <v>0</v>
      </c>
      <c r="AE907">
        <v>0</v>
      </c>
      <c r="AF907">
        <v>0</v>
      </c>
      <c r="AG907" t="s">
        <v>1302</v>
      </c>
      <c r="AH907" t="s">
        <v>1285</v>
      </c>
      <c r="AI907" t="s">
        <v>1295</v>
      </c>
      <c r="AJ907" s="12" t="s">
        <v>1297</v>
      </c>
      <c r="AK907" t="s">
        <v>125</v>
      </c>
      <c r="AL907" t="s">
        <v>125</v>
      </c>
      <c r="AM907" s="8">
        <v>45178</v>
      </c>
      <c r="AN907" s="12" t="s">
        <v>1297</v>
      </c>
      <c r="AO907" s="12" t="s">
        <v>1297</v>
      </c>
      <c r="AP907" t="s">
        <v>1703</v>
      </c>
      <c r="AQ907" t="s">
        <v>120</v>
      </c>
      <c r="AR907" s="35">
        <v>241642</v>
      </c>
      <c r="AS907" t="s">
        <v>1703</v>
      </c>
      <c r="AU907" s="29" t="str">
        <f>IFERROR(Table4[[#This Row],[THT]]/Table4[[#This Row],[ACD_CALLS]],"")</f>
        <v/>
      </c>
      <c r="AV907" s="29">
        <f>COUNTIF(Roster!B:B,Table4[[#This Row],[EMPLID]])</f>
        <v>1</v>
      </c>
      <c r="AW907" s="29">
        <f>IF(Table4[[#This Row],[Is Agent ]]=0,"",SUM(Table4[[#This Row],[I_ACD_TIME]],Table4[[#This Row],[I_ACD_OTHER_TIME]],Table4[[#This Row],[I_ACD_AUX_OUT_TIME]],Table4[[#This Row],[I_ACW_TIME]]))</f>
        <v>0</v>
      </c>
    </row>
    <row r="908" spans="1:49" x14ac:dyDescent="0.25">
      <c r="A908" s="29" t="str">
        <f>CONCATENATE(Table4[[#This Row],[CMSID]],"-",Table4[[#This Row],[CALL_DATE]])</f>
        <v>241642-45178</v>
      </c>
      <c r="B908">
        <v>5652101</v>
      </c>
      <c r="C908" s="8">
        <v>45178</v>
      </c>
      <c r="D908" t="s">
        <v>118</v>
      </c>
      <c r="E908">
        <v>0</v>
      </c>
      <c r="F908">
        <v>0</v>
      </c>
      <c r="G908">
        <v>0</v>
      </c>
      <c r="H908">
        <v>0</v>
      </c>
      <c r="I908">
        <v>0</v>
      </c>
      <c r="J908">
        <v>0</v>
      </c>
      <c r="K908">
        <v>0</v>
      </c>
      <c r="L908">
        <v>0</v>
      </c>
      <c r="M908">
        <v>0</v>
      </c>
      <c r="N908">
        <v>0</v>
      </c>
      <c r="O908">
        <v>0</v>
      </c>
      <c r="P908">
        <v>0</v>
      </c>
      <c r="Q908">
        <v>0</v>
      </c>
      <c r="R908">
        <v>0</v>
      </c>
      <c r="S908">
        <v>0</v>
      </c>
      <c r="T908">
        <v>0</v>
      </c>
      <c r="U908">
        <v>39</v>
      </c>
      <c r="V908">
        <v>39</v>
      </c>
      <c r="W908">
        <v>0</v>
      </c>
      <c r="X908">
        <v>34</v>
      </c>
      <c r="Y908">
        <v>0</v>
      </c>
      <c r="Z908">
        <v>0</v>
      </c>
      <c r="AA908">
        <v>0</v>
      </c>
      <c r="AB908">
        <v>0</v>
      </c>
      <c r="AC908">
        <v>0</v>
      </c>
      <c r="AD908">
        <v>0</v>
      </c>
      <c r="AE908">
        <v>0</v>
      </c>
      <c r="AF908">
        <v>0</v>
      </c>
      <c r="AG908" t="s">
        <v>1302</v>
      </c>
      <c r="AH908" t="s">
        <v>1285</v>
      </c>
      <c r="AI908" t="s">
        <v>1295</v>
      </c>
      <c r="AJ908" s="12" t="s">
        <v>1297</v>
      </c>
      <c r="AK908" t="s">
        <v>125</v>
      </c>
      <c r="AL908" t="s">
        <v>125</v>
      </c>
      <c r="AM908" s="8">
        <v>45178</v>
      </c>
      <c r="AN908" s="12" t="s">
        <v>1297</v>
      </c>
      <c r="AO908" s="12" t="s">
        <v>1297</v>
      </c>
      <c r="AP908" t="s">
        <v>1703</v>
      </c>
      <c r="AQ908" t="s">
        <v>120</v>
      </c>
      <c r="AR908" s="35">
        <v>241642</v>
      </c>
      <c r="AS908" t="s">
        <v>1703</v>
      </c>
      <c r="AU908" s="29" t="str">
        <f>IFERROR(Table4[[#This Row],[THT]]/Table4[[#This Row],[ACD_CALLS]],"")</f>
        <v/>
      </c>
      <c r="AV908" s="29">
        <f>COUNTIF(Roster!B:B,Table4[[#This Row],[EMPLID]])</f>
        <v>1</v>
      </c>
      <c r="AW908" s="29">
        <f>IF(Table4[[#This Row],[Is Agent ]]=0,"",SUM(Table4[[#This Row],[I_ACD_TIME]],Table4[[#This Row],[I_ACD_OTHER_TIME]],Table4[[#This Row],[I_ACD_AUX_OUT_TIME]],Table4[[#This Row],[I_ACW_TIME]]))</f>
        <v>0</v>
      </c>
    </row>
    <row r="909" spans="1:49" x14ac:dyDescent="0.25">
      <c r="A909" s="29" t="str">
        <f>CONCATENATE(Table4[[#This Row],[CMSID]],"-",Table4[[#This Row],[CALL_DATE]])</f>
        <v>241642-45178</v>
      </c>
      <c r="B909">
        <v>5652101</v>
      </c>
      <c r="C909" s="8">
        <v>45178</v>
      </c>
      <c r="D909" t="s">
        <v>123</v>
      </c>
      <c r="E909">
        <v>0</v>
      </c>
      <c r="F909">
        <v>0</v>
      </c>
      <c r="G909">
        <v>0</v>
      </c>
      <c r="H909">
        <v>0</v>
      </c>
      <c r="I909">
        <v>0</v>
      </c>
      <c r="J909">
        <v>0</v>
      </c>
      <c r="K909">
        <v>0</v>
      </c>
      <c r="L909">
        <v>0</v>
      </c>
      <c r="M909">
        <v>0</v>
      </c>
      <c r="N909">
        <v>0</v>
      </c>
      <c r="O909">
        <v>0</v>
      </c>
      <c r="P909">
        <v>0</v>
      </c>
      <c r="Q909">
        <v>0</v>
      </c>
      <c r="R909">
        <v>0</v>
      </c>
      <c r="S909">
        <v>0</v>
      </c>
      <c r="T909">
        <v>0</v>
      </c>
      <c r="U909">
        <v>0</v>
      </c>
      <c r="V909">
        <v>0</v>
      </c>
      <c r="W909">
        <v>0</v>
      </c>
      <c r="X909">
        <v>0</v>
      </c>
      <c r="Y909">
        <v>0</v>
      </c>
      <c r="Z909">
        <v>0</v>
      </c>
      <c r="AA909">
        <v>0</v>
      </c>
      <c r="AB909">
        <v>0</v>
      </c>
      <c r="AC909">
        <v>0</v>
      </c>
      <c r="AD909">
        <v>0</v>
      </c>
      <c r="AE909">
        <v>0</v>
      </c>
      <c r="AF909">
        <v>0</v>
      </c>
      <c r="AG909" t="s">
        <v>1302</v>
      </c>
      <c r="AH909" t="s">
        <v>1285</v>
      </c>
      <c r="AI909" t="s">
        <v>1295</v>
      </c>
      <c r="AJ909" s="12" t="s">
        <v>1297</v>
      </c>
      <c r="AK909" t="s">
        <v>125</v>
      </c>
      <c r="AL909" t="s">
        <v>125</v>
      </c>
      <c r="AM909" s="8">
        <v>45178</v>
      </c>
      <c r="AN909" s="12" t="s">
        <v>1297</v>
      </c>
      <c r="AO909" s="12" t="s">
        <v>1297</v>
      </c>
      <c r="AP909" t="s">
        <v>1703</v>
      </c>
      <c r="AQ909" t="s">
        <v>120</v>
      </c>
      <c r="AR909" s="35">
        <v>241642</v>
      </c>
      <c r="AS909" t="s">
        <v>1703</v>
      </c>
      <c r="AU909" s="29" t="str">
        <f>IFERROR(Table4[[#This Row],[THT]]/Table4[[#This Row],[ACD_CALLS]],"")</f>
        <v/>
      </c>
      <c r="AV909" s="29">
        <f>COUNTIF(Roster!B:B,Table4[[#This Row],[EMPLID]])</f>
        <v>1</v>
      </c>
      <c r="AW909" s="29">
        <f>IF(Table4[[#This Row],[Is Agent ]]=0,"",SUM(Table4[[#This Row],[I_ACD_TIME]],Table4[[#This Row],[I_ACD_OTHER_TIME]],Table4[[#This Row],[I_ACD_AUX_OUT_TIME]],Table4[[#This Row],[I_ACW_TIME]]))</f>
        <v>0</v>
      </c>
    </row>
    <row r="910" spans="1:49" x14ac:dyDescent="0.25">
      <c r="A910" s="29" t="str">
        <f>CONCATENATE(Table4[[#This Row],[CMSID]],"-",Table4[[#This Row],[CALL_DATE]])</f>
        <v>241642-45174</v>
      </c>
      <c r="B910">
        <v>5652101</v>
      </c>
      <c r="C910" s="8">
        <v>45174</v>
      </c>
      <c r="D910" t="s">
        <v>118</v>
      </c>
      <c r="E910">
        <v>0</v>
      </c>
      <c r="F910">
        <v>0</v>
      </c>
      <c r="G910">
        <v>0</v>
      </c>
      <c r="H910">
        <v>0</v>
      </c>
      <c r="I910">
        <v>0</v>
      </c>
      <c r="J910">
        <v>0</v>
      </c>
      <c r="K910">
        <v>0</v>
      </c>
      <c r="L910">
        <v>0</v>
      </c>
      <c r="M910">
        <v>0</v>
      </c>
      <c r="N910">
        <v>0</v>
      </c>
      <c r="O910">
        <v>0</v>
      </c>
      <c r="P910">
        <v>0</v>
      </c>
      <c r="Q910">
        <v>0</v>
      </c>
      <c r="R910">
        <v>0</v>
      </c>
      <c r="S910">
        <v>0</v>
      </c>
      <c r="T910">
        <v>0</v>
      </c>
      <c r="U910">
        <v>10</v>
      </c>
      <c r="V910">
        <v>10</v>
      </c>
      <c r="W910">
        <v>0</v>
      </c>
      <c r="X910">
        <v>4</v>
      </c>
      <c r="Y910">
        <v>0</v>
      </c>
      <c r="Z910">
        <v>0</v>
      </c>
      <c r="AA910">
        <v>0</v>
      </c>
      <c r="AB910">
        <v>0</v>
      </c>
      <c r="AC910">
        <v>0</v>
      </c>
      <c r="AD910">
        <v>0</v>
      </c>
      <c r="AE910">
        <v>0</v>
      </c>
      <c r="AF910">
        <v>0</v>
      </c>
      <c r="AG910" t="s">
        <v>1302</v>
      </c>
      <c r="AH910" t="s">
        <v>1285</v>
      </c>
      <c r="AI910" t="s">
        <v>1295</v>
      </c>
      <c r="AJ910" s="12" t="s">
        <v>1297</v>
      </c>
      <c r="AK910" t="s">
        <v>125</v>
      </c>
      <c r="AL910" t="s">
        <v>125</v>
      </c>
      <c r="AM910" s="8">
        <v>45178</v>
      </c>
      <c r="AN910" s="12" t="s">
        <v>1297</v>
      </c>
      <c r="AO910" s="12" t="s">
        <v>1297</v>
      </c>
      <c r="AP910" t="s">
        <v>1703</v>
      </c>
      <c r="AQ910" t="s">
        <v>120</v>
      </c>
      <c r="AR910" s="35">
        <v>241642</v>
      </c>
      <c r="AS910" t="s">
        <v>1703</v>
      </c>
      <c r="AU910" s="29" t="str">
        <f>IFERROR(Table4[[#This Row],[THT]]/Table4[[#This Row],[ACD_CALLS]],"")</f>
        <v/>
      </c>
      <c r="AV910" s="29">
        <f>COUNTIF(Roster!B:B,Table4[[#This Row],[EMPLID]])</f>
        <v>1</v>
      </c>
      <c r="AW910" s="29">
        <f>IF(Table4[[#This Row],[Is Agent ]]=0,"",SUM(Table4[[#This Row],[I_ACD_TIME]],Table4[[#This Row],[I_ACD_OTHER_TIME]],Table4[[#This Row],[I_ACD_AUX_OUT_TIME]],Table4[[#This Row],[I_ACW_TIME]]))</f>
        <v>0</v>
      </c>
    </row>
    <row r="911" spans="1:49" x14ac:dyDescent="0.25">
      <c r="A911" s="29" t="str">
        <f>CONCATENATE(Table4[[#This Row],[CMSID]],"-",Table4[[#This Row],[CALL_DATE]])</f>
        <v>241642-45171</v>
      </c>
      <c r="B911">
        <v>5652101</v>
      </c>
      <c r="C911" s="8">
        <v>45171</v>
      </c>
      <c r="D911" t="s">
        <v>118</v>
      </c>
      <c r="E911">
        <v>0</v>
      </c>
      <c r="F911">
        <v>0</v>
      </c>
      <c r="G911">
        <v>0</v>
      </c>
      <c r="H911">
        <v>0</v>
      </c>
      <c r="I911">
        <v>0</v>
      </c>
      <c r="J911">
        <v>0</v>
      </c>
      <c r="K911">
        <v>0</v>
      </c>
      <c r="L911">
        <v>0</v>
      </c>
      <c r="M911">
        <v>0</v>
      </c>
      <c r="N911">
        <v>0</v>
      </c>
      <c r="O911">
        <v>0</v>
      </c>
      <c r="P911">
        <v>0</v>
      </c>
      <c r="Q911">
        <v>0</v>
      </c>
      <c r="R911">
        <v>0</v>
      </c>
      <c r="S911">
        <v>0</v>
      </c>
      <c r="T911">
        <v>0</v>
      </c>
      <c r="U911">
        <v>11</v>
      </c>
      <c r="V911">
        <v>11</v>
      </c>
      <c r="W911">
        <v>0</v>
      </c>
      <c r="X911">
        <v>6</v>
      </c>
      <c r="Y911">
        <v>0</v>
      </c>
      <c r="Z911">
        <v>0</v>
      </c>
      <c r="AA911">
        <v>0</v>
      </c>
      <c r="AB911">
        <v>0</v>
      </c>
      <c r="AC911">
        <v>0</v>
      </c>
      <c r="AD911">
        <v>0</v>
      </c>
      <c r="AE911">
        <v>0</v>
      </c>
      <c r="AF911">
        <v>0</v>
      </c>
      <c r="AG911" t="s">
        <v>1302</v>
      </c>
      <c r="AH911" t="s">
        <v>1285</v>
      </c>
      <c r="AI911" t="s">
        <v>1295</v>
      </c>
      <c r="AJ911" s="12" t="s">
        <v>1297</v>
      </c>
      <c r="AK911" t="s">
        <v>125</v>
      </c>
      <c r="AL911" t="s">
        <v>125</v>
      </c>
      <c r="AM911" s="8">
        <v>45171</v>
      </c>
      <c r="AN911" s="12" t="s">
        <v>1297</v>
      </c>
      <c r="AO911" s="12" t="s">
        <v>1297</v>
      </c>
      <c r="AP911" t="s">
        <v>1703</v>
      </c>
      <c r="AQ911" t="s">
        <v>120</v>
      </c>
      <c r="AR911" s="35">
        <v>241642</v>
      </c>
      <c r="AS911" t="s">
        <v>1703</v>
      </c>
      <c r="AU911" s="29" t="str">
        <f>IFERROR(Table4[[#This Row],[THT]]/Table4[[#This Row],[ACD_CALLS]],"")</f>
        <v/>
      </c>
      <c r="AV911" s="29">
        <f>COUNTIF(Roster!B:B,Table4[[#This Row],[EMPLID]])</f>
        <v>1</v>
      </c>
      <c r="AW911" s="29">
        <f>IF(Table4[[#This Row],[Is Agent ]]=0,"",SUM(Table4[[#This Row],[I_ACD_TIME]],Table4[[#This Row],[I_ACD_OTHER_TIME]],Table4[[#This Row],[I_ACD_AUX_OUT_TIME]],Table4[[#This Row],[I_ACW_TIME]]))</f>
        <v>0</v>
      </c>
    </row>
    <row r="912" spans="1:49" x14ac:dyDescent="0.25">
      <c r="A912" s="29" t="str">
        <f>CONCATENATE(Table4[[#This Row],[CMSID]],"-",Table4[[#This Row],[CALL_DATE]])</f>
        <v>110641-45174</v>
      </c>
      <c r="B912">
        <v>67763102</v>
      </c>
      <c r="C912" s="8">
        <v>45174</v>
      </c>
      <c r="D912" t="s">
        <v>123</v>
      </c>
      <c r="E912">
        <v>0</v>
      </c>
      <c r="F912">
        <v>0</v>
      </c>
      <c r="G912">
        <v>0</v>
      </c>
      <c r="H912">
        <v>0</v>
      </c>
      <c r="I912">
        <v>0</v>
      </c>
      <c r="J912">
        <v>0</v>
      </c>
      <c r="K912">
        <v>0</v>
      </c>
      <c r="L912">
        <v>0</v>
      </c>
      <c r="M912">
        <v>0</v>
      </c>
      <c r="N912">
        <v>0</v>
      </c>
      <c r="O912">
        <v>0</v>
      </c>
      <c r="P912">
        <v>0</v>
      </c>
      <c r="Q912">
        <v>0</v>
      </c>
      <c r="R912">
        <v>0</v>
      </c>
      <c r="S912">
        <v>0</v>
      </c>
      <c r="T912">
        <v>0</v>
      </c>
      <c r="U912">
        <v>0</v>
      </c>
      <c r="V912">
        <v>0</v>
      </c>
      <c r="W912">
        <v>0</v>
      </c>
      <c r="X912">
        <v>0</v>
      </c>
      <c r="Y912">
        <v>0</v>
      </c>
      <c r="Z912">
        <v>0</v>
      </c>
      <c r="AA912">
        <v>0</v>
      </c>
      <c r="AB912">
        <v>0</v>
      </c>
      <c r="AC912">
        <v>0</v>
      </c>
      <c r="AD912">
        <v>0</v>
      </c>
      <c r="AE912">
        <v>0</v>
      </c>
      <c r="AF912">
        <v>0</v>
      </c>
      <c r="AG912" t="s">
        <v>1364</v>
      </c>
      <c r="AH912" t="s">
        <v>1285</v>
      </c>
      <c r="AI912" t="s">
        <v>1295</v>
      </c>
      <c r="AJ912" s="12" t="s">
        <v>1297</v>
      </c>
      <c r="AK912" t="s">
        <v>128</v>
      </c>
      <c r="AL912" t="s">
        <v>128</v>
      </c>
      <c r="AM912" s="8">
        <v>45178</v>
      </c>
      <c r="AN912" s="12" t="s">
        <v>1297</v>
      </c>
      <c r="AO912" s="12" t="s">
        <v>1297</v>
      </c>
      <c r="AP912" t="s">
        <v>1703</v>
      </c>
      <c r="AQ912" t="s">
        <v>120</v>
      </c>
      <c r="AR912" s="35">
        <v>110641</v>
      </c>
      <c r="AS912" t="s">
        <v>1703</v>
      </c>
      <c r="AU912" s="29" t="str">
        <f>IFERROR(Table4[[#This Row],[THT]]/Table4[[#This Row],[ACD_CALLS]],"")</f>
        <v/>
      </c>
      <c r="AV912" s="29">
        <f>COUNTIF(Roster!B:B,Table4[[#This Row],[EMPLID]])</f>
        <v>1</v>
      </c>
      <c r="AW912" s="29">
        <f>IF(Table4[[#This Row],[Is Agent ]]=0,"",SUM(Table4[[#This Row],[I_ACD_TIME]],Table4[[#This Row],[I_ACD_OTHER_TIME]],Table4[[#This Row],[I_ACD_AUX_OUT_TIME]],Table4[[#This Row],[I_ACW_TIME]]))</f>
        <v>0</v>
      </c>
    </row>
    <row r="913" spans="1:49" x14ac:dyDescent="0.25">
      <c r="A913" s="29" t="str">
        <f>CONCATENATE(Table4[[#This Row],[CMSID]],"-",Table4[[#This Row],[CALL_DATE]])</f>
        <v>110641-45174</v>
      </c>
      <c r="B913">
        <v>67763102</v>
      </c>
      <c r="C913" s="8">
        <v>45174</v>
      </c>
      <c r="D913" t="s">
        <v>118</v>
      </c>
      <c r="E913">
        <v>32</v>
      </c>
      <c r="F913">
        <v>0</v>
      </c>
      <c r="G913">
        <v>20261</v>
      </c>
      <c r="H913">
        <v>1401</v>
      </c>
      <c r="I913">
        <v>668</v>
      </c>
      <c r="J913">
        <v>0</v>
      </c>
      <c r="K913">
        <v>0</v>
      </c>
      <c r="L913">
        <v>5756</v>
      </c>
      <c r="M913">
        <v>0</v>
      </c>
      <c r="N913">
        <v>0</v>
      </c>
      <c r="O913">
        <v>25</v>
      </c>
      <c r="P913">
        <v>2607</v>
      </c>
      <c r="Q913">
        <v>18</v>
      </c>
      <c r="R913">
        <v>154</v>
      </c>
      <c r="S913">
        <v>5</v>
      </c>
      <c r="T913">
        <v>0</v>
      </c>
      <c r="U913">
        <v>35660</v>
      </c>
      <c r="V913">
        <v>12931</v>
      </c>
      <c r="W913">
        <v>913</v>
      </c>
      <c r="X913">
        <v>89</v>
      </c>
      <c r="Y913">
        <v>0</v>
      </c>
      <c r="Z913">
        <v>2435</v>
      </c>
      <c r="AA913">
        <v>0</v>
      </c>
      <c r="AB913">
        <v>8628</v>
      </c>
      <c r="AC913">
        <v>96</v>
      </c>
      <c r="AD913">
        <v>0</v>
      </c>
      <c r="AE913">
        <v>126</v>
      </c>
      <c r="AF913">
        <v>0</v>
      </c>
      <c r="AG913" t="s">
        <v>1364</v>
      </c>
      <c r="AH913" t="s">
        <v>1285</v>
      </c>
      <c r="AI913" t="s">
        <v>1295</v>
      </c>
      <c r="AJ913" s="12" t="s">
        <v>1297</v>
      </c>
      <c r="AK913" t="s">
        <v>128</v>
      </c>
      <c r="AL913" t="s">
        <v>128</v>
      </c>
      <c r="AM913" s="8">
        <v>45178</v>
      </c>
      <c r="AN913" s="12" t="s">
        <v>1297</v>
      </c>
      <c r="AO913" s="12" t="s">
        <v>1297</v>
      </c>
      <c r="AP913" t="s">
        <v>1703</v>
      </c>
      <c r="AQ913" t="s">
        <v>120</v>
      </c>
      <c r="AR913" s="35">
        <v>110641</v>
      </c>
      <c r="AS913" t="s">
        <v>1703</v>
      </c>
      <c r="AU913" s="29">
        <f>IFERROR(Table4[[#This Row],[THT]]/Table4[[#This Row],[ACD_CALLS]],"")</f>
        <v>0</v>
      </c>
      <c r="AV913" s="29">
        <f>COUNTIF(Roster!B:B,Table4[[#This Row],[EMPLID]])</f>
        <v>1</v>
      </c>
      <c r="AW913" s="29">
        <f>IF(Table4[[#This Row],[Is Agent ]]=0,"",SUM(Table4[[#This Row],[I_ACD_TIME]],Table4[[#This Row],[I_ACD_OTHER_TIME]],Table4[[#This Row],[I_ACD_AUX_OUT_TIME]],Table4[[#This Row],[I_ACW_TIME]]))</f>
        <v>22330</v>
      </c>
    </row>
    <row r="914" spans="1:49" x14ac:dyDescent="0.25">
      <c r="A914" s="29" t="str">
        <f>CONCATENATE(Table4[[#This Row],[CMSID]],"-",Table4[[#This Row],[CALL_DATE]])</f>
        <v>110641-45178</v>
      </c>
      <c r="B914">
        <v>67763102</v>
      </c>
      <c r="C914" s="8">
        <v>45178</v>
      </c>
      <c r="D914" t="s">
        <v>118</v>
      </c>
      <c r="E914">
        <v>39</v>
      </c>
      <c r="F914">
        <v>0</v>
      </c>
      <c r="G914">
        <v>20775</v>
      </c>
      <c r="H914">
        <v>1206</v>
      </c>
      <c r="I914">
        <v>597</v>
      </c>
      <c r="J914">
        <v>0</v>
      </c>
      <c r="K914">
        <v>0</v>
      </c>
      <c r="L914">
        <v>3642</v>
      </c>
      <c r="M914">
        <v>0</v>
      </c>
      <c r="N914">
        <v>0</v>
      </c>
      <c r="O914">
        <v>37</v>
      </c>
      <c r="P914">
        <v>2074</v>
      </c>
      <c r="Q914">
        <v>22</v>
      </c>
      <c r="R914">
        <v>193</v>
      </c>
      <c r="S914">
        <v>6</v>
      </c>
      <c r="T914">
        <v>0</v>
      </c>
      <c r="U914">
        <v>35909</v>
      </c>
      <c r="V914">
        <v>10221</v>
      </c>
      <c r="W914">
        <v>1965</v>
      </c>
      <c r="X914">
        <v>36</v>
      </c>
      <c r="Y914">
        <v>0</v>
      </c>
      <c r="Z914">
        <v>2507</v>
      </c>
      <c r="AA914">
        <v>0</v>
      </c>
      <c r="AB914">
        <v>6844</v>
      </c>
      <c r="AC914">
        <v>9</v>
      </c>
      <c r="AD914">
        <v>0</v>
      </c>
      <c r="AE914">
        <v>46</v>
      </c>
      <c r="AF914">
        <v>0</v>
      </c>
      <c r="AG914" t="s">
        <v>1364</v>
      </c>
      <c r="AH914" t="s">
        <v>1285</v>
      </c>
      <c r="AI914" t="s">
        <v>1295</v>
      </c>
      <c r="AJ914" s="12" t="s">
        <v>1297</v>
      </c>
      <c r="AK914" t="s">
        <v>128</v>
      </c>
      <c r="AL914" t="s">
        <v>128</v>
      </c>
      <c r="AM914" s="8">
        <v>45178</v>
      </c>
      <c r="AN914" s="12" t="s">
        <v>1297</v>
      </c>
      <c r="AO914" s="12" t="s">
        <v>1297</v>
      </c>
      <c r="AP914" t="s">
        <v>1703</v>
      </c>
      <c r="AQ914" t="s">
        <v>120</v>
      </c>
      <c r="AR914" s="35">
        <v>110641</v>
      </c>
      <c r="AS914" t="s">
        <v>1703</v>
      </c>
      <c r="AU914" s="29">
        <f>IFERROR(Table4[[#This Row],[THT]]/Table4[[#This Row],[ACD_CALLS]],"")</f>
        <v>0</v>
      </c>
      <c r="AV914" s="29">
        <f>COUNTIF(Roster!B:B,Table4[[#This Row],[EMPLID]])</f>
        <v>1</v>
      </c>
      <c r="AW914" s="29">
        <f>IF(Table4[[#This Row],[Is Agent ]]=0,"",SUM(Table4[[#This Row],[I_ACD_TIME]],Table4[[#This Row],[I_ACD_OTHER_TIME]],Table4[[#This Row],[I_ACD_AUX_OUT_TIME]],Table4[[#This Row],[I_ACW_TIME]]))</f>
        <v>22578</v>
      </c>
    </row>
    <row r="915" spans="1:49" x14ac:dyDescent="0.25">
      <c r="A915" s="29" t="str">
        <f>CONCATENATE(Table4[[#This Row],[CMSID]],"-",Table4[[#This Row],[CALL_DATE]])</f>
        <v>110641-45173</v>
      </c>
      <c r="B915">
        <v>67763102</v>
      </c>
      <c r="C915" s="8">
        <v>45173</v>
      </c>
      <c r="D915" t="s">
        <v>123</v>
      </c>
      <c r="E915">
        <v>1</v>
      </c>
      <c r="F915">
        <v>0</v>
      </c>
      <c r="G915">
        <v>619</v>
      </c>
      <c r="H915">
        <v>7</v>
      </c>
      <c r="I915">
        <v>298</v>
      </c>
      <c r="J915">
        <v>0</v>
      </c>
      <c r="K915">
        <v>0</v>
      </c>
      <c r="L915">
        <v>298</v>
      </c>
      <c r="M915">
        <v>0</v>
      </c>
      <c r="N915">
        <v>0</v>
      </c>
      <c r="O915">
        <v>2</v>
      </c>
      <c r="P915">
        <v>356</v>
      </c>
      <c r="Q915">
        <v>2</v>
      </c>
      <c r="R915">
        <v>3</v>
      </c>
      <c r="S915">
        <v>1</v>
      </c>
      <c r="T915">
        <v>0</v>
      </c>
      <c r="U915">
        <v>0</v>
      </c>
      <c r="V915">
        <v>0</v>
      </c>
      <c r="W915">
        <v>0</v>
      </c>
      <c r="X915">
        <v>0</v>
      </c>
      <c r="Y915">
        <v>0</v>
      </c>
      <c r="Z915">
        <v>0</v>
      </c>
      <c r="AA915">
        <v>0</v>
      </c>
      <c r="AB915">
        <v>0</v>
      </c>
      <c r="AC915">
        <v>0</v>
      </c>
      <c r="AD915">
        <v>0</v>
      </c>
      <c r="AE915">
        <v>0</v>
      </c>
      <c r="AF915">
        <v>0</v>
      </c>
      <c r="AG915" t="s">
        <v>1364</v>
      </c>
      <c r="AH915" t="s">
        <v>1285</v>
      </c>
      <c r="AI915" t="s">
        <v>1295</v>
      </c>
      <c r="AJ915" s="12" t="s">
        <v>1297</v>
      </c>
      <c r="AK915" t="s">
        <v>128</v>
      </c>
      <c r="AL915" t="s">
        <v>128</v>
      </c>
      <c r="AM915" s="8">
        <v>45178</v>
      </c>
      <c r="AN915" s="12" t="s">
        <v>1297</v>
      </c>
      <c r="AO915" s="12" t="s">
        <v>1297</v>
      </c>
      <c r="AP915" t="s">
        <v>1703</v>
      </c>
      <c r="AQ915" t="s">
        <v>120</v>
      </c>
      <c r="AR915" s="35">
        <v>110641</v>
      </c>
      <c r="AS915" t="s">
        <v>1703</v>
      </c>
      <c r="AU915" s="29">
        <f>IFERROR(Table4[[#This Row],[THT]]/Table4[[#This Row],[ACD_CALLS]],"")</f>
        <v>0</v>
      </c>
      <c r="AV915" s="29">
        <f>COUNTIF(Roster!B:B,Table4[[#This Row],[EMPLID]])</f>
        <v>1</v>
      </c>
      <c r="AW915" s="29">
        <f>IF(Table4[[#This Row],[Is Agent ]]=0,"",SUM(Table4[[#This Row],[I_ACD_TIME]],Table4[[#This Row],[I_ACD_OTHER_TIME]],Table4[[#This Row],[I_ACD_AUX_OUT_TIME]],Table4[[#This Row],[I_ACW_TIME]]))</f>
        <v>924</v>
      </c>
    </row>
    <row r="916" spans="1:49" x14ac:dyDescent="0.25">
      <c r="A916" s="29" t="str">
        <f>CONCATENATE(Table4[[#This Row],[CMSID]],"-",Table4[[#This Row],[CALL_DATE]])</f>
        <v>110641-45175</v>
      </c>
      <c r="B916">
        <v>67763102</v>
      </c>
      <c r="C916" s="8">
        <v>45175</v>
      </c>
      <c r="D916" t="s">
        <v>118</v>
      </c>
      <c r="E916">
        <v>37</v>
      </c>
      <c r="F916">
        <v>0</v>
      </c>
      <c r="G916">
        <v>18080</v>
      </c>
      <c r="H916">
        <v>977</v>
      </c>
      <c r="I916">
        <v>390</v>
      </c>
      <c r="J916">
        <v>0</v>
      </c>
      <c r="K916">
        <v>0</v>
      </c>
      <c r="L916">
        <v>6221</v>
      </c>
      <c r="M916">
        <v>0</v>
      </c>
      <c r="N916">
        <v>0</v>
      </c>
      <c r="O916">
        <v>33</v>
      </c>
      <c r="P916">
        <v>2174</v>
      </c>
      <c r="Q916">
        <v>16</v>
      </c>
      <c r="R916">
        <v>183</v>
      </c>
      <c r="S916">
        <v>3</v>
      </c>
      <c r="T916">
        <v>0</v>
      </c>
      <c r="U916">
        <v>35485</v>
      </c>
      <c r="V916">
        <v>13165</v>
      </c>
      <c r="W916">
        <v>3080</v>
      </c>
      <c r="X916">
        <v>113</v>
      </c>
      <c r="Y916">
        <v>0</v>
      </c>
      <c r="Z916">
        <v>2527</v>
      </c>
      <c r="AA916">
        <v>0</v>
      </c>
      <c r="AB916">
        <v>9811</v>
      </c>
      <c r="AC916">
        <v>3</v>
      </c>
      <c r="AD916">
        <v>0</v>
      </c>
      <c r="AE916">
        <v>301</v>
      </c>
      <c r="AF916">
        <v>0</v>
      </c>
      <c r="AG916" t="s">
        <v>1364</v>
      </c>
      <c r="AH916" t="s">
        <v>1285</v>
      </c>
      <c r="AI916" t="s">
        <v>1295</v>
      </c>
      <c r="AJ916" s="12" t="s">
        <v>1297</v>
      </c>
      <c r="AK916" t="s">
        <v>128</v>
      </c>
      <c r="AL916" t="s">
        <v>128</v>
      </c>
      <c r="AM916" s="8">
        <v>45178</v>
      </c>
      <c r="AN916" s="12" t="s">
        <v>1297</v>
      </c>
      <c r="AO916" s="12" t="s">
        <v>1297</v>
      </c>
      <c r="AP916" t="s">
        <v>1703</v>
      </c>
      <c r="AQ916" t="s">
        <v>120</v>
      </c>
      <c r="AR916" s="35">
        <v>110641</v>
      </c>
      <c r="AS916" t="s">
        <v>1703</v>
      </c>
      <c r="AU916" s="29">
        <f>IFERROR(Table4[[#This Row],[THT]]/Table4[[#This Row],[ACD_CALLS]],"")</f>
        <v>0</v>
      </c>
      <c r="AV916" s="29">
        <f>COUNTIF(Roster!B:B,Table4[[#This Row],[EMPLID]])</f>
        <v>1</v>
      </c>
      <c r="AW916" s="29">
        <f>IF(Table4[[#This Row],[Is Agent ]]=0,"",SUM(Table4[[#This Row],[I_ACD_TIME]],Table4[[#This Row],[I_ACD_OTHER_TIME]],Table4[[#This Row],[I_ACD_AUX_OUT_TIME]],Table4[[#This Row],[I_ACW_TIME]]))</f>
        <v>19447</v>
      </c>
    </row>
    <row r="917" spans="1:49" x14ac:dyDescent="0.25">
      <c r="A917" s="29" t="str">
        <f>CONCATENATE(Table4[[#This Row],[CMSID]],"-",Table4[[#This Row],[CALL_DATE]])</f>
        <v>110641-45175</v>
      </c>
      <c r="B917">
        <v>67763102</v>
      </c>
      <c r="C917" s="8">
        <v>45175</v>
      </c>
      <c r="D917" t="s">
        <v>123</v>
      </c>
      <c r="E917">
        <v>0</v>
      </c>
      <c r="F917">
        <v>0</v>
      </c>
      <c r="G917">
        <v>0</v>
      </c>
      <c r="H917">
        <v>0</v>
      </c>
      <c r="I917">
        <v>0</v>
      </c>
      <c r="J917">
        <v>0</v>
      </c>
      <c r="K917">
        <v>0</v>
      </c>
      <c r="L917">
        <v>0</v>
      </c>
      <c r="M917">
        <v>0</v>
      </c>
      <c r="N917">
        <v>0</v>
      </c>
      <c r="O917">
        <v>0</v>
      </c>
      <c r="P917">
        <v>0</v>
      </c>
      <c r="Q917">
        <v>0</v>
      </c>
      <c r="R917">
        <v>0</v>
      </c>
      <c r="S917">
        <v>0</v>
      </c>
      <c r="T917">
        <v>0</v>
      </c>
      <c r="U917">
        <v>0</v>
      </c>
      <c r="V917">
        <v>0</v>
      </c>
      <c r="W917">
        <v>0</v>
      </c>
      <c r="X917">
        <v>0</v>
      </c>
      <c r="Y917">
        <v>0</v>
      </c>
      <c r="Z917">
        <v>0</v>
      </c>
      <c r="AA917">
        <v>0</v>
      </c>
      <c r="AB917">
        <v>0</v>
      </c>
      <c r="AC917">
        <v>0</v>
      </c>
      <c r="AD917">
        <v>0</v>
      </c>
      <c r="AE917">
        <v>0</v>
      </c>
      <c r="AF917">
        <v>0</v>
      </c>
      <c r="AG917" t="s">
        <v>1364</v>
      </c>
      <c r="AH917" t="s">
        <v>1285</v>
      </c>
      <c r="AI917" t="s">
        <v>1295</v>
      </c>
      <c r="AJ917" s="12" t="s">
        <v>1297</v>
      </c>
      <c r="AK917" t="s">
        <v>128</v>
      </c>
      <c r="AL917" t="s">
        <v>128</v>
      </c>
      <c r="AM917" s="8">
        <v>45178</v>
      </c>
      <c r="AN917" s="12" t="s">
        <v>1297</v>
      </c>
      <c r="AO917" s="12" t="s">
        <v>1297</v>
      </c>
      <c r="AP917" t="s">
        <v>1703</v>
      </c>
      <c r="AQ917" t="s">
        <v>120</v>
      </c>
      <c r="AR917" s="35">
        <v>110641</v>
      </c>
      <c r="AS917" t="s">
        <v>1703</v>
      </c>
      <c r="AU917" s="29" t="str">
        <f>IFERROR(Table4[[#This Row],[THT]]/Table4[[#This Row],[ACD_CALLS]],"")</f>
        <v/>
      </c>
      <c r="AV917" s="29">
        <f>COUNTIF(Roster!B:B,Table4[[#This Row],[EMPLID]])</f>
        <v>1</v>
      </c>
      <c r="AW917" s="29">
        <f>IF(Table4[[#This Row],[Is Agent ]]=0,"",SUM(Table4[[#This Row],[I_ACD_TIME]],Table4[[#This Row],[I_ACD_OTHER_TIME]],Table4[[#This Row],[I_ACD_AUX_OUT_TIME]],Table4[[#This Row],[I_ACW_TIME]]))</f>
        <v>0</v>
      </c>
    </row>
    <row r="918" spans="1:49" x14ac:dyDescent="0.25">
      <c r="A918" s="29" t="str">
        <f>CONCATENATE(Table4[[#This Row],[CMSID]],"-",Table4[[#This Row],[CALL_DATE]])</f>
        <v>110641-45178</v>
      </c>
      <c r="B918">
        <v>67763102</v>
      </c>
      <c r="C918" s="8">
        <v>45178</v>
      </c>
      <c r="D918" t="s">
        <v>123</v>
      </c>
      <c r="E918">
        <v>1</v>
      </c>
      <c r="F918">
        <v>0</v>
      </c>
      <c r="G918">
        <v>1060</v>
      </c>
      <c r="H918">
        <v>486</v>
      </c>
      <c r="I918">
        <v>0</v>
      </c>
      <c r="J918">
        <v>0</v>
      </c>
      <c r="K918">
        <v>0</v>
      </c>
      <c r="L918">
        <v>0</v>
      </c>
      <c r="M918">
        <v>0</v>
      </c>
      <c r="N918">
        <v>0</v>
      </c>
      <c r="O918">
        <v>0</v>
      </c>
      <c r="P918">
        <v>486</v>
      </c>
      <c r="Q918">
        <v>1</v>
      </c>
      <c r="R918">
        <v>3</v>
      </c>
      <c r="S918">
        <v>0</v>
      </c>
      <c r="T918">
        <v>0</v>
      </c>
      <c r="U918">
        <v>0</v>
      </c>
      <c r="V918">
        <v>0</v>
      </c>
      <c r="W918">
        <v>0</v>
      </c>
      <c r="X918">
        <v>0</v>
      </c>
      <c r="Y918">
        <v>0</v>
      </c>
      <c r="Z918">
        <v>0</v>
      </c>
      <c r="AA918">
        <v>0</v>
      </c>
      <c r="AB918">
        <v>0</v>
      </c>
      <c r="AC918">
        <v>0</v>
      </c>
      <c r="AD918">
        <v>0</v>
      </c>
      <c r="AE918">
        <v>0</v>
      </c>
      <c r="AF918">
        <v>0</v>
      </c>
      <c r="AG918" t="s">
        <v>1364</v>
      </c>
      <c r="AH918" t="s">
        <v>1285</v>
      </c>
      <c r="AI918" t="s">
        <v>1295</v>
      </c>
      <c r="AJ918" s="12" t="s">
        <v>1297</v>
      </c>
      <c r="AK918" t="s">
        <v>128</v>
      </c>
      <c r="AL918" t="s">
        <v>128</v>
      </c>
      <c r="AM918" s="8">
        <v>45178</v>
      </c>
      <c r="AN918" s="12" t="s">
        <v>1297</v>
      </c>
      <c r="AO918" s="12" t="s">
        <v>1297</v>
      </c>
      <c r="AP918" t="s">
        <v>1703</v>
      </c>
      <c r="AQ918" t="s">
        <v>120</v>
      </c>
      <c r="AR918" s="35">
        <v>110641</v>
      </c>
      <c r="AS918" t="s">
        <v>1703</v>
      </c>
      <c r="AU918" s="29">
        <f>IFERROR(Table4[[#This Row],[THT]]/Table4[[#This Row],[ACD_CALLS]],"")</f>
        <v>0</v>
      </c>
      <c r="AV918" s="29">
        <f>COUNTIF(Roster!B:B,Table4[[#This Row],[EMPLID]])</f>
        <v>1</v>
      </c>
      <c r="AW918" s="29">
        <f>IF(Table4[[#This Row],[Is Agent ]]=0,"",SUM(Table4[[#This Row],[I_ACD_TIME]],Table4[[#This Row],[I_ACD_OTHER_TIME]],Table4[[#This Row],[I_ACD_AUX_OUT_TIME]],Table4[[#This Row],[I_ACW_TIME]]))</f>
        <v>1546</v>
      </c>
    </row>
    <row r="919" spans="1:49" x14ac:dyDescent="0.25">
      <c r="A919" s="29" t="str">
        <f>CONCATENATE(Table4[[#This Row],[CMSID]],"-",Table4[[#This Row],[CALL_DATE]])</f>
        <v>110641-45173</v>
      </c>
      <c r="B919">
        <v>67763102</v>
      </c>
      <c r="C919" s="8">
        <v>45173</v>
      </c>
      <c r="D919" t="s">
        <v>118</v>
      </c>
      <c r="E919">
        <v>32</v>
      </c>
      <c r="F919">
        <v>0</v>
      </c>
      <c r="G919">
        <v>19468</v>
      </c>
      <c r="H919">
        <v>1268</v>
      </c>
      <c r="I919">
        <v>329</v>
      </c>
      <c r="J919">
        <v>0</v>
      </c>
      <c r="K919">
        <v>0</v>
      </c>
      <c r="L919">
        <v>4828</v>
      </c>
      <c r="M919">
        <v>0</v>
      </c>
      <c r="N919">
        <v>0</v>
      </c>
      <c r="O919">
        <v>51</v>
      </c>
      <c r="P919">
        <v>2005</v>
      </c>
      <c r="Q919">
        <v>22</v>
      </c>
      <c r="R919">
        <v>154</v>
      </c>
      <c r="S919">
        <v>6</v>
      </c>
      <c r="T919">
        <v>0</v>
      </c>
      <c r="U919">
        <v>36074</v>
      </c>
      <c r="V919">
        <v>12507</v>
      </c>
      <c r="W919">
        <v>2048</v>
      </c>
      <c r="X919">
        <v>62</v>
      </c>
      <c r="Y919">
        <v>0</v>
      </c>
      <c r="Z919">
        <v>2631</v>
      </c>
      <c r="AA919">
        <v>0</v>
      </c>
      <c r="AB919">
        <v>8732</v>
      </c>
      <c r="AC919">
        <v>2</v>
      </c>
      <c r="AD919">
        <v>0</v>
      </c>
      <c r="AE919">
        <v>0</v>
      </c>
      <c r="AF919">
        <v>0</v>
      </c>
      <c r="AG919" t="s">
        <v>1364</v>
      </c>
      <c r="AH919" t="s">
        <v>1285</v>
      </c>
      <c r="AI919" t="s">
        <v>1295</v>
      </c>
      <c r="AJ919" s="12" t="s">
        <v>1297</v>
      </c>
      <c r="AK919" t="s">
        <v>128</v>
      </c>
      <c r="AL919" t="s">
        <v>128</v>
      </c>
      <c r="AM919" s="8">
        <v>45178</v>
      </c>
      <c r="AN919" s="12" t="s">
        <v>1297</v>
      </c>
      <c r="AO919" s="12" t="s">
        <v>1297</v>
      </c>
      <c r="AP919" t="s">
        <v>1703</v>
      </c>
      <c r="AQ919" t="s">
        <v>120</v>
      </c>
      <c r="AR919" s="35">
        <v>110641</v>
      </c>
      <c r="AS919" t="s">
        <v>1703</v>
      </c>
      <c r="AU919" s="29">
        <f>IFERROR(Table4[[#This Row],[THT]]/Table4[[#This Row],[ACD_CALLS]],"")</f>
        <v>0</v>
      </c>
      <c r="AV919" s="29">
        <f>COUNTIF(Roster!B:B,Table4[[#This Row],[EMPLID]])</f>
        <v>1</v>
      </c>
      <c r="AW919" s="29">
        <f>IF(Table4[[#This Row],[Is Agent ]]=0,"",SUM(Table4[[#This Row],[I_ACD_TIME]],Table4[[#This Row],[I_ACD_OTHER_TIME]],Table4[[#This Row],[I_ACD_AUX_OUT_TIME]],Table4[[#This Row],[I_ACW_TIME]]))</f>
        <v>21065</v>
      </c>
    </row>
    <row r="920" spans="1:49" x14ac:dyDescent="0.25">
      <c r="A920" s="29" t="str">
        <f>CONCATENATE(Table4[[#This Row],[CMSID]],"-",Table4[[#This Row],[CALL_DATE]])</f>
        <v>485644-45174</v>
      </c>
      <c r="B920">
        <v>49848102</v>
      </c>
      <c r="C920" s="8">
        <v>45174</v>
      </c>
      <c r="D920" t="s">
        <v>118</v>
      </c>
      <c r="E920">
        <v>33</v>
      </c>
      <c r="F920">
        <v>0</v>
      </c>
      <c r="G920">
        <v>19715</v>
      </c>
      <c r="H920">
        <v>1245</v>
      </c>
      <c r="I920">
        <v>187</v>
      </c>
      <c r="J920">
        <v>9</v>
      </c>
      <c r="K920">
        <v>0</v>
      </c>
      <c r="L920">
        <v>187</v>
      </c>
      <c r="M920">
        <v>0</v>
      </c>
      <c r="N920">
        <v>0</v>
      </c>
      <c r="O920">
        <v>3</v>
      </c>
      <c r="P920">
        <v>1465</v>
      </c>
      <c r="Q920">
        <v>9</v>
      </c>
      <c r="R920">
        <v>157</v>
      </c>
      <c r="S920">
        <v>0</v>
      </c>
      <c r="T920">
        <v>1</v>
      </c>
      <c r="U920">
        <v>0</v>
      </c>
      <c r="V920">
        <v>0</v>
      </c>
      <c r="W920">
        <v>0</v>
      </c>
      <c r="X920">
        <v>0</v>
      </c>
      <c r="Y920">
        <v>0</v>
      </c>
      <c r="Z920">
        <v>0</v>
      </c>
      <c r="AA920">
        <v>0</v>
      </c>
      <c r="AB920">
        <v>0</v>
      </c>
      <c r="AC920">
        <v>0</v>
      </c>
      <c r="AD920">
        <v>0</v>
      </c>
      <c r="AE920">
        <v>0</v>
      </c>
      <c r="AF920">
        <v>0</v>
      </c>
      <c r="AG920" t="s">
        <v>1346</v>
      </c>
      <c r="AH920" t="s">
        <v>1285</v>
      </c>
      <c r="AI920" t="s">
        <v>1295</v>
      </c>
      <c r="AJ920" s="12" t="s">
        <v>1297</v>
      </c>
      <c r="AK920" t="s">
        <v>125</v>
      </c>
      <c r="AL920" t="s">
        <v>125</v>
      </c>
      <c r="AM920" s="8">
        <v>45178</v>
      </c>
      <c r="AN920" s="12" t="s">
        <v>1297</v>
      </c>
      <c r="AO920" s="12" t="s">
        <v>1297</v>
      </c>
      <c r="AP920" t="s">
        <v>1703</v>
      </c>
      <c r="AQ920" t="s">
        <v>120</v>
      </c>
      <c r="AR920" s="35">
        <v>485644</v>
      </c>
      <c r="AS920" t="s">
        <v>1703</v>
      </c>
      <c r="AU920" s="29">
        <f>IFERROR(Table4[[#This Row],[THT]]/Table4[[#This Row],[ACD_CALLS]],"")</f>
        <v>0</v>
      </c>
      <c r="AV920" s="29">
        <f>COUNTIF(Roster!B:B,Table4[[#This Row],[EMPLID]])</f>
        <v>1</v>
      </c>
      <c r="AW920" s="29">
        <f>IF(Table4[[#This Row],[Is Agent ]]=0,"",SUM(Table4[[#This Row],[I_ACD_TIME]],Table4[[#This Row],[I_ACD_OTHER_TIME]],Table4[[#This Row],[I_ACD_AUX_OUT_TIME]],Table4[[#This Row],[I_ACW_TIME]]))</f>
        <v>21156</v>
      </c>
    </row>
    <row r="921" spans="1:49" x14ac:dyDescent="0.25">
      <c r="A921" s="29" t="str">
        <f>CONCATENATE(Table4[[#This Row],[CMSID]],"-",Table4[[#This Row],[CALL_DATE]])</f>
        <v>485644-45178</v>
      </c>
      <c r="B921">
        <v>49848102</v>
      </c>
      <c r="C921" s="8">
        <v>45178</v>
      </c>
      <c r="D921" t="s">
        <v>123</v>
      </c>
      <c r="E921">
        <v>0</v>
      </c>
      <c r="F921">
        <v>0</v>
      </c>
      <c r="G921">
        <v>0</v>
      </c>
      <c r="H921">
        <v>0</v>
      </c>
      <c r="I921">
        <v>0</v>
      </c>
      <c r="J921">
        <v>0</v>
      </c>
      <c r="K921">
        <v>0</v>
      </c>
      <c r="L921">
        <v>3525</v>
      </c>
      <c r="M921">
        <v>1190</v>
      </c>
      <c r="N921">
        <v>0</v>
      </c>
      <c r="O921">
        <v>24</v>
      </c>
      <c r="P921">
        <v>361</v>
      </c>
      <c r="Q921">
        <v>2</v>
      </c>
      <c r="R921">
        <v>0</v>
      </c>
      <c r="S921">
        <v>0</v>
      </c>
      <c r="T921">
        <v>0</v>
      </c>
      <c r="U921">
        <v>36462</v>
      </c>
      <c r="V921">
        <v>14116</v>
      </c>
      <c r="W921">
        <v>1756</v>
      </c>
      <c r="X921">
        <v>42</v>
      </c>
      <c r="Y921">
        <v>0</v>
      </c>
      <c r="Z921">
        <v>2461</v>
      </c>
      <c r="AA921">
        <v>0</v>
      </c>
      <c r="AB921">
        <v>10135</v>
      </c>
      <c r="AC921">
        <v>227</v>
      </c>
      <c r="AD921">
        <v>0</v>
      </c>
      <c r="AE921">
        <v>696</v>
      </c>
      <c r="AF921">
        <v>0</v>
      </c>
      <c r="AG921" t="s">
        <v>1346</v>
      </c>
      <c r="AH921" t="s">
        <v>1285</v>
      </c>
      <c r="AI921" t="s">
        <v>1295</v>
      </c>
      <c r="AJ921" s="12" t="s">
        <v>1297</v>
      </c>
      <c r="AK921" t="s">
        <v>125</v>
      </c>
      <c r="AL921" t="s">
        <v>125</v>
      </c>
      <c r="AM921" s="8">
        <v>45178</v>
      </c>
      <c r="AN921" s="12" t="s">
        <v>1297</v>
      </c>
      <c r="AO921" s="12" t="s">
        <v>1297</v>
      </c>
      <c r="AP921" t="s">
        <v>1703</v>
      </c>
      <c r="AQ921" t="s">
        <v>120</v>
      </c>
      <c r="AR921" s="35">
        <v>485644</v>
      </c>
      <c r="AS921" t="s">
        <v>1703</v>
      </c>
      <c r="AU921" s="29" t="str">
        <f>IFERROR(Table4[[#This Row],[THT]]/Table4[[#This Row],[ACD_CALLS]],"")</f>
        <v/>
      </c>
      <c r="AV921" s="29">
        <f>COUNTIF(Roster!B:B,Table4[[#This Row],[EMPLID]])</f>
        <v>1</v>
      </c>
      <c r="AW921" s="29">
        <f>IF(Table4[[#This Row],[Is Agent ]]=0,"",SUM(Table4[[#This Row],[I_ACD_TIME]],Table4[[#This Row],[I_ACD_OTHER_TIME]],Table4[[#This Row],[I_ACD_AUX_OUT_TIME]],Table4[[#This Row],[I_ACW_TIME]]))</f>
        <v>0</v>
      </c>
    </row>
    <row r="922" spans="1:49" x14ac:dyDescent="0.25">
      <c r="A922" s="29" t="str">
        <f>CONCATENATE(Table4[[#This Row],[CMSID]],"-",Table4[[#This Row],[CALL_DATE]])</f>
        <v>485644-45175</v>
      </c>
      <c r="B922">
        <v>49848102</v>
      </c>
      <c r="C922" s="8">
        <v>45175</v>
      </c>
      <c r="D922" t="s">
        <v>123</v>
      </c>
      <c r="E922">
        <v>0</v>
      </c>
      <c r="F922">
        <v>0</v>
      </c>
      <c r="G922">
        <v>0</v>
      </c>
      <c r="H922">
        <v>0</v>
      </c>
      <c r="I922">
        <v>0</v>
      </c>
      <c r="J922">
        <v>0</v>
      </c>
      <c r="K922">
        <v>0</v>
      </c>
      <c r="L922">
        <v>4310</v>
      </c>
      <c r="M922">
        <v>0</v>
      </c>
      <c r="N922">
        <v>0</v>
      </c>
      <c r="O922">
        <v>16</v>
      </c>
      <c r="P922">
        <v>370</v>
      </c>
      <c r="Q922">
        <v>2</v>
      </c>
      <c r="R922">
        <v>0</v>
      </c>
      <c r="S922">
        <v>0</v>
      </c>
      <c r="T922">
        <v>0</v>
      </c>
      <c r="U922">
        <v>36539</v>
      </c>
      <c r="V922">
        <v>13404</v>
      </c>
      <c r="W922">
        <v>2890</v>
      </c>
      <c r="X922">
        <v>216</v>
      </c>
      <c r="Y922">
        <v>0</v>
      </c>
      <c r="Z922">
        <v>2404</v>
      </c>
      <c r="AA922">
        <v>0</v>
      </c>
      <c r="AB922">
        <v>9548</v>
      </c>
      <c r="AC922">
        <v>263</v>
      </c>
      <c r="AD922">
        <v>0</v>
      </c>
      <c r="AE922">
        <v>375</v>
      </c>
      <c r="AF922">
        <v>0</v>
      </c>
      <c r="AG922" t="s">
        <v>1346</v>
      </c>
      <c r="AH922" t="s">
        <v>1285</v>
      </c>
      <c r="AI922" t="s">
        <v>1295</v>
      </c>
      <c r="AJ922" s="12" t="s">
        <v>1297</v>
      </c>
      <c r="AK922" t="s">
        <v>125</v>
      </c>
      <c r="AL922" t="s">
        <v>125</v>
      </c>
      <c r="AM922" s="8">
        <v>45178</v>
      </c>
      <c r="AN922" s="12" t="s">
        <v>1297</v>
      </c>
      <c r="AO922" s="12" t="s">
        <v>1297</v>
      </c>
      <c r="AP922" t="s">
        <v>1703</v>
      </c>
      <c r="AQ922" t="s">
        <v>120</v>
      </c>
      <c r="AR922" s="35">
        <v>485644</v>
      </c>
      <c r="AS922" t="s">
        <v>1703</v>
      </c>
      <c r="AU922" s="29" t="str">
        <f>IFERROR(Table4[[#This Row],[THT]]/Table4[[#This Row],[ACD_CALLS]],"")</f>
        <v/>
      </c>
      <c r="AV922" s="29">
        <f>COUNTIF(Roster!B:B,Table4[[#This Row],[EMPLID]])</f>
        <v>1</v>
      </c>
      <c r="AW922" s="29">
        <f>IF(Table4[[#This Row],[Is Agent ]]=0,"",SUM(Table4[[#This Row],[I_ACD_TIME]],Table4[[#This Row],[I_ACD_OTHER_TIME]],Table4[[#This Row],[I_ACD_AUX_OUT_TIME]],Table4[[#This Row],[I_ACW_TIME]]))</f>
        <v>0</v>
      </c>
    </row>
    <row r="923" spans="1:49" x14ac:dyDescent="0.25">
      <c r="A923" s="29" t="str">
        <f>CONCATENATE(Table4[[#This Row],[CMSID]],"-",Table4[[#This Row],[CALL_DATE]])</f>
        <v>485644-45178</v>
      </c>
      <c r="B923">
        <v>49848102</v>
      </c>
      <c r="C923" s="8">
        <v>45178</v>
      </c>
      <c r="D923" t="s">
        <v>118</v>
      </c>
      <c r="E923">
        <v>34</v>
      </c>
      <c r="F923">
        <v>0</v>
      </c>
      <c r="G923">
        <v>19557</v>
      </c>
      <c r="H923">
        <v>869</v>
      </c>
      <c r="I923">
        <v>531</v>
      </c>
      <c r="J923">
        <v>3</v>
      </c>
      <c r="K923">
        <v>0</v>
      </c>
      <c r="L923">
        <v>531</v>
      </c>
      <c r="M923">
        <v>0</v>
      </c>
      <c r="N923">
        <v>0</v>
      </c>
      <c r="O923">
        <v>4</v>
      </c>
      <c r="P923">
        <v>1436</v>
      </c>
      <c r="Q923">
        <v>13</v>
      </c>
      <c r="R923">
        <v>161</v>
      </c>
      <c r="S923">
        <v>2</v>
      </c>
      <c r="T923">
        <v>1</v>
      </c>
      <c r="U923">
        <v>0</v>
      </c>
      <c r="V923">
        <v>0</v>
      </c>
      <c r="W923">
        <v>0</v>
      </c>
      <c r="X923">
        <v>0</v>
      </c>
      <c r="Y923">
        <v>0</v>
      </c>
      <c r="Z923">
        <v>0</v>
      </c>
      <c r="AA923">
        <v>0</v>
      </c>
      <c r="AB923">
        <v>0</v>
      </c>
      <c r="AC923">
        <v>0</v>
      </c>
      <c r="AD923">
        <v>0</v>
      </c>
      <c r="AE923">
        <v>0</v>
      </c>
      <c r="AF923">
        <v>0</v>
      </c>
      <c r="AG923" t="s">
        <v>1346</v>
      </c>
      <c r="AH923" t="s">
        <v>1285</v>
      </c>
      <c r="AI923" t="s">
        <v>1295</v>
      </c>
      <c r="AJ923" s="12" t="s">
        <v>1297</v>
      </c>
      <c r="AK923" t="s">
        <v>125</v>
      </c>
      <c r="AL923" t="s">
        <v>125</v>
      </c>
      <c r="AM923" s="8">
        <v>45178</v>
      </c>
      <c r="AN923" s="12" t="s">
        <v>1297</v>
      </c>
      <c r="AO923" s="12" t="s">
        <v>1297</v>
      </c>
      <c r="AP923" t="s">
        <v>1703</v>
      </c>
      <c r="AQ923" t="s">
        <v>120</v>
      </c>
      <c r="AR923" s="35">
        <v>485644</v>
      </c>
      <c r="AS923" t="s">
        <v>1703</v>
      </c>
      <c r="AU923" s="29">
        <f>IFERROR(Table4[[#This Row],[THT]]/Table4[[#This Row],[ACD_CALLS]],"")</f>
        <v>0</v>
      </c>
      <c r="AV923" s="29">
        <f>COUNTIF(Roster!B:B,Table4[[#This Row],[EMPLID]])</f>
        <v>1</v>
      </c>
      <c r="AW923" s="29">
        <f>IF(Table4[[#This Row],[Is Agent ]]=0,"",SUM(Table4[[#This Row],[I_ACD_TIME]],Table4[[#This Row],[I_ACD_OTHER_TIME]],Table4[[#This Row],[I_ACD_AUX_OUT_TIME]],Table4[[#This Row],[I_ACW_TIME]]))</f>
        <v>20960</v>
      </c>
    </row>
    <row r="924" spans="1:49" x14ac:dyDescent="0.25">
      <c r="A924" s="29" t="str">
        <f>CONCATENATE(Table4[[#This Row],[CMSID]],"-",Table4[[#This Row],[CALL_DATE]])</f>
        <v>485644-45174</v>
      </c>
      <c r="B924">
        <v>49848102</v>
      </c>
      <c r="C924" s="8">
        <v>45174</v>
      </c>
      <c r="D924" t="s">
        <v>123</v>
      </c>
      <c r="E924">
        <v>2</v>
      </c>
      <c r="F924">
        <v>0</v>
      </c>
      <c r="G924">
        <v>592</v>
      </c>
      <c r="H924">
        <v>1</v>
      </c>
      <c r="I924">
        <v>72</v>
      </c>
      <c r="J924">
        <v>21</v>
      </c>
      <c r="K924">
        <v>0</v>
      </c>
      <c r="L924">
        <v>4282</v>
      </c>
      <c r="M924">
        <v>0</v>
      </c>
      <c r="N924">
        <v>0</v>
      </c>
      <c r="O924">
        <v>28</v>
      </c>
      <c r="P924">
        <v>420</v>
      </c>
      <c r="Q924">
        <v>6</v>
      </c>
      <c r="R924">
        <v>6</v>
      </c>
      <c r="S924">
        <v>0</v>
      </c>
      <c r="T924">
        <v>2</v>
      </c>
      <c r="U924">
        <v>35958</v>
      </c>
      <c r="V924">
        <v>12372</v>
      </c>
      <c r="W924">
        <v>1840</v>
      </c>
      <c r="X924">
        <v>73</v>
      </c>
      <c r="Y924">
        <v>0</v>
      </c>
      <c r="Z924">
        <v>2598</v>
      </c>
      <c r="AA924">
        <v>0</v>
      </c>
      <c r="AB924">
        <v>8525</v>
      </c>
      <c r="AC924">
        <v>543</v>
      </c>
      <c r="AD924">
        <v>0</v>
      </c>
      <c r="AE924">
        <v>362</v>
      </c>
      <c r="AF924">
        <v>0</v>
      </c>
      <c r="AG924" t="s">
        <v>1346</v>
      </c>
      <c r="AH924" t="s">
        <v>1285</v>
      </c>
      <c r="AI924" t="s">
        <v>1295</v>
      </c>
      <c r="AJ924" s="12" t="s">
        <v>1297</v>
      </c>
      <c r="AK924" t="s">
        <v>125</v>
      </c>
      <c r="AL924" t="s">
        <v>125</v>
      </c>
      <c r="AM924" s="8">
        <v>45178</v>
      </c>
      <c r="AN924" s="12" t="s">
        <v>1297</v>
      </c>
      <c r="AO924" s="12" t="s">
        <v>1297</v>
      </c>
      <c r="AP924" t="s">
        <v>1703</v>
      </c>
      <c r="AQ924" t="s">
        <v>120</v>
      </c>
      <c r="AR924" s="35">
        <v>485644</v>
      </c>
      <c r="AS924" t="s">
        <v>1703</v>
      </c>
      <c r="AU924" s="29">
        <f>IFERROR(Table4[[#This Row],[THT]]/Table4[[#This Row],[ACD_CALLS]],"")</f>
        <v>0</v>
      </c>
      <c r="AV924" s="29">
        <f>COUNTIF(Roster!B:B,Table4[[#This Row],[EMPLID]])</f>
        <v>1</v>
      </c>
      <c r="AW924" s="29">
        <f>IF(Table4[[#This Row],[Is Agent ]]=0,"",SUM(Table4[[#This Row],[I_ACD_TIME]],Table4[[#This Row],[I_ACD_OTHER_TIME]],Table4[[#This Row],[I_ACD_AUX_OUT_TIME]],Table4[[#This Row],[I_ACW_TIME]]))</f>
        <v>686</v>
      </c>
    </row>
    <row r="925" spans="1:49" x14ac:dyDescent="0.25">
      <c r="A925" s="29" t="str">
        <f>CONCATENATE(Table4[[#This Row],[CMSID]],"-",Table4[[#This Row],[CALL_DATE]])</f>
        <v>485644-45175</v>
      </c>
      <c r="B925">
        <v>49848102</v>
      </c>
      <c r="C925" s="8">
        <v>45175</v>
      </c>
      <c r="D925" t="s">
        <v>118</v>
      </c>
      <c r="E925">
        <v>36</v>
      </c>
      <c r="F925">
        <v>0</v>
      </c>
      <c r="G925">
        <v>18974</v>
      </c>
      <c r="H925">
        <v>1038</v>
      </c>
      <c r="I925">
        <v>572</v>
      </c>
      <c r="J925">
        <v>54</v>
      </c>
      <c r="K925">
        <v>0</v>
      </c>
      <c r="L925">
        <v>572</v>
      </c>
      <c r="M925">
        <v>0</v>
      </c>
      <c r="N925">
        <v>0</v>
      </c>
      <c r="O925">
        <v>6</v>
      </c>
      <c r="P925">
        <v>1713</v>
      </c>
      <c r="Q925">
        <v>17</v>
      </c>
      <c r="R925">
        <v>179</v>
      </c>
      <c r="S925">
        <v>1</v>
      </c>
      <c r="T925">
        <v>5</v>
      </c>
      <c r="U925">
        <v>0</v>
      </c>
      <c r="V925">
        <v>0</v>
      </c>
      <c r="W925">
        <v>0</v>
      </c>
      <c r="X925">
        <v>0</v>
      </c>
      <c r="Y925">
        <v>0</v>
      </c>
      <c r="Z925">
        <v>0</v>
      </c>
      <c r="AA925">
        <v>0</v>
      </c>
      <c r="AB925">
        <v>0</v>
      </c>
      <c r="AC925">
        <v>0</v>
      </c>
      <c r="AD925">
        <v>0</v>
      </c>
      <c r="AE925">
        <v>0</v>
      </c>
      <c r="AF925">
        <v>0</v>
      </c>
      <c r="AG925" t="s">
        <v>1346</v>
      </c>
      <c r="AH925" t="s">
        <v>1285</v>
      </c>
      <c r="AI925" t="s">
        <v>1295</v>
      </c>
      <c r="AJ925" s="12" t="s">
        <v>1297</v>
      </c>
      <c r="AK925" t="s">
        <v>125</v>
      </c>
      <c r="AL925" t="s">
        <v>125</v>
      </c>
      <c r="AM925" s="8">
        <v>45178</v>
      </c>
      <c r="AN925" s="12" t="s">
        <v>1297</v>
      </c>
      <c r="AO925" s="12" t="s">
        <v>1297</v>
      </c>
      <c r="AP925" t="s">
        <v>1703</v>
      </c>
      <c r="AQ925" t="s">
        <v>120</v>
      </c>
      <c r="AR925" s="35">
        <v>485644</v>
      </c>
      <c r="AS925" t="s">
        <v>1703</v>
      </c>
      <c r="AU925" s="29">
        <f>IFERROR(Table4[[#This Row],[THT]]/Table4[[#This Row],[ACD_CALLS]],"")</f>
        <v>0</v>
      </c>
      <c r="AV925" s="29">
        <f>COUNTIF(Roster!B:B,Table4[[#This Row],[EMPLID]])</f>
        <v>1</v>
      </c>
      <c r="AW925" s="29">
        <f>IF(Table4[[#This Row],[Is Agent ]]=0,"",SUM(Table4[[#This Row],[I_ACD_TIME]],Table4[[#This Row],[I_ACD_OTHER_TIME]],Table4[[#This Row],[I_ACD_AUX_OUT_TIME]],Table4[[#This Row],[I_ACW_TIME]]))</f>
        <v>20638</v>
      </c>
    </row>
    <row r="926" spans="1:49" x14ac:dyDescent="0.25">
      <c r="A926" s="29" t="str">
        <f>CONCATENATE(Table4[[#This Row],[CMSID]],"-",Table4[[#This Row],[CALL_DATE]])</f>
        <v>485644-45173</v>
      </c>
      <c r="B926">
        <v>49848102</v>
      </c>
      <c r="C926" s="8">
        <v>45173</v>
      </c>
      <c r="D926" t="s">
        <v>123</v>
      </c>
      <c r="E926">
        <v>2</v>
      </c>
      <c r="F926">
        <v>0</v>
      </c>
      <c r="G926">
        <v>1491</v>
      </c>
      <c r="H926">
        <v>2</v>
      </c>
      <c r="I926">
        <v>109</v>
      </c>
      <c r="J926">
        <v>0</v>
      </c>
      <c r="K926">
        <v>0</v>
      </c>
      <c r="L926">
        <v>3655</v>
      </c>
      <c r="M926">
        <v>0</v>
      </c>
      <c r="N926">
        <v>0</v>
      </c>
      <c r="O926">
        <v>26</v>
      </c>
      <c r="P926">
        <v>371</v>
      </c>
      <c r="Q926">
        <v>7</v>
      </c>
      <c r="R926">
        <v>6</v>
      </c>
      <c r="S926">
        <v>0</v>
      </c>
      <c r="T926">
        <v>2</v>
      </c>
      <c r="U926">
        <v>35945</v>
      </c>
      <c r="V926">
        <v>12647</v>
      </c>
      <c r="W926">
        <v>2748</v>
      </c>
      <c r="X926">
        <v>116</v>
      </c>
      <c r="Y926">
        <v>0</v>
      </c>
      <c r="Z926">
        <v>2557</v>
      </c>
      <c r="AA926">
        <v>0</v>
      </c>
      <c r="AB926">
        <v>9173</v>
      </c>
      <c r="AC926">
        <v>0</v>
      </c>
      <c r="AD926">
        <v>0</v>
      </c>
      <c r="AE926">
        <v>471</v>
      </c>
      <c r="AF926">
        <v>0</v>
      </c>
      <c r="AG926" t="s">
        <v>1346</v>
      </c>
      <c r="AH926" t="s">
        <v>1285</v>
      </c>
      <c r="AI926" t="s">
        <v>1295</v>
      </c>
      <c r="AJ926" s="12" t="s">
        <v>1297</v>
      </c>
      <c r="AK926" t="s">
        <v>125</v>
      </c>
      <c r="AL926" t="s">
        <v>125</v>
      </c>
      <c r="AM926" s="8">
        <v>45178</v>
      </c>
      <c r="AN926" s="12" t="s">
        <v>1297</v>
      </c>
      <c r="AO926" s="12" t="s">
        <v>1297</v>
      </c>
      <c r="AP926" t="s">
        <v>1703</v>
      </c>
      <c r="AQ926" t="s">
        <v>120</v>
      </c>
      <c r="AR926" s="35">
        <v>485644</v>
      </c>
      <c r="AS926" t="s">
        <v>1703</v>
      </c>
      <c r="AU926" s="29">
        <f>IFERROR(Table4[[#This Row],[THT]]/Table4[[#This Row],[ACD_CALLS]],"")</f>
        <v>0</v>
      </c>
      <c r="AV926" s="29">
        <f>COUNTIF(Roster!B:B,Table4[[#This Row],[EMPLID]])</f>
        <v>1</v>
      </c>
      <c r="AW926" s="29">
        <f>IF(Table4[[#This Row],[Is Agent ]]=0,"",SUM(Table4[[#This Row],[I_ACD_TIME]],Table4[[#This Row],[I_ACD_OTHER_TIME]],Table4[[#This Row],[I_ACD_AUX_OUT_TIME]],Table4[[#This Row],[I_ACW_TIME]]))</f>
        <v>1602</v>
      </c>
    </row>
    <row r="927" spans="1:49" x14ac:dyDescent="0.25">
      <c r="A927" s="29" t="str">
        <f>CONCATENATE(Table4[[#This Row],[CMSID]],"-",Table4[[#This Row],[CALL_DATE]])</f>
        <v>485644-45173</v>
      </c>
      <c r="B927">
        <v>49848102</v>
      </c>
      <c r="C927" s="8">
        <v>45173</v>
      </c>
      <c r="D927" t="s">
        <v>118</v>
      </c>
      <c r="E927">
        <v>38</v>
      </c>
      <c r="F927">
        <v>1</v>
      </c>
      <c r="G927">
        <v>17922</v>
      </c>
      <c r="H927">
        <v>942</v>
      </c>
      <c r="I927">
        <v>207</v>
      </c>
      <c r="J927">
        <v>3</v>
      </c>
      <c r="K927">
        <v>0</v>
      </c>
      <c r="L927">
        <v>207</v>
      </c>
      <c r="M927">
        <v>0</v>
      </c>
      <c r="N927">
        <v>0</v>
      </c>
      <c r="O927">
        <v>7</v>
      </c>
      <c r="P927">
        <v>1165</v>
      </c>
      <c r="Q927">
        <v>10</v>
      </c>
      <c r="R927">
        <v>184</v>
      </c>
      <c r="S927">
        <v>0</v>
      </c>
      <c r="T927">
        <v>1</v>
      </c>
      <c r="U927">
        <v>0</v>
      </c>
      <c r="V927">
        <v>0</v>
      </c>
      <c r="W927">
        <v>0</v>
      </c>
      <c r="X927">
        <v>0</v>
      </c>
      <c r="Y927">
        <v>0</v>
      </c>
      <c r="Z927">
        <v>0</v>
      </c>
      <c r="AA927">
        <v>0</v>
      </c>
      <c r="AB927">
        <v>0</v>
      </c>
      <c r="AC927">
        <v>0</v>
      </c>
      <c r="AD927">
        <v>0</v>
      </c>
      <c r="AE927">
        <v>0</v>
      </c>
      <c r="AF927">
        <v>0</v>
      </c>
      <c r="AG927" t="s">
        <v>1346</v>
      </c>
      <c r="AH927" t="s">
        <v>1285</v>
      </c>
      <c r="AI927" t="s">
        <v>1295</v>
      </c>
      <c r="AJ927" s="12" t="s">
        <v>1297</v>
      </c>
      <c r="AK927" t="s">
        <v>125</v>
      </c>
      <c r="AL927" t="s">
        <v>125</v>
      </c>
      <c r="AM927" s="8">
        <v>45178</v>
      </c>
      <c r="AN927" s="12" t="s">
        <v>1297</v>
      </c>
      <c r="AO927" s="12" t="s">
        <v>1297</v>
      </c>
      <c r="AP927" t="s">
        <v>1703</v>
      </c>
      <c r="AQ927" t="s">
        <v>120</v>
      </c>
      <c r="AR927" s="35">
        <v>485644</v>
      </c>
      <c r="AS927" t="s">
        <v>1703</v>
      </c>
      <c r="AU927" s="29">
        <f>IFERROR(Table4[[#This Row],[THT]]/Table4[[#This Row],[ACD_CALLS]],"")</f>
        <v>0</v>
      </c>
      <c r="AV927" s="29">
        <f>COUNTIF(Roster!B:B,Table4[[#This Row],[EMPLID]])</f>
        <v>1</v>
      </c>
      <c r="AW927" s="29">
        <f>IF(Table4[[#This Row],[Is Agent ]]=0,"",SUM(Table4[[#This Row],[I_ACD_TIME]],Table4[[#This Row],[I_ACD_OTHER_TIME]],Table4[[#This Row],[I_ACD_AUX_OUT_TIME]],Table4[[#This Row],[I_ACW_TIME]]))</f>
        <v>19074</v>
      </c>
    </row>
    <row r="928" spans="1:49" x14ac:dyDescent="0.25">
      <c r="A928" s="29" t="e">
        <f>CONCATENATE(Table4[[#This Row],[CMSID]],"-",Table4[[#This Row],[CALL_DATE]])</f>
        <v>#N/A</v>
      </c>
      <c r="B928" t="e">
        <v>#N/A</v>
      </c>
      <c r="C928" s="8">
        <v>45174</v>
      </c>
      <c r="D928" t="s">
        <v>123</v>
      </c>
      <c r="E928">
        <v>0</v>
      </c>
      <c r="F928">
        <v>0</v>
      </c>
      <c r="G928">
        <v>0</v>
      </c>
      <c r="H928">
        <v>0</v>
      </c>
      <c r="I928">
        <v>0</v>
      </c>
      <c r="J928">
        <v>0</v>
      </c>
      <c r="K928">
        <v>0</v>
      </c>
      <c r="L928">
        <v>0</v>
      </c>
      <c r="M928">
        <v>0</v>
      </c>
      <c r="N928">
        <v>0</v>
      </c>
      <c r="O928">
        <v>0</v>
      </c>
      <c r="P928">
        <v>0</v>
      </c>
      <c r="Q928">
        <v>0</v>
      </c>
      <c r="R928">
        <v>0</v>
      </c>
      <c r="S928">
        <v>0</v>
      </c>
      <c r="T928">
        <v>0</v>
      </c>
      <c r="U928">
        <v>0</v>
      </c>
      <c r="V928">
        <v>0</v>
      </c>
      <c r="W928">
        <v>0</v>
      </c>
      <c r="X928">
        <v>0</v>
      </c>
      <c r="Y928">
        <v>0</v>
      </c>
      <c r="Z928">
        <v>0</v>
      </c>
      <c r="AA928">
        <v>0</v>
      </c>
      <c r="AB928">
        <v>0</v>
      </c>
      <c r="AC928">
        <v>0</v>
      </c>
      <c r="AD928">
        <v>0</v>
      </c>
      <c r="AE928">
        <v>0</v>
      </c>
      <c r="AF928">
        <v>0</v>
      </c>
      <c r="AG928" t="e">
        <v>#N/A</v>
      </c>
      <c r="AH928" t="s">
        <v>1283</v>
      </c>
      <c r="AI928" t="e">
        <v>#N/A</v>
      </c>
      <c r="AJ928" s="12" t="s">
        <v>1297</v>
      </c>
      <c r="AK928" t="s">
        <v>127</v>
      </c>
      <c r="AL928" t="s">
        <v>127</v>
      </c>
      <c r="AM928" s="8">
        <v>45178</v>
      </c>
      <c r="AN928" s="12" t="s">
        <v>1297</v>
      </c>
      <c r="AO928" s="12" t="s">
        <v>1297</v>
      </c>
      <c r="AP928" t="s">
        <v>1703</v>
      </c>
      <c r="AQ928" t="s">
        <v>120</v>
      </c>
      <c r="AR928" t="e">
        <v>#N/A</v>
      </c>
      <c r="AS928" t="s">
        <v>1703</v>
      </c>
      <c r="AU928" s="29" t="str">
        <f>IFERROR(Table4[[#This Row],[THT]]/Table4[[#This Row],[ACD_CALLS]],"")</f>
        <v/>
      </c>
      <c r="AV928" s="29">
        <f>COUNTIF(Roster!B:B,Table4[[#This Row],[EMPLID]])</f>
        <v>0</v>
      </c>
      <c r="AW928" s="29" t="str">
        <f>IF(Table4[[#This Row],[Is Agent ]]=0,"",SUM(Table4[[#This Row],[I_ACD_TIME]],Table4[[#This Row],[I_ACD_OTHER_TIME]],Table4[[#This Row],[I_ACD_AUX_OUT_TIME]],Table4[[#This Row],[I_ACW_TIME]]))</f>
        <v/>
      </c>
    </row>
    <row r="929" spans="1:49" x14ac:dyDescent="0.25">
      <c r="A929" s="29" t="e">
        <f>CONCATENATE(Table4[[#This Row],[CMSID]],"-",Table4[[#This Row],[CALL_DATE]])</f>
        <v>#N/A</v>
      </c>
      <c r="B929" t="e">
        <v>#N/A</v>
      </c>
      <c r="C929" s="8">
        <v>45174</v>
      </c>
      <c r="D929" t="s">
        <v>118</v>
      </c>
      <c r="E929">
        <v>0</v>
      </c>
      <c r="F929">
        <v>0</v>
      </c>
      <c r="G929">
        <v>0</v>
      </c>
      <c r="H929">
        <v>0</v>
      </c>
      <c r="I929">
        <v>0</v>
      </c>
      <c r="J929">
        <v>0</v>
      </c>
      <c r="K929">
        <v>0</v>
      </c>
      <c r="L929">
        <v>270</v>
      </c>
      <c r="M929">
        <v>0</v>
      </c>
      <c r="N929">
        <v>0</v>
      </c>
      <c r="O929">
        <v>1</v>
      </c>
      <c r="P929">
        <v>0</v>
      </c>
      <c r="Q929">
        <v>0</v>
      </c>
      <c r="R929">
        <v>0</v>
      </c>
      <c r="S929">
        <v>0</v>
      </c>
      <c r="T929">
        <v>0</v>
      </c>
      <c r="U929">
        <v>313</v>
      </c>
      <c r="V929">
        <v>313</v>
      </c>
      <c r="W929">
        <v>0</v>
      </c>
      <c r="X929">
        <v>25</v>
      </c>
      <c r="Y929">
        <v>0</v>
      </c>
      <c r="Z929">
        <v>0</v>
      </c>
      <c r="AA929">
        <v>0</v>
      </c>
      <c r="AB929">
        <v>282</v>
      </c>
      <c r="AC929">
        <v>0</v>
      </c>
      <c r="AD929">
        <v>0</v>
      </c>
      <c r="AE929">
        <v>0</v>
      </c>
      <c r="AF929">
        <v>0</v>
      </c>
      <c r="AG929" t="e">
        <v>#N/A</v>
      </c>
      <c r="AH929" t="s">
        <v>1283</v>
      </c>
      <c r="AI929" t="e">
        <v>#N/A</v>
      </c>
      <c r="AJ929" s="12" t="s">
        <v>1297</v>
      </c>
      <c r="AK929" t="s">
        <v>127</v>
      </c>
      <c r="AL929" t="s">
        <v>127</v>
      </c>
      <c r="AM929" s="8">
        <v>45178</v>
      </c>
      <c r="AN929" s="12" t="s">
        <v>1297</v>
      </c>
      <c r="AO929" s="12" t="s">
        <v>1297</v>
      </c>
      <c r="AP929" t="s">
        <v>1703</v>
      </c>
      <c r="AQ929" t="s">
        <v>120</v>
      </c>
      <c r="AR929" t="e">
        <v>#N/A</v>
      </c>
      <c r="AS929" t="s">
        <v>1703</v>
      </c>
      <c r="AU929" s="29" t="str">
        <f>IFERROR(Table4[[#This Row],[THT]]/Table4[[#This Row],[ACD_CALLS]],"")</f>
        <v/>
      </c>
      <c r="AV929" s="29">
        <f>COUNTIF(Roster!B:B,Table4[[#This Row],[EMPLID]])</f>
        <v>0</v>
      </c>
      <c r="AW929" s="29" t="str">
        <f>IF(Table4[[#This Row],[Is Agent ]]=0,"",SUM(Table4[[#This Row],[I_ACD_TIME]],Table4[[#This Row],[I_ACD_OTHER_TIME]],Table4[[#This Row],[I_ACD_AUX_OUT_TIME]],Table4[[#This Row],[I_ACW_TIME]]))</f>
        <v/>
      </c>
    </row>
    <row r="930" spans="1:49" x14ac:dyDescent="0.25">
      <c r="A930" s="29" t="str">
        <f>CONCATENATE(Table4[[#This Row],[CMSID]],"-",Table4[[#This Row],[CALL_DATE]])</f>
        <v>426644-45176</v>
      </c>
      <c r="B930">
        <v>34636101</v>
      </c>
      <c r="C930" s="8">
        <v>45176</v>
      </c>
      <c r="D930" t="s">
        <v>118</v>
      </c>
      <c r="E930">
        <v>24</v>
      </c>
      <c r="F930">
        <v>0</v>
      </c>
      <c r="G930">
        <v>11721</v>
      </c>
      <c r="H930">
        <v>822</v>
      </c>
      <c r="I930">
        <v>561</v>
      </c>
      <c r="J930">
        <v>63</v>
      </c>
      <c r="K930">
        <v>0</v>
      </c>
      <c r="L930">
        <v>561</v>
      </c>
      <c r="M930">
        <v>0</v>
      </c>
      <c r="N930">
        <v>0</v>
      </c>
      <c r="O930">
        <v>6</v>
      </c>
      <c r="P930">
        <v>1384</v>
      </c>
      <c r="Q930">
        <v>12</v>
      </c>
      <c r="R930">
        <v>116</v>
      </c>
      <c r="S930">
        <v>4</v>
      </c>
      <c r="T930">
        <v>0</v>
      </c>
      <c r="U930">
        <v>0</v>
      </c>
      <c r="V930">
        <v>0</v>
      </c>
      <c r="W930">
        <v>0</v>
      </c>
      <c r="X930">
        <v>0</v>
      </c>
      <c r="Y930">
        <v>0</v>
      </c>
      <c r="Z930">
        <v>0</v>
      </c>
      <c r="AA930">
        <v>0</v>
      </c>
      <c r="AB930">
        <v>0</v>
      </c>
      <c r="AC930">
        <v>0</v>
      </c>
      <c r="AD930">
        <v>0</v>
      </c>
      <c r="AE930">
        <v>0</v>
      </c>
      <c r="AF930">
        <v>0</v>
      </c>
      <c r="AG930" t="s">
        <v>1331</v>
      </c>
      <c r="AH930" t="s">
        <v>1282</v>
      </c>
      <c r="AI930" t="s">
        <v>1295</v>
      </c>
      <c r="AJ930" s="12" t="s">
        <v>1297</v>
      </c>
      <c r="AK930" t="s">
        <v>125</v>
      </c>
      <c r="AL930" t="s">
        <v>125</v>
      </c>
      <c r="AM930" s="8">
        <v>45178</v>
      </c>
      <c r="AN930" s="12" t="s">
        <v>1297</v>
      </c>
      <c r="AO930" s="12" t="s">
        <v>1297</v>
      </c>
      <c r="AP930" t="s">
        <v>1703</v>
      </c>
      <c r="AQ930" t="s">
        <v>120</v>
      </c>
      <c r="AR930" s="35">
        <v>426644</v>
      </c>
      <c r="AS930" t="s">
        <v>1703</v>
      </c>
      <c r="AU930" s="29">
        <f>IFERROR(Table4[[#This Row],[THT]]/Table4[[#This Row],[ACD_CALLS]],"")</f>
        <v>0</v>
      </c>
      <c r="AV930" s="29">
        <f>COUNTIF(Roster!B:B,Table4[[#This Row],[EMPLID]])</f>
        <v>1</v>
      </c>
      <c r="AW930" s="29">
        <f>IF(Table4[[#This Row],[Is Agent ]]=0,"",SUM(Table4[[#This Row],[I_ACD_TIME]],Table4[[#This Row],[I_ACD_OTHER_TIME]],Table4[[#This Row],[I_ACD_AUX_OUT_TIME]],Table4[[#This Row],[I_ACW_TIME]]))</f>
        <v>13167</v>
      </c>
    </row>
    <row r="931" spans="1:49" x14ac:dyDescent="0.25">
      <c r="A931" s="29" t="str">
        <f>CONCATENATE(Table4[[#This Row],[CMSID]],"-",Table4[[#This Row],[CALL_DATE]])</f>
        <v>426644-45173</v>
      </c>
      <c r="B931">
        <v>34636101</v>
      </c>
      <c r="C931" s="8">
        <v>45173</v>
      </c>
      <c r="D931" t="s">
        <v>118</v>
      </c>
      <c r="E931">
        <v>39</v>
      </c>
      <c r="F931">
        <v>0</v>
      </c>
      <c r="G931">
        <v>18363</v>
      </c>
      <c r="H931">
        <v>1638</v>
      </c>
      <c r="I931">
        <v>292</v>
      </c>
      <c r="J931">
        <v>59</v>
      </c>
      <c r="K931">
        <v>0</v>
      </c>
      <c r="L931">
        <v>292</v>
      </c>
      <c r="M931">
        <v>0</v>
      </c>
      <c r="N931">
        <v>0</v>
      </c>
      <c r="O931">
        <v>5</v>
      </c>
      <c r="P931">
        <v>1933</v>
      </c>
      <c r="Q931">
        <v>18</v>
      </c>
      <c r="R931">
        <v>187</v>
      </c>
      <c r="S931">
        <v>5</v>
      </c>
      <c r="T931">
        <v>0</v>
      </c>
      <c r="U931">
        <v>0</v>
      </c>
      <c r="V931">
        <v>0</v>
      </c>
      <c r="W931">
        <v>0</v>
      </c>
      <c r="X931">
        <v>0</v>
      </c>
      <c r="Y931">
        <v>0</v>
      </c>
      <c r="Z931">
        <v>0</v>
      </c>
      <c r="AA931">
        <v>0</v>
      </c>
      <c r="AB931">
        <v>0</v>
      </c>
      <c r="AC931">
        <v>0</v>
      </c>
      <c r="AD931">
        <v>0</v>
      </c>
      <c r="AE931">
        <v>0</v>
      </c>
      <c r="AF931">
        <v>0</v>
      </c>
      <c r="AG931" t="s">
        <v>1331</v>
      </c>
      <c r="AH931" t="s">
        <v>1282</v>
      </c>
      <c r="AI931" t="s">
        <v>1295</v>
      </c>
      <c r="AJ931" s="12" t="s">
        <v>1297</v>
      </c>
      <c r="AK931" t="s">
        <v>125</v>
      </c>
      <c r="AL931" t="s">
        <v>125</v>
      </c>
      <c r="AM931" s="8">
        <v>45178</v>
      </c>
      <c r="AN931" s="12" t="s">
        <v>1297</v>
      </c>
      <c r="AO931" s="12" t="s">
        <v>1297</v>
      </c>
      <c r="AP931" t="s">
        <v>1703</v>
      </c>
      <c r="AQ931" t="s">
        <v>120</v>
      </c>
      <c r="AR931" s="35">
        <v>426644</v>
      </c>
      <c r="AS931" t="s">
        <v>1703</v>
      </c>
      <c r="AU931" s="29">
        <f>IFERROR(Table4[[#This Row],[THT]]/Table4[[#This Row],[ACD_CALLS]],"")</f>
        <v>0</v>
      </c>
      <c r="AV931" s="29">
        <f>COUNTIF(Roster!B:B,Table4[[#This Row],[EMPLID]])</f>
        <v>1</v>
      </c>
      <c r="AW931" s="29">
        <f>IF(Table4[[#This Row],[Is Agent ]]=0,"",SUM(Table4[[#This Row],[I_ACD_TIME]],Table4[[#This Row],[I_ACD_OTHER_TIME]],Table4[[#This Row],[I_ACD_AUX_OUT_TIME]],Table4[[#This Row],[I_ACW_TIME]]))</f>
        <v>20352</v>
      </c>
    </row>
    <row r="932" spans="1:49" x14ac:dyDescent="0.25">
      <c r="A932" s="29" t="str">
        <f>CONCATENATE(Table4[[#This Row],[CMSID]],"-",Table4[[#This Row],[CALL_DATE]])</f>
        <v>426644-45171</v>
      </c>
      <c r="B932">
        <v>34636101</v>
      </c>
      <c r="C932" s="8">
        <v>45171</v>
      </c>
      <c r="D932" t="s">
        <v>123</v>
      </c>
      <c r="E932">
        <v>0</v>
      </c>
      <c r="F932">
        <v>0</v>
      </c>
      <c r="G932">
        <v>0</v>
      </c>
      <c r="H932">
        <v>0</v>
      </c>
      <c r="I932">
        <v>0</v>
      </c>
      <c r="J932">
        <v>0</v>
      </c>
      <c r="K932">
        <v>0</v>
      </c>
      <c r="L932">
        <v>2062</v>
      </c>
      <c r="M932">
        <v>21</v>
      </c>
      <c r="N932">
        <v>0</v>
      </c>
      <c r="O932">
        <v>20</v>
      </c>
      <c r="P932">
        <v>253</v>
      </c>
      <c r="Q932">
        <v>2</v>
      </c>
      <c r="R932">
        <v>0</v>
      </c>
      <c r="S932">
        <v>0</v>
      </c>
      <c r="T932">
        <v>0</v>
      </c>
      <c r="U932">
        <v>13601</v>
      </c>
      <c r="V932">
        <v>7199</v>
      </c>
      <c r="W932">
        <v>0</v>
      </c>
      <c r="X932">
        <v>137</v>
      </c>
      <c r="Y932">
        <v>0</v>
      </c>
      <c r="Z932">
        <v>1596</v>
      </c>
      <c r="AA932">
        <v>0</v>
      </c>
      <c r="AB932">
        <v>5342</v>
      </c>
      <c r="AC932">
        <v>0</v>
      </c>
      <c r="AD932">
        <v>0</v>
      </c>
      <c r="AE932">
        <v>98</v>
      </c>
      <c r="AF932">
        <v>0</v>
      </c>
      <c r="AG932" t="s">
        <v>1331</v>
      </c>
      <c r="AH932" t="s">
        <v>1282</v>
      </c>
      <c r="AI932" t="s">
        <v>1295</v>
      </c>
      <c r="AJ932" s="12" t="s">
        <v>1297</v>
      </c>
      <c r="AK932" t="s">
        <v>125</v>
      </c>
      <c r="AL932" t="s">
        <v>125</v>
      </c>
      <c r="AM932" s="8">
        <v>45171</v>
      </c>
      <c r="AN932" s="12" t="s">
        <v>1297</v>
      </c>
      <c r="AO932" s="12" t="s">
        <v>1297</v>
      </c>
      <c r="AP932" t="s">
        <v>1703</v>
      </c>
      <c r="AQ932" t="s">
        <v>120</v>
      </c>
      <c r="AR932" s="35">
        <v>426644</v>
      </c>
      <c r="AS932" t="s">
        <v>1703</v>
      </c>
      <c r="AU932" s="29" t="str">
        <f>IFERROR(Table4[[#This Row],[THT]]/Table4[[#This Row],[ACD_CALLS]],"")</f>
        <v/>
      </c>
      <c r="AV932" s="29">
        <f>COUNTIF(Roster!B:B,Table4[[#This Row],[EMPLID]])</f>
        <v>1</v>
      </c>
      <c r="AW932" s="29">
        <f>IF(Table4[[#This Row],[Is Agent ]]=0,"",SUM(Table4[[#This Row],[I_ACD_TIME]],Table4[[#This Row],[I_ACD_OTHER_TIME]],Table4[[#This Row],[I_ACD_AUX_OUT_TIME]],Table4[[#This Row],[I_ACW_TIME]]))</f>
        <v>0</v>
      </c>
    </row>
    <row r="933" spans="1:49" x14ac:dyDescent="0.25">
      <c r="A933" s="29" t="str">
        <f>CONCATENATE(Table4[[#This Row],[CMSID]],"-",Table4[[#This Row],[CALL_DATE]])</f>
        <v>426644-45171</v>
      </c>
      <c r="B933">
        <v>34636101</v>
      </c>
      <c r="C933" s="8">
        <v>45171</v>
      </c>
      <c r="D933" t="s">
        <v>118</v>
      </c>
      <c r="E933">
        <v>17</v>
      </c>
      <c r="F933">
        <v>0</v>
      </c>
      <c r="G933">
        <v>5947</v>
      </c>
      <c r="H933">
        <v>353</v>
      </c>
      <c r="I933">
        <v>0</v>
      </c>
      <c r="J933">
        <v>23</v>
      </c>
      <c r="K933">
        <v>0</v>
      </c>
      <c r="L933">
        <v>0</v>
      </c>
      <c r="M933">
        <v>0</v>
      </c>
      <c r="N933">
        <v>0</v>
      </c>
      <c r="O933">
        <v>0</v>
      </c>
      <c r="P933">
        <v>353</v>
      </c>
      <c r="Q933">
        <v>3</v>
      </c>
      <c r="R933">
        <v>79</v>
      </c>
      <c r="S933">
        <v>0</v>
      </c>
      <c r="T933">
        <v>0</v>
      </c>
      <c r="U933">
        <v>0</v>
      </c>
      <c r="V933">
        <v>0</v>
      </c>
      <c r="W933">
        <v>0</v>
      </c>
      <c r="X933">
        <v>0</v>
      </c>
      <c r="Y933">
        <v>0</v>
      </c>
      <c r="Z933">
        <v>0</v>
      </c>
      <c r="AA933">
        <v>0</v>
      </c>
      <c r="AB933">
        <v>0</v>
      </c>
      <c r="AC933">
        <v>0</v>
      </c>
      <c r="AD933">
        <v>0</v>
      </c>
      <c r="AE933">
        <v>0</v>
      </c>
      <c r="AF933">
        <v>0</v>
      </c>
      <c r="AG933" t="s">
        <v>1331</v>
      </c>
      <c r="AH933" t="s">
        <v>1282</v>
      </c>
      <c r="AI933" t="s">
        <v>1295</v>
      </c>
      <c r="AJ933" s="12" t="s">
        <v>1297</v>
      </c>
      <c r="AK933" t="s">
        <v>125</v>
      </c>
      <c r="AL933" t="s">
        <v>125</v>
      </c>
      <c r="AM933" s="8">
        <v>45171</v>
      </c>
      <c r="AN933" s="12" t="s">
        <v>1297</v>
      </c>
      <c r="AO933" s="12" t="s">
        <v>1297</v>
      </c>
      <c r="AP933" t="s">
        <v>1703</v>
      </c>
      <c r="AQ933" t="s">
        <v>120</v>
      </c>
      <c r="AR933" s="35">
        <v>426644</v>
      </c>
      <c r="AS933" t="s">
        <v>1703</v>
      </c>
      <c r="AU933" s="29">
        <f>IFERROR(Table4[[#This Row],[THT]]/Table4[[#This Row],[ACD_CALLS]],"")</f>
        <v>0</v>
      </c>
      <c r="AV933" s="29">
        <f>COUNTIF(Roster!B:B,Table4[[#This Row],[EMPLID]])</f>
        <v>1</v>
      </c>
      <c r="AW933" s="29">
        <f>IF(Table4[[#This Row],[Is Agent ]]=0,"",SUM(Table4[[#This Row],[I_ACD_TIME]],Table4[[#This Row],[I_ACD_OTHER_TIME]],Table4[[#This Row],[I_ACD_AUX_OUT_TIME]],Table4[[#This Row],[I_ACW_TIME]]))</f>
        <v>6323</v>
      </c>
    </row>
    <row r="934" spans="1:49" x14ac:dyDescent="0.25">
      <c r="A934" s="29" t="str">
        <f>CONCATENATE(Table4[[#This Row],[CMSID]],"-",Table4[[#This Row],[CALL_DATE]])</f>
        <v>426644-45170</v>
      </c>
      <c r="B934">
        <v>34636101</v>
      </c>
      <c r="C934" s="8">
        <v>45170</v>
      </c>
      <c r="D934" t="s">
        <v>123</v>
      </c>
      <c r="E934">
        <v>1</v>
      </c>
      <c r="F934">
        <v>0</v>
      </c>
      <c r="G934">
        <v>122</v>
      </c>
      <c r="H934">
        <v>4</v>
      </c>
      <c r="I934">
        <v>81</v>
      </c>
      <c r="J934">
        <v>0</v>
      </c>
      <c r="K934">
        <v>0</v>
      </c>
      <c r="L934">
        <v>225</v>
      </c>
      <c r="M934">
        <v>0</v>
      </c>
      <c r="N934">
        <v>0</v>
      </c>
      <c r="O934">
        <v>8</v>
      </c>
      <c r="P934">
        <v>85</v>
      </c>
      <c r="Q934">
        <v>2</v>
      </c>
      <c r="R934">
        <v>3</v>
      </c>
      <c r="S934">
        <v>1</v>
      </c>
      <c r="T934">
        <v>0</v>
      </c>
      <c r="U934">
        <v>13530</v>
      </c>
      <c r="V934">
        <v>4461</v>
      </c>
      <c r="W934">
        <v>0</v>
      </c>
      <c r="X934">
        <v>39</v>
      </c>
      <c r="Y934">
        <v>2</v>
      </c>
      <c r="Z934">
        <v>2036</v>
      </c>
      <c r="AA934">
        <v>0</v>
      </c>
      <c r="AB934">
        <v>1888</v>
      </c>
      <c r="AC934">
        <v>0</v>
      </c>
      <c r="AD934">
        <v>0</v>
      </c>
      <c r="AE934">
        <v>0</v>
      </c>
      <c r="AF934">
        <v>0</v>
      </c>
      <c r="AG934" t="s">
        <v>1331</v>
      </c>
      <c r="AH934" t="s">
        <v>1282</v>
      </c>
      <c r="AI934" t="s">
        <v>1295</v>
      </c>
      <c r="AJ934" s="12" t="s">
        <v>1297</v>
      </c>
      <c r="AK934" t="s">
        <v>125</v>
      </c>
      <c r="AL934" t="s">
        <v>125</v>
      </c>
      <c r="AM934" s="8">
        <v>45171</v>
      </c>
      <c r="AN934" s="12" t="s">
        <v>1297</v>
      </c>
      <c r="AO934" s="12" t="s">
        <v>1297</v>
      </c>
      <c r="AP934" t="s">
        <v>1703</v>
      </c>
      <c r="AQ934" t="s">
        <v>120</v>
      </c>
      <c r="AR934" s="35">
        <v>426644</v>
      </c>
      <c r="AS934" t="s">
        <v>1703</v>
      </c>
      <c r="AU934" s="29">
        <f>IFERROR(Table4[[#This Row],[THT]]/Table4[[#This Row],[ACD_CALLS]],"")</f>
        <v>0</v>
      </c>
      <c r="AV934" s="29">
        <f>COUNTIF(Roster!B:B,Table4[[#This Row],[EMPLID]])</f>
        <v>1</v>
      </c>
      <c r="AW934" s="29">
        <f>IF(Table4[[#This Row],[Is Agent ]]=0,"",SUM(Table4[[#This Row],[I_ACD_TIME]],Table4[[#This Row],[I_ACD_OTHER_TIME]],Table4[[#This Row],[I_ACD_AUX_OUT_TIME]],Table4[[#This Row],[I_ACW_TIME]]))</f>
        <v>207</v>
      </c>
    </row>
    <row r="935" spans="1:49" x14ac:dyDescent="0.25">
      <c r="A935" s="29" t="str">
        <f>CONCATENATE(Table4[[#This Row],[CMSID]],"-",Table4[[#This Row],[CALL_DATE]])</f>
        <v>426644-45170</v>
      </c>
      <c r="B935">
        <v>34636101</v>
      </c>
      <c r="C935" s="8">
        <v>45170</v>
      </c>
      <c r="D935" t="s">
        <v>118</v>
      </c>
      <c r="E935">
        <v>13</v>
      </c>
      <c r="F935">
        <v>0</v>
      </c>
      <c r="G935">
        <v>7873</v>
      </c>
      <c r="H935">
        <v>1009</v>
      </c>
      <c r="I935">
        <v>342</v>
      </c>
      <c r="J935">
        <v>0</v>
      </c>
      <c r="K935">
        <v>0</v>
      </c>
      <c r="L935">
        <v>342</v>
      </c>
      <c r="M935">
        <v>0</v>
      </c>
      <c r="N935">
        <v>0</v>
      </c>
      <c r="O935">
        <v>8</v>
      </c>
      <c r="P935">
        <v>1411</v>
      </c>
      <c r="Q935">
        <v>11</v>
      </c>
      <c r="R935">
        <v>58</v>
      </c>
      <c r="S935">
        <v>2</v>
      </c>
      <c r="T935">
        <v>0</v>
      </c>
      <c r="U935">
        <v>0</v>
      </c>
      <c r="V935">
        <v>0</v>
      </c>
      <c r="W935">
        <v>0</v>
      </c>
      <c r="X935">
        <v>0</v>
      </c>
      <c r="Y935">
        <v>0</v>
      </c>
      <c r="Z935">
        <v>0</v>
      </c>
      <c r="AA935">
        <v>0</v>
      </c>
      <c r="AB935">
        <v>0</v>
      </c>
      <c r="AC935">
        <v>0</v>
      </c>
      <c r="AD935">
        <v>0</v>
      </c>
      <c r="AE935">
        <v>0</v>
      </c>
      <c r="AF935">
        <v>0</v>
      </c>
      <c r="AG935" t="s">
        <v>1331</v>
      </c>
      <c r="AH935" t="s">
        <v>1282</v>
      </c>
      <c r="AI935" t="s">
        <v>1295</v>
      </c>
      <c r="AJ935" s="12" t="s">
        <v>1297</v>
      </c>
      <c r="AK935" t="s">
        <v>125</v>
      </c>
      <c r="AL935" t="s">
        <v>125</v>
      </c>
      <c r="AM935" s="8">
        <v>45171</v>
      </c>
      <c r="AN935" s="12" t="s">
        <v>1297</v>
      </c>
      <c r="AO935" s="12" t="s">
        <v>1297</v>
      </c>
      <c r="AP935" t="s">
        <v>1703</v>
      </c>
      <c r="AQ935" t="s">
        <v>120</v>
      </c>
      <c r="AR935" s="35">
        <v>426644</v>
      </c>
      <c r="AS935" t="s">
        <v>1703</v>
      </c>
      <c r="AU935" s="29">
        <f>IFERROR(Table4[[#This Row],[THT]]/Table4[[#This Row],[ACD_CALLS]],"")</f>
        <v>0</v>
      </c>
      <c r="AV935" s="29">
        <f>COUNTIF(Roster!B:B,Table4[[#This Row],[EMPLID]])</f>
        <v>1</v>
      </c>
      <c r="AW935" s="29">
        <f>IF(Table4[[#This Row],[Is Agent ]]=0,"",SUM(Table4[[#This Row],[I_ACD_TIME]],Table4[[#This Row],[I_ACD_OTHER_TIME]],Table4[[#This Row],[I_ACD_AUX_OUT_TIME]],Table4[[#This Row],[I_ACW_TIME]]))</f>
        <v>9224</v>
      </c>
    </row>
    <row r="936" spans="1:49" x14ac:dyDescent="0.25">
      <c r="A936" s="29" t="str">
        <f>CONCATENATE(Table4[[#This Row],[CMSID]],"-",Table4[[#This Row],[CALL_DATE]])</f>
        <v>426644-45173</v>
      </c>
      <c r="B936">
        <v>34636101</v>
      </c>
      <c r="C936" s="8">
        <v>45173</v>
      </c>
      <c r="D936" t="s">
        <v>123</v>
      </c>
      <c r="E936">
        <v>0</v>
      </c>
      <c r="F936">
        <v>0</v>
      </c>
      <c r="G936">
        <v>0</v>
      </c>
      <c r="H936">
        <v>0</v>
      </c>
      <c r="I936">
        <v>0</v>
      </c>
      <c r="J936">
        <v>0</v>
      </c>
      <c r="K936">
        <v>0</v>
      </c>
      <c r="L936">
        <v>1041</v>
      </c>
      <c r="M936">
        <v>411</v>
      </c>
      <c r="N936">
        <v>0</v>
      </c>
      <c r="O936">
        <v>19</v>
      </c>
      <c r="P936">
        <v>4</v>
      </c>
      <c r="Q936">
        <v>2</v>
      </c>
      <c r="R936">
        <v>0</v>
      </c>
      <c r="S936">
        <v>1</v>
      </c>
      <c r="T936">
        <v>0</v>
      </c>
      <c r="U936">
        <v>32717</v>
      </c>
      <c r="V936">
        <v>10574</v>
      </c>
      <c r="W936">
        <v>1896</v>
      </c>
      <c r="X936">
        <v>205</v>
      </c>
      <c r="Y936">
        <v>0</v>
      </c>
      <c r="Z936">
        <v>2956</v>
      </c>
      <c r="AA936">
        <v>0</v>
      </c>
      <c r="AB936">
        <v>7061</v>
      </c>
      <c r="AC936">
        <v>0</v>
      </c>
      <c r="AD936">
        <v>0</v>
      </c>
      <c r="AE936">
        <v>0</v>
      </c>
      <c r="AF936">
        <v>1</v>
      </c>
      <c r="AG936" t="s">
        <v>1331</v>
      </c>
      <c r="AH936" t="s">
        <v>1282</v>
      </c>
      <c r="AI936" t="s">
        <v>1295</v>
      </c>
      <c r="AJ936" s="12" t="s">
        <v>1297</v>
      </c>
      <c r="AK936" t="s">
        <v>125</v>
      </c>
      <c r="AL936" t="s">
        <v>125</v>
      </c>
      <c r="AM936" s="8">
        <v>45178</v>
      </c>
      <c r="AN936" s="12" t="s">
        <v>1297</v>
      </c>
      <c r="AO936" s="12" t="s">
        <v>1297</v>
      </c>
      <c r="AP936" t="s">
        <v>1703</v>
      </c>
      <c r="AQ936" t="s">
        <v>120</v>
      </c>
      <c r="AR936" s="35">
        <v>426644</v>
      </c>
      <c r="AS936" t="s">
        <v>1703</v>
      </c>
      <c r="AU936" s="29" t="str">
        <f>IFERROR(Table4[[#This Row],[THT]]/Table4[[#This Row],[ACD_CALLS]],"")</f>
        <v/>
      </c>
      <c r="AV936" s="29">
        <f>COUNTIF(Roster!B:B,Table4[[#This Row],[EMPLID]])</f>
        <v>1</v>
      </c>
      <c r="AW936" s="29">
        <f>IF(Table4[[#This Row],[Is Agent ]]=0,"",SUM(Table4[[#This Row],[I_ACD_TIME]],Table4[[#This Row],[I_ACD_OTHER_TIME]],Table4[[#This Row],[I_ACD_AUX_OUT_TIME]],Table4[[#This Row],[I_ACW_TIME]]))</f>
        <v>0</v>
      </c>
    </row>
    <row r="937" spans="1:49" x14ac:dyDescent="0.25">
      <c r="A937" s="29" t="str">
        <f>CONCATENATE(Table4[[#This Row],[CMSID]],"-",Table4[[#This Row],[CALL_DATE]])</f>
        <v>426644-45176</v>
      </c>
      <c r="B937">
        <v>34636101</v>
      </c>
      <c r="C937" s="8">
        <v>45176</v>
      </c>
      <c r="D937" t="s">
        <v>123</v>
      </c>
      <c r="E937">
        <v>0</v>
      </c>
      <c r="F937">
        <v>0</v>
      </c>
      <c r="G937">
        <v>0</v>
      </c>
      <c r="H937">
        <v>0</v>
      </c>
      <c r="I937">
        <v>0</v>
      </c>
      <c r="J937">
        <v>0</v>
      </c>
      <c r="K937">
        <v>0</v>
      </c>
      <c r="L937">
        <v>538</v>
      </c>
      <c r="M937">
        <v>0</v>
      </c>
      <c r="N937">
        <v>0</v>
      </c>
      <c r="O937">
        <v>9</v>
      </c>
      <c r="P937">
        <v>0</v>
      </c>
      <c r="Q937">
        <v>0</v>
      </c>
      <c r="R937">
        <v>0</v>
      </c>
      <c r="S937">
        <v>0</v>
      </c>
      <c r="T937">
        <v>0</v>
      </c>
      <c r="U937">
        <v>19752</v>
      </c>
      <c r="V937">
        <v>6629</v>
      </c>
      <c r="W937">
        <v>401</v>
      </c>
      <c r="X937">
        <v>65</v>
      </c>
      <c r="Y937">
        <v>0</v>
      </c>
      <c r="Z937">
        <v>3062</v>
      </c>
      <c r="AA937">
        <v>0</v>
      </c>
      <c r="AB937">
        <v>2876</v>
      </c>
      <c r="AC937">
        <v>0</v>
      </c>
      <c r="AD937">
        <v>0</v>
      </c>
      <c r="AE937">
        <v>0</v>
      </c>
      <c r="AF937">
        <v>21</v>
      </c>
      <c r="AG937" t="s">
        <v>1331</v>
      </c>
      <c r="AH937" t="s">
        <v>1282</v>
      </c>
      <c r="AI937" t="s">
        <v>1295</v>
      </c>
      <c r="AJ937" s="12" t="s">
        <v>1297</v>
      </c>
      <c r="AK937" t="s">
        <v>125</v>
      </c>
      <c r="AL937" t="s">
        <v>125</v>
      </c>
      <c r="AM937" s="8">
        <v>45178</v>
      </c>
      <c r="AN937" s="12" t="s">
        <v>1297</v>
      </c>
      <c r="AO937" s="12" t="s">
        <v>1297</v>
      </c>
      <c r="AP937" t="s">
        <v>1703</v>
      </c>
      <c r="AQ937" t="s">
        <v>120</v>
      </c>
      <c r="AR937" s="35">
        <v>426644</v>
      </c>
      <c r="AS937" t="s">
        <v>1703</v>
      </c>
      <c r="AU937" s="29" t="str">
        <f>IFERROR(Table4[[#This Row],[THT]]/Table4[[#This Row],[ACD_CALLS]],"")</f>
        <v/>
      </c>
      <c r="AV937" s="29">
        <f>COUNTIF(Roster!B:B,Table4[[#This Row],[EMPLID]])</f>
        <v>1</v>
      </c>
      <c r="AW937" s="29">
        <f>IF(Table4[[#This Row],[Is Agent ]]=0,"",SUM(Table4[[#This Row],[I_ACD_TIME]],Table4[[#This Row],[I_ACD_OTHER_TIME]],Table4[[#This Row],[I_ACD_AUX_OUT_TIME]],Table4[[#This Row],[I_ACW_TIME]]))</f>
        <v>0</v>
      </c>
    </row>
    <row r="938" spans="1:49" x14ac:dyDescent="0.25">
      <c r="A938" s="29" t="str">
        <f>CONCATENATE(Table4[[#This Row],[CMSID]],"-",Table4[[#This Row],[CALL_DATE]])</f>
        <v>105641-45178</v>
      </c>
      <c r="B938">
        <v>68759102</v>
      </c>
      <c r="C938" s="8">
        <v>45178</v>
      </c>
      <c r="D938" t="s">
        <v>123</v>
      </c>
      <c r="E938">
        <v>0</v>
      </c>
      <c r="F938">
        <v>0</v>
      </c>
      <c r="G938">
        <v>0</v>
      </c>
      <c r="H938">
        <v>0</v>
      </c>
      <c r="I938">
        <v>0</v>
      </c>
      <c r="J938">
        <v>0</v>
      </c>
      <c r="K938">
        <v>0</v>
      </c>
      <c r="L938">
        <v>5540</v>
      </c>
      <c r="M938">
        <v>0</v>
      </c>
      <c r="N938">
        <v>0</v>
      </c>
      <c r="O938">
        <v>20</v>
      </c>
      <c r="P938">
        <v>262</v>
      </c>
      <c r="Q938">
        <v>2</v>
      </c>
      <c r="R938">
        <v>0</v>
      </c>
      <c r="S938">
        <v>0</v>
      </c>
      <c r="T938">
        <v>0</v>
      </c>
      <c r="U938">
        <v>35940</v>
      </c>
      <c r="V938">
        <v>14644</v>
      </c>
      <c r="W938">
        <v>1592</v>
      </c>
      <c r="X938">
        <v>59</v>
      </c>
      <c r="Y938">
        <v>0</v>
      </c>
      <c r="Z938">
        <v>2501</v>
      </c>
      <c r="AA938">
        <v>0</v>
      </c>
      <c r="AB938">
        <v>7840</v>
      </c>
      <c r="AC938">
        <v>0</v>
      </c>
      <c r="AD938">
        <v>0</v>
      </c>
      <c r="AE938">
        <v>0</v>
      </c>
      <c r="AF938">
        <v>0</v>
      </c>
      <c r="AG938" t="s">
        <v>1365</v>
      </c>
      <c r="AH938" t="s">
        <v>1285</v>
      </c>
      <c r="AI938" t="s">
        <v>1295</v>
      </c>
      <c r="AJ938" s="12" t="s">
        <v>1297</v>
      </c>
      <c r="AK938" t="s">
        <v>128</v>
      </c>
      <c r="AL938" t="s">
        <v>128</v>
      </c>
      <c r="AM938" s="8">
        <v>45178</v>
      </c>
      <c r="AN938" s="12" t="s">
        <v>1297</v>
      </c>
      <c r="AO938" s="12" t="s">
        <v>1297</v>
      </c>
      <c r="AP938" t="s">
        <v>1703</v>
      </c>
      <c r="AQ938" t="s">
        <v>120</v>
      </c>
      <c r="AR938" s="35">
        <v>105641</v>
      </c>
      <c r="AS938" t="s">
        <v>1703</v>
      </c>
      <c r="AU938" s="29" t="str">
        <f>IFERROR(Table4[[#This Row],[THT]]/Table4[[#This Row],[ACD_CALLS]],"")</f>
        <v/>
      </c>
      <c r="AV938" s="29">
        <f>COUNTIF(Roster!B:B,Table4[[#This Row],[EMPLID]])</f>
        <v>1</v>
      </c>
      <c r="AW938" s="29">
        <f>IF(Table4[[#This Row],[Is Agent ]]=0,"",SUM(Table4[[#This Row],[I_ACD_TIME]],Table4[[#This Row],[I_ACD_OTHER_TIME]],Table4[[#This Row],[I_ACD_AUX_OUT_TIME]],Table4[[#This Row],[I_ACW_TIME]]))</f>
        <v>0</v>
      </c>
    </row>
    <row r="939" spans="1:49" x14ac:dyDescent="0.25">
      <c r="A939" s="29" t="str">
        <f>CONCATENATE(Table4[[#This Row],[CMSID]],"-",Table4[[#This Row],[CALL_DATE]])</f>
        <v>105641-45178</v>
      </c>
      <c r="B939">
        <v>68759102</v>
      </c>
      <c r="C939" s="8">
        <v>45178</v>
      </c>
      <c r="D939" t="s">
        <v>118</v>
      </c>
      <c r="E939">
        <v>28</v>
      </c>
      <c r="F939">
        <v>0</v>
      </c>
      <c r="G939">
        <v>16201</v>
      </c>
      <c r="H939">
        <v>2687</v>
      </c>
      <c r="I939">
        <v>116</v>
      </c>
      <c r="J939">
        <v>37</v>
      </c>
      <c r="K939">
        <v>0</v>
      </c>
      <c r="L939">
        <v>4223</v>
      </c>
      <c r="M939">
        <v>0</v>
      </c>
      <c r="N939">
        <v>0</v>
      </c>
      <c r="O939">
        <v>5</v>
      </c>
      <c r="P939">
        <v>3454</v>
      </c>
      <c r="Q939">
        <v>15</v>
      </c>
      <c r="R939">
        <v>136</v>
      </c>
      <c r="S939">
        <v>0</v>
      </c>
      <c r="T939">
        <v>0</v>
      </c>
      <c r="U939">
        <v>0</v>
      </c>
      <c r="V939">
        <v>0</v>
      </c>
      <c r="W939">
        <v>0</v>
      </c>
      <c r="X939">
        <v>0</v>
      </c>
      <c r="Y939">
        <v>0</v>
      </c>
      <c r="Z939">
        <v>0</v>
      </c>
      <c r="AA939">
        <v>0</v>
      </c>
      <c r="AB939">
        <v>0</v>
      </c>
      <c r="AC939">
        <v>0</v>
      </c>
      <c r="AD939">
        <v>0</v>
      </c>
      <c r="AE939">
        <v>0</v>
      </c>
      <c r="AF939">
        <v>0</v>
      </c>
      <c r="AG939" t="s">
        <v>1365</v>
      </c>
      <c r="AH939" t="s">
        <v>1285</v>
      </c>
      <c r="AI939" t="s">
        <v>1295</v>
      </c>
      <c r="AJ939" s="12" t="s">
        <v>1297</v>
      </c>
      <c r="AK939" t="s">
        <v>128</v>
      </c>
      <c r="AL939" t="s">
        <v>128</v>
      </c>
      <c r="AM939" s="8">
        <v>45178</v>
      </c>
      <c r="AN939" s="12" t="s">
        <v>1297</v>
      </c>
      <c r="AO939" s="12" t="s">
        <v>1297</v>
      </c>
      <c r="AP939" t="s">
        <v>1703</v>
      </c>
      <c r="AQ939" t="s">
        <v>120</v>
      </c>
      <c r="AR939" s="35">
        <v>105641</v>
      </c>
      <c r="AS939" t="s">
        <v>1703</v>
      </c>
      <c r="AU939" s="29">
        <f>IFERROR(Table4[[#This Row],[THT]]/Table4[[#This Row],[ACD_CALLS]],"")</f>
        <v>0</v>
      </c>
      <c r="AV939" s="29">
        <f>COUNTIF(Roster!B:B,Table4[[#This Row],[EMPLID]])</f>
        <v>1</v>
      </c>
      <c r="AW939" s="29">
        <f>IF(Table4[[#This Row],[Is Agent ]]=0,"",SUM(Table4[[#This Row],[I_ACD_TIME]],Table4[[#This Row],[I_ACD_OTHER_TIME]],Table4[[#This Row],[I_ACD_AUX_OUT_TIME]],Table4[[#This Row],[I_ACW_TIME]]))</f>
        <v>19041</v>
      </c>
    </row>
    <row r="940" spans="1:49" x14ac:dyDescent="0.25">
      <c r="A940" s="29" t="str">
        <f>CONCATENATE(Table4[[#This Row],[CMSID]],"-",Table4[[#This Row],[CALL_DATE]])</f>
        <v>105641-45174</v>
      </c>
      <c r="B940">
        <v>68759102</v>
      </c>
      <c r="C940" s="8">
        <v>45174</v>
      </c>
      <c r="D940" t="s">
        <v>123</v>
      </c>
      <c r="E940">
        <v>0</v>
      </c>
      <c r="F940">
        <v>0</v>
      </c>
      <c r="G940">
        <v>0</v>
      </c>
      <c r="H940">
        <v>0</v>
      </c>
      <c r="I940">
        <v>0</v>
      </c>
      <c r="J940">
        <v>0</v>
      </c>
      <c r="K940">
        <v>0</v>
      </c>
      <c r="L940">
        <v>2727</v>
      </c>
      <c r="M940">
        <v>0</v>
      </c>
      <c r="N940">
        <v>0</v>
      </c>
      <c r="O940">
        <v>14</v>
      </c>
      <c r="P940">
        <v>632</v>
      </c>
      <c r="Q940">
        <v>1</v>
      </c>
      <c r="R940">
        <v>0</v>
      </c>
      <c r="S940">
        <v>0</v>
      </c>
      <c r="T940">
        <v>0</v>
      </c>
      <c r="U940">
        <v>30336</v>
      </c>
      <c r="V940">
        <v>9819</v>
      </c>
      <c r="W940">
        <v>1407</v>
      </c>
      <c r="X940">
        <v>64</v>
      </c>
      <c r="Y940">
        <v>0</v>
      </c>
      <c r="Z940">
        <v>2838</v>
      </c>
      <c r="AA940">
        <v>0</v>
      </c>
      <c r="AB940">
        <v>4448</v>
      </c>
      <c r="AC940">
        <v>7</v>
      </c>
      <c r="AD940">
        <v>0</v>
      </c>
      <c r="AE940">
        <v>23</v>
      </c>
      <c r="AF940">
        <v>8</v>
      </c>
      <c r="AG940" t="s">
        <v>1365</v>
      </c>
      <c r="AH940" t="s">
        <v>1285</v>
      </c>
      <c r="AI940" t="s">
        <v>1295</v>
      </c>
      <c r="AJ940" s="12" t="s">
        <v>1297</v>
      </c>
      <c r="AK940" t="s">
        <v>128</v>
      </c>
      <c r="AL940" t="s">
        <v>128</v>
      </c>
      <c r="AM940" s="8">
        <v>45178</v>
      </c>
      <c r="AN940" s="12" t="s">
        <v>1297</v>
      </c>
      <c r="AO940" s="12" t="s">
        <v>1297</v>
      </c>
      <c r="AP940" t="s">
        <v>1703</v>
      </c>
      <c r="AQ940" t="s">
        <v>120</v>
      </c>
      <c r="AR940" s="35">
        <v>105641</v>
      </c>
      <c r="AS940" t="s">
        <v>1703</v>
      </c>
      <c r="AU940" s="29" t="str">
        <f>IFERROR(Table4[[#This Row],[THT]]/Table4[[#This Row],[ACD_CALLS]],"")</f>
        <v/>
      </c>
      <c r="AV940" s="29">
        <f>COUNTIF(Roster!B:B,Table4[[#This Row],[EMPLID]])</f>
        <v>1</v>
      </c>
      <c r="AW940" s="29">
        <f>IF(Table4[[#This Row],[Is Agent ]]=0,"",SUM(Table4[[#This Row],[I_ACD_TIME]],Table4[[#This Row],[I_ACD_OTHER_TIME]],Table4[[#This Row],[I_ACD_AUX_OUT_TIME]],Table4[[#This Row],[I_ACW_TIME]]))</f>
        <v>0</v>
      </c>
    </row>
    <row r="941" spans="1:49" x14ac:dyDescent="0.25">
      <c r="A941" s="29" t="str">
        <f>CONCATENATE(Table4[[#This Row],[CMSID]],"-",Table4[[#This Row],[CALL_DATE]])</f>
        <v>105641-45175</v>
      </c>
      <c r="B941">
        <v>68759102</v>
      </c>
      <c r="C941" s="8">
        <v>45175</v>
      </c>
      <c r="D941" t="s">
        <v>123</v>
      </c>
      <c r="E941">
        <v>0</v>
      </c>
      <c r="F941">
        <v>0</v>
      </c>
      <c r="G941">
        <v>0</v>
      </c>
      <c r="H941">
        <v>0</v>
      </c>
      <c r="I941">
        <v>0</v>
      </c>
      <c r="J941">
        <v>0</v>
      </c>
      <c r="K941">
        <v>0</v>
      </c>
      <c r="L941">
        <v>4687</v>
      </c>
      <c r="M941">
        <v>0</v>
      </c>
      <c r="N941">
        <v>0</v>
      </c>
      <c r="O941">
        <v>20</v>
      </c>
      <c r="P941">
        <v>638</v>
      </c>
      <c r="Q941">
        <v>2</v>
      </c>
      <c r="R941">
        <v>0</v>
      </c>
      <c r="S941">
        <v>0</v>
      </c>
      <c r="T941">
        <v>0</v>
      </c>
      <c r="U941">
        <v>36853</v>
      </c>
      <c r="V941">
        <v>13550</v>
      </c>
      <c r="W941">
        <v>1229</v>
      </c>
      <c r="X941">
        <v>85</v>
      </c>
      <c r="Y941">
        <v>0</v>
      </c>
      <c r="Z941">
        <v>2531</v>
      </c>
      <c r="AA941">
        <v>0</v>
      </c>
      <c r="AB941">
        <v>7718</v>
      </c>
      <c r="AC941">
        <v>0</v>
      </c>
      <c r="AD941">
        <v>0</v>
      </c>
      <c r="AE941">
        <v>6</v>
      </c>
      <c r="AF941">
        <v>0</v>
      </c>
      <c r="AG941" t="s">
        <v>1365</v>
      </c>
      <c r="AH941" t="s">
        <v>1285</v>
      </c>
      <c r="AI941" t="s">
        <v>1295</v>
      </c>
      <c r="AJ941" s="12" t="s">
        <v>1297</v>
      </c>
      <c r="AK941" t="s">
        <v>128</v>
      </c>
      <c r="AL941" t="s">
        <v>128</v>
      </c>
      <c r="AM941" s="8">
        <v>45178</v>
      </c>
      <c r="AN941" s="12" t="s">
        <v>1297</v>
      </c>
      <c r="AO941" s="12" t="s">
        <v>1297</v>
      </c>
      <c r="AP941" t="s">
        <v>1703</v>
      </c>
      <c r="AQ941" t="s">
        <v>120</v>
      </c>
      <c r="AR941" s="35">
        <v>105641</v>
      </c>
      <c r="AS941" t="s">
        <v>1703</v>
      </c>
      <c r="AU941" s="29" t="str">
        <f>IFERROR(Table4[[#This Row],[THT]]/Table4[[#This Row],[ACD_CALLS]],"")</f>
        <v/>
      </c>
      <c r="AV941" s="29">
        <f>COUNTIF(Roster!B:B,Table4[[#This Row],[EMPLID]])</f>
        <v>1</v>
      </c>
      <c r="AW941" s="29">
        <f>IF(Table4[[#This Row],[Is Agent ]]=0,"",SUM(Table4[[#This Row],[I_ACD_TIME]],Table4[[#This Row],[I_ACD_OTHER_TIME]],Table4[[#This Row],[I_ACD_AUX_OUT_TIME]],Table4[[#This Row],[I_ACW_TIME]]))</f>
        <v>0</v>
      </c>
    </row>
    <row r="942" spans="1:49" x14ac:dyDescent="0.25">
      <c r="A942" s="29" t="str">
        <f>CONCATENATE(Table4[[#This Row],[CMSID]],"-",Table4[[#This Row],[CALL_DATE]])</f>
        <v>105641-45173</v>
      </c>
      <c r="B942">
        <v>68759102</v>
      </c>
      <c r="C942" s="8">
        <v>45173</v>
      </c>
      <c r="D942" t="s">
        <v>123</v>
      </c>
      <c r="E942">
        <v>1</v>
      </c>
      <c r="F942">
        <v>0</v>
      </c>
      <c r="G942">
        <v>356</v>
      </c>
      <c r="H942">
        <v>1</v>
      </c>
      <c r="I942">
        <v>129</v>
      </c>
      <c r="J942">
        <v>0</v>
      </c>
      <c r="K942">
        <v>0</v>
      </c>
      <c r="L942">
        <v>6188</v>
      </c>
      <c r="M942">
        <v>0</v>
      </c>
      <c r="N942">
        <v>0</v>
      </c>
      <c r="O942">
        <v>15</v>
      </c>
      <c r="P942">
        <v>130</v>
      </c>
      <c r="Q942">
        <v>2</v>
      </c>
      <c r="R942">
        <v>3</v>
      </c>
      <c r="S942">
        <v>1</v>
      </c>
      <c r="T942">
        <v>0</v>
      </c>
      <c r="U942">
        <v>33489</v>
      </c>
      <c r="V942">
        <v>14790</v>
      </c>
      <c r="W942">
        <v>1697</v>
      </c>
      <c r="X942">
        <v>72</v>
      </c>
      <c r="Y942">
        <v>0</v>
      </c>
      <c r="Z942">
        <v>2492</v>
      </c>
      <c r="AA942">
        <v>0</v>
      </c>
      <c r="AB942">
        <v>7045</v>
      </c>
      <c r="AC942">
        <v>836</v>
      </c>
      <c r="AD942">
        <v>0</v>
      </c>
      <c r="AE942">
        <v>147</v>
      </c>
      <c r="AF942">
        <v>0</v>
      </c>
      <c r="AG942" t="s">
        <v>1365</v>
      </c>
      <c r="AH942" t="s">
        <v>1285</v>
      </c>
      <c r="AI942" t="s">
        <v>1295</v>
      </c>
      <c r="AJ942" s="12" t="s">
        <v>1297</v>
      </c>
      <c r="AK942" t="s">
        <v>128</v>
      </c>
      <c r="AL942" t="s">
        <v>128</v>
      </c>
      <c r="AM942" s="8">
        <v>45178</v>
      </c>
      <c r="AN942" s="12" t="s">
        <v>1297</v>
      </c>
      <c r="AO942" s="12" t="s">
        <v>1297</v>
      </c>
      <c r="AP942" t="s">
        <v>1703</v>
      </c>
      <c r="AQ942" t="s">
        <v>120</v>
      </c>
      <c r="AR942" s="35">
        <v>105641</v>
      </c>
      <c r="AS942" t="s">
        <v>1703</v>
      </c>
      <c r="AU942" s="29">
        <f>IFERROR(Table4[[#This Row],[THT]]/Table4[[#This Row],[ACD_CALLS]],"")</f>
        <v>0</v>
      </c>
      <c r="AV942" s="29">
        <f>COUNTIF(Roster!B:B,Table4[[#This Row],[EMPLID]])</f>
        <v>1</v>
      </c>
      <c r="AW942" s="29">
        <f>IF(Table4[[#This Row],[Is Agent ]]=0,"",SUM(Table4[[#This Row],[I_ACD_TIME]],Table4[[#This Row],[I_ACD_OTHER_TIME]],Table4[[#This Row],[I_ACD_AUX_OUT_TIME]],Table4[[#This Row],[I_ACW_TIME]]))</f>
        <v>486</v>
      </c>
    </row>
    <row r="943" spans="1:49" x14ac:dyDescent="0.25">
      <c r="A943" s="29" t="str">
        <f>CONCATENATE(Table4[[#This Row],[CMSID]],"-",Table4[[#This Row],[CALL_DATE]])</f>
        <v>105641-45174</v>
      </c>
      <c r="B943">
        <v>68759102</v>
      </c>
      <c r="C943" s="8">
        <v>45174</v>
      </c>
      <c r="D943" t="s">
        <v>118</v>
      </c>
      <c r="E943">
        <v>33</v>
      </c>
      <c r="F943">
        <v>0</v>
      </c>
      <c r="G943">
        <v>16285</v>
      </c>
      <c r="H943">
        <v>2580</v>
      </c>
      <c r="I943">
        <v>1021</v>
      </c>
      <c r="J943">
        <v>90</v>
      </c>
      <c r="K943">
        <v>0</v>
      </c>
      <c r="L943">
        <v>1960</v>
      </c>
      <c r="M943">
        <v>0</v>
      </c>
      <c r="N943">
        <v>0</v>
      </c>
      <c r="O943">
        <v>23</v>
      </c>
      <c r="P943">
        <v>3721</v>
      </c>
      <c r="Q943">
        <v>21</v>
      </c>
      <c r="R943">
        <v>154</v>
      </c>
      <c r="S943">
        <v>6</v>
      </c>
      <c r="T943">
        <v>0</v>
      </c>
      <c r="U943">
        <v>0</v>
      </c>
      <c r="V943">
        <v>0</v>
      </c>
      <c r="W943">
        <v>0</v>
      </c>
      <c r="X943">
        <v>0</v>
      </c>
      <c r="Y943">
        <v>0</v>
      </c>
      <c r="Z943">
        <v>0</v>
      </c>
      <c r="AA943">
        <v>0</v>
      </c>
      <c r="AB943">
        <v>0</v>
      </c>
      <c r="AC943">
        <v>0</v>
      </c>
      <c r="AD943">
        <v>0</v>
      </c>
      <c r="AE943">
        <v>0</v>
      </c>
      <c r="AF943">
        <v>0</v>
      </c>
      <c r="AG943" t="s">
        <v>1365</v>
      </c>
      <c r="AH943" t="s">
        <v>1285</v>
      </c>
      <c r="AI943" t="s">
        <v>1295</v>
      </c>
      <c r="AJ943" s="12" t="s">
        <v>1297</v>
      </c>
      <c r="AK943" t="s">
        <v>128</v>
      </c>
      <c r="AL943" t="s">
        <v>128</v>
      </c>
      <c r="AM943" s="8">
        <v>45178</v>
      </c>
      <c r="AN943" s="12" t="s">
        <v>1297</v>
      </c>
      <c r="AO943" s="12" t="s">
        <v>1297</v>
      </c>
      <c r="AP943" t="s">
        <v>1703</v>
      </c>
      <c r="AQ943" t="s">
        <v>120</v>
      </c>
      <c r="AR943" s="35">
        <v>105641</v>
      </c>
      <c r="AS943" t="s">
        <v>1703</v>
      </c>
      <c r="AU943" s="29">
        <f>IFERROR(Table4[[#This Row],[THT]]/Table4[[#This Row],[ACD_CALLS]],"")</f>
        <v>0</v>
      </c>
      <c r="AV943" s="29">
        <f>COUNTIF(Roster!B:B,Table4[[#This Row],[EMPLID]])</f>
        <v>1</v>
      </c>
      <c r="AW943" s="29">
        <f>IF(Table4[[#This Row],[Is Agent ]]=0,"",SUM(Table4[[#This Row],[I_ACD_TIME]],Table4[[#This Row],[I_ACD_OTHER_TIME]],Table4[[#This Row],[I_ACD_AUX_OUT_TIME]],Table4[[#This Row],[I_ACW_TIME]]))</f>
        <v>19976</v>
      </c>
    </row>
    <row r="944" spans="1:49" x14ac:dyDescent="0.25">
      <c r="A944" s="29" t="str">
        <f>CONCATENATE(Table4[[#This Row],[CMSID]],"-",Table4[[#This Row],[CALL_DATE]])</f>
        <v>105641-45175</v>
      </c>
      <c r="B944">
        <v>68759102</v>
      </c>
      <c r="C944" s="8">
        <v>45175</v>
      </c>
      <c r="D944" t="s">
        <v>118</v>
      </c>
      <c r="E944">
        <v>31</v>
      </c>
      <c r="F944">
        <v>0</v>
      </c>
      <c r="G944">
        <v>20446</v>
      </c>
      <c r="H944">
        <v>1237</v>
      </c>
      <c r="I944">
        <v>679</v>
      </c>
      <c r="J944">
        <v>78</v>
      </c>
      <c r="K944">
        <v>46</v>
      </c>
      <c r="L944">
        <v>3191</v>
      </c>
      <c r="M944">
        <v>0</v>
      </c>
      <c r="N944">
        <v>1</v>
      </c>
      <c r="O944">
        <v>15</v>
      </c>
      <c r="P944">
        <v>2127</v>
      </c>
      <c r="Q944">
        <v>17</v>
      </c>
      <c r="R944">
        <v>151</v>
      </c>
      <c r="S944">
        <v>4</v>
      </c>
      <c r="T944">
        <v>0</v>
      </c>
      <c r="U944">
        <v>0</v>
      </c>
      <c r="V944">
        <v>0</v>
      </c>
      <c r="W944">
        <v>0</v>
      </c>
      <c r="X944">
        <v>0</v>
      </c>
      <c r="Y944">
        <v>0</v>
      </c>
      <c r="Z944">
        <v>0</v>
      </c>
      <c r="AA944">
        <v>0</v>
      </c>
      <c r="AB944">
        <v>0</v>
      </c>
      <c r="AC944">
        <v>0</v>
      </c>
      <c r="AD944">
        <v>0</v>
      </c>
      <c r="AE944">
        <v>0</v>
      </c>
      <c r="AF944">
        <v>0</v>
      </c>
      <c r="AG944" t="s">
        <v>1365</v>
      </c>
      <c r="AH944" t="s">
        <v>1285</v>
      </c>
      <c r="AI944" t="s">
        <v>1295</v>
      </c>
      <c r="AJ944" s="12" t="s">
        <v>1297</v>
      </c>
      <c r="AK944" t="s">
        <v>128</v>
      </c>
      <c r="AL944" t="s">
        <v>128</v>
      </c>
      <c r="AM944" s="8">
        <v>45178</v>
      </c>
      <c r="AN944" s="12" t="s">
        <v>1297</v>
      </c>
      <c r="AO944" s="12" t="s">
        <v>1297</v>
      </c>
      <c r="AP944" t="s">
        <v>1703</v>
      </c>
      <c r="AQ944" t="s">
        <v>120</v>
      </c>
      <c r="AR944" s="35">
        <v>105641</v>
      </c>
      <c r="AS944" t="s">
        <v>1703</v>
      </c>
      <c r="AU944" s="29">
        <f>IFERROR(Table4[[#This Row],[THT]]/Table4[[#This Row],[ACD_CALLS]],"")</f>
        <v>0</v>
      </c>
      <c r="AV944" s="29">
        <f>COUNTIF(Roster!B:B,Table4[[#This Row],[EMPLID]])</f>
        <v>1</v>
      </c>
      <c r="AW944" s="29">
        <f>IF(Table4[[#This Row],[Is Agent ]]=0,"",SUM(Table4[[#This Row],[I_ACD_TIME]],Table4[[#This Row],[I_ACD_OTHER_TIME]],Table4[[#This Row],[I_ACD_AUX_OUT_TIME]],Table4[[#This Row],[I_ACW_TIME]]))</f>
        <v>22440</v>
      </c>
    </row>
    <row r="945" spans="1:49" x14ac:dyDescent="0.25">
      <c r="A945" s="29" t="str">
        <f>CONCATENATE(Table4[[#This Row],[CMSID]],"-",Table4[[#This Row],[CALL_DATE]])</f>
        <v>105641-45173</v>
      </c>
      <c r="B945">
        <v>68759102</v>
      </c>
      <c r="C945" s="8">
        <v>45173</v>
      </c>
      <c r="D945" t="s">
        <v>118</v>
      </c>
      <c r="E945">
        <v>23</v>
      </c>
      <c r="F945">
        <v>0</v>
      </c>
      <c r="G945">
        <v>14129</v>
      </c>
      <c r="H945">
        <v>1480</v>
      </c>
      <c r="I945">
        <v>263</v>
      </c>
      <c r="J945">
        <v>729</v>
      </c>
      <c r="K945">
        <v>551</v>
      </c>
      <c r="L945">
        <v>3200</v>
      </c>
      <c r="M945">
        <v>0</v>
      </c>
      <c r="N945">
        <v>1</v>
      </c>
      <c r="O945">
        <v>4</v>
      </c>
      <c r="P945">
        <v>2126</v>
      </c>
      <c r="Q945">
        <v>13</v>
      </c>
      <c r="R945">
        <v>107</v>
      </c>
      <c r="S945">
        <v>0</v>
      </c>
      <c r="T945">
        <v>0</v>
      </c>
      <c r="U945">
        <v>0</v>
      </c>
      <c r="V945">
        <v>0</v>
      </c>
      <c r="W945">
        <v>0</v>
      </c>
      <c r="X945">
        <v>0</v>
      </c>
      <c r="Y945">
        <v>0</v>
      </c>
      <c r="Z945">
        <v>0</v>
      </c>
      <c r="AA945">
        <v>0</v>
      </c>
      <c r="AB945">
        <v>0</v>
      </c>
      <c r="AC945">
        <v>0</v>
      </c>
      <c r="AD945">
        <v>0</v>
      </c>
      <c r="AE945">
        <v>0</v>
      </c>
      <c r="AF945">
        <v>0</v>
      </c>
      <c r="AG945" t="s">
        <v>1365</v>
      </c>
      <c r="AH945" t="s">
        <v>1285</v>
      </c>
      <c r="AI945" t="s">
        <v>1295</v>
      </c>
      <c r="AJ945" s="12" t="s">
        <v>1297</v>
      </c>
      <c r="AK945" t="s">
        <v>128</v>
      </c>
      <c r="AL945" t="s">
        <v>128</v>
      </c>
      <c r="AM945" s="8">
        <v>45178</v>
      </c>
      <c r="AN945" s="12" t="s">
        <v>1297</v>
      </c>
      <c r="AO945" s="12" t="s">
        <v>1297</v>
      </c>
      <c r="AP945" t="s">
        <v>1703</v>
      </c>
      <c r="AQ945" t="s">
        <v>120</v>
      </c>
      <c r="AR945" s="35">
        <v>105641</v>
      </c>
      <c r="AS945" t="s">
        <v>1703</v>
      </c>
      <c r="AU945" s="29">
        <f>IFERROR(Table4[[#This Row],[THT]]/Table4[[#This Row],[ACD_CALLS]],"")</f>
        <v>0</v>
      </c>
      <c r="AV945" s="29">
        <f>COUNTIF(Roster!B:B,Table4[[#This Row],[EMPLID]])</f>
        <v>1</v>
      </c>
      <c r="AW945" s="29">
        <f>IF(Table4[[#This Row],[Is Agent ]]=0,"",SUM(Table4[[#This Row],[I_ACD_TIME]],Table4[[#This Row],[I_ACD_OTHER_TIME]],Table4[[#This Row],[I_ACD_AUX_OUT_TIME]],Table4[[#This Row],[I_ACW_TIME]]))</f>
        <v>16601</v>
      </c>
    </row>
    <row r="946" spans="1:49" x14ac:dyDescent="0.25">
      <c r="A946" s="29" t="str">
        <f>CONCATENATE(Table4[[#This Row],[CMSID]],"-",Table4[[#This Row],[CALL_DATE]])</f>
        <v>487644-45175</v>
      </c>
      <c r="B946">
        <v>47915102</v>
      </c>
      <c r="C946" s="8">
        <v>45175</v>
      </c>
      <c r="D946" t="s">
        <v>123</v>
      </c>
      <c r="E946">
        <v>0</v>
      </c>
      <c r="F946">
        <v>0</v>
      </c>
      <c r="G946">
        <v>0</v>
      </c>
      <c r="H946">
        <v>0</v>
      </c>
      <c r="I946">
        <v>0</v>
      </c>
      <c r="J946">
        <v>0</v>
      </c>
      <c r="K946">
        <v>0</v>
      </c>
      <c r="L946">
        <v>719</v>
      </c>
      <c r="M946">
        <v>0</v>
      </c>
      <c r="N946">
        <v>0</v>
      </c>
      <c r="O946">
        <v>3</v>
      </c>
      <c r="P946">
        <v>0</v>
      </c>
      <c r="Q946">
        <v>0</v>
      </c>
      <c r="R946">
        <v>0</v>
      </c>
      <c r="S946">
        <v>0</v>
      </c>
      <c r="T946">
        <v>0</v>
      </c>
      <c r="U946">
        <v>36124</v>
      </c>
      <c r="V946">
        <v>5553</v>
      </c>
      <c r="W946">
        <v>2321</v>
      </c>
      <c r="X946">
        <v>62</v>
      </c>
      <c r="Y946">
        <v>0</v>
      </c>
      <c r="Z946">
        <v>2410</v>
      </c>
      <c r="AA946">
        <v>0</v>
      </c>
      <c r="AB946">
        <v>1259</v>
      </c>
      <c r="AC946">
        <v>0</v>
      </c>
      <c r="AD946">
        <v>0</v>
      </c>
      <c r="AE946">
        <v>0</v>
      </c>
      <c r="AF946">
        <v>0</v>
      </c>
      <c r="AG946" t="s">
        <v>1344</v>
      </c>
      <c r="AH946" t="s">
        <v>1289</v>
      </c>
      <c r="AI946" t="s">
        <v>1295</v>
      </c>
      <c r="AJ946" s="12" t="s">
        <v>1297</v>
      </c>
      <c r="AK946" t="s">
        <v>125</v>
      </c>
      <c r="AL946" t="s">
        <v>125</v>
      </c>
      <c r="AM946" s="8">
        <v>45178</v>
      </c>
      <c r="AN946" s="12" t="s">
        <v>1297</v>
      </c>
      <c r="AO946" s="12" t="s">
        <v>1297</v>
      </c>
      <c r="AP946" t="s">
        <v>1703</v>
      </c>
      <c r="AQ946" t="s">
        <v>120</v>
      </c>
      <c r="AR946" s="35">
        <v>487644</v>
      </c>
      <c r="AS946" t="s">
        <v>1703</v>
      </c>
      <c r="AU946" s="29" t="str">
        <f>IFERROR(Table4[[#This Row],[THT]]/Table4[[#This Row],[ACD_CALLS]],"")</f>
        <v/>
      </c>
      <c r="AV946" s="29">
        <f>COUNTIF(Roster!B:B,Table4[[#This Row],[EMPLID]])</f>
        <v>1</v>
      </c>
      <c r="AW946" s="29">
        <f>IF(Table4[[#This Row],[Is Agent ]]=0,"",SUM(Table4[[#This Row],[I_ACD_TIME]],Table4[[#This Row],[I_ACD_OTHER_TIME]],Table4[[#This Row],[I_ACD_AUX_OUT_TIME]],Table4[[#This Row],[I_ACW_TIME]]))</f>
        <v>0</v>
      </c>
    </row>
    <row r="947" spans="1:49" x14ac:dyDescent="0.25">
      <c r="A947" s="29" t="str">
        <f>CONCATENATE(Table4[[#This Row],[CMSID]],"-",Table4[[#This Row],[CALL_DATE]])</f>
        <v>487644-45174</v>
      </c>
      <c r="B947">
        <v>47915102</v>
      </c>
      <c r="C947" s="8">
        <v>45174</v>
      </c>
      <c r="D947" t="s">
        <v>123</v>
      </c>
      <c r="E947">
        <v>0</v>
      </c>
      <c r="F947">
        <v>0</v>
      </c>
      <c r="G947">
        <v>0</v>
      </c>
      <c r="H947">
        <v>0</v>
      </c>
      <c r="I947">
        <v>0</v>
      </c>
      <c r="J947">
        <v>0</v>
      </c>
      <c r="K947">
        <v>0</v>
      </c>
      <c r="L947">
        <v>406</v>
      </c>
      <c r="M947">
        <v>0</v>
      </c>
      <c r="N947">
        <v>0</v>
      </c>
      <c r="O947">
        <v>6</v>
      </c>
      <c r="P947">
        <v>1</v>
      </c>
      <c r="Q947">
        <v>1</v>
      </c>
      <c r="R947">
        <v>0</v>
      </c>
      <c r="S947">
        <v>1</v>
      </c>
      <c r="T947">
        <v>0</v>
      </c>
      <c r="U947">
        <v>36194</v>
      </c>
      <c r="V947">
        <v>11307</v>
      </c>
      <c r="W947">
        <v>1641</v>
      </c>
      <c r="X947">
        <v>248</v>
      </c>
      <c r="Y947">
        <v>0</v>
      </c>
      <c r="Z947">
        <v>2422</v>
      </c>
      <c r="AA947">
        <v>0</v>
      </c>
      <c r="AB947">
        <v>1909</v>
      </c>
      <c r="AC947">
        <v>2659</v>
      </c>
      <c r="AD947">
        <v>0</v>
      </c>
      <c r="AE947">
        <v>0</v>
      </c>
      <c r="AF947">
        <v>0</v>
      </c>
      <c r="AG947" t="s">
        <v>1344</v>
      </c>
      <c r="AH947" t="s">
        <v>1289</v>
      </c>
      <c r="AI947" t="s">
        <v>1295</v>
      </c>
      <c r="AJ947" s="12" t="s">
        <v>1297</v>
      </c>
      <c r="AK947" t="s">
        <v>125</v>
      </c>
      <c r="AL947" t="s">
        <v>125</v>
      </c>
      <c r="AM947" s="8">
        <v>45178</v>
      </c>
      <c r="AN947" s="12" t="s">
        <v>1297</v>
      </c>
      <c r="AO947" s="12" t="s">
        <v>1297</v>
      </c>
      <c r="AP947" t="s">
        <v>1703</v>
      </c>
      <c r="AQ947" t="s">
        <v>120</v>
      </c>
      <c r="AR947" s="35">
        <v>487644</v>
      </c>
      <c r="AS947" t="s">
        <v>1703</v>
      </c>
      <c r="AU947" s="29" t="str">
        <f>IFERROR(Table4[[#This Row],[THT]]/Table4[[#This Row],[ACD_CALLS]],"")</f>
        <v/>
      </c>
      <c r="AV947" s="29">
        <f>COUNTIF(Roster!B:B,Table4[[#This Row],[EMPLID]])</f>
        <v>1</v>
      </c>
      <c r="AW947" s="29">
        <f>IF(Table4[[#This Row],[Is Agent ]]=0,"",SUM(Table4[[#This Row],[I_ACD_TIME]],Table4[[#This Row],[I_ACD_OTHER_TIME]],Table4[[#This Row],[I_ACD_AUX_OUT_TIME]],Table4[[#This Row],[I_ACW_TIME]]))</f>
        <v>0</v>
      </c>
    </row>
    <row r="948" spans="1:49" x14ac:dyDescent="0.25">
      <c r="A948" s="29" t="str">
        <f>CONCATENATE(Table4[[#This Row],[CMSID]],"-",Table4[[#This Row],[CALL_DATE]])</f>
        <v>487644-45174</v>
      </c>
      <c r="B948">
        <v>47915102</v>
      </c>
      <c r="C948" s="8">
        <v>45174</v>
      </c>
      <c r="D948" t="s">
        <v>118</v>
      </c>
      <c r="E948">
        <v>35</v>
      </c>
      <c r="F948">
        <v>0</v>
      </c>
      <c r="G948">
        <v>20697</v>
      </c>
      <c r="H948">
        <v>1601</v>
      </c>
      <c r="I948">
        <v>394</v>
      </c>
      <c r="J948">
        <v>544</v>
      </c>
      <c r="K948">
        <v>0</v>
      </c>
      <c r="L948">
        <v>3940</v>
      </c>
      <c r="M948">
        <v>0</v>
      </c>
      <c r="N948">
        <v>0</v>
      </c>
      <c r="O948">
        <v>6</v>
      </c>
      <c r="P948">
        <v>2350</v>
      </c>
      <c r="Q948">
        <v>15</v>
      </c>
      <c r="R948">
        <v>165</v>
      </c>
      <c r="S948">
        <v>2</v>
      </c>
      <c r="T948">
        <v>0</v>
      </c>
      <c r="U948">
        <v>0</v>
      </c>
      <c r="V948">
        <v>0</v>
      </c>
      <c r="W948">
        <v>0</v>
      </c>
      <c r="X948">
        <v>0</v>
      </c>
      <c r="Y948">
        <v>0</v>
      </c>
      <c r="Z948">
        <v>0</v>
      </c>
      <c r="AA948">
        <v>0</v>
      </c>
      <c r="AB948">
        <v>0</v>
      </c>
      <c r="AC948">
        <v>0</v>
      </c>
      <c r="AD948">
        <v>0</v>
      </c>
      <c r="AE948">
        <v>0</v>
      </c>
      <c r="AF948">
        <v>0</v>
      </c>
      <c r="AG948" t="s">
        <v>1344</v>
      </c>
      <c r="AH948" t="s">
        <v>1289</v>
      </c>
      <c r="AI948" t="s">
        <v>1295</v>
      </c>
      <c r="AJ948" s="12" t="s">
        <v>1297</v>
      </c>
      <c r="AK948" t="s">
        <v>125</v>
      </c>
      <c r="AL948" t="s">
        <v>125</v>
      </c>
      <c r="AM948" s="8">
        <v>45178</v>
      </c>
      <c r="AN948" s="12" t="s">
        <v>1297</v>
      </c>
      <c r="AO948" s="12" t="s">
        <v>1297</v>
      </c>
      <c r="AP948" t="s">
        <v>1703</v>
      </c>
      <c r="AQ948" t="s">
        <v>120</v>
      </c>
      <c r="AR948" s="35">
        <v>487644</v>
      </c>
      <c r="AS948" t="s">
        <v>1703</v>
      </c>
      <c r="AU948" s="29">
        <f>IFERROR(Table4[[#This Row],[THT]]/Table4[[#This Row],[ACD_CALLS]],"")</f>
        <v>0</v>
      </c>
      <c r="AV948" s="29">
        <f>COUNTIF(Roster!B:B,Table4[[#This Row],[EMPLID]])</f>
        <v>1</v>
      </c>
      <c r="AW948" s="29">
        <f>IF(Table4[[#This Row],[Is Agent ]]=0,"",SUM(Table4[[#This Row],[I_ACD_TIME]],Table4[[#This Row],[I_ACD_OTHER_TIME]],Table4[[#This Row],[I_ACD_AUX_OUT_TIME]],Table4[[#This Row],[I_ACW_TIME]]))</f>
        <v>23236</v>
      </c>
    </row>
    <row r="949" spans="1:49" x14ac:dyDescent="0.25">
      <c r="A949" s="29" t="str">
        <f>CONCATENATE(Table4[[#This Row],[CMSID]],"-",Table4[[#This Row],[CALL_DATE]])</f>
        <v>487644-45175</v>
      </c>
      <c r="B949">
        <v>47915102</v>
      </c>
      <c r="C949" s="8">
        <v>45175</v>
      </c>
      <c r="D949" t="s">
        <v>118</v>
      </c>
      <c r="E949">
        <v>47</v>
      </c>
      <c r="F949">
        <v>0</v>
      </c>
      <c r="G949">
        <v>24895</v>
      </c>
      <c r="H949">
        <v>2307</v>
      </c>
      <c r="I949">
        <v>907</v>
      </c>
      <c r="J949">
        <v>824</v>
      </c>
      <c r="K949">
        <v>0</v>
      </c>
      <c r="L949">
        <v>1810</v>
      </c>
      <c r="M949">
        <v>0</v>
      </c>
      <c r="N949">
        <v>0</v>
      </c>
      <c r="O949">
        <v>9</v>
      </c>
      <c r="P949">
        <v>3216</v>
      </c>
      <c r="Q949">
        <v>25</v>
      </c>
      <c r="R949">
        <v>224</v>
      </c>
      <c r="S949">
        <v>7</v>
      </c>
      <c r="T949">
        <v>0</v>
      </c>
      <c r="U949">
        <v>0</v>
      </c>
      <c r="V949">
        <v>0</v>
      </c>
      <c r="W949">
        <v>0</v>
      </c>
      <c r="X949">
        <v>0</v>
      </c>
      <c r="Y949">
        <v>0</v>
      </c>
      <c r="Z949">
        <v>0</v>
      </c>
      <c r="AA949">
        <v>0</v>
      </c>
      <c r="AB949">
        <v>0</v>
      </c>
      <c r="AC949">
        <v>0</v>
      </c>
      <c r="AD949">
        <v>0</v>
      </c>
      <c r="AE949">
        <v>0</v>
      </c>
      <c r="AF949">
        <v>0</v>
      </c>
      <c r="AG949" t="s">
        <v>1344</v>
      </c>
      <c r="AH949" t="s">
        <v>1289</v>
      </c>
      <c r="AI949" t="s">
        <v>1295</v>
      </c>
      <c r="AJ949" s="12" t="s">
        <v>1297</v>
      </c>
      <c r="AK949" t="s">
        <v>125</v>
      </c>
      <c r="AL949" t="s">
        <v>125</v>
      </c>
      <c r="AM949" s="8">
        <v>45178</v>
      </c>
      <c r="AN949" s="12" t="s">
        <v>1297</v>
      </c>
      <c r="AO949" s="12" t="s">
        <v>1297</v>
      </c>
      <c r="AP949" t="s">
        <v>1703</v>
      </c>
      <c r="AQ949" t="s">
        <v>120</v>
      </c>
      <c r="AR949" s="35">
        <v>487644</v>
      </c>
      <c r="AS949" t="s">
        <v>1703</v>
      </c>
      <c r="AU949" s="29">
        <f>IFERROR(Table4[[#This Row],[THT]]/Table4[[#This Row],[ACD_CALLS]],"")</f>
        <v>0</v>
      </c>
      <c r="AV949" s="29">
        <f>COUNTIF(Roster!B:B,Table4[[#This Row],[EMPLID]])</f>
        <v>1</v>
      </c>
      <c r="AW949" s="29">
        <f>IF(Table4[[#This Row],[Is Agent ]]=0,"",SUM(Table4[[#This Row],[I_ACD_TIME]],Table4[[#This Row],[I_ACD_OTHER_TIME]],Table4[[#This Row],[I_ACD_AUX_OUT_TIME]],Table4[[#This Row],[I_ACW_TIME]]))</f>
        <v>28933</v>
      </c>
    </row>
    <row r="950" spans="1:49" x14ac:dyDescent="0.25">
      <c r="A950" s="29" t="str">
        <f>CONCATENATE(Table4[[#This Row],[CMSID]],"-",Table4[[#This Row],[CALL_DATE]])</f>
        <v>185641-45170</v>
      </c>
      <c r="B950">
        <v>141194102</v>
      </c>
      <c r="C950" s="8">
        <v>45170</v>
      </c>
      <c r="D950" t="s">
        <v>118</v>
      </c>
      <c r="E950">
        <v>27</v>
      </c>
      <c r="F950">
        <v>0</v>
      </c>
      <c r="G950">
        <v>16068</v>
      </c>
      <c r="H950">
        <v>1857</v>
      </c>
      <c r="I950">
        <v>526</v>
      </c>
      <c r="J950">
        <v>10</v>
      </c>
      <c r="K950">
        <v>0</v>
      </c>
      <c r="L950">
        <v>1831</v>
      </c>
      <c r="M950">
        <v>0</v>
      </c>
      <c r="N950">
        <v>0</v>
      </c>
      <c r="O950">
        <v>12</v>
      </c>
      <c r="P950">
        <v>2832</v>
      </c>
      <c r="Q950">
        <v>15</v>
      </c>
      <c r="R950">
        <v>126</v>
      </c>
      <c r="S950">
        <v>1</v>
      </c>
      <c r="T950">
        <v>0</v>
      </c>
      <c r="U950">
        <v>28733</v>
      </c>
      <c r="V950">
        <v>9255</v>
      </c>
      <c r="W950">
        <v>19</v>
      </c>
      <c r="X950">
        <v>663</v>
      </c>
      <c r="Y950">
        <v>0</v>
      </c>
      <c r="Z950">
        <v>1452</v>
      </c>
      <c r="AA950">
        <v>0</v>
      </c>
      <c r="AB950">
        <v>5134</v>
      </c>
      <c r="AC950">
        <v>861</v>
      </c>
      <c r="AD950">
        <v>0</v>
      </c>
      <c r="AE950">
        <v>598</v>
      </c>
      <c r="AF950">
        <v>0</v>
      </c>
      <c r="AG950" t="s">
        <v>1438</v>
      </c>
      <c r="AH950" t="s">
        <v>1290</v>
      </c>
      <c r="AI950" t="s">
        <v>1295</v>
      </c>
      <c r="AJ950" s="12" t="s">
        <v>1297</v>
      </c>
      <c r="AK950" t="s">
        <v>126</v>
      </c>
      <c r="AL950" t="s">
        <v>126</v>
      </c>
      <c r="AM950" s="8">
        <v>45171</v>
      </c>
      <c r="AN950" s="12" t="s">
        <v>1297</v>
      </c>
      <c r="AO950" s="12" t="s">
        <v>1297</v>
      </c>
      <c r="AP950" t="s">
        <v>1703</v>
      </c>
      <c r="AQ950" t="s">
        <v>120</v>
      </c>
      <c r="AR950" s="35">
        <v>185641</v>
      </c>
      <c r="AS950" t="s">
        <v>1703</v>
      </c>
      <c r="AU950" s="29">
        <f>IFERROR(Table4[[#This Row],[THT]]/Table4[[#This Row],[ACD_CALLS]],"")</f>
        <v>0</v>
      </c>
      <c r="AV950" s="29">
        <f>COUNTIF(Roster!B:B,Table4[[#This Row],[EMPLID]])</f>
        <v>1</v>
      </c>
      <c r="AW950" s="29">
        <f>IF(Table4[[#This Row],[Is Agent ]]=0,"",SUM(Table4[[#This Row],[I_ACD_TIME]],Table4[[#This Row],[I_ACD_OTHER_TIME]],Table4[[#This Row],[I_ACD_AUX_OUT_TIME]],Table4[[#This Row],[I_ACW_TIME]]))</f>
        <v>18461</v>
      </c>
    </row>
    <row r="951" spans="1:49" x14ac:dyDescent="0.25">
      <c r="A951" s="29" t="str">
        <f>CONCATENATE(Table4[[#This Row],[CMSID]],"-",Table4[[#This Row],[CALL_DATE]])</f>
        <v>185641-45174</v>
      </c>
      <c r="B951">
        <v>141194102</v>
      </c>
      <c r="C951" s="8">
        <v>45174</v>
      </c>
      <c r="D951" t="s">
        <v>118</v>
      </c>
      <c r="E951">
        <v>32</v>
      </c>
      <c r="F951">
        <v>0</v>
      </c>
      <c r="G951">
        <v>17894</v>
      </c>
      <c r="H951">
        <v>565</v>
      </c>
      <c r="I951">
        <v>474</v>
      </c>
      <c r="J951">
        <v>35</v>
      </c>
      <c r="K951">
        <v>6</v>
      </c>
      <c r="L951">
        <v>5272</v>
      </c>
      <c r="M951">
        <v>0</v>
      </c>
      <c r="N951">
        <v>1</v>
      </c>
      <c r="O951">
        <v>32</v>
      </c>
      <c r="P951">
        <v>2105</v>
      </c>
      <c r="Q951">
        <v>14</v>
      </c>
      <c r="R951">
        <v>153</v>
      </c>
      <c r="S951">
        <v>3</v>
      </c>
      <c r="T951">
        <v>0</v>
      </c>
      <c r="U951">
        <v>30662</v>
      </c>
      <c r="V951">
        <v>9991</v>
      </c>
      <c r="W951">
        <v>1744</v>
      </c>
      <c r="X951">
        <v>152</v>
      </c>
      <c r="Y951">
        <v>0</v>
      </c>
      <c r="Z951">
        <v>94</v>
      </c>
      <c r="AA951">
        <v>0</v>
      </c>
      <c r="AB951">
        <v>9259</v>
      </c>
      <c r="AC951">
        <v>0</v>
      </c>
      <c r="AD951">
        <v>0</v>
      </c>
      <c r="AE951">
        <v>0</v>
      </c>
      <c r="AF951">
        <v>0</v>
      </c>
      <c r="AG951" t="s">
        <v>1438</v>
      </c>
      <c r="AH951" t="s">
        <v>1290</v>
      </c>
      <c r="AI951" t="s">
        <v>1295</v>
      </c>
      <c r="AJ951" s="12" t="s">
        <v>1297</v>
      </c>
      <c r="AK951" t="s">
        <v>126</v>
      </c>
      <c r="AL951" t="s">
        <v>126</v>
      </c>
      <c r="AM951" s="8">
        <v>45178</v>
      </c>
      <c r="AN951" s="12" t="s">
        <v>1297</v>
      </c>
      <c r="AO951" s="12" t="s">
        <v>1297</v>
      </c>
      <c r="AP951" t="s">
        <v>1703</v>
      </c>
      <c r="AQ951" t="s">
        <v>120</v>
      </c>
      <c r="AR951" s="35">
        <v>185641</v>
      </c>
      <c r="AS951" t="s">
        <v>1703</v>
      </c>
      <c r="AU951" s="29">
        <f>IFERROR(Table4[[#This Row],[THT]]/Table4[[#This Row],[ACD_CALLS]],"")</f>
        <v>0</v>
      </c>
      <c r="AV951" s="29">
        <f>COUNTIF(Roster!B:B,Table4[[#This Row],[EMPLID]])</f>
        <v>1</v>
      </c>
      <c r="AW951" s="29">
        <f>IF(Table4[[#This Row],[Is Agent ]]=0,"",SUM(Table4[[#This Row],[I_ACD_TIME]],Table4[[#This Row],[I_ACD_OTHER_TIME]],Table4[[#This Row],[I_ACD_AUX_OUT_TIME]],Table4[[#This Row],[I_ACW_TIME]]))</f>
        <v>18968</v>
      </c>
    </row>
    <row r="952" spans="1:49" x14ac:dyDescent="0.25">
      <c r="A952" s="29" t="str">
        <f>CONCATENATE(Table4[[#This Row],[CMSID]],"-",Table4[[#This Row],[CALL_DATE]])</f>
        <v>185641-45174</v>
      </c>
      <c r="B952">
        <v>141194102</v>
      </c>
      <c r="C952" s="8">
        <v>45174</v>
      </c>
      <c r="D952" t="s">
        <v>123</v>
      </c>
      <c r="E952">
        <v>1</v>
      </c>
      <c r="F952">
        <v>0</v>
      </c>
      <c r="G952">
        <v>277</v>
      </c>
      <c r="H952">
        <v>0</v>
      </c>
      <c r="I952">
        <v>0</v>
      </c>
      <c r="J952">
        <v>0</v>
      </c>
      <c r="K952">
        <v>0</v>
      </c>
      <c r="L952">
        <v>0</v>
      </c>
      <c r="M952">
        <v>0</v>
      </c>
      <c r="N952">
        <v>0</v>
      </c>
      <c r="O952">
        <v>0</v>
      </c>
      <c r="P952">
        <v>0</v>
      </c>
      <c r="Q952">
        <v>0</v>
      </c>
      <c r="R952">
        <v>3</v>
      </c>
      <c r="S952">
        <v>0</v>
      </c>
      <c r="T952">
        <v>0</v>
      </c>
      <c r="U952">
        <v>0</v>
      </c>
      <c r="V952">
        <v>0</v>
      </c>
      <c r="W952">
        <v>0</v>
      </c>
      <c r="X952">
        <v>0</v>
      </c>
      <c r="Y952">
        <v>0</v>
      </c>
      <c r="Z952">
        <v>0</v>
      </c>
      <c r="AA952">
        <v>0</v>
      </c>
      <c r="AB952">
        <v>0</v>
      </c>
      <c r="AC952">
        <v>0</v>
      </c>
      <c r="AD952">
        <v>0</v>
      </c>
      <c r="AE952">
        <v>0</v>
      </c>
      <c r="AF952">
        <v>0</v>
      </c>
      <c r="AG952" t="s">
        <v>1438</v>
      </c>
      <c r="AH952" t="s">
        <v>1290</v>
      </c>
      <c r="AI952" t="s">
        <v>1295</v>
      </c>
      <c r="AJ952" s="12" t="s">
        <v>1297</v>
      </c>
      <c r="AK952" t="s">
        <v>126</v>
      </c>
      <c r="AL952" t="s">
        <v>126</v>
      </c>
      <c r="AM952" s="8">
        <v>45178</v>
      </c>
      <c r="AN952" s="12" t="s">
        <v>1297</v>
      </c>
      <c r="AO952" s="12" t="s">
        <v>1297</v>
      </c>
      <c r="AP952" t="s">
        <v>1703</v>
      </c>
      <c r="AQ952" t="s">
        <v>120</v>
      </c>
      <c r="AR952" s="35">
        <v>185641</v>
      </c>
      <c r="AS952" t="s">
        <v>1703</v>
      </c>
      <c r="AU952" s="29">
        <f>IFERROR(Table4[[#This Row],[THT]]/Table4[[#This Row],[ACD_CALLS]],"")</f>
        <v>0</v>
      </c>
      <c r="AV952" s="29">
        <f>COUNTIF(Roster!B:B,Table4[[#This Row],[EMPLID]])</f>
        <v>1</v>
      </c>
      <c r="AW952" s="29">
        <f>IF(Table4[[#This Row],[Is Agent ]]=0,"",SUM(Table4[[#This Row],[I_ACD_TIME]],Table4[[#This Row],[I_ACD_OTHER_TIME]],Table4[[#This Row],[I_ACD_AUX_OUT_TIME]],Table4[[#This Row],[I_ACW_TIME]]))</f>
        <v>277</v>
      </c>
    </row>
    <row r="953" spans="1:49" x14ac:dyDescent="0.25">
      <c r="A953" s="29" t="str">
        <f>CONCATENATE(Table4[[#This Row],[CMSID]],"-",Table4[[#This Row],[CALL_DATE]])</f>
        <v>185641-45175</v>
      </c>
      <c r="B953">
        <v>141194102</v>
      </c>
      <c r="C953" s="8">
        <v>45175</v>
      </c>
      <c r="D953" t="s">
        <v>118</v>
      </c>
      <c r="E953">
        <v>31</v>
      </c>
      <c r="F953">
        <v>0</v>
      </c>
      <c r="G953">
        <v>17339</v>
      </c>
      <c r="H953">
        <v>1619</v>
      </c>
      <c r="I953">
        <v>219</v>
      </c>
      <c r="J953">
        <v>33</v>
      </c>
      <c r="K953">
        <v>0</v>
      </c>
      <c r="L953">
        <v>4215</v>
      </c>
      <c r="M953">
        <v>0</v>
      </c>
      <c r="N953">
        <v>0</v>
      </c>
      <c r="O953">
        <v>19</v>
      </c>
      <c r="P953">
        <v>2267</v>
      </c>
      <c r="Q953">
        <v>13</v>
      </c>
      <c r="R953">
        <v>150</v>
      </c>
      <c r="S953">
        <v>3</v>
      </c>
      <c r="T953">
        <v>0</v>
      </c>
      <c r="U953">
        <v>30867</v>
      </c>
      <c r="V953">
        <v>9398</v>
      </c>
      <c r="W953">
        <v>2328</v>
      </c>
      <c r="X953">
        <v>37</v>
      </c>
      <c r="Y953">
        <v>1</v>
      </c>
      <c r="Z953">
        <v>2287</v>
      </c>
      <c r="AA953">
        <v>0</v>
      </c>
      <c r="AB953">
        <v>6570</v>
      </c>
      <c r="AC953">
        <v>0</v>
      </c>
      <c r="AD953">
        <v>0</v>
      </c>
      <c r="AE953">
        <v>0</v>
      </c>
      <c r="AF953">
        <v>0</v>
      </c>
      <c r="AG953" t="s">
        <v>1438</v>
      </c>
      <c r="AH953" t="s">
        <v>1290</v>
      </c>
      <c r="AI953" t="s">
        <v>1295</v>
      </c>
      <c r="AJ953" s="12" t="s">
        <v>1297</v>
      </c>
      <c r="AK953" t="s">
        <v>126</v>
      </c>
      <c r="AL953" t="s">
        <v>126</v>
      </c>
      <c r="AM953" s="8">
        <v>45178</v>
      </c>
      <c r="AN953" s="12" t="s">
        <v>1297</v>
      </c>
      <c r="AO953" s="12" t="s">
        <v>1297</v>
      </c>
      <c r="AP953" t="s">
        <v>1703</v>
      </c>
      <c r="AQ953" t="s">
        <v>120</v>
      </c>
      <c r="AR953" s="35">
        <v>185641</v>
      </c>
      <c r="AS953" t="s">
        <v>1703</v>
      </c>
      <c r="AU953" s="29">
        <f>IFERROR(Table4[[#This Row],[THT]]/Table4[[#This Row],[ACD_CALLS]],"")</f>
        <v>0</v>
      </c>
      <c r="AV953" s="29">
        <f>COUNTIF(Roster!B:B,Table4[[#This Row],[EMPLID]])</f>
        <v>1</v>
      </c>
      <c r="AW953" s="29">
        <f>IF(Table4[[#This Row],[Is Agent ]]=0,"",SUM(Table4[[#This Row],[I_ACD_TIME]],Table4[[#This Row],[I_ACD_OTHER_TIME]],Table4[[#This Row],[I_ACD_AUX_OUT_TIME]],Table4[[#This Row],[I_ACW_TIME]]))</f>
        <v>19210</v>
      </c>
    </row>
    <row r="954" spans="1:49" x14ac:dyDescent="0.25">
      <c r="A954" s="29" t="str">
        <f>CONCATENATE(Table4[[#This Row],[CMSID]],"-",Table4[[#This Row],[CALL_DATE]])</f>
        <v>185641-45175</v>
      </c>
      <c r="B954">
        <v>141194102</v>
      </c>
      <c r="C954" s="8">
        <v>45175</v>
      </c>
      <c r="D954" t="s">
        <v>123</v>
      </c>
      <c r="E954">
        <v>0</v>
      </c>
      <c r="F954">
        <v>0</v>
      </c>
      <c r="G954">
        <v>0</v>
      </c>
      <c r="H954">
        <v>0</v>
      </c>
      <c r="I954">
        <v>0</v>
      </c>
      <c r="J954">
        <v>0</v>
      </c>
      <c r="K954">
        <v>0</v>
      </c>
      <c r="L954">
        <v>0</v>
      </c>
      <c r="M954">
        <v>0</v>
      </c>
      <c r="N954">
        <v>0</v>
      </c>
      <c r="O954">
        <v>0</v>
      </c>
      <c r="P954">
        <v>0</v>
      </c>
      <c r="Q954">
        <v>0</v>
      </c>
      <c r="R954">
        <v>0</v>
      </c>
      <c r="S954">
        <v>0</v>
      </c>
      <c r="T954">
        <v>0</v>
      </c>
      <c r="U954">
        <v>0</v>
      </c>
      <c r="V954">
        <v>0</v>
      </c>
      <c r="W954">
        <v>0</v>
      </c>
      <c r="X954">
        <v>0</v>
      </c>
      <c r="Y954">
        <v>0</v>
      </c>
      <c r="Z954">
        <v>0</v>
      </c>
      <c r="AA954">
        <v>0</v>
      </c>
      <c r="AB954">
        <v>0</v>
      </c>
      <c r="AC954">
        <v>0</v>
      </c>
      <c r="AD954">
        <v>0</v>
      </c>
      <c r="AE954">
        <v>0</v>
      </c>
      <c r="AF954">
        <v>0</v>
      </c>
      <c r="AG954" t="s">
        <v>1438</v>
      </c>
      <c r="AH954" t="s">
        <v>1290</v>
      </c>
      <c r="AI954" t="s">
        <v>1295</v>
      </c>
      <c r="AJ954" s="12" t="s">
        <v>1297</v>
      </c>
      <c r="AK954" t="s">
        <v>126</v>
      </c>
      <c r="AL954" t="s">
        <v>126</v>
      </c>
      <c r="AM954" s="8">
        <v>45178</v>
      </c>
      <c r="AN954" s="12" t="s">
        <v>1297</v>
      </c>
      <c r="AO954" s="12" t="s">
        <v>1297</v>
      </c>
      <c r="AP954" t="s">
        <v>1703</v>
      </c>
      <c r="AQ954" t="s">
        <v>120</v>
      </c>
      <c r="AR954" s="35">
        <v>185641</v>
      </c>
      <c r="AS954" t="s">
        <v>1703</v>
      </c>
      <c r="AU954" s="29" t="str">
        <f>IFERROR(Table4[[#This Row],[THT]]/Table4[[#This Row],[ACD_CALLS]],"")</f>
        <v/>
      </c>
      <c r="AV954" s="29">
        <f>COUNTIF(Roster!B:B,Table4[[#This Row],[EMPLID]])</f>
        <v>1</v>
      </c>
      <c r="AW954" s="29">
        <f>IF(Table4[[#This Row],[Is Agent ]]=0,"",SUM(Table4[[#This Row],[I_ACD_TIME]],Table4[[#This Row],[I_ACD_OTHER_TIME]],Table4[[#This Row],[I_ACD_AUX_OUT_TIME]],Table4[[#This Row],[I_ACW_TIME]]))</f>
        <v>0</v>
      </c>
    </row>
    <row r="955" spans="1:49" x14ac:dyDescent="0.25">
      <c r="A955" s="29" t="str">
        <f>CONCATENATE(Table4[[#This Row],[CMSID]],"-",Table4[[#This Row],[CALL_DATE]])</f>
        <v>185641-45173</v>
      </c>
      <c r="B955">
        <v>141194102</v>
      </c>
      <c r="C955" s="8">
        <v>45173</v>
      </c>
      <c r="D955" t="s">
        <v>123</v>
      </c>
      <c r="E955">
        <v>1</v>
      </c>
      <c r="F955">
        <v>0</v>
      </c>
      <c r="G955">
        <v>914</v>
      </c>
      <c r="H955">
        <v>209</v>
      </c>
      <c r="I955">
        <v>0</v>
      </c>
      <c r="J955">
        <v>0</v>
      </c>
      <c r="K955">
        <v>0</v>
      </c>
      <c r="L955">
        <v>0</v>
      </c>
      <c r="M955">
        <v>0</v>
      </c>
      <c r="N955">
        <v>0</v>
      </c>
      <c r="O955">
        <v>0</v>
      </c>
      <c r="P955">
        <v>209</v>
      </c>
      <c r="Q955">
        <v>1</v>
      </c>
      <c r="R955">
        <v>3</v>
      </c>
      <c r="S955">
        <v>0</v>
      </c>
      <c r="T955">
        <v>0</v>
      </c>
      <c r="U955">
        <v>0</v>
      </c>
      <c r="V955">
        <v>0</v>
      </c>
      <c r="W955">
        <v>0</v>
      </c>
      <c r="X955">
        <v>0</v>
      </c>
      <c r="Y955">
        <v>0</v>
      </c>
      <c r="Z955">
        <v>0</v>
      </c>
      <c r="AA955">
        <v>0</v>
      </c>
      <c r="AB955">
        <v>0</v>
      </c>
      <c r="AC955">
        <v>0</v>
      </c>
      <c r="AD955">
        <v>0</v>
      </c>
      <c r="AE955">
        <v>0</v>
      </c>
      <c r="AF955">
        <v>0</v>
      </c>
      <c r="AG955" t="s">
        <v>1438</v>
      </c>
      <c r="AH955" t="s">
        <v>1290</v>
      </c>
      <c r="AI955" t="s">
        <v>1295</v>
      </c>
      <c r="AJ955" s="12" t="s">
        <v>1297</v>
      </c>
      <c r="AK955" t="s">
        <v>126</v>
      </c>
      <c r="AL955" t="s">
        <v>126</v>
      </c>
      <c r="AM955" s="8">
        <v>45178</v>
      </c>
      <c r="AN955" s="12" t="s">
        <v>1297</v>
      </c>
      <c r="AO955" s="12" t="s">
        <v>1297</v>
      </c>
      <c r="AP955" t="s">
        <v>1703</v>
      </c>
      <c r="AQ955" t="s">
        <v>120</v>
      </c>
      <c r="AR955" s="35">
        <v>185641</v>
      </c>
      <c r="AS955" t="s">
        <v>1703</v>
      </c>
      <c r="AU955" s="29">
        <f>IFERROR(Table4[[#This Row],[THT]]/Table4[[#This Row],[ACD_CALLS]],"")</f>
        <v>0</v>
      </c>
      <c r="AV955" s="29">
        <f>COUNTIF(Roster!B:B,Table4[[#This Row],[EMPLID]])</f>
        <v>1</v>
      </c>
      <c r="AW955" s="29">
        <f>IF(Table4[[#This Row],[Is Agent ]]=0,"",SUM(Table4[[#This Row],[I_ACD_TIME]],Table4[[#This Row],[I_ACD_OTHER_TIME]],Table4[[#This Row],[I_ACD_AUX_OUT_TIME]],Table4[[#This Row],[I_ACW_TIME]]))</f>
        <v>1123</v>
      </c>
    </row>
    <row r="956" spans="1:49" x14ac:dyDescent="0.25">
      <c r="A956" s="29" t="str">
        <f>CONCATENATE(Table4[[#This Row],[CMSID]],"-",Table4[[#This Row],[CALL_DATE]])</f>
        <v>185641-45177</v>
      </c>
      <c r="B956">
        <v>141194102</v>
      </c>
      <c r="C956" s="8">
        <v>45177</v>
      </c>
      <c r="D956" t="s">
        <v>123</v>
      </c>
      <c r="E956">
        <v>0</v>
      </c>
      <c r="F956">
        <v>0</v>
      </c>
      <c r="G956">
        <v>0</v>
      </c>
      <c r="H956">
        <v>0</v>
      </c>
      <c r="I956">
        <v>0</v>
      </c>
      <c r="J956">
        <v>0</v>
      </c>
      <c r="K956">
        <v>0</v>
      </c>
      <c r="L956">
        <v>0</v>
      </c>
      <c r="M956">
        <v>0</v>
      </c>
      <c r="N956">
        <v>0</v>
      </c>
      <c r="O956">
        <v>0</v>
      </c>
      <c r="P956">
        <v>0</v>
      </c>
      <c r="Q956">
        <v>0</v>
      </c>
      <c r="R956">
        <v>0</v>
      </c>
      <c r="S956">
        <v>0</v>
      </c>
      <c r="T956">
        <v>0</v>
      </c>
      <c r="U956">
        <v>0</v>
      </c>
      <c r="V956">
        <v>0</v>
      </c>
      <c r="W956">
        <v>0</v>
      </c>
      <c r="X956">
        <v>0</v>
      </c>
      <c r="Y956">
        <v>0</v>
      </c>
      <c r="Z956">
        <v>0</v>
      </c>
      <c r="AA956">
        <v>0</v>
      </c>
      <c r="AB956">
        <v>0</v>
      </c>
      <c r="AC956">
        <v>0</v>
      </c>
      <c r="AD956">
        <v>0</v>
      </c>
      <c r="AE956">
        <v>0</v>
      </c>
      <c r="AF956">
        <v>0</v>
      </c>
      <c r="AG956" t="s">
        <v>1438</v>
      </c>
      <c r="AH956" t="s">
        <v>1290</v>
      </c>
      <c r="AI956" t="s">
        <v>1295</v>
      </c>
      <c r="AJ956" s="12" t="s">
        <v>1297</v>
      </c>
      <c r="AK956" t="s">
        <v>126</v>
      </c>
      <c r="AL956" t="s">
        <v>126</v>
      </c>
      <c r="AM956" s="8">
        <v>45178</v>
      </c>
      <c r="AN956" s="12" t="s">
        <v>1297</v>
      </c>
      <c r="AO956" s="12" t="s">
        <v>1297</v>
      </c>
      <c r="AP956" t="s">
        <v>1703</v>
      </c>
      <c r="AQ956" t="s">
        <v>120</v>
      </c>
      <c r="AR956" s="35">
        <v>185641</v>
      </c>
      <c r="AS956" t="s">
        <v>1703</v>
      </c>
      <c r="AU956" s="29" t="str">
        <f>IFERROR(Table4[[#This Row],[THT]]/Table4[[#This Row],[ACD_CALLS]],"")</f>
        <v/>
      </c>
      <c r="AV956" s="29">
        <f>COUNTIF(Roster!B:B,Table4[[#This Row],[EMPLID]])</f>
        <v>1</v>
      </c>
      <c r="AW956" s="29">
        <f>IF(Table4[[#This Row],[Is Agent ]]=0,"",SUM(Table4[[#This Row],[I_ACD_TIME]],Table4[[#This Row],[I_ACD_OTHER_TIME]],Table4[[#This Row],[I_ACD_AUX_OUT_TIME]],Table4[[#This Row],[I_ACW_TIME]]))</f>
        <v>0</v>
      </c>
    </row>
    <row r="957" spans="1:49" x14ac:dyDescent="0.25">
      <c r="A957" s="29" t="str">
        <f>CONCATENATE(Table4[[#This Row],[CMSID]],"-",Table4[[#This Row],[CALL_DATE]])</f>
        <v>185641-45176</v>
      </c>
      <c r="B957">
        <v>141194102</v>
      </c>
      <c r="C957" s="8">
        <v>45176</v>
      </c>
      <c r="D957" t="s">
        <v>118</v>
      </c>
      <c r="E957">
        <v>16</v>
      </c>
      <c r="F957">
        <v>0</v>
      </c>
      <c r="G957">
        <v>12715</v>
      </c>
      <c r="H957">
        <v>1067</v>
      </c>
      <c r="I957">
        <v>238</v>
      </c>
      <c r="J957">
        <v>0</v>
      </c>
      <c r="K957">
        <v>0</v>
      </c>
      <c r="L957">
        <v>9595</v>
      </c>
      <c r="M957">
        <v>0</v>
      </c>
      <c r="N957">
        <v>0</v>
      </c>
      <c r="O957">
        <v>43</v>
      </c>
      <c r="P957">
        <v>2058</v>
      </c>
      <c r="Q957">
        <v>18</v>
      </c>
      <c r="R957">
        <v>78</v>
      </c>
      <c r="S957">
        <v>2</v>
      </c>
      <c r="T957">
        <v>1</v>
      </c>
      <c r="U957">
        <v>29774</v>
      </c>
      <c r="V957">
        <v>14753</v>
      </c>
      <c r="W957">
        <v>1017</v>
      </c>
      <c r="X957">
        <v>103</v>
      </c>
      <c r="Y957">
        <v>1</v>
      </c>
      <c r="Z957">
        <v>1010</v>
      </c>
      <c r="AA957">
        <v>0</v>
      </c>
      <c r="AB957">
        <v>10439</v>
      </c>
      <c r="AC957">
        <v>0</v>
      </c>
      <c r="AD957">
        <v>0</v>
      </c>
      <c r="AE957">
        <v>791</v>
      </c>
      <c r="AF957">
        <v>0</v>
      </c>
      <c r="AG957" t="s">
        <v>1438</v>
      </c>
      <c r="AH957" t="s">
        <v>1290</v>
      </c>
      <c r="AI957" t="s">
        <v>1295</v>
      </c>
      <c r="AJ957" s="12" t="s">
        <v>1297</v>
      </c>
      <c r="AK957" t="s">
        <v>126</v>
      </c>
      <c r="AL957" t="s">
        <v>126</v>
      </c>
      <c r="AM957" s="8">
        <v>45178</v>
      </c>
      <c r="AN957" s="12" t="s">
        <v>1297</v>
      </c>
      <c r="AO957" s="12" t="s">
        <v>1297</v>
      </c>
      <c r="AP957" t="s">
        <v>1703</v>
      </c>
      <c r="AQ957" t="s">
        <v>120</v>
      </c>
      <c r="AR957" s="35">
        <v>185641</v>
      </c>
      <c r="AS957" t="s">
        <v>1703</v>
      </c>
      <c r="AU957" s="29">
        <f>IFERROR(Table4[[#This Row],[THT]]/Table4[[#This Row],[ACD_CALLS]],"")</f>
        <v>0</v>
      </c>
      <c r="AV957" s="29">
        <f>COUNTIF(Roster!B:B,Table4[[#This Row],[EMPLID]])</f>
        <v>1</v>
      </c>
      <c r="AW957" s="29">
        <f>IF(Table4[[#This Row],[Is Agent ]]=0,"",SUM(Table4[[#This Row],[I_ACD_TIME]],Table4[[#This Row],[I_ACD_OTHER_TIME]],Table4[[#This Row],[I_ACD_AUX_OUT_TIME]],Table4[[#This Row],[I_ACW_TIME]]))</f>
        <v>14020</v>
      </c>
    </row>
    <row r="958" spans="1:49" x14ac:dyDescent="0.25">
      <c r="A958" s="29" t="str">
        <f>CONCATENATE(Table4[[#This Row],[CMSID]],"-",Table4[[#This Row],[CALL_DATE]])</f>
        <v>185641-45170</v>
      </c>
      <c r="B958">
        <v>141194102</v>
      </c>
      <c r="C958" s="8">
        <v>45170</v>
      </c>
      <c r="D958" t="s">
        <v>123</v>
      </c>
      <c r="E958">
        <v>2</v>
      </c>
      <c r="F958">
        <v>0</v>
      </c>
      <c r="G958">
        <v>1317</v>
      </c>
      <c r="H958">
        <v>74</v>
      </c>
      <c r="I958">
        <v>0</v>
      </c>
      <c r="J958">
        <v>0</v>
      </c>
      <c r="K958">
        <v>0</v>
      </c>
      <c r="L958">
        <v>0</v>
      </c>
      <c r="M958">
        <v>0</v>
      </c>
      <c r="N958">
        <v>0</v>
      </c>
      <c r="O958">
        <v>0</v>
      </c>
      <c r="P958">
        <v>74</v>
      </c>
      <c r="Q958">
        <v>1</v>
      </c>
      <c r="R958">
        <v>5</v>
      </c>
      <c r="S958">
        <v>0</v>
      </c>
      <c r="T958">
        <v>0</v>
      </c>
      <c r="U958">
        <v>0</v>
      </c>
      <c r="V958">
        <v>0</v>
      </c>
      <c r="W958">
        <v>0</v>
      </c>
      <c r="X958">
        <v>0</v>
      </c>
      <c r="Y958">
        <v>0</v>
      </c>
      <c r="Z958">
        <v>0</v>
      </c>
      <c r="AA958">
        <v>0</v>
      </c>
      <c r="AB958">
        <v>0</v>
      </c>
      <c r="AC958">
        <v>0</v>
      </c>
      <c r="AD958">
        <v>0</v>
      </c>
      <c r="AE958">
        <v>0</v>
      </c>
      <c r="AF958">
        <v>0</v>
      </c>
      <c r="AG958" t="s">
        <v>1438</v>
      </c>
      <c r="AH958" t="s">
        <v>1290</v>
      </c>
      <c r="AI958" t="s">
        <v>1295</v>
      </c>
      <c r="AJ958" s="12" t="s">
        <v>1297</v>
      </c>
      <c r="AK958" t="s">
        <v>126</v>
      </c>
      <c r="AL958" t="s">
        <v>126</v>
      </c>
      <c r="AM958" s="8">
        <v>45171</v>
      </c>
      <c r="AN958" s="12" t="s">
        <v>1297</v>
      </c>
      <c r="AO958" s="12" t="s">
        <v>1297</v>
      </c>
      <c r="AP958" t="s">
        <v>1703</v>
      </c>
      <c r="AQ958" t="s">
        <v>120</v>
      </c>
      <c r="AR958" s="35">
        <v>185641</v>
      </c>
      <c r="AS958" t="s">
        <v>1703</v>
      </c>
      <c r="AU958" s="29">
        <f>IFERROR(Table4[[#This Row],[THT]]/Table4[[#This Row],[ACD_CALLS]],"")</f>
        <v>0</v>
      </c>
      <c r="AV958" s="29">
        <f>COUNTIF(Roster!B:B,Table4[[#This Row],[EMPLID]])</f>
        <v>1</v>
      </c>
      <c r="AW958" s="29">
        <f>IF(Table4[[#This Row],[Is Agent ]]=0,"",SUM(Table4[[#This Row],[I_ACD_TIME]],Table4[[#This Row],[I_ACD_OTHER_TIME]],Table4[[#This Row],[I_ACD_AUX_OUT_TIME]],Table4[[#This Row],[I_ACW_TIME]]))</f>
        <v>1391</v>
      </c>
    </row>
    <row r="959" spans="1:49" x14ac:dyDescent="0.25">
      <c r="A959" s="29" t="str">
        <f>CONCATENATE(Table4[[#This Row],[CMSID]],"-",Table4[[#This Row],[CALL_DATE]])</f>
        <v>185641-45173</v>
      </c>
      <c r="B959">
        <v>141194102</v>
      </c>
      <c r="C959" s="8">
        <v>45173</v>
      </c>
      <c r="D959" t="s">
        <v>118</v>
      </c>
      <c r="E959">
        <v>18</v>
      </c>
      <c r="F959">
        <v>0</v>
      </c>
      <c r="G959">
        <v>14769</v>
      </c>
      <c r="H959">
        <v>1123</v>
      </c>
      <c r="I959">
        <v>558</v>
      </c>
      <c r="J959">
        <v>0</v>
      </c>
      <c r="K959">
        <v>0</v>
      </c>
      <c r="L959">
        <v>4435</v>
      </c>
      <c r="M959">
        <v>0</v>
      </c>
      <c r="N959">
        <v>0</v>
      </c>
      <c r="O959">
        <v>14</v>
      </c>
      <c r="P959">
        <v>2055</v>
      </c>
      <c r="Q959">
        <v>14</v>
      </c>
      <c r="R959">
        <v>88</v>
      </c>
      <c r="S959">
        <v>1</v>
      </c>
      <c r="T959">
        <v>0</v>
      </c>
      <c r="U959">
        <v>28147</v>
      </c>
      <c r="V959">
        <v>9851</v>
      </c>
      <c r="W959">
        <v>1188</v>
      </c>
      <c r="X959">
        <v>100</v>
      </c>
      <c r="Y959">
        <v>0</v>
      </c>
      <c r="Z959">
        <v>1285</v>
      </c>
      <c r="AA959">
        <v>389</v>
      </c>
      <c r="AB959">
        <v>4991</v>
      </c>
      <c r="AC959">
        <v>932</v>
      </c>
      <c r="AD959">
        <v>0</v>
      </c>
      <c r="AE959">
        <v>0</v>
      </c>
      <c r="AF959">
        <v>0</v>
      </c>
      <c r="AG959" t="s">
        <v>1438</v>
      </c>
      <c r="AH959" t="s">
        <v>1290</v>
      </c>
      <c r="AI959" t="s">
        <v>1295</v>
      </c>
      <c r="AJ959" s="12" t="s">
        <v>1297</v>
      </c>
      <c r="AK959" t="s">
        <v>126</v>
      </c>
      <c r="AL959" t="s">
        <v>126</v>
      </c>
      <c r="AM959" s="8">
        <v>45178</v>
      </c>
      <c r="AN959" s="12" t="s">
        <v>1297</v>
      </c>
      <c r="AO959" s="12" t="s">
        <v>1297</v>
      </c>
      <c r="AP959" t="s">
        <v>1703</v>
      </c>
      <c r="AQ959" t="s">
        <v>120</v>
      </c>
      <c r="AR959" s="35">
        <v>185641</v>
      </c>
      <c r="AS959" t="s">
        <v>1703</v>
      </c>
      <c r="AU959" s="29">
        <f>IFERROR(Table4[[#This Row],[THT]]/Table4[[#This Row],[ACD_CALLS]],"")</f>
        <v>0</v>
      </c>
      <c r="AV959" s="29">
        <f>COUNTIF(Roster!B:B,Table4[[#This Row],[EMPLID]])</f>
        <v>1</v>
      </c>
      <c r="AW959" s="29">
        <f>IF(Table4[[#This Row],[Is Agent ]]=0,"",SUM(Table4[[#This Row],[I_ACD_TIME]],Table4[[#This Row],[I_ACD_OTHER_TIME]],Table4[[#This Row],[I_ACD_AUX_OUT_TIME]],Table4[[#This Row],[I_ACW_TIME]]))</f>
        <v>16450</v>
      </c>
    </row>
    <row r="960" spans="1:49" x14ac:dyDescent="0.25">
      <c r="A960" s="29" t="str">
        <f>CONCATENATE(Table4[[#This Row],[CMSID]],"-",Table4[[#This Row],[CALL_DATE]])</f>
        <v>185641-45176</v>
      </c>
      <c r="B960">
        <v>141194102</v>
      </c>
      <c r="C960" s="8">
        <v>45176</v>
      </c>
      <c r="D960" t="s">
        <v>123</v>
      </c>
      <c r="E960">
        <v>0</v>
      </c>
      <c r="F960">
        <v>0</v>
      </c>
      <c r="G960">
        <v>0</v>
      </c>
      <c r="H960">
        <v>0</v>
      </c>
      <c r="I960">
        <v>0</v>
      </c>
      <c r="J960">
        <v>0</v>
      </c>
      <c r="K960">
        <v>0</v>
      </c>
      <c r="L960">
        <v>0</v>
      </c>
      <c r="M960">
        <v>0</v>
      </c>
      <c r="N960">
        <v>0</v>
      </c>
      <c r="O960">
        <v>0</v>
      </c>
      <c r="P960">
        <v>0</v>
      </c>
      <c r="Q960">
        <v>0</v>
      </c>
      <c r="R960">
        <v>0</v>
      </c>
      <c r="S960">
        <v>0</v>
      </c>
      <c r="T960">
        <v>0</v>
      </c>
      <c r="U960">
        <v>0</v>
      </c>
      <c r="V960">
        <v>0</v>
      </c>
      <c r="W960">
        <v>0</v>
      </c>
      <c r="X960">
        <v>0</v>
      </c>
      <c r="Y960">
        <v>0</v>
      </c>
      <c r="Z960">
        <v>0</v>
      </c>
      <c r="AA960">
        <v>0</v>
      </c>
      <c r="AB960">
        <v>0</v>
      </c>
      <c r="AC960">
        <v>0</v>
      </c>
      <c r="AD960">
        <v>0</v>
      </c>
      <c r="AE960">
        <v>0</v>
      </c>
      <c r="AF960">
        <v>0</v>
      </c>
      <c r="AG960" t="s">
        <v>1438</v>
      </c>
      <c r="AH960" t="s">
        <v>1290</v>
      </c>
      <c r="AI960" t="s">
        <v>1295</v>
      </c>
      <c r="AJ960" s="12" t="s">
        <v>1297</v>
      </c>
      <c r="AK960" t="s">
        <v>126</v>
      </c>
      <c r="AL960" t="s">
        <v>126</v>
      </c>
      <c r="AM960" s="8">
        <v>45178</v>
      </c>
      <c r="AN960" s="12" t="s">
        <v>1297</v>
      </c>
      <c r="AO960" s="12" t="s">
        <v>1297</v>
      </c>
      <c r="AP960" t="s">
        <v>1703</v>
      </c>
      <c r="AQ960" t="s">
        <v>120</v>
      </c>
      <c r="AR960" s="35">
        <v>185641</v>
      </c>
      <c r="AS960" t="s">
        <v>1703</v>
      </c>
      <c r="AU960" s="29" t="str">
        <f>IFERROR(Table4[[#This Row],[THT]]/Table4[[#This Row],[ACD_CALLS]],"")</f>
        <v/>
      </c>
      <c r="AV960" s="29">
        <f>COUNTIF(Roster!B:B,Table4[[#This Row],[EMPLID]])</f>
        <v>1</v>
      </c>
      <c r="AW960" s="29">
        <f>IF(Table4[[#This Row],[Is Agent ]]=0,"",SUM(Table4[[#This Row],[I_ACD_TIME]],Table4[[#This Row],[I_ACD_OTHER_TIME]],Table4[[#This Row],[I_ACD_AUX_OUT_TIME]],Table4[[#This Row],[I_ACW_TIME]]))</f>
        <v>0</v>
      </c>
    </row>
    <row r="961" spans="1:49" x14ac:dyDescent="0.25">
      <c r="A961" s="29" t="str">
        <f>CONCATENATE(Table4[[#This Row],[CMSID]],"-",Table4[[#This Row],[CALL_DATE]])</f>
        <v>185641-45177</v>
      </c>
      <c r="B961">
        <v>141194102</v>
      </c>
      <c r="C961" s="8">
        <v>45177</v>
      </c>
      <c r="D961" t="s">
        <v>118</v>
      </c>
      <c r="E961">
        <v>27</v>
      </c>
      <c r="F961">
        <v>0</v>
      </c>
      <c r="G961">
        <v>16270</v>
      </c>
      <c r="H961">
        <v>927</v>
      </c>
      <c r="I961">
        <v>856</v>
      </c>
      <c r="J961">
        <v>0</v>
      </c>
      <c r="K961">
        <v>0</v>
      </c>
      <c r="L961">
        <v>4586</v>
      </c>
      <c r="M961">
        <v>0</v>
      </c>
      <c r="N961">
        <v>0</v>
      </c>
      <c r="O961">
        <v>49</v>
      </c>
      <c r="P961">
        <v>2129</v>
      </c>
      <c r="Q961">
        <v>12</v>
      </c>
      <c r="R961">
        <v>131</v>
      </c>
      <c r="S961">
        <v>3</v>
      </c>
      <c r="T961">
        <v>0</v>
      </c>
      <c r="U961">
        <v>28571</v>
      </c>
      <c r="V961">
        <v>10184</v>
      </c>
      <c r="W961">
        <v>1040</v>
      </c>
      <c r="X961">
        <v>111</v>
      </c>
      <c r="Y961">
        <v>0</v>
      </c>
      <c r="Z961">
        <v>1130</v>
      </c>
      <c r="AA961">
        <v>0</v>
      </c>
      <c r="AB961">
        <v>7298</v>
      </c>
      <c r="AC961">
        <v>225</v>
      </c>
      <c r="AD961">
        <v>0</v>
      </c>
      <c r="AE961">
        <v>0</v>
      </c>
      <c r="AF961">
        <v>0</v>
      </c>
      <c r="AG961" t="s">
        <v>1438</v>
      </c>
      <c r="AH961" t="s">
        <v>1290</v>
      </c>
      <c r="AI961" t="s">
        <v>1295</v>
      </c>
      <c r="AJ961" s="12" t="s">
        <v>1297</v>
      </c>
      <c r="AK961" t="s">
        <v>126</v>
      </c>
      <c r="AL961" t="s">
        <v>126</v>
      </c>
      <c r="AM961" s="8">
        <v>45178</v>
      </c>
      <c r="AN961" s="12" t="s">
        <v>1297</v>
      </c>
      <c r="AO961" s="12" t="s">
        <v>1297</v>
      </c>
      <c r="AP961" t="s">
        <v>1703</v>
      </c>
      <c r="AQ961" t="s">
        <v>120</v>
      </c>
      <c r="AR961" s="35">
        <v>185641</v>
      </c>
      <c r="AS961" t="s">
        <v>1703</v>
      </c>
      <c r="AU961" s="29">
        <f>IFERROR(Table4[[#This Row],[THT]]/Table4[[#This Row],[ACD_CALLS]],"")</f>
        <v>0</v>
      </c>
      <c r="AV961" s="29">
        <f>COUNTIF(Roster!B:B,Table4[[#This Row],[EMPLID]])</f>
        <v>1</v>
      </c>
      <c r="AW961" s="29">
        <f>IF(Table4[[#This Row],[Is Agent ]]=0,"",SUM(Table4[[#This Row],[I_ACD_TIME]],Table4[[#This Row],[I_ACD_OTHER_TIME]],Table4[[#This Row],[I_ACD_AUX_OUT_TIME]],Table4[[#This Row],[I_ACW_TIME]]))</f>
        <v>18053</v>
      </c>
    </row>
    <row r="962" spans="1:49" x14ac:dyDescent="0.25">
      <c r="A962" s="29" t="str">
        <f>CONCATENATE(Table4[[#This Row],[CMSID]],"-",Table4[[#This Row],[CALL_DATE]])</f>
        <v>210642-45174</v>
      </c>
      <c r="B962">
        <v>133200102</v>
      </c>
      <c r="C962" s="8">
        <v>45174</v>
      </c>
      <c r="D962" t="s">
        <v>123</v>
      </c>
      <c r="E962">
        <v>1</v>
      </c>
      <c r="F962">
        <v>0</v>
      </c>
      <c r="G962">
        <v>574</v>
      </c>
      <c r="H962">
        <v>0</v>
      </c>
      <c r="I962">
        <v>0</v>
      </c>
      <c r="J962">
        <v>0</v>
      </c>
      <c r="K962">
        <v>0</v>
      </c>
      <c r="L962">
        <v>0</v>
      </c>
      <c r="M962">
        <v>0</v>
      </c>
      <c r="N962">
        <v>0</v>
      </c>
      <c r="O962">
        <v>0</v>
      </c>
      <c r="P962">
        <v>0</v>
      </c>
      <c r="Q962">
        <v>0</v>
      </c>
      <c r="R962">
        <v>3</v>
      </c>
      <c r="S962">
        <v>0</v>
      </c>
      <c r="T962">
        <v>0</v>
      </c>
      <c r="U962">
        <v>0</v>
      </c>
      <c r="V962">
        <v>0</v>
      </c>
      <c r="W962">
        <v>0</v>
      </c>
      <c r="X962">
        <v>0</v>
      </c>
      <c r="Y962">
        <v>0</v>
      </c>
      <c r="Z962">
        <v>0</v>
      </c>
      <c r="AA962">
        <v>0</v>
      </c>
      <c r="AB962">
        <v>0</v>
      </c>
      <c r="AC962">
        <v>0</v>
      </c>
      <c r="AD962">
        <v>0</v>
      </c>
      <c r="AE962">
        <v>0</v>
      </c>
      <c r="AF962">
        <v>0</v>
      </c>
      <c r="AG962" t="s">
        <v>1430</v>
      </c>
      <c r="AH962" t="s">
        <v>1285</v>
      </c>
      <c r="AI962" t="s">
        <v>1295</v>
      </c>
      <c r="AJ962" s="12" t="s">
        <v>1297</v>
      </c>
      <c r="AK962" t="s">
        <v>126</v>
      </c>
      <c r="AL962" t="s">
        <v>126</v>
      </c>
      <c r="AM962" s="8">
        <v>45178</v>
      </c>
      <c r="AN962" s="12" t="s">
        <v>1297</v>
      </c>
      <c r="AO962" s="12" t="s">
        <v>1297</v>
      </c>
      <c r="AP962" t="s">
        <v>1703</v>
      </c>
      <c r="AQ962" t="s">
        <v>120</v>
      </c>
      <c r="AR962" s="35">
        <v>210642</v>
      </c>
      <c r="AS962" t="s">
        <v>1703</v>
      </c>
      <c r="AU962" s="29">
        <f>IFERROR(Table4[[#This Row],[THT]]/Table4[[#This Row],[ACD_CALLS]],"")</f>
        <v>0</v>
      </c>
      <c r="AV962" s="29">
        <f>COUNTIF(Roster!B:B,Table4[[#This Row],[EMPLID]])</f>
        <v>1</v>
      </c>
      <c r="AW962" s="29">
        <f>IF(Table4[[#This Row],[Is Agent ]]=0,"",SUM(Table4[[#This Row],[I_ACD_TIME]],Table4[[#This Row],[I_ACD_OTHER_TIME]],Table4[[#This Row],[I_ACD_AUX_OUT_TIME]],Table4[[#This Row],[I_ACW_TIME]]))</f>
        <v>574</v>
      </c>
    </row>
    <row r="963" spans="1:49" x14ac:dyDescent="0.25">
      <c r="A963" s="29" t="str">
        <f>CONCATENATE(Table4[[#This Row],[CMSID]],"-",Table4[[#This Row],[CALL_DATE]])</f>
        <v>210642-45173</v>
      </c>
      <c r="B963">
        <v>133200102</v>
      </c>
      <c r="C963" s="8">
        <v>45173</v>
      </c>
      <c r="D963" t="s">
        <v>123</v>
      </c>
      <c r="E963">
        <v>2</v>
      </c>
      <c r="F963">
        <v>0</v>
      </c>
      <c r="G963">
        <v>914</v>
      </c>
      <c r="H963">
        <v>81</v>
      </c>
      <c r="I963">
        <v>40</v>
      </c>
      <c r="J963">
        <v>0</v>
      </c>
      <c r="K963">
        <v>0</v>
      </c>
      <c r="L963">
        <v>40</v>
      </c>
      <c r="M963">
        <v>0</v>
      </c>
      <c r="N963">
        <v>0</v>
      </c>
      <c r="O963">
        <v>1</v>
      </c>
      <c r="P963">
        <v>122</v>
      </c>
      <c r="Q963">
        <v>3</v>
      </c>
      <c r="R963">
        <v>6</v>
      </c>
      <c r="S963">
        <v>1</v>
      </c>
      <c r="T963">
        <v>0</v>
      </c>
      <c r="U963">
        <v>0</v>
      </c>
      <c r="V963">
        <v>0</v>
      </c>
      <c r="W963">
        <v>0</v>
      </c>
      <c r="X963">
        <v>0</v>
      </c>
      <c r="Y963">
        <v>0</v>
      </c>
      <c r="Z963">
        <v>0</v>
      </c>
      <c r="AA963">
        <v>0</v>
      </c>
      <c r="AB963">
        <v>0</v>
      </c>
      <c r="AC963">
        <v>0</v>
      </c>
      <c r="AD963">
        <v>0</v>
      </c>
      <c r="AE963">
        <v>0</v>
      </c>
      <c r="AF963">
        <v>0</v>
      </c>
      <c r="AG963" t="s">
        <v>1430</v>
      </c>
      <c r="AH963" t="s">
        <v>1285</v>
      </c>
      <c r="AI963" t="s">
        <v>1295</v>
      </c>
      <c r="AJ963" s="12" t="s">
        <v>1297</v>
      </c>
      <c r="AK963" t="s">
        <v>126</v>
      </c>
      <c r="AL963" t="s">
        <v>126</v>
      </c>
      <c r="AM963" s="8">
        <v>45178</v>
      </c>
      <c r="AN963" s="12" t="s">
        <v>1297</v>
      </c>
      <c r="AO963" s="12" t="s">
        <v>1297</v>
      </c>
      <c r="AP963" t="s">
        <v>1703</v>
      </c>
      <c r="AQ963" t="s">
        <v>120</v>
      </c>
      <c r="AR963" s="35">
        <v>210642</v>
      </c>
      <c r="AS963" t="s">
        <v>1703</v>
      </c>
      <c r="AU963" s="29">
        <f>IFERROR(Table4[[#This Row],[THT]]/Table4[[#This Row],[ACD_CALLS]],"")</f>
        <v>0</v>
      </c>
      <c r="AV963" s="29">
        <f>COUNTIF(Roster!B:B,Table4[[#This Row],[EMPLID]])</f>
        <v>1</v>
      </c>
      <c r="AW963" s="29">
        <f>IF(Table4[[#This Row],[Is Agent ]]=0,"",SUM(Table4[[#This Row],[I_ACD_TIME]],Table4[[#This Row],[I_ACD_OTHER_TIME]],Table4[[#This Row],[I_ACD_AUX_OUT_TIME]],Table4[[#This Row],[I_ACW_TIME]]))</f>
        <v>1035</v>
      </c>
    </row>
    <row r="964" spans="1:49" x14ac:dyDescent="0.25">
      <c r="A964" s="29" t="str">
        <f>CONCATENATE(Table4[[#This Row],[CMSID]],"-",Table4[[#This Row],[CALL_DATE]])</f>
        <v>210642-45175</v>
      </c>
      <c r="B964">
        <v>133200102</v>
      </c>
      <c r="C964" s="8">
        <v>45175</v>
      </c>
      <c r="D964" t="s">
        <v>123</v>
      </c>
      <c r="E964">
        <v>2</v>
      </c>
      <c r="F964">
        <v>0</v>
      </c>
      <c r="G964">
        <v>600</v>
      </c>
      <c r="H964">
        <v>34</v>
      </c>
      <c r="I964">
        <v>60</v>
      </c>
      <c r="J964">
        <v>0</v>
      </c>
      <c r="K964">
        <v>0</v>
      </c>
      <c r="L964">
        <v>60</v>
      </c>
      <c r="M964">
        <v>0</v>
      </c>
      <c r="N964">
        <v>0</v>
      </c>
      <c r="O964">
        <v>1</v>
      </c>
      <c r="P964">
        <v>95</v>
      </c>
      <c r="Q964">
        <v>2</v>
      </c>
      <c r="R964">
        <v>6</v>
      </c>
      <c r="S964">
        <v>1</v>
      </c>
      <c r="T964">
        <v>0</v>
      </c>
      <c r="U964">
        <v>0</v>
      </c>
      <c r="V964">
        <v>0</v>
      </c>
      <c r="W964">
        <v>0</v>
      </c>
      <c r="X964">
        <v>0</v>
      </c>
      <c r="Y964">
        <v>0</v>
      </c>
      <c r="Z964">
        <v>0</v>
      </c>
      <c r="AA964">
        <v>0</v>
      </c>
      <c r="AB964">
        <v>0</v>
      </c>
      <c r="AC964">
        <v>0</v>
      </c>
      <c r="AD964">
        <v>0</v>
      </c>
      <c r="AE964">
        <v>0</v>
      </c>
      <c r="AF964">
        <v>0</v>
      </c>
      <c r="AG964" t="s">
        <v>1430</v>
      </c>
      <c r="AH964" t="s">
        <v>1285</v>
      </c>
      <c r="AI964" t="s">
        <v>1295</v>
      </c>
      <c r="AJ964" s="12" t="s">
        <v>1297</v>
      </c>
      <c r="AK964" t="s">
        <v>126</v>
      </c>
      <c r="AL964" t="s">
        <v>126</v>
      </c>
      <c r="AM964" s="8">
        <v>45178</v>
      </c>
      <c r="AN964" s="12" t="s">
        <v>1297</v>
      </c>
      <c r="AO964" s="12" t="s">
        <v>1297</v>
      </c>
      <c r="AP964" t="s">
        <v>1703</v>
      </c>
      <c r="AQ964" t="s">
        <v>120</v>
      </c>
      <c r="AR964" s="35">
        <v>210642</v>
      </c>
      <c r="AS964" t="s">
        <v>1703</v>
      </c>
      <c r="AU964" s="29">
        <f>IFERROR(Table4[[#This Row],[THT]]/Table4[[#This Row],[ACD_CALLS]],"")</f>
        <v>0</v>
      </c>
      <c r="AV964" s="29">
        <f>COUNTIF(Roster!B:B,Table4[[#This Row],[EMPLID]])</f>
        <v>1</v>
      </c>
      <c r="AW964" s="29">
        <f>IF(Table4[[#This Row],[Is Agent ]]=0,"",SUM(Table4[[#This Row],[I_ACD_TIME]],Table4[[#This Row],[I_ACD_OTHER_TIME]],Table4[[#This Row],[I_ACD_AUX_OUT_TIME]],Table4[[#This Row],[I_ACW_TIME]]))</f>
        <v>694</v>
      </c>
    </row>
    <row r="965" spans="1:49" x14ac:dyDescent="0.25">
      <c r="A965" s="29" t="str">
        <f>CONCATENATE(Table4[[#This Row],[CMSID]],"-",Table4[[#This Row],[CALL_DATE]])</f>
        <v>210642-45173</v>
      </c>
      <c r="B965">
        <v>133200102</v>
      </c>
      <c r="C965" s="8">
        <v>45173</v>
      </c>
      <c r="D965" t="s">
        <v>118</v>
      </c>
      <c r="E965">
        <v>46</v>
      </c>
      <c r="F965">
        <v>0</v>
      </c>
      <c r="G965">
        <v>23265</v>
      </c>
      <c r="H965">
        <v>2967</v>
      </c>
      <c r="I965">
        <v>484</v>
      </c>
      <c r="J965">
        <v>0</v>
      </c>
      <c r="K965">
        <v>0</v>
      </c>
      <c r="L965">
        <v>2650</v>
      </c>
      <c r="M965">
        <v>0</v>
      </c>
      <c r="N965">
        <v>0</v>
      </c>
      <c r="O965">
        <v>12</v>
      </c>
      <c r="P965">
        <v>3453</v>
      </c>
      <c r="Q965">
        <v>23</v>
      </c>
      <c r="R965">
        <v>219</v>
      </c>
      <c r="S965">
        <v>4</v>
      </c>
      <c r="T965">
        <v>0</v>
      </c>
      <c r="U965">
        <v>36765</v>
      </c>
      <c r="V965">
        <v>7480</v>
      </c>
      <c r="W965">
        <v>1833</v>
      </c>
      <c r="X965">
        <v>25</v>
      </c>
      <c r="Y965">
        <v>0</v>
      </c>
      <c r="Z965">
        <v>1805</v>
      </c>
      <c r="AA965">
        <v>0</v>
      </c>
      <c r="AB965">
        <v>5114</v>
      </c>
      <c r="AC965">
        <v>0</v>
      </c>
      <c r="AD965">
        <v>0</v>
      </c>
      <c r="AE965">
        <v>0</v>
      </c>
      <c r="AF965">
        <v>0</v>
      </c>
      <c r="AG965" t="s">
        <v>1430</v>
      </c>
      <c r="AH965" t="s">
        <v>1285</v>
      </c>
      <c r="AI965" t="s">
        <v>1295</v>
      </c>
      <c r="AJ965" s="12" t="s">
        <v>1297</v>
      </c>
      <c r="AK965" t="s">
        <v>126</v>
      </c>
      <c r="AL965" t="s">
        <v>126</v>
      </c>
      <c r="AM965" s="8">
        <v>45178</v>
      </c>
      <c r="AN965" s="12" t="s">
        <v>1297</v>
      </c>
      <c r="AO965" s="12" t="s">
        <v>1297</v>
      </c>
      <c r="AP965" t="s">
        <v>1703</v>
      </c>
      <c r="AQ965" t="s">
        <v>120</v>
      </c>
      <c r="AR965" s="35">
        <v>210642</v>
      </c>
      <c r="AS965" t="s">
        <v>1703</v>
      </c>
      <c r="AU965" s="29">
        <f>IFERROR(Table4[[#This Row],[THT]]/Table4[[#This Row],[ACD_CALLS]],"")</f>
        <v>0</v>
      </c>
      <c r="AV965" s="29">
        <f>COUNTIF(Roster!B:B,Table4[[#This Row],[EMPLID]])</f>
        <v>1</v>
      </c>
      <c r="AW965" s="29">
        <f>IF(Table4[[#This Row],[Is Agent ]]=0,"",SUM(Table4[[#This Row],[I_ACD_TIME]],Table4[[#This Row],[I_ACD_OTHER_TIME]],Table4[[#This Row],[I_ACD_AUX_OUT_TIME]],Table4[[#This Row],[I_ACW_TIME]]))</f>
        <v>26716</v>
      </c>
    </row>
    <row r="966" spans="1:49" x14ac:dyDescent="0.25">
      <c r="A966" s="29" t="str">
        <f>CONCATENATE(Table4[[#This Row],[CMSID]],"-",Table4[[#This Row],[CALL_DATE]])</f>
        <v>210642-45175</v>
      </c>
      <c r="B966">
        <v>133200102</v>
      </c>
      <c r="C966" s="8">
        <v>45175</v>
      </c>
      <c r="D966" t="s">
        <v>118</v>
      </c>
      <c r="E966">
        <v>45</v>
      </c>
      <c r="F966">
        <v>0</v>
      </c>
      <c r="G966">
        <v>25076</v>
      </c>
      <c r="H966">
        <v>1294</v>
      </c>
      <c r="I966">
        <v>638</v>
      </c>
      <c r="J966">
        <v>0</v>
      </c>
      <c r="K966">
        <v>0</v>
      </c>
      <c r="L966">
        <v>2150</v>
      </c>
      <c r="M966">
        <v>0</v>
      </c>
      <c r="N966">
        <v>0</v>
      </c>
      <c r="O966">
        <v>16</v>
      </c>
      <c r="P966">
        <v>1954</v>
      </c>
      <c r="Q966">
        <v>13</v>
      </c>
      <c r="R966">
        <v>218</v>
      </c>
      <c r="S966">
        <v>2</v>
      </c>
      <c r="T966">
        <v>0</v>
      </c>
      <c r="U966">
        <v>37393</v>
      </c>
      <c r="V966">
        <v>7256</v>
      </c>
      <c r="W966">
        <v>2909</v>
      </c>
      <c r="X966">
        <v>37</v>
      </c>
      <c r="Y966">
        <v>0</v>
      </c>
      <c r="Z966">
        <v>1946</v>
      </c>
      <c r="AA966">
        <v>0</v>
      </c>
      <c r="AB966">
        <v>4189</v>
      </c>
      <c r="AC966">
        <v>0</v>
      </c>
      <c r="AD966">
        <v>0</v>
      </c>
      <c r="AE966">
        <v>47</v>
      </c>
      <c r="AF966">
        <v>0</v>
      </c>
      <c r="AG966" t="s">
        <v>1430</v>
      </c>
      <c r="AH966" t="s">
        <v>1285</v>
      </c>
      <c r="AI966" t="s">
        <v>1295</v>
      </c>
      <c r="AJ966" s="12" t="s">
        <v>1297</v>
      </c>
      <c r="AK966" t="s">
        <v>126</v>
      </c>
      <c r="AL966" t="s">
        <v>126</v>
      </c>
      <c r="AM966" s="8">
        <v>45178</v>
      </c>
      <c r="AN966" s="12" t="s">
        <v>1297</v>
      </c>
      <c r="AO966" s="12" t="s">
        <v>1297</v>
      </c>
      <c r="AP966" t="s">
        <v>1703</v>
      </c>
      <c r="AQ966" t="s">
        <v>120</v>
      </c>
      <c r="AR966" s="35">
        <v>210642</v>
      </c>
      <c r="AS966" t="s">
        <v>1703</v>
      </c>
      <c r="AU966" s="29">
        <f>IFERROR(Table4[[#This Row],[THT]]/Table4[[#This Row],[ACD_CALLS]],"")</f>
        <v>0</v>
      </c>
      <c r="AV966" s="29">
        <f>COUNTIF(Roster!B:B,Table4[[#This Row],[EMPLID]])</f>
        <v>1</v>
      </c>
      <c r="AW966" s="29">
        <f>IF(Table4[[#This Row],[Is Agent ]]=0,"",SUM(Table4[[#This Row],[I_ACD_TIME]],Table4[[#This Row],[I_ACD_OTHER_TIME]],Table4[[#This Row],[I_ACD_AUX_OUT_TIME]],Table4[[#This Row],[I_ACW_TIME]]))</f>
        <v>27008</v>
      </c>
    </row>
    <row r="967" spans="1:49" x14ac:dyDescent="0.25">
      <c r="A967" s="29" t="str">
        <f>CONCATENATE(Table4[[#This Row],[CMSID]],"-",Table4[[#This Row],[CALL_DATE]])</f>
        <v>210642-45174</v>
      </c>
      <c r="B967">
        <v>133200102</v>
      </c>
      <c r="C967" s="8">
        <v>45174</v>
      </c>
      <c r="D967" t="s">
        <v>118</v>
      </c>
      <c r="E967">
        <v>42</v>
      </c>
      <c r="F967">
        <v>0</v>
      </c>
      <c r="G967">
        <v>22632</v>
      </c>
      <c r="H967">
        <v>2735</v>
      </c>
      <c r="I967">
        <v>401</v>
      </c>
      <c r="J967">
        <v>0</v>
      </c>
      <c r="K967">
        <v>0</v>
      </c>
      <c r="L967">
        <v>3872</v>
      </c>
      <c r="M967">
        <v>423</v>
      </c>
      <c r="N967">
        <v>0</v>
      </c>
      <c r="O967">
        <v>13</v>
      </c>
      <c r="P967">
        <v>3301</v>
      </c>
      <c r="Q967">
        <v>19</v>
      </c>
      <c r="R967">
        <v>202</v>
      </c>
      <c r="S967">
        <v>4</v>
      </c>
      <c r="T967">
        <v>0</v>
      </c>
      <c r="U967">
        <v>35986</v>
      </c>
      <c r="V967">
        <v>8343</v>
      </c>
      <c r="W967">
        <v>1495</v>
      </c>
      <c r="X967">
        <v>26</v>
      </c>
      <c r="Y967">
        <v>0</v>
      </c>
      <c r="Z967">
        <v>1312</v>
      </c>
      <c r="AA967">
        <v>0</v>
      </c>
      <c r="AB967">
        <v>6572</v>
      </c>
      <c r="AC967">
        <v>0</v>
      </c>
      <c r="AD967">
        <v>0</v>
      </c>
      <c r="AE967">
        <v>0</v>
      </c>
      <c r="AF967">
        <v>0</v>
      </c>
      <c r="AG967" t="s">
        <v>1430</v>
      </c>
      <c r="AH967" t="s">
        <v>1285</v>
      </c>
      <c r="AI967" t="s">
        <v>1295</v>
      </c>
      <c r="AJ967" s="12" t="s">
        <v>1297</v>
      </c>
      <c r="AK967" t="s">
        <v>126</v>
      </c>
      <c r="AL967" t="s">
        <v>126</v>
      </c>
      <c r="AM967" s="8">
        <v>45178</v>
      </c>
      <c r="AN967" s="12" t="s">
        <v>1297</v>
      </c>
      <c r="AO967" s="12" t="s">
        <v>1297</v>
      </c>
      <c r="AP967" t="s">
        <v>1703</v>
      </c>
      <c r="AQ967" t="s">
        <v>120</v>
      </c>
      <c r="AR967" s="35">
        <v>210642</v>
      </c>
      <c r="AS967" t="s">
        <v>1703</v>
      </c>
      <c r="AU967" s="29">
        <f>IFERROR(Table4[[#This Row],[THT]]/Table4[[#This Row],[ACD_CALLS]],"")</f>
        <v>0</v>
      </c>
      <c r="AV967" s="29">
        <f>COUNTIF(Roster!B:B,Table4[[#This Row],[EMPLID]])</f>
        <v>1</v>
      </c>
      <c r="AW967" s="29">
        <f>IF(Table4[[#This Row],[Is Agent ]]=0,"",SUM(Table4[[#This Row],[I_ACD_TIME]],Table4[[#This Row],[I_ACD_OTHER_TIME]],Table4[[#This Row],[I_ACD_AUX_OUT_TIME]],Table4[[#This Row],[I_ACW_TIME]]))</f>
        <v>25768</v>
      </c>
    </row>
    <row r="968" spans="1:49" x14ac:dyDescent="0.25">
      <c r="A968" s="29" t="str">
        <f>CONCATENATE(Table4[[#This Row],[CMSID]],"-",Table4[[#This Row],[CALL_DATE]])</f>
        <v>210642-45170</v>
      </c>
      <c r="B968">
        <v>133200102</v>
      </c>
      <c r="C968" s="8">
        <v>45170</v>
      </c>
      <c r="D968" t="s">
        <v>118</v>
      </c>
      <c r="E968">
        <v>30</v>
      </c>
      <c r="F968">
        <v>0</v>
      </c>
      <c r="G968">
        <v>22420</v>
      </c>
      <c r="H968">
        <v>2266</v>
      </c>
      <c r="I968">
        <v>0</v>
      </c>
      <c r="J968">
        <v>0</v>
      </c>
      <c r="K968">
        <v>0</v>
      </c>
      <c r="L968">
        <v>1014</v>
      </c>
      <c r="M968">
        <v>0</v>
      </c>
      <c r="N968">
        <v>0</v>
      </c>
      <c r="O968">
        <v>3</v>
      </c>
      <c r="P968">
        <v>2523</v>
      </c>
      <c r="Q968">
        <v>11</v>
      </c>
      <c r="R968">
        <v>134</v>
      </c>
      <c r="S968">
        <v>0</v>
      </c>
      <c r="T968">
        <v>0</v>
      </c>
      <c r="U968">
        <v>28577</v>
      </c>
      <c r="V968">
        <v>3706</v>
      </c>
      <c r="W968">
        <v>51</v>
      </c>
      <c r="X968">
        <v>42</v>
      </c>
      <c r="Y968">
        <v>0</v>
      </c>
      <c r="Z968">
        <v>1109</v>
      </c>
      <c r="AA968">
        <v>0</v>
      </c>
      <c r="AB968">
        <v>2537</v>
      </c>
      <c r="AC968">
        <v>0</v>
      </c>
      <c r="AD968">
        <v>0</v>
      </c>
      <c r="AE968">
        <v>5</v>
      </c>
      <c r="AF968">
        <v>0</v>
      </c>
      <c r="AG968" t="s">
        <v>1430</v>
      </c>
      <c r="AH968" t="s">
        <v>1285</v>
      </c>
      <c r="AI968" t="s">
        <v>1295</v>
      </c>
      <c r="AJ968" s="12" t="s">
        <v>1297</v>
      </c>
      <c r="AK968" t="s">
        <v>126</v>
      </c>
      <c r="AL968" t="s">
        <v>126</v>
      </c>
      <c r="AM968" s="8">
        <v>45171</v>
      </c>
      <c r="AN968" s="12" t="s">
        <v>1297</v>
      </c>
      <c r="AO968" s="12" t="s">
        <v>1297</v>
      </c>
      <c r="AP968" t="s">
        <v>1703</v>
      </c>
      <c r="AQ968" t="s">
        <v>120</v>
      </c>
      <c r="AR968" s="35">
        <v>210642</v>
      </c>
      <c r="AS968" t="s">
        <v>1703</v>
      </c>
      <c r="AU968" s="29">
        <f>IFERROR(Table4[[#This Row],[THT]]/Table4[[#This Row],[ACD_CALLS]],"")</f>
        <v>0</v>
      </c>
      <c r="AV968" s="29">
        <f>COUNTIF(Roster!B:B,Table4[[#This Row],[EMPLID]])</f>
        <v>1</v>
      </c>
      <c r="AW968" s="29">
        <f>IF(Table4[[#This Row],[Is Agent ]]=0,"",SUM(Table4[[#This Row],[I_ACD_TIME]],Table4[[#This Row],[I_ACD_OTHER_TIME]],Table4[[#This Row],[I_ACD_AUX_OUT_TIME]],Table4[[#This Row],[I_ACW_TIME]]))</f>
        <v>24686</v>
      </c>
    </row>
    <row r="969" spans="1:49" x14ac:dyDescent="0.25">
      <c r="A969" s="29" t="str">
        <f>CONCATENATE(Table4[[#This Row],[CMSID]],"-",Table4[[#This Row],[CALL_DATE]])</f>
        <v>210642-45170</v>
      </c>
      <c r="B969">
        <v>133200102</v>
      </c>
      <c r="C969" s="8">
        <v>45170</v>
      </c>
      <c r="D969" t="s">
        <v>123</v>
      </c>
      <c r="E969">
        <v>0</v>
      </c>
      <c r="F969">
        <v>0</v>
      </c>
      <c r="G969">
        <v>0</v>
      </c>
      <c r="H969">
        <v>0</v>
      </c>
      <c r="I969">
        <v>0</v>
      </c>
      <c r="J969">
        <v>0</v>
      </c>
      <c r="K969">
        <v>0</v>
      </c>
      <c r="L969">
        <v>0</v>
      </c>
      <c r="M969">
        <v>0</v>
      </c>
      <c r="N969">
        <v>0</v>
      </c>
      <c r="O969">
        <v>0</v>
      </c>
      <c r="P969">
        <v>0</v>
      </c>
      <c r="Q969">
        <v>0</v>
      </c>
      <c r="R969">
        <v>0</v>
      </c>
      <c r="S969">
        <v>0</v>
      </c>
      <c r="T969">
        <v>0</v>
      </c>
      <c r="U969">
        <v>0</v>
      </c>
      <c r="V969">
        <v>0</v>
      </c>
      <c r="W969">
        <v>0</v>
      </c>
      <c r="X969">
        <v>0</v>
      </c>
      <c r="Y969">
        <v>0</v>
      </c>
      <c r="Z969">
        <v>0</v>
      </c>
      <c r="AA969">
        <v>0</v>
      </c>
      <c r="AB969">
        <v>0</v>
      </c>
      <c r="AC969">
        <v>0</v>
      </c>
      <c r="AD969">
        <v>0</v>
      </c>
      <c r="AE969">
        <v>0</v>
      </c>
      <c r="AF969">
        <v>0</v>
      </c>
      <c r="AG969" t="s">
        <v>1430</v>
      </c>
      <c r="AH969" t="s">
        <v>1285</v>
      </c>
      <c r="AI969" t="s">
        <v>1295</v>
      </c>
      <c r="AJ969" s="12" t="s">
        <v>1297</v>
      </c>
      <c r="AK969" t="s">
        <v>126</v>
      </c>
      <c r="AL969" t="s">
        <v>126</v>
      </c>
      <c r="AM969" s="8">
        <v>45171</v>
      </c>
      <c r="AN969" s="12" t="s">
        <v>1297</v>
      </c>
      <c r="AO969" s="12" t="s">
        <v>1297</v>
      </c>
      <c r="AP969" t="s">
        <v>1703</v>
      </c>
      <c r="AQ969" t="s">
        <v>120</v>
      </c>
      <c r="AR969" s="35">
        <v>210642</v>
      </c>
      <c r="AS969" t="s">
        <v>1703</v>
      </c>
      <c r="AU969" s="29" t="str">
        <f>IFERROR(Table4[[#This Row],[THT]]/Table4[[#This Row],[ACD_CALLS]],"")</f>
        <v/>
      </c>
      <c r="AV969" s="29">
        <f>COUNTIF(Roster!B:B,Table4[[#This Row],[EMPLID]])</f>
        <v>1</v>
      </c>
      <c r="AW969" s="29">
        <f>IF(Table4[[#This Row],[Is Agent ]]=0,"",SUM(Table4[[#This Row],[I_ACD_TIME]],Table4[[#This Row],[I_ACD_OTHER_TIME]],Table4[[#This Row],[I_ACD_AUX_OUT_TIME]],Table4[[#This Row],[I_ACW_TIME]]))</f>
        <v>0</v>
      </c>
    </row>
    <row r="970" spans="1:49" x14ac:dyDescent="0.25">
      <c r="A970" s="29" t="str">
        <f>CONCATENATE(Table4[[#This Row],[CMSID]],"-",Table4[[#This Row],[CALL_DATE]])</f>
        <v>210642-45178</v>
      </c>
      <c r="B970">
        <v>133200102</v>
      </c>
      <c r="C970" s="8">
        <v>45178</v>
      </c>
      <c r="D970" t="s">
        <v>123</v>
      </c>
      <c r="E970">
        <v>0</v>
      </c>
      <c r="F970">
        <v>0</v>
      </c>
      <c r="G970">
        <v>0</v>
      </c>
      <c r="H970">
        <v>0</v>
      </c>
      <c r="I970">
        <v>0</v>
      </c>
      <c r="J970">
        <v>0</v>
      </c>
      <c r="K970">
        <v>0</v>
      </c>
      <c r="L970">
        <v>0</v>
      </c>
      <c r="M970">
        <v>0</v>
      </c>
      <c r="N970">
        <v>0</v>
      </c>
      <c r="O970">
        <v>0</v>
      </c>
      <c r="P970">
        <v>0</v>
      </c>
      <c r="Q970">
        <v>0</v>
      </c>
      <c r="R970">
        <v>0</v>
      </c>
      <c r="S970">
        <v>0</v>
      </c>
      <c r="T970">
        <v>0</v>
      </c>
      <c r="U970">
        <v>0</v>
      </c>
      <c r="V970">
        <v>0</v>
      </c>
      <c r="W970">
        <v>0</v>
      </c>
      <c r="X970">
        <v>0</v>
      </c>
      <c r="Y970">
        <v>0</v>
      </c>
      <c r="Z970">
        <v>0</v>
      </c>
      <c r="AA970">
        <v>0</v>
      </c>
      <c r="AB970">
        <v>0</v>
      </c>
      <c r="AC970">
        <v>0</v>
      </c>
      <c r="AD970">
        <v>0</v>
      </c>
      <c r="AE970">
        <v>0</v>
      </c>
      <c r="AF970">
        <v>0</v>
      </c>
      <c r="AG970" t="s">
        <v>1430</v>
      </c>
      <c r="AH970" t="s">
        <v>1285</v>
      </c>
      <c r="AI970" t="s">
        <v>1295</v>
      </c>
      <c r="AJ970" s="12" t="s">
        <v>1297</v>
      </c>
      <c r="AK970" t="s">
        <v>126</v>
      </c>
      <c r="AL970" t="s">
        <v>126</v>
      </c>
      <c r="AM970" s="8">
        <v>45178</v>
      </c>
      <c r="AN970" s="12" t="s">
        <v>1297</v>
      </c>
      <c r="AO970" s="12" t="s">
        <v>1297</v>
      </c>
      <c r="AP970" t="s">
        <v>1703</v>
      </c>
      <c r="AQ970" t="s">
        <v>120</v>
      </c>
      <c r="AR970" s="35">
        <v>210642</v>
      </c>
      <c r="AS970" t="s">
        <v>1703</v>
      </c>
      <c r="AU970" s="29" t="str">
        <f>IFERROR(Table4[[#This Row],[THT]]/Table4[[#This Row],[ACD_CALLS]],"")</f>
        <v/>
      </c>
      <c r="AV970" s="29">
        <f>COUNTIF(Roster!B:B,Table4[[#This Row],[EMPLID]])</f>
        <v>1</v>
      </c>
      <c r="AW970" s="29">
        <f>IF(Table4[[#This Row],[Is Agent ]]=0,"",SUM(Table4[[#This Row],[I_ACD_TIME]],Table4[[#This Row],[I_ACD_OTHER_TIME]],Table4[[#This Row],[I_ACD_AUX_OUT_TIME]],Table4[[#This Row],[I_ACW_TIME]]))</f>
        <v>0</v>
      </c>
    </row>
    <row r="971" spans="1:49" x14ac:dyDescent="0.25">
      <c r="A971" s="29" t="str">
        <f>CONCATENATE(Table4[[#This Row],[CMSID]],"-",Table4[[#This Row],[CALL_DATE]])</f>
        <v>210642-45178</v>
      </c>
      <c r="B971">
        <v>133200102</v>
      </c>
      <c r="C971" s="8">
        <v>45178</v>
      </c>
      <c r="D971" t="s">
        <v>118</v>
      </c>
      <c r="E971">
        <v>30</v>
      </c>
      <c r="F971">
        <v>0</v>
      </c>
      <c r="G971">
        <v>21268</v>
      </c>
      <c r="H971">
        <v>2186</v>
      </c>
      <c r="I971">
        <v>156</v>
      </c>
      <c r="J971">
        <v>0</v>
      </c>
      <c r="K971">
        <v>0</v>
      </c>
      <c r="L971">
        <v>6640</v>
      </c>
      <c r="M971">
        <v>1070</v>
      </c>
      <c r="N971">
        <v>0</v>
      </c>
      <c r="O971">
        <v>17</v>
      </c>
      <c r="P971">
        <v>2698</v>
      </c>
      <c r="Q971">
        <v>15</v>
      </c>
      <c r="R971">
        <v>144</v>
      </c>
      <c r="S971">
        <v>1</v>
      </c>
      <c r="T971">
        <v>0</v>
      </c>
      <c r="U971">
        <v>36901</v>
      </c>
      <c r="V971">
        <v>12278</v>
      </c>
      <c r="W971">
        <v>1024</v>
      </c>
      <c r="X971">
        <v>22</v>
      </c>
      <c r="Y971">
        <v>0</v>
      </c>
      <c r="Z971">
        <v>1342</v>
      </c>
      <c r="AA971">
        <v>0</v>
      </c>
      <c r="AB971">
        <v>8444</v>
      </c>
      <c r="AC971">
        <v>0</v>
      </c>
      <c r="AD971">
        <v>0</v>
      </c>
      <c r="AE971">
        <v>198</v>
      </c>
      <c r="AF971">
        <v>0</v>
      </c>
      <c r="AG971" t="s">
        <v>1430</v>
      </c>
      <c r="AH971" t="s">
        <v>1285</v>
      </c>
      <c r="AI971" t="s">
        <v>1295</v>
      </c>
      <c r="AJ971" s="12" t="s">
        <v>1297</v>
      </c>
      <c r="AK971" t="s">
        <v>126</v>
      </c>
      <c r="AL971" t="s">
        <v>126</v>
      </c>
      <c r="AM971" s="8">
        <v>45178</v>
      </c>
      <c r="AN971" s="12" t="s">
        <v>1297</v>
      </c>
      <c r="AO971" s="12" t="s">
        <v>1297</v>
      </c>
      <c r="AP971" t="s">
        <v>1703</v>
      </c>
      <c r="AQ971" t="s">
        <v>120</v>
      </c>
      <c r="AR971" s="35">
        <v>210642</v>
      </c>
      <c r="AS971" t="s">
        <v>1703</v>
      </c>
      <c r="AU971" s="29">
        <f>IFERROR(Table4[[#This Row],[THT]]/Table4[[#This Row],[ACD_CALLS]],"")</f>
        <v>0</v>
      </c>
      <c r="AV971" s="29">
        <f>COUNTIF(Roster!B:B,Table4[[#This Row],[EMPLID]])</f>
        <v>1</v>
      </c>
      <c r="AW971" s="29">
        <f>IF(Table4[[#This Row],[Is Agent ]]=0,"",SUM(Table4[[#This Row],[I_ACD_TIME]],Table4[[#This Row],[I_ACD_OTHER_TIME]],Table4[[#This Row],[I_ACD_AUX_OUT_TIME]],Table4[[#This Row],[I_ACW_TIME]]))</f>
        <v>23610</v>
      </c>
    </row>
    <row r="972" spans="1:49" x14ac:dyDescent="0.25">
      <c r="A972" s="29" t="str">
        <f>CONCATENATE(Table4[[#This Row],[CMSID]],"-",Table4[[#This Row],[CALL_DATE]])</f>
        <v>391643-45171</v>
      </c>
      <c r="B972">
        <v>26959101</v>
      </c>
      <c r="C972" s="8">
        <v>45171</v>
      </c>
      <c r="D972" t="s">
        <v>118</v>
      </c>
      <c r="E972">
        <v>20</v>
      </c>
      <c r="F972">
        <v>0</v>
      </c>
      <c r="G972">
        <v>26034</v>
      </c>
      <c r="H972">
        <v>4408</v>
      </c>
      <c r="I972">
        <v>46</v>
      </c>
      <c r="J972">
        <v>144</v>
      </c>
      <c r="K972">
        <v>0</v>
      </c>
      <c r="L972">
        <v>2887</v>
      </c>
      <c r="M972">
        <v>70</v>
      </c>
      <c r="N972">
        <v>0</v>
      </c>
      <c r="O972">
        <v>7</v>
      </c>
      <c r="P972">
        <v>4454</v>
      </c>
      <c r="Q972">
        <v>10</v>
      </c>
      <c r="R972">
        <v>89</v>
      </c>
      <c r="S972">
        <v>0</v>
      </c>
      <c r="T972">
        <v>0</v>
      </c>
      <c r="U972">
        <v>40520</v>
      </c>
      <c r="V972">
        <v>9213</v>
      </c>
      <c r="W972">
        <v>0</v>
      </c>
      <c r="X972">
        <v>589</v>
      </c>
      <c r="Y972">
        <v>0</v>
      </c>
      <c r="Z972">
        <v>2365</v>
      </c>
      <c r="AA972">
        <v>0</v>
      </c>
      <c r="AB972">
        <v>6176</v>
      </c>
      <c r="AC972">
        <v>0</v>
      </c>
      <c r="AD972">
        <v>0</v>
      </c>
      <c r="AE972">
        <v>0</v>
      </c>
      <c r="AF972">
        <v>0</v>
      </c>
      <c r="AG972" t="s">
        <v>1323</v>
      </c>
      <c r="AH972" t="s">
        <v>1289</v>
      </c>
      <c r="AI972" t="s">
        <v>1295</v>
      </c>
      <c r="AJ972" s="12" t="s">
        <v>1297</v>
      </c>
      <c r="AK972" t="s">
        <v>125</v>
      </c>
      <c r="AL972" t="s">
        <v>125</v>
      </c>
      <c r="AM972" s="8">
        <v>45171</v>
      </c>
      <c r="AN972" s="12" t="s">
        <v>1297</v>
      </c>
      <c r="AO972" s="12" t="s">
        <v>1297</v>
      </c>
      <c r="AP972" t="s">
        <v>1703</v>
      </c>
      <c r="AQ972" t="s">
        <v>120</v>
      </c>
      <c r="AR972" s="35">
        <v>391643</v>
      </c>
      <c r="AS972" t="s">
        <v>1703</v>
      </c>
      <c r="AU972" s="29">
        <f>IFERROR(Table4[[#This Row],[THT]]/Table4[[#This Row],[ACD_CALLS]],"")</f>
        <v>0</v>
      </c>
      <c r="AV972" s="29">
        <f>COUNTIF(Roster!B:B,Table4[[#This Row],[EMPLID]])</f>
        <v>1</v>
      </c>
      <c r="AW972" s="29">
        <f>IF(Table4[[#This Row],[Is Agent ]]=0,"",SUM(Table4[[#This Row],[I_ACD_TIME]],Table4[[#This Row],[I_ACD_OTHER_TIME]],Table4[[#This Row],[I_ACD_AUX_OUT_TIME]],Table4[[#This Row],[I_ACW_TIME]]))</f>
        <v>30632</v>
      </c>
    </row>
    <row r="973" spans="1:49" x14ac:dyDescent="0.25">
      <c r="A973" s="29" t="str">
        <f>CONCATENATE(Table4[[#This Row],[CMSID]],"-",Table4[[#This Row],[CALL_DATE]])</f>
        <v>391643-45175</v>
      </c>
      <c r="B973">
        <v>26959101</v>
      </c>
      <c r="C973" s="8">
        <v>45175</v>
      </c>
      <c r="D973" t="s">
        <v>118</v>
      </c>
      <c r="E973">
        <v>25</v>
      </c>
      <c r="F973">
        <v>0</v>
      </c>
      <c r="G973">
        <v>14665</v>
      </c>
      <c r="H973">
        <v>2261</v>
      </c>
      <c r="I973">
        <v>295</v>
      </c>
      <c r="J973">
        <v>167</v>
      </c>
      <c r="K973">
        <v>0</v>
      </c>
      <c r="L973">
        <v>5050</v>
      </c>
      <c r="M973">
        <v>628</v>
      </c>
      <c r="N973">
        <v>0</v>
      </c>
      <c r="O973">
        <v>20</v>
      </c>
      <c r="P973">
        <v>4783</v>
      </c>
      <c r="Q973">
        <v>21</v>
      </c>
      <c r="R973">
        <v>121</v>
      </c>
      <c r="S973">
        <v>2</v>
      </c>
      <c r="T973">
        <v>0</v>
      </c>
      <c r="U973">
        <v>34503</v>
      </c>
      <c r="V973">
        <v>15264</v>
      </c>
      <c r="W973">
        <v>1723</v>
      </c>
      <c r="X973">
        <v>858</v>
      </c>
      <c r="Y973">
        <v>0</v>
      </c>
      <c r="Z973">
        <v>2350</v>
      </c>
      <c r="AA973">
        <v>0</v>
      </c>
      <c r="AB973">
        <v>10498</v>
      </c>
      <c r="AC973">
        <v>174</v>
      </c>
      <c r="AD973">
        <v>0</v>
      </c>
      <c r="AE973">
        <v>0</v>
      </c>
      <c r="AF973">
        <v>0</v>
      </c>
      <c r="AG973" t="s">
        <v>1323</v>
      </c>
      <c r="AH973" t="s">
        <v>1289</v>
      </c>
      <c r="AI973" t="s">
        <v>1295</v>
      </c>
      <c r="AJ973" s="12" t="s">
        <v>1297</v>
      </c>
      <c r="AK973" t="s">
        <v>125</v>
      </c>
      <c r="AL973" t="s">
        <v>125</v>
      </c>
      <c r="AM973" s="8">
        <v>45178</v>
      </c>
      <c r="AN973" s="12" t="s">
        <v>1297</v>
      </c>
      <c r="AO973" s="12" t="s">
        <v>1297</v>
      </c>
      <c r="AP973" t="s">
        <v>1703</v>
      </c>
      <c r="AQ973" t="s">
        <v>120</v>
      </c>
      <c r="AR973" s="35">
        <v>391643</v>
      </c>
      <c r="AS973" t="s">
        <v>1703</v>
      </c>
      <c r="AU973" s="29">
        <f>IFERROR(Table4[[#This Row],[THT]]/Table4[[#This Row],[ACD_CALLS]],"")</f>
        <v>0</v>
      </c>
      <c r="AV973" s="29">
        <f>COUNTIF(Roster!B:B,Table4[[#This Row],[EMPLID]])</f>
        <v>1</v>
      </c>
      <c r="AW973" s="29">
        <f>IF(Table4[[#This Row],[Is Agent ]]=0,"",SUM(Table4[[#This Row],[I_ACD_TIME]],Table4[[#This Row],[I_ACD_OTHER_TIME]],Table4[[#This Row],[I_ACD_AUX_OUT_TIME]],Table4[[#This Row],[I_ACW_TIME]]))</f>
        <v>17388</v>
      </c>
    </row>
    <row r="974" spans="1:49" x14ac:dyDescent="0.25">
      <c r="A974" s="29" t="str">
        <f>CONCATENATE(Table4[[#This Row],[CMSID]],"-",Table4[[#This Row],[CALL_DATE]])</f>
        <v>391643-45174</v>
      </c>
      <c r="B974">
        <v>26959101</v>
      </c>
      <c r="C974" s="8">
        <v>45174</v>
      </c>
      <c r="D974" t="s">
        <v>118</v>
      </c>
      <c r="E974">
        <v>26</v>
      </c>
      <c r="F974">
        <v>0</v>
      </c>
      <c r="G974">
        <v>19129</v>
      </c>
      <c r="H974">
        <v>1927</v>
      </c>
      <c r="I974">
        <v>527</v>
      </c>
      <c r="J974">
        <v>285</v>
      </c>
      <c r="K974">
        <v>0</v>
      </c>
      <c r="L974">
        <v>4917</v>
      </c>
      <c r="M974">
        <v>38</v>
      </c>
      <c r="N974">
        <v>0</v>
      </c>
      <c r="O974">
        <v>14</v>
      </c>
      <c r="P974">
        <v>3829</v>
      </c>
      <c r="Q974">
        <v>20</v>
      </c>
      <c r="R974">
        <v>124</v>
      </c>
      <c r="S974">
        <v>3</v>
      </c>
      <c r="T974">
        <v>0</v>
      </c>
      <c r="U974">
        <v>35985</v>
      </c>
      <c r="V974">
        <v>11208</v>
      </c>
      <c r="W974">
        <v>1212</v>
      </c>
      <c r="X974">
        <v>678</v>
      </c>
      <c r="Y974">
        <v>0</v>
      </c>
      <c r="Z974">
        <v>2579</v>
      </c>
      <c r="AA974">
        <v>0</v>
      </c>
      <c r="AB974">
        <v>3349</v>
      </c>
      <c r="AC974">
        <v>0</v>
      </c>
      <c r="AD974">
        <v>0</v>
      </c>
      <c r="AE974">
        <v>0</v>
      </c>
      <c r="AF974">
        <v>0</v>
      </c>
      <c r="AG974" t="s">
        <v>1323</v>
      </c>
      <c r="AH974" t="s">
        <v>1289</v>
      </c>
      <c r="AI974" t="s">
        <v>1295</v>
      </c>
      <c r="AJ974" s="12" t="s">
        <v>1297</v>
      </c>
      <c r="AK974" t="s">
        <v>125</v>
      </c>
      <c r="AL974" t="s">
        <v>125</v>
      </c>
      <c r="AM974" s="8">
        <v>45178</v>
      </c>
      <c r="AN974" s="12" t="s">
        <v>1297</v>
      </c>
      <c r="AO974" s="12" t="s">
        <v>1297</v>
      </c>
      <c r="AP974" t="s">
        <v>1703</v>
      </c>
      <c r="AQ974" t="s">
        <v>120</v>
      </c>
      <c r="AR974" s="35">
        <v>391643</v>
      </c>
      <c r="AS974" t="s">
        <v>1703</v>
      </c>
      <c r="AU974" s="29">
        <f>IFERROR(Table4[[#This Row],[THT]]/Table4[[#This Row],[ACD_CALLS]],"")</f>
        <v>0</v>
      </c>
      <c r="AV974" s="29">
        <f>COUNTIF(Roster!B:B,Table4[[#This Row],[EMPLID]])</f>
        <v>1</v>
      </c>
      <c r="AW974" s="29">
        <f>IF(Table4[[#This Row],[Is Agent ]]=0,"",SUM(Table4[[#This Row],[I_ACD_TIME]],Table4[[#This Row],[I_ACD_OTHER_TIME]],Table4[[#This Row],[I_ACD_AUX_OUT_TIME]],Table4[[#This Row],[I_ACW_TIME]]))</f>
        <v>21868</v>
      </c>
    </row>
    <row r="975" spans="1:49" x14ac:dyDescent="0.25">
      <c r="A975" s="29" t="str">
        <f>CONCATENATE(Table4[[#This Row],[CMSID]],"-",Table4[[#This Row],[CALL_DATE]])</f>
        <v>391643-45171</v>
      </c>
      <c r="B975">
        <v>26959101</v>
      </c>
      <c r="C975" s="8">
        <v>45171</v>
      </c>
      <c r="D975" t="s">
        <v>123</v>
      </c>
      <c r="E975">
        <v>1</v>
      </c>
      <c r="F975">
        <v>0</v>
      </c>
      <c r="G975">
        <v>599</v>
      </c>
      <c r="H975">
        <v>0</v>
      </c>
      <c r="I975">
        <v>0</v>
      </c>
      <c r="J975">
        <v>30</v>
      </c>
      <c r="K975">
        <v>0</v>
      </c>
      <c r="L975">
        <v>0</v>
      </c>
      <c r="M975">
        <v>0</v>
      </c>
      <c r="N975">
        <v>0</v>
      </c>
      <c r="O975">
        <v>0</v>
      </c>
      <c r="P975">
        <v>0</v>
      </c>
      <c r="Q975">
        <v>0</v>
      </c>
      <c r="R975">
        <v>3</v>
      </c>
      <c r="S975">
        <v>0</v>
      </c>
      <c r="T975">
        <v>0</v>
      </c>
      <c r="U975">
        <v>0</v>
      </c>
      <c r="V975">
        <v>0</v>
      </c>
      <c r="W975">
        <v>0</v>
      </c>
      <c r="X975">
        <v>0</v>
      </c>
      <c r="Y975">
        <v>0</v>
      </c>
      <c r="Z975">
        <v>0</v>
      </c>
      <c r="AA975">
        <v>0</v>
      </c>
      <c r="AB975">
        <v>0</v>
      </c>
      <c r="AC975">
        <v>0</v>
      </c>
      <c r="AD975">
        <v>0</v>
      </c>
      <c r="AE975">
        <v>0</v>
      </c>
      <c r="AF975">
        <v>0</v>
      </c>
      <c r="AG975" t="s">
        <v>1323</v>
      </c>
      <c r="AH975" t="s">
        <v>1289</v>
      </c>
      <c r="AI975" t="s">
        <v>1295</v>
      </c>
      <c r="AJ975" s="12" t="s">
        <v>1297</v>
      </c>
      <c r="AK975" t="s">
        <v>125</v>
      </c>
      <c r="AL975" t="s">
        <v>125</v>
      </c>
      <c r="AM975" s="8">
        <v>45171</v>
      </c>
      <c r="AN975" s="12" t="s">
        <v>1297</v>
      </c>
      <c r="AO975" s="12" t="s">
        <v>1297</v>
      </c>
      <c r="AP975" t="s">
        <v>1703</v>
      </c>
      <c r="AQ975" t="s">
        <v>120</v>
      </c>
      <c r="AR975" s="35">
        <v>391643</v>
      </c>
      <c r="AS975" t="s">
        <v>1703</v>
      </c>
      <c r="AU975" s="29">
        <f>IFERROR(Table4[[#This Row],[THT]]/Table4[[#This Row],[ACD_CALLS]],"")</f>
        <v>0</v>
      </c>
      <c r="AV975" s="29">
        <f>COUNTIF(Roster!B:B,Table4[[#This Row],[EMPLID]])</f>
        <v>1</v>
      </c>
      <c r="AW975" s="29">
        <f>IF(Table4[[#This Row],[Is Agent ]]=0,"",SUM(Table4[[#This Row],[I_ACD_TIME]],Table4[[#This Row],[I_ACD_OTHER_TIME]],Table4[[#This Row],[I_ACD_AUX_OUT_TIME]],Table4[[#This Row],[I_ACW_TIME]]))</f>
        <v>629</v>
      </c>
    </row>
    <row r="976" spans="1:49" x14ac:dyDescent="0.25">
      <c r="A976" s="29" t="str">
        <f>CONCATENATE(Table4[[#This Row],[CMSID]],"-",Table4[[#This Row],[CALL_DATE]])</f>
        <v>391643-45178</v>
      </c>
      <c r="B976">
        <v>26959101</v>
      </c>
      <c r="C976" s="8">
        <v>45178</v>
      </c>
      <c r="D976" t="s">
        <v>123</v>
      </c>
      <c r="E976">
        <v>1</v>
      </c>
      <c r="F976">
        <v>0</v>
      </c>
      <c r="G976">
        <v>452</v>
      </c>
      <c r="H976">
        <v>0</v>
      </c>
      <c r="I976">
        <v>0</v>
      </c>
      <c r="J976">
        <v>4</v>
      </c>
      <c r="K976">
        <v>0</v>
      </c>
      <c r="L976">
        <v>0</v>
      </c>
      <c r="M976">
        <v>0</v>
      </c>
      <c r="N976">
        <v>0</v>
      </c>
      <c r="O976">
        <v>0</v>
      </c>
      <c r="P976">
        <v>0</v>
      </c>
      <c r="Q976">
        <v>0</v>
      </c>
      <c r="R976">
        <v>3</v>
      </c>
      <c r="S976">
        <v>0</v>
      </c>
      <c r="T976">
        <v>0</v>
      </c>
      <c r="U976">
        <v>0</v>
      </c>
      <c r="V976">
        <v>0</v>
      </c>
      <c r="W976">
        <v>0</v>
      </c>
      <c r="X976">
        <v>0</v>
      </c>
      <c r="Y976">
        <v>0</v>
      </c>
      <c r="Z976">
        <v>0</v>
      </c>
      <c r="AA976">
        <v>0</v>
      </c>
      <c r="AB976">
        <v>0</v>
      </c>
      <c r="AC976">
        <v>0</v>
      </c>
      <c r="AD976">
        <v>0</v>
      </c>
      <c r="AE976">
        <v>0</v>
      </c>
      <c r="AF976">
        <v>0</v>
      </c>
      <c r="AG976" t="s">
        <v>1323</v>
      </c>
      <c r="AH976" t="s">
        <v>1289</v>
      </c>
      <c r="AI976" t="s">
        <v>1295</v>
      </c>
      <c r="AJ976" s="12" t="s">
        <v>1297</v>
      </c>
      <c r="AK976" t="s">
        <v>125</v>
      </c>
      <c r="AL976" t="s">
        <v>125</v>
      </c>
      <c r="AM976" s="8">
        <v>45178</v>
      </c>
      <c r="AN976" s="12" t="s">
        <v>1297</v>
      </c>
      <c r="AO976" s="12" t="s">
        <v>1297</v>
      </c>
      <c r="AP976" t="s">
        <v>1703</v>
      </c>
      <c r="AQ976" t="s">
        <v>120</v>
      </c>
      <c r="AR976" s="35">
        <v>391643</v>
      </c>
      <c r="AS976" t="s">
        <v>1703</v>
      </c>
      <c r="AU976" s="29">
        <f>IFERROR(Table4[[#This Row],[THT]]/Table4[[#This Row],[ACD_CALLS]],"")</f>
        <v>0</v>
      </c>
      <c r="AV976" s="29">
        <f>COUNTIF(Roster!B:B,Table4[[#This Row],[EMPLID]])</f>
        <v>1</v>
      </c>
      <c r="AW976" s="29">
        <f>IF(Table4[[#This Row],[Is Agent ]]=0,"",SUM(Table4[[#This Row],[I_ACD_TIME]],Table4[[#This Row],[I_ACD_OTHER_TIME]],Table4[[#This Row],[I_ACD_AUX_OUT_TIME]],Table4[[#This Row],[I_ACW_TIME]]))</f>
        <v>456</v>
      </c>
    </row>
    <row r="977" spans="1:49" x14ac:dyDescent="0.25">
      <c r="A977" s="29" t="str">
        <f>CONCATENATE(Table4[[#This Row],[CMSID]],"-",Table4[[#This Row],[CALL_DATE]])</f>
        <v>391643-45173</v>
      </c>
      <c r="B977">
        <v>26959101</v>
      </c>
      <c r="C977" s="8">
        <v>45173</v>
      </c>
      <c r="D977" t="s">
        <v>123</v>
      </c>
      <c r="E977">
        <v>1</v>
      </c>
      <c r="F977">
        <v>0</v>
      </c>
      <c r="G977">
        <v>1214</v>
      </c>
      <c r="H977">
        <v>119</v>
      </c>
      <c r="I977">
        <v>0</v>
      </c>
      <c r="J977">
        <v>4</v>
      </c>
      <c r="K977">
        <v>0</v>
      </c>
      <c r="L977">
        <v>0</v>
      </c>
      <c r="M977">
        <v>0</v>
      </c>
      <c r="N977">
        <v>0</v>
      </c>
      <c r="O977">
        <v>0</v>
      </c>
      <c r="P977">
        <v>119</v>
      </c>
      <c r="Q977">
        <v>1</v>
      </c>
      <c r="R977">
        <v>3</v>
      </c>
      <c r="S977">
        <v>0</v>
      </c>
      <c r="T977">
        <v>0</v>
      </c>
      <c r="U977">
        <v>0</v>
      </c>
      <c r="V977">
        <v>0</v>
      </c>
      <c r="W977">
        <v>0</v>
      </c>
      <c r="X977">
        <v>0</v>
      </c>
      <c r="Y977">
        <v>0</v>
      </c>
      <c r="Z977">
        <v>0</v>
      </c>
      <c r="AA977">
        <v>0</v>
      </c>
      <c r="AB977">
        <v>0</v>
      </c>
      <c r="AC977">
        <v>0</v>
      </c>
      <c r="AD977">
        <v>0</v>
      </c>
      <c r="AE977">
        <v>0</v>
      </c>
      <c r="AF977">
        <v>0</v>
      </c>
      <c r="AG977" t="s">
        <v>1323</v>
      </c>
      <c r="AH977" t="s">
        <v>1289</v>
      </c>
      <c r="AI977" t="s">
        <v>1295</v>
      </c>
      <c r="AJ977" s="12" t="s">
        <v>1297</v>
      </c>
      <c r="AK977" t="s">
        <v>125</v>
      </c>
      <c r="AL977" t="s">
        <v>125</v>
      </c>
      <c r="AM977" s="8">
        <v>45178</v>
      </c>
      <c r="AN977" s="12" t="s">
        <v>1297</v>
      </c>
      <c r="AO977" s="12" t="s">
        <v>1297</v>
      </c>
      <c r="AP977" t="s">
        <v>1703</v>
      </c>
      <c r="AQ977" t="s">
        <v>120</v>
      </c>
      <c r="AR977" s="35">
        <v>391643</v>
      </c>
      <c r="AS977" t="s">
        <v>1703</v>
      </c>
      <c r="AU977" s="29">
        <f>IFERROR(Table4[[#This Row],[THT]]/Table4[[#This Row],[ACD_CALLS]],"")</f>
        <v>0</v>
      </c>
      <c r="AV977" s="29">
        <f>COUNTIF(Roster!B:B,Table4[[#This Row],[EMPLID]])</f>
        <v>1</v>
      </c>
      <c r="AW977" s="29">
        <f>IF(Table4[[#This Row],[Is Agent ]]=0,"",SUM(Table4[[#This Row],[I_ACD_TIME]],Table4[[#This Row],[I_ACD_OTHER_TIME]],Table4[[#This Row],[I_ACD_AUX_OUT_TIME]],Table4[[#This Row],[I_ACW_TIME]]))</f>
        <v>1337</v>
      </c>
    </row>
    <row r="978" spans="1:49" x14ac:dyDescent="0.25">
      <c r="A978" s="29" t="str">
        <f>CONCATENATE(Table4[[#This Row],[CMSID]],"-",Table4[[#This Row],[CALL_DATE]])</f>
        <v>391643-45175</v>
      </c>
      <c r="B978">
        <v>26959101</v>
      </c>
      <c r="C978" s="8">
        <v>45175</v>
      </c>
      <c r="D978" t="s">
        <v>123</v>
      </c>
      <c r="E978">
        <v>1</v>
      </c>
      <c r="F978">
        <v>0</v>
      </c>
      <c r="G978">
        <v>299</v>
      </c>
      <c r="H978">
        <v>0</v>
      </c>
      <c r="I978">
        <v>100</v>
      </c>
      <c r="J978">
        <v>0</v>
      </c>
      <c r="K978">
        <v>0</v>
      </c>
      <c r="L978">
        <v>100</v>
      </c>
      <c r="M978">
        <v>0</v>
      </c>
      <c r="N978">
        <v>0</v>
      </c>
      <c r="O978">
        <v>1</v>
      </c>
      <c r="P978">
        <v>101</v>
      </c>
      <c r="Q978">
        <v>2</v>
      </c>
      <c r="R978">
        <v>3</v>
      </c>
      <c r="S978">
        <v>1</v>
      </c>
      <c r="T978">
        <v>0</v>
      </c>
      <c r="U978">
        <v>0</v>
      </c>
      <c r="V978">
        <v>0</v>
      </c>
      <c r="W978">
        <v>0</v>
      </c>
      <c r="X978">
        <v>0</v>
      </c>
      <c r="Y978">
        <v>0</v>
      </c>
      <c r="Z978">
        <v>0</v>
      </c>
      <c r="AA978">
        <v>0</v>
      </c>
      <c r="AB978">
        <v>0</v>
      </c>
      <c r="AC978">
        <v>0</v>
      </c>
      <c r="AD978">
        <v>0</v>
      </c>
      <c r="AE978">
        <v>0</v>
      </c>
      <c r="AF978">
        <v>0</v>
      </c>
      <c r="AG978" t="s">
        <v>1323</v>
      </c>
      <c r="AH978" t="s">
        <v>1289</v>
      </c>
      <c r="AI978" t="s">
        <v>1295</v>
      </c>
      <c r="AJ978" s="12" t="s">
        <v>1297</v>
      </c>
      <c r="AK978" t="s">
        <v>125</v>
      </c>
      <c r="AL978" t="s">
        <v>125</v>
      </c>
      <c r="AM978" s="8">
        <v>45178</v>
      </c>
      <c r="AN978" s="12" t="s">
        <v>1297</v>
      </c>
      <c r="AO978" s="12" t="s">
        <v>1297</v>
      </c>
      <c r="AP978" t="s">
        <v>1703</v>
      </c>
      <c r="AQ978" t="s">
        <v>120</v>
      </c>
      <c r="AR978" s="35">
        <v>391643</v>
      </c>
      <c r="AS978" t="s">
        <v>1703</v>
      </c>
      <c r="AU978" s="29">
        <f>IFERROR(Table4[[#This Row],[THT]]/Table4[[#This Row],[ACD_CALLS]],"")</f>
        <v>0</v>
      </c>
      <c r="AV978" s="29">
        <f>COUNTIF(Roster!B:B,Table4[[#This Row],[EMPLID]])</f>
        <v>1</v>
      </c>
      <c r="AW978" s="29">
        <f>IF(Table4[[#This Row],[Is Agent ]]=0,"",SUM(Table4[[#This Row],[I_ACD_TIME]],Table4[[#This Row],[I_ACD_OTHER_TIME]],Table4[[#This Row],[I_ACD_AUX_OUT_TIME]],Table4[[#This Row],[I_ACW_TIME]]))</f>
        <v>399</v>
      </c>
    </row>
    <row r="979" spans="1:49" x14ac:dyDescent="0.25">
      <c r="A979" s="29" t="str">
        <f>CONCATENATE(Table4[[#This Row],[CMSID]],"-",Table4[[#This Row],[CALL_DATE]])</f>
        <v>391643-45178</v>
      </c>
      <c r="B979">
        <v>26959101</v>
      </c>
      <c r="C979" s="8">
        <v>45178</v>
      </c>
      <c r="D979" t="s">
        <v>118</v>
      </c>
      <c r="E979">
        <v>32</v>
      </c>
      <c r="F979">
        <v>0</v>
      </c>
      <c r="G979">
        <v>20035</v>
      </c>
      <c r="H979">
        <v>2340</v>
      </c>
      <c r="I979">
        <v>639</v>
      </c>
      <c r="J979">
        <v>353</v>
      </c>
      <c r="K979">
        <v>0</v>
      </c>
      <c r="L979">
        <v>4249</v>
      </c>
      <c r="M979">
        <v>0</v>
      </c>
      <c r="N979">
        <v>0</v>
      </c>
      <c r="O979">
        <v>26</v>
      </c>
      <c r="P979">
        <v>4094</v>
      </c>
      <c r="Q979">
        <v>23</v>
      </c>
      <c r="R979">
        <v>153</v>
      </c>
      <c r="S979">
        <v>3</v>
      </c>
      <c r="T979">
        <v>2</v>
      </c>
      <c r="U979">
        <v>37991</v>
      </c>
      <c r="V979">
        <v>12142</v>
      </c>
      <c r="W979">
        <v>2509</v>
      </c>
      <c r="X979">
        <v>384</v>
      </c>
      <c r="Y979">
        <v>0</v>
      </c>
      <c r="Z979">
        <v>2413</v>
      </c>
      <c r="AA979">
        <v>0</v>
      </c>
      <c r="AB979">
        <v>6886</v>
      </c>
      <c r="AC979">
        <v>159</v>
      </c>
      <c r="AD979">
        <v>0</v>
      </c>
      <c r="AE979">
        <v>0</v>
      </c>
      <c r="AF979">
        <v>0</v>
      </c>
      <c r="AG979" t="s">
        <v>1323</v>
      </c>
      <c r="AH979" t="s">
        <v>1289</v>
      </c>
      <c r="AI979" t="s">
        <v>1295</v>
      </c>
      <c r="AJ979" s="12" t="s">
        <v>1297</v>
      </c>
      <c r="AK979" t="s">
        <v>125</v>
      </c>
      <c r="AL979" t="s">
        <v>125</v>
      </c>
      <c r="AM979" s="8">
        <v>45178</v>
      </c>
      <c r="AN979" s="12" t="s">
        <v>1297</v>
      </c>
      <c r="AO979" s="12" t="s">
        <v>1297</v>
      </c>
      <c r="AP979" t="s">
        <v>1703</v>
      </c>
      <c r="AQ979" t="s">
        <v>120</v>
      </c>
      <c r="AR979" s="35">
        <v>391643</v>
      </c>
      <c r="AS979" t="s">
        <v>1703</v>
      </c>
      <c r="AU979" s="29">
        <f>IFERROR(Table4[[#This Row],[THT]]/Table4[[#This Row],[ACD_CALLS]],"")</f>
        <v>0</v>
      </c>
      <c r="AV979" s="29">
        <f>COUNTIF(Roster!B:B,Table4[[#This Row],[EMPLID]])</f>
        <v>1</v>
      </c>
      <c r="AW979" s="29">
        <f>IF(Table4[[#This Row],[Is Agent ]]=0,"",SUM(Table4[[#This Row],[I_ACD_TIME]],Table4[[#This Row],[I_ACD_OTHER_TIME]],Table4[[#This Row],[I_ACD_AUX_OUT_TIME]],Table4[[#This Row],[I_ACW_TIME]]))</f>
        <v>23367</v>
      </c>
    </row>
    <row r="980" spans="1:49" x14ac:dyDescent="0.25">
      <c r="A980" s="29" t="str">
        <f>CONCATENATE(Table4[[#This Row],[CMSID]],"-",Table4[[#This Row],[CALL_DATE]])</f>
        <v>391643-45174</v>
      </c>
      <c r="B980">
        <v>26959101</v>
      </c>
      <c r="C980" s="8">
        <v>45174</v>
      </c>
      <c r="D980" t="s">
        <v>123</v>
      </c>
      <c r="E980">
        <v>1</v>
      </c>
      <c r="F980">
        <v>0</v>
      </c>
      <c r="G980">
        <v>763</v>
      </c>
      <c r="H980">
        <v>0</v>
      </c>
      <c r="I980">
        <v>0</v>
      </c>
      <c r="J980">
        <v>3</v>
      </c>
      <c r="K980">
        <v>0</v>
      </c>
      <c r="L980">
        <v>0</v>
      </c>
      <c r="M980">
        <v>0</v>
      </c>
      <c r="N980">
        <v>0</v>
      </c>
      <c r="O980">
        <v>0</v>
      </c>
      <c r="P980">
        <v>0</v>
      </c>
      <c r="Q980">
        <v>0</v>
      </c>
      <c r="R980">
        <v>3</v>
      </c>
      <c r="S980">
        <v>0</v>
      </c>
      <c r="T980">
        <v>0</v>
      </c>
      <c r="U980">
        <v>0</v>
      </c>
      <c r="V980">
        <v>0</v>
      </c>
      <c r="W980">
        <v>0</v>
      </c>
      <c r="X980">
        <v>0</v>
      </c>
      <c r="Y980">
        <v>0</v>
      </c>
      <c r="Z980">
        <v>0</v>
      </c>
      <c r="AA980">
        <v>0</v>
      </c>
      <c r="AB980">
        <v>0</v>
      </c>
      <c r="AC980">
        <v>0</v>
      </c>
      <c r="AD980">
        <v>0</v>
      </c>
      <c r="AE980">
        <v>0</v>
      </c>
      <c r="AF980">
        <v>0</v>
      </c>
      <c r="AG980" t="s">
        <v>1323</v>
      </c>
      <c r="AH980" t="s">
        <v>1289</v>
      </c>
      <c r="AI980" t="s">
        <v>1295</v>
      </c>
      <c r="AJ980" s="12" t="s">
        <v>1297</v>
      </c>
      <c r="AK980" t="s">
        <v>125</v>
      </c>
      <c r="AL980" t="s">
        <v>125</v>
      </c>
      <c r="AM980" s="8">
        <v>45178</v>
      </c>
      <c r="AN980" s="12" t="s">
        <v>1297</v>
      </c>
      <c r="AO980" s="12" t="s">
        <v>1297</v>
      </c>
      <c r="AP980" t="s">
        <v>1703</v>
      </c>
      <c r="AQ980" t="s">
        <v>120</v>
      </c>
      <c r="AR980" s="35">
        <v>391643</v>
      </c>
      <c r="AS980" t="s">
        <v>1703</v>
      </c>
      <c r="AU980" s="29">
        <f>IFERROR(Table4[[#This Row],[THT]]/Table4[[#This Row],[ACD_CALLS]],"")</f>
        <v>0</v>
      </c>
      <c r="AV980" s="29">
        <f>COUNTIF(Roster!B:B,Table4[[#This Row],[EMPLID]])</f>
        <v>1</v>
      </c>
      <c r="AW980" s="29">
        <f>IF(Table4[[#This Row],[Is Agent ]]=0,"",SUM(Table4[[#This Row],[I_ACD_TIME]],Table4[[#This Row],[I_ACD_OTHER_TIME]],Table4[[#This Row],[I_ACD_AUX_OUT_TIME]],Table4[[#This Row],[I_ACW_TIME]]))</f>
        <v>766</v>
      </c>
    </row>
    <row r="981" spans="1:49" x14ac:dyDescent="0.25">
      <c r="A981" s="29" t="str">
        <f>CONCATENATE(Table4[[#This Row],[CMSID]],"-",Table4[[#This Row],[CALL_DATE]])</f>
        <v>391643-45173</v>
      </c>
      <c r="B981">
        <v>26959101</v>
      </c>
      <c r="C981" s="8">
        <v>45173</v>
      </c>
      <c r="D981" t="s">
        <v>118</v>
      </c>
      <c r="E981">
        <v>37</v>
      </c>
      <c r="F981">
        <v>1</v>
      </c>
      <c r="G981">
        <v>20792</v>
      </c>
      <c r="H981">
        <v>2583</v>
      </c>
      <c r="I981">
        <v>327</v>
      </c>
      <c r="J981">
        <v>352</v>
      </c>
      <c r="K981">
        <v>0</v>
      </c>
      <c r="L981">
        <v>2759</v>
      </c>
      <c r="M981">
        <v>97</v>
      </c>
      <c r="N981">
        <v>0</v>
      </c>
      <c r="O981">
        <v>15</v>
      </c>
      <c r="P981">
        <v>3008</v>
      </c>
      <c r="Q981">
        <v>17</v>
      </c>
      <c r="R981">
        <v>180</v>
      </c>
      <c r="S981">
        <v>1</v>
      </c>
      <c r="T981">
        <v>0</v>
      </c>
      <c r="U981">
        <v>36258</v>
      </c>
      <c r="V981">
        <v>9581</v>
      </c>
      <c r="W981">
        <v>1350</v>
      </c>
      <c r="X981">
        <v>688</v>
      </c>
      <c r="Y981">
        <v>0</v>
      </c>
      <c r="Z981">
        <v>2301</v>
      </c>
      <c r="AA981">
        <v>0</v>
      </c>
      <c r="AB981">
        <v>4232</v>
      </c>
      <c r="AC981">
        <v>137</v>
      </c>
      <c r="AD981">
        <v>0</v>
      </c>
      <c r="AE981">
        <v>166</v>
      </c>
      <c r="AF981">
        <v>0</v>
      </c>
      <c r="AG981" t="s">
        <v>1323</v>
      </c>
      <c r="AH981" t="s">
        <v>1289</v>
      </c>
      <c r="AI981" t="s">
        <v>1295</v>
      </c>
      <c r="AJ981" s="12" t="s">
        <v>1297</v>
      </c>
      <c r="AK981" t="s">
        <v>125</v>
      </c>
      <c r="AL981" t="s">
        <v>125</v>
      </c>
      <c r="AM981" s="8">
        <v>45178</v>
      </c>
      <c r="AN981" s="12" t="s">
        <v>1297</v>
      </c>
      <c r="AO981" s="12" t="s">
        <v>1297</v>
      </c>
      <c r="AP981" t="s">
        <v>1703</v>
      </c>
      <c r="AQ981" t="s">
        <v>120</v>
      </c>
      <c r="AR981" s="35">
        <v>391643</v>
      </c>
      <c r="AS981" t="s">
        <v>1703</v>
      </c>
      <c r="AU981" s="29">
        <f>IFERROR(Table4[[#This Row],[THT]]/Table4[[#This Row],[ACD_CALLS]],"")</f>
        <v>0</v>
      </c>
      <c r="AV981" s="29">
        <f>COUNTIF(Roster!B:B,Table4[[#This Row],[EMPLID]])</f>
        <v>1</v>
      </c>
      <c r="AW981" s="29">
        <f>IF(Table4[[#This Row],[Is Agent ]]=0,"",SUM(Table4[[#This Row],[I_ACD_TIME]],Table4[[#This Row],[I_ACD_OTHER_TIME]],Table4[[#This Row],[I_ACD_AUX_OUT_TIME]],Table4[[#This Row],[I_ACW_TIME]]))</f>
        <v>24054</v>
      </c>
    </row>
    <row r="982" spans="1:49" x14ac:dyDescent="0.25">
      <c r="A982" s="29" t="str">
        <f>CONCATENATE(Table4[[#This Row],[CMSID]],"-",Table4[[#This Row],[CALL_DATE]])</f>
        <v>441644-45171</v>
      </c>
      <c r="B982">
        <v>39972101</v>
      </c>
      <c r="C982" s="8">
        <v>45171</v>
      </c>
      <c r="D982" t="s">
        <v>118</v>
      </c>
      <c r="E982">
        <v>15</v>
      </c>
      <c r="F982">
        <v>0</v>
      </c>
      <c r="G982">
        <v>7749</v>
      </c>
      <c r="H982">
        <v>1471</v>
      </c>
      <c r="I982">
        <v>295</v>
      </c>
      <c r="J982">
        <v>146</v>
      </c>
      <c r="K982">
        <v>0</v>
      </c>
      <c r="L982">
        <v>295</v>
      </c>
      <c r="M982">
        <v>0</v>
      </c>
      <c r="N982">
        <v>0</v>
      </c>
      <c r="O982">
        <v>3</v>
      </c>
      <c r="P982">
        <v>1959</v>
      </c>
      <c r="Q982">
        <v>8</v>
      </c>
      <c r="R982">
        <v>68</v>
      </c>
      <c r="S982">
        <v>0</v>
      </c>
      <c r="T982">
        <v>0</v>
      </c>
      <c r="U982">
        <v>0</v>
      </c>
      <c r="V982">
        <v>0</v>
      </c>
      <c r="W982">
        <v>0</v>
      </c>
      <c r="X982">
        <v>0</v>
      </c>
      <c r="Y982">
        <v>0</v>
      </c>
      <c r="Z982">
        <v>0</v>
      </c>
      <c r="AA982">
        <v>0</v>
      </c>
      <c r="AB982">
        <v>0</v>
      </c>
      <c r="AC982">
        <v>0</v>
      </c>
      <c r="AD982">
        <v>0</v>
      </c>
      <c r="AE982">
        <v>0</v>
      </c>
      <c r="AF982">
        <v>0</v>
      </c>
      <c r="AG982" t="s">
        <v>1336</v>
      </c>
      <c r="AH982" t="s">
        <v>1289</v>
      </c>
      <c r="AI982" t="s">
        <v>1295</v>
      </c>
      <c r="AJ982" s="12" t="s">
        <v>1297</v>
      </c>
      <c r="AK982" t="s">
        <v>125</v>
      </c>
      <c r="AL982" t="s">
        <v>125</v>
      </c>
      <c r="AM982" s="8">
        <v>45171</v>
      </c>
      <c r="AN982" s="12" t="s">
        <v>1297</v>
      </c>
      <c r="AO982" s="12" t="s">
        <v>1297</v>
      </c>
      <c r="AP982" t="s">
        <v>1703</v>
      </c>
      <c r="AQ982" t="s">
        <v>120</v>
      </c>
      <c r="AR982" s="35">
        <v>441644</v>
      </c>
      <c r="AS982" t="s">
        <v>1703</v>
      </c>
      <c r="AU982" s="29">
        <f>IFERROR(Table4[[#This Row],[THT]]/Table4[[#This Row],[ACD_CALLS]],"")</f>
        <v>0</v>
      </c>
      <c r="AV982" s="29">
        <f>COUNTIF(Roster!B:B,Table4[[#This Row],[EMPLID]])</f>
        <v>1</v>
      </c>
      <c r="AW982" s="29">
        <f>IF(Table4[[#This Row],[Is Agent ]]=0,"",SUM(Table4[[#This Row],[I_ACD_TIME]],Table4[[#This Row],[I_ACD_OTHER_TIME]],Table4[[#This Row],[I_ACD_AUX_OUT_TIME]],Table4[[#This Row],[I_ACW_TIME]]))</f>
        <v>9661</v>
      </c>
    </row>
    <row r="983" spans="1:49" x14ac:dyDescent="0.25">
      <c r="A983" s="29" t="str">
        <f>CONCATENATE(Table4[[#This Row],[CMSID]],"-",Table4[[#This Row],[CALL_DATE]])</f>
        <v>441644-45171</v>
      </c>
      <c r="B983">
        <v>39972101</v>
      </c>
      <c r="C983" s="8">
        <v>45171</v>
      </c>
      <c r="D983" t="s">
        <v>123</v>
      </c>
      <c r="E983">
        <v>0</v>
      </c>
      <c r="F983">
        <v>0</v>
      </c>
      <c r="G983">
        <v>0</v>
      </c>
      <c r="H983">
        <v>0</v>
      </c>
      <c r="I983">
        <v>0</v>
      </c>
      <c r="J983">
        <v>0</v>
      </c>
      <c r="K983">
        <v>0</v>
      </c>
      <c r="L983">
        <v>155</v>
      </c>
      <c r="M983">
        <v>0</v>
      </c>
      <c r="N983">
        <v>0</v>
      </c>
      <c r="O983">
        <v>2</v>
      </c>
      <c r="P983">
        <v>0</v>
      </c>
      <c r="Q983">
        <v>0</v>
      </c>
      <c r="R983">
        <v>0</v>
      </c>
      <c r="S983">
        <v>0</v>
      </c>
      <c r="T983">
        <v>0</v>
      </c>
      <c r="U983">
        <v>14848</v>
      </c>
      <c r="V983">
        <v>5413</v>
      </c>
      <c r="W983">
        <v>0</v>
      </c>
      <c r="X983">
        <v>156</v>
      </c>
      <c r="Y983">
        <v>0</v>
      </c>
      <c r="Z983">
        <v>911</v>
      </c>
      <c r="AA983">
        <v>0</v>
      </c>
      <c r="AB983">
        <v>2029</v>
      </c>
      <c r="AC983">
        <v>0</v>
      </c>
      <c r="AD983">
        <v>0</v>
      </c>
      <c r="AE983">
        <v>2003</v>
      </c>
      <c r="AF983">
        <v>0</v>
      </c>
      <c r="AG983" t="s">
        <v>1336</v>
      </c>
      <c r="AH983" t="s">
        <v>1289</v>
      </c>
      <c r="AI983" t="s">
        <v>1295</v>
      </c>
      <c r="AJ983" s="12" t="s">
        <v>1297</v>
      </c>
      <c r="AK983" t="s">
        <v>125</v>
      </c>
      <c r="AL983" t="s">
        <v>125</v>
      </c>
      <c r="AM983" s="8">
        <v>45171</v>
      </c>
      <c r="AN983" s="12" t="s">
        <v>1297</v>
      </c>
      <c r="AO983" s="12" t="s">
        <v>1297</v>
      </c>
      <c r="AP983" t="s">
        <v>1703</v>
      </c>
      <c r="AQ983" t="s">
        <v>120</v>
      </c>
      <c r="AR983" s="35">
        <v>441644</v>
      </c>
      <c r="AS983" t="s">
        <v>1703</v>
      </c>
      <c r="AU983" s="29" t="str">
        <f>IFERROR(Table4[[#This Row],[THT]]/Table4[[#This Row],[ACD_CALLS]],"")</f>
        <v/>
      </c>
      <c r="AV983" s="29">
        <f>COUNTIF(Roster!B:B,Table4[[#This Row],[EMPLID]])</f>
        <v>1</v>
      </c>
      <c r="AW983" s="29">
        <f>IF(Table4[[#This Row],[Is Agent ]]=0,"",SUM(Table4[[#This Row],[I_ACD_TIME]],Table4[[#This Row],[I_ACD_OTHER_TIME]],Table4[[#This Row],[I_ACD_AUX_OUT_TIME]],Table4[[#This Row],[I_ACW_TIME]]))</f>
        <v>0</v>
      </c>
    </row>
    <row r="984" spans="1:49" x14ac:dyDescent="0.25">
      <c r="A984" s="29" t="str">
        <f>CONCATENATE(Table4[[#This Row],[CMSID]],"-",Table4[[#This Row],[CALL_DATE]])</f>
        <v>441644-45175</v>
      </c>
      <c r="B984">
        <v>39972101</v>
      </c>
      <c r="C984" s="8">
        <v>45175</v>
      </c>
      <c r="D984" t="s">
        <v>118</v>
      </c>
      <c r="E984">
        <v>0</v>
      </c>
      <c r="F984">
        <v>0</v>
      </c>
      <c r="G984">
        <v>0</v>
      </c>
      <c r="H984">
        <v>0</v>
      </c>
      <c r="I984">
        <v>0</v>
      </c>
      <c r="J984">
        <v>0</v>
      </c>
      <c r="K984">
        <v>0</v>
      </c>
      <c r="L984">
        <v>0</v>
      </c>
      <c r="M984">
        <v>0</v>
      </c>
      <c r="N984">
        <v>0</v>
      </c>
      <c r="O984">
        <v>0</v>
      </c>
      <c r="P984">
        <v>0</v>
      </c>
      <c r="Q984">
        <v>0</v>
      </c>
      <c r="R984">
        <v>0</v>
      </c>
      <c r="S984">
        <v>0</v>
      </c>
      <c r="T984">
        <v>0</v>
      </c>
      <c r="U984">
        <v>0</v>
      </c>
      <c r="V984">
        <v>0</v>
      </c>
      <c r="W984">
        <v>0</v>
      </c>
      <c r="X984">
        <v>0</v>
      </c>
      <c r="Y984">
        <v>0</v>
      </c>
      <c r="Z984">
        <v>0</v>
      </c>
      <c r="AA984">
        <v>0</v>
      </c>
      <c r="AB984">
        <v>0</v>
      </c>
      <c r="AC984">
        <v>0</v>
      </c>
      <c r="AD984">
        <v>0</v>
      </c>
      <c r="AE984">
        <v>0</v>
      </c>
      <c r="AF984">
        <v>0</v>
      </c>
      <c r="AG984" t="s">
        <v>1336</v>
      </c>
      <c r="AH984" t="s">
        <v>1289</v>
      </c>
      <c r="AI984" t="s">
        <v>1295</v>
      </c>
      <c r="AJ984" s="12" t="s">
        <v>1297</v>
      </c>
      <c r="AK984" t="s">
        <v>125</v>
      </c>
      <c r="AL984" t="s">
        <v>125</v>
      </c>
      <c r="AM984" s="8">
        <v>45178</v>
      </c>
      <c r="AN984" s="12" t="s">
        <v>1297</v>
      </c>
      <c r="AO984" s="12" t="s">
        <v>1297</v>
      </c>
      <c r="AP984" t="s">
        <v>1703</v>
      </c>
      <c r="AQ984" t="s">
        <v>120</v>
      </c>
      <c r="AR984" s="35">
        <v>441644</v>
      </c>
      <c r="AS984" t="s">
        <v>1703</v>
      </c>
      <c r="AU984" s="29" t="str">
        <f>IFERROR(Table4[[#This Row],[THT]]/Table4[[#This Row],[ACD_CALLS]],"")</f>
        <v/>
      </c>
      <c r="AV984" s="29">
        <f>COUNTIF(Roster!B:B,Table4[[#This Row],[EMPLID]])</f>
        <v>1</v>
      </c>
      <c r="AW984" s="29">
        <f>IF(Table4[[#This Row],[Is Agent ]]=0,"",SUM(Table4[[#This Row],[I_ACD_TIME]],Table4[[#This Row],[I_ACD_OTHER_TIME]],Table4[[#This Row],[I_ACD_AUX_OUT_TIME]],Table4[[#This Row],[I_ACW_TIME]]))</f>
        <v>0</v>
      </c>
    </row>
    <row r="985" spans="1:49" x14ac:dyDescent="0.25">
      <c r="A985" s="29" t="str">
        <f>CONCATENATE(Table4[[#This Row],[CMSID]],"-",Table4[[#This Row],[CALL_DATE]])</f>
        <v>441644-45174</v>
      </c>
      <c r="B985">
        <v>39972101</v>
      </c>
      <c r="C985" s="8">
        <v>45174</v>
      </c>
      <c r="D985" t="s">
        <v>118</v>
      </c>
      <c r="E985">
        <v>0</v>
      </c>
      <c r="F985">
        <v>0</v>
      </c>
      <c r="G985">
        <v>0</v>
      </c>
      <c r="H985">
        <v>0</v>
      </c>
      <c r="I985">
        <v>0</v>
      </c>
      <c r="J985">
        <v>0</v>
      </c>
      <c r="K985">
        <v>0</v>
      </c>
      <c r="L985">
        <v>0</v>
      </c>
      <c r="M985">
        <v>0</v>
      </c>
      <c r="N985">
        <v>0</v>
      </c>
      <c r="O985">
        <v>0</v>
      </c>
      <c r="P985">
        <v>0</v>
      </c>
      <c r="Q985">
        <v>0</v>
      </c>
      <c r="R985">
        <v>0</v>
      </c>
      <c r="S985">
        <v>0</v>
      </c>
      <c r="T985">
        <v>0</v>
      </c>
      <c r="U985">
        <v>0</v>
      </c>
      <c r="V985">
        <v>0</v>
      </c>
      <c r="W985">
        <v>0</v>
      </c>
      <c r="X985">
        <v>0</v>
      </c>
      <c r="Y985">
        <v>0</v>
      </c>
      <c r="Z985">
        <v>0</v>
      </c>
      <c r="AA985">
        <v>0</v>
      </c>
      <c r="AB985">
        <v>0</v>
      </c>
      <c r="AC985">
        <v>0</v>
      </c>
      <c r="AD985">
        <v>0</v>
      </c>
      <c r="AE985">
        <v>0</v>
      </c>
      <c r="AF985">
        <v>0</v>
      </c>
      <c r="AG985" t="s">
        <v>1336</v>
      </c>
      <c r="AH985" t="s">
        <v>1289</v>
      </c>
      <c r="AI985" t="s">
        <v>1295</v>
      </c>
      <c r="AJ985" s="12" t="s">
        <v>1297</v>
      </c>
      <c r="AK985" t="s">
        <v>125</v>
      </c>
      <c r="AL985" t="s">
        <v>125</v>
      </c>
      <c r="AM985" s="8">
        <v>45178</v>
      </c>
      <c r="AN985" s="12" t="s">
        <v>1297</v>
      </c>
      <c r="AO985" s="12" t="s">
        <v>1297</v>
      </c>
      <c r="AP985" t="s">
        <v>1703</v>
      </c>
      <c r="AQ985" t="s">
        <v>120</v>
      </c>
      <c r="AR985" s="35">
        <v>441644</v>
      </c>
      <c r="AS985" t="s">
        <v>1703</v>
      </c>
      <c r="AU985" s="29" t="str">
        <f>IFERROR(Table4[[#This Row],[THT]]/Table4[[#This Row],[ACD_CALLS]],"")</f>
        <v/>
      </c>
      <c r="AV985" s="29">
        <f>COUNTIF(Roster!B:B,Table4[[#This Row],[EMPLID]])</f>
        <v>1</v>
      </c>
      <c r="AW985" s="29">
        <f>IF(Table4[[#This Row],[Is Agent ]]=0,"",SUM(Table4[[#This Row],[I_ACD_TIME]],Table4[[#This Row],[I_ACD_OTHER_TIME]],Table4[[#This Row],[I_ACD_AUX_OUT_TIME]],Table4[[#This Row],[I_ACW_TIME]]))</f>
        <v>0</v>
      </c>
    </row>
    <row r="986" spans="1:49" x14ac:dyDescent="0.25">
      <c r="A986" s="29" t="str">
        <f>CONCATENATE(Table4[[#This Row],[CMSID]],"-",Table4[[#This Row],[CALL_DATE]])</f>
        <v>441644-45178</v>
      </c>
      <c r="B986">
        <v>39972101</v>
      </c>
      <c r="C986" s="8">
        <v>45178</v>
      </c>
      <c r="D986" t="s">
        <v>118</v>
      </c>
      <c r="E986">
        <v>0</v>
      </c>
      <c r="F986">
        <v>0</v>
      </c>
      <c r="G986">
        <v>0</v>
      </c>
      <c r="H986">
        <v>0</v>
      </c>
      <c r="I986">
        <v>0</v>
      </c>
      <c r="J986">
        <v>0</v>
      </c>
      <c r="K986">
        <v>0</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t="s">
        <v>1336</v>
      </c>
      <c r="AH986" t="s">
        <v>1289</v>
      </c>
      <c r="AI986" t="s">
        <v>1295</v>
      </c>
      <c r="AJ986" s="12" t="s">
        <v>1297</v>
      </c>
      <c r="AK986" t="s">
        <v>125</v>
      </c>
      <c r="AL986" t="s">
        <v>125</v>
      </c>
      <c r="AM986" s="8">
        <v>45178</v>
      </c>
      <c r="AN986" s="12" t="s">
        <v>1297</v>
      </c>
      <c r="AO986" s="12" t="s">
        <v>1297</v>
      </c>
      <c r="AP986" t="s">
        <v>1703</v>
      </c>
      <c r="AQ986" t="s">
        <v>120</v>
      </c>
      <c r="AR986" s="35">
        <v>441644</v>
      </c>
      <c r="AS986" t="s">
        <v>1703</v>
      </c>
      <c r="AU986" s="29" t="str">
        <f>IFERROR(Table4[[#This Row],[THT]]/Table4[[#This Row],[ACD_CALLS]],"")</f>
        <v/>
      </c>
      <c r="AV986" s="29">
        <f>COUNTIF(Roster!B:B,Table4[[#This Row],[EMPLID]])</f>
        <v>1</v>
      </c>
      <c r="AW986" s="29">
        <f>IF(Table4[[#This Row],[Is Agent ]]=0,"",SUM(Table4[[#This Row],[I_ACD_TIME]],Table4[[#This Row],[I_ACD_OTHER_TIME]],Table4[[#This Row],[I_ACD_AUX_OUT_TIME]],Table4[[#This Row],[I_ACW_TIME]]))</f>
        <v>0</v>
      </c>
    </row>
    <row r="987" spans="1:49" x14ac:dyDescent="0.25">
      <c r="A987" s="29" t="str">
        <f>CONCATENATE(Table4[[#This Row],[CMSID]],"-",Table4[[#This Row],[CALL_DATE]])</f>
        <v>441644-45178</v>
      </c>
      <c r="B987">
        <v>39972101</v>
      </c>
      <c r="C987" s="8">
        <v>45178</v>
      </c>
      <c r="D987" t="s">
        <v>123</v>
      </c>
      <c r="E987">
        <v>0</v>
      </c>
      <c r="F987">
        <v>0</v>
      </c>
      <c r="G987">
        <v>0</v>
      </c>
      <c r="H987">
        <v>0</v>
      </c>
      <c r="I987">
        <v>0</v>
      </c>
      <c r="J987">
        <v>0</v>
      </c>
      <c r="K987">
        <v>0</v>
      </c>
      <c r="L987">
        <v>0</v>
      </c>
      <c r="M987">
        <v>0</v>
      </c>
      <c r="N987">
        <v>0</v>
      </c>
      <c r="O987">
        <v>0</v>
      </c>
      <c r="P987">
        <v>0</v>
      </c>
      <c r="Q987">
        <v>0</v>
      </c>
      <c r="R987">
        <v>0</v>
      </c>
      <c r="S987">
        <v>0</v>
      </c>
      <c r="T987">
        <v>0</v>
      </c>
      <c r="U987">
        <v>124</v>
      </c>
      <c r="V987">
        <v>124</v>
      </c>
      <c r="W987">
        <v>0</v>
      </c>
      <c r="X987">
        <v>118</v>
      </c>
      <c r="Y987">
        <v>0</v>
      </c>
      <c r="Z987">
        <v>0</v>
      </c>
      <c r="AA987">
        <v>0</v>
      </c>
      <c r="AB987">
        <v>0</v>
      </c>
      <c r="AC987">
        <v>0</v>
      </c>
      <c r="AD987">
        <v>0</v>
      </c>
      <c r="AE987">
        <v>0</v>
      </c>
      <c r="AF987">
        <v>0</v>
      </c>
      <c r="AG987" t="s">
        <v>1336</v>
      </c>
      <c r="AH987" t="s">
        <v>1289</v>
      </c>
      <c r="AI987" t="s">
        <v>1295</v>
      </c>
      <c r="AJ987" s="12" t="s">
        <v>1297</v>
      </c>
      <c r="AK987" t="s">
        <v>125</v>
      </c>
      <c r="AL987" t="s">
        <v>125</v>
      </c>
      <c r="AM987" s="8">
        <v>45178</v>
      </c>
      <c r="AN987" s="12" t="s">
        <v>1297</v>
      </c>
      <c r="AO987" s="12" t="s">
        <v>1297</v>
      </c>
      <c r="AP987" t="s">
        <v>1703</v>
      </c>
      <c r="AQ987" t="s">
        <v>120</v>
      </c>
      <c r="AR987" s="35">
        <v>441644</v>
      </c>
      <c r="AS987" t="s">
        <v>1703</v>
      </c>
      <c r="AU987" s="29" t="str">
        <f>IFERROR(Table4[[#This Row],[THT]]/Table4[[#This Row],[ACD_CALLS]],"")</f>
        <v/>
      </c>
      <c r="AV987" s="29">
        <f>COUNTIF(Roster!B:B,Table4[[#This Row],[EMPLID]])</f>
        <v>1</v>
      </c>
      <c r="AW987" s="29">
        <f>IF(Table4[[#This Row],[Is Agent ]]=0,"",SUM(Table4[[#This Row],[I_ACD_TIME]],Table4[[#This Row],[I_ACD_OTHER_TIME]],Table4[[#This Row],[I_ACD_AUX_OUT_TIME]],Table4[[#This Row],[I_ACW_TIME]]))</f>
        <v>0</v>
      </c>
    </row>
    <row r="988" spans="1:49" x14ac:dyDescent="0.25">
      <c r="A988" s="29" t="str">
        <f>CONCATENATE(Table4[[#This Row],[CMSID]],"-",Table4[[#This Row],[CALL_DATE]])</f>
        <v>441644-45174</v>
      </c>
      <c r="B988">
        <v>39972101</v>
      </c>
      <c r="C988" s="8">
        <v>45174</v>
      </c>
      <c r="D988" t="s">
        <v>123</v>
      </c>
      <c r="E988">
        <v>0</v>
      </c>
      <c r="F988">
        <v>0</v>
      </c>
      <c r="G988">
        <v>0</v>
      </c>
      <c r="H988">
        <v>0</v>
      </c>
      <c r="I988">
        <v>0</v>
      </c>
      <c r="J988">
        <v>0</v>
      </c>
      <c r="K988">
        <v>0</v>
      </c>
      <c r="L988">
        <v>0</v>
      </c>
      <c r="M988">
        <v>0</v>
      </c>
      <c r="N988">
        <v>0</v>
      </c>
      <c r="O988">
        <v>0</v>
      </c>
      <c r="P988">
        <v>0</v>
      </c>
      <c r="Q988">
        <v>0</v>
      </c>
      <c r="R988">
        <v>0</v>
      </c>
      <c r="S988">
        <v>0</v>
      </c>
      <c r="T988">
        <v>0</v>
      </c>
      <c r="U988">
        <v>10549</v>
      </c>
      <c r="V988">
        <v>10549</v>
      </c>
      <c r="W988">
        <v>0</v>
      </c>
      <c r="X988">
        <v>13</v>
      </c>
      <c r="Y988">
        <v>0</v>
      </c>
      <c r="Z988">
        <v>2073</v>
      </c>
      <c r="AA988">
        <v>0</v>
      </c>
      <c r="AB988">
        <v>0</v>
      </c>
      <c r="AC988">
        <v>0</v>
      </c>
      <c r="AD988">
        <v>0</v>
      </c>
      <c r="AE988">
        <v>8458</v>
      </c>
      <c r="AF988">
        <v>0</v>
      </c>
      <c r="AG988" t="s">
        <v>1336</v>
      </c>
      <c r="AH988" t="s">
        <v>1289</v>
      </c>
      <c r="AI988" t="s">
        <v>1295</v>
      </c>
      <c r="AJ988" s="12" t="s">
        <v>1297</v>
      </c>
      <c r="AK988" t="s">
        <v>125</v>
      </c>
      <c r="AL988" t="s">
        <v>125</v>
      </c>
      <c r="AM988" s="8">
        <v>45178</v>
      </c>
      <c r="AN988" s="12" t="s">
        <v>1297</v>
      </c>
      <c r="AO988" s="12" t="s">
        <v>1297</v>
      </c>
      <c r="AP988" t="s">
        <v>1703</v>
      </c>
      <c r="AQ988" t="s">
        <v>120</v>
      </c>
      <c r="AR988" s="35">
        <v>441644</v>
      </c>
      <c r="AS988" t="s">
        <v>1703</v>
      </c>
      <c r="AU988" s="29" t="str">
        <f>IFERROR(Table4[[#This Row],[THT]]/Table4[[#This Row],[ACD_CALLS]],"")</f>
        <v/>
      </c>
      <c r="AV988" s="29">
        <f>COUNTIF(Roster!B:B,Table4[[#This Row],[EMPLID]])</f>
        <v>1</v>
      </c>
      <c r="AW988" s="29">
        <f>IF(Table4[[#This Row],[Is Agent ]]=0,"",SUM(Table4[[#This Row],[I_ACD_TIME]],Table4[[#This Row],[I_ACD_OTHER_TIME]],Table4[[#This Row],[I_ACD_AUX_OUT_TIME]],Table4[[#This Row],[I_ACW_TIME]]))</f>
        <v>0</v>
      </c>
    </row>
    <row r="989" spans="1:49" x14ac:dyDescent="0.25">
      <c r="A989" s="29" t="str">
        <f>CONCATENATE(Table4[[#This Row],[CMSID]],"-",Table4[[#This Row],[CALL_DATE]])</f>
        <v>441644-45175</v>
      </c>
      <c r="B989">
        <v>39972101</v>
      </c>
      <c r="C989" s="8">
        <v>45175</v>
      </c>
      <c r="D989" t="s">
        <v>123</v>
      </c>
      <c r="E989">
        <v>0</v>
      </c>
      <c r="F989">
        <v>0</v>
      </c>
      <c r="G989">
        <v>0</v>
      </c>
      <c r="H989">
        <v>0</v>
      </c>
      <c r="I989">
        <v>0</v>
      </c>
      <c r="J989">
        <v>0</v>
      </c>
      <c r="K989">
        <v>0</v>
      </c>
      <c r="L989">
        <v>0</v>
      </c>
      <c r="M989">
        <v>0</v>
      </c>
      <c r="N989">
        <v>0</v>
      </c>
      <c r="O989">
        <v>0</v>
      </c>
      <c r="P989">
        <v>0</v>
      </c>
      <c r="Q989">
        <v>0</v>
      </c>
      <c r="R989">
        <v>0</v>
      </c>
      <c r="S989">
        <v>0</v>
      </c>
      <c r="T989">
        <v>0</v>
      </c>
      <c r="U989">
        <v>34</v>
      </c>
      <c r="V989">
        <v>34</v>
      </c>
      <c r="W989">
        <v>0</v>
      </c>
      <c r="X989">
        <v>29</v>
      </c>
      <c r="Y989">
        <v>0</v>
      </c>
      <c r="Z989">
        <v>0</v>
      </c>
      <c r="AA989">
        <v>0</v>
      </c>
      <c r="AB989">
        <v>0</v>
      </c>
      <c r="AC989">
        <v>0</v>
      </c>
      <c r="AD989">
        <v>0</v>
      </c>
      <c r="AE989">
        <v>0</v>
      </c>
      <c r="AF989">
        <v>0</v>
      </c>
      <c r="AG989" t="s">
        <v>1336</v>
      </c>
      <c r="AH989" t="s">
        <v>1289</v>
      </c>
      <c r="AI989" t="s">
        <v>1295</v>
      </c>
      <c r="AJ989" s="12" t="s">
        <v>1297</v>
      </c>
      <c r="AK989" t="s">
        <v>125</v>
      </c>
      <c r="AL989" t="s">
        <v>125</v>
      </c>
      <c r="AM989" s="8">
        <v>45178</v>
      </c>
      <c r="AN989" s="12" t="s">
        <v>1297</v>
      </c>
      <c r="AO989" s="12" t="s">
        <v>1297</v>
      </c>
      <c r="AP989" t="s">
        <v>1703</v>
      </c>
      <c r="AQ989" t="s">
        <v>120</v>
      </c>
      <c r="AR989" s="35">
        <v>441644</v>
      </c>
      <c r="AS989" t="s">
        <v>1703</v>
      </c>
      <c r="AU989" s="29" t="str">
        <f>IFERROR(Table4[[#This Row],[THT]]/Table4[[#This Row],[ACD_CALLS]],"")</f>
        <v/>
      </c>
      <c r="AV989" s="29">
        <f>COUNTIF(Roster!B:B,Table4[[#This Row],[EMPLID]])</f>
        <v>1</v>
      </c>
      <c r="AW989" s="29">
        <f>IF(Table4[[#This Row],[Is Agent ]]=0,"",SUM(Table4[[#This Row],[I_ACD_TIME]],Table4[[#This Row],[I_ACD_OTHER_TIME]],Table4[[#This Row],[I_ACD_AUX_OUT_TIME]],Table4[[#This Row],[I_ACW_TIME]]))</f>
        <v>0</v>
      </c>
    </row>
    <row r="990" spans="1:49" x14ac:dyDescent="0.25">
      <c r="A990" s="29" t="str">
        <f>CONCATENATE(Table4[[#This Row],[CMSID]],"-",Table4[[#This Row],[CALL_DATE]])</f>
        <v>231642-45178</v>
      </c>
      <c r="B990">
        <v>143239102</v>
      </c>
      <c r="C990" s="8">
        <v>45178</v>
      </c>
      <c r="D990" t="s">
        <v>118</v>
      </c>
      <c r="E990">
        <v>29</v>
      </c>
      <c r="F990">
        <v>0</v>
      </c>
      <c r="G990">
        <v>19917</v>
      </c>
      <c r="H990">
        <v>3008</v>
      </c>
      <c r="I990">
        <v>1158</v>
      </c>
      <c r="J990">
        <v>10</v>
      </c>
      <c r="K990">
        <v>0</v>
      </c>
      <c r="L990">
        <v>4703</v>
      </c>
      <c r="M990">
        <v>0</v>
      </c>
      <c r="N990">
        <v>0</v>
      </c>
      <c r="O990">
        <v>29</v>
      </c>
      <c r="P990">
        <v>4736</v>
      </c>
      <c r="Q990">
        <v>20</v>
      </c>
      <c r="R990">
        <v>136</v>
      </c>
      <c r="S990">
        <v>3</v>
      </c>
      <c r="T990">
        <v>0</v>
      </c>
      <c r="U990">
        <v>39431</v>
      </c>
      <c r="V990">
        <v>14154</v>
      </c>
      <c r="W990">
        <v>1860</v>
      </c>
      <c r="X990">
        <v>20</v>
      </c>
      <c r="Y990">
        <v>1693</v>
      </c>
      <c r="Z990">
        <v>2515</v>
      </c>
      <c r="AA990">
        <v>0</v>
      </c>
      <c r="AB990">
        <v>8370</v>
      </c>
      <c r="AC990">
        <v>337</v>
      </c>
      <c r="AD990">
        <v>0</v>
      </c>
      <c r="AE990">
        <v>0</v>
      </c>
      <c r="AF990">
        <v>0</v>
      </c>
      <c r="AG990" t="s">
        <v>1440</v>
      </c>
      <c r="AH990" t="s">
        <v>1287</v>
      </c>
      <c r="AI990" t="s">
        <v>1295</v>
      </c>
      <c r="AJ990" s="12" t="s">
        <v>1297</v>
      </c>
      <c r="AK990" t="s">
        <v>126</v>
      </c>
      <c r="AL990" t="s">
        <v>126</v>
      </c>
      <c r="AM990" s="8">
        <v>45178</v>
      </c>
      <c r="AN990" s="12" t="s">
        <v>1297</v>
      </c>
      <c r="AO990" s="12" t="s">
        <v>1297</v>
      </c>
      <c r="AP990" t="s">
        <v>1703</v>
      </c>
      <c r="AQ990" t="s">
        <v>120</v>
      </c>
      <c r="AR990" s="35">
        <v>231642</v>
      </c>
      <c r="AS990" t="s">
        <v>1703</v>
      </c>
      <c r="AU990" s="29">
        <f>IFERROR(Table4[[#This Row],[THT]]/Table4[[#This Row],[ACD_CALLS]],"")</f>
        <v>0</v>
      </c>
      <c r="AV990" s="29">
        <f>COUNTIF(Roster!B:B,Table4[[#This Row],[EMPLID]])</f>
        <v>1</v>
      </c>
      <c r="AW990" s="29">
        <f>IF(Table4[[#This Row],[Is Agent ]]=0,"",SUM(Table4[[#This Row],[I_ACD_TIME]],Table4[[#This Row],[I_ACD_OTHER_TIME]],Table4[[#This Row],[I_ACD_AUX_OUT_TIME]],Table4[[#This Row],[I_ACW_TIME]]))</f>
        <v>24093</v>
      </c>
    </row>
    <row r="991" spans="1:49" x14ac:dyDescent="0.25">
      <c r="A991" s="29" t="str">
        <f>CONCATENATE(Table4[[#This Row],[CMSID]],"-",Table4[[#This Row],[CALL_DATE]])</f>
        <v>231642-45173</v>
      </c>
      <c r="B991">
        <v>143239102</v>
      </c>
      <c r="C991" s="8">
        <v>45173</v>
      </c>
      <c r="D991" t="s">
        <v>118</v>
      </c>
      <c r="E991">
        <v>26</v>
      </c>
      <c r="F991">
        <v>0</v>
      </c>
      <c r="G991">
        <v>16316</v>
      </c>
      <c r="H991">
        <v>3729</v>
      </c>
      <c r="I991">
        <v>170</v>
      </c>
      <c r="J991">
        <v>33</v>
      </c>
      <c r="K991">
        <v>0</v>
      </c>
      <c r="L991">
        <v>1178</v>
      </c>
      <c r="M991">
        <v>0</v>
      </c>
      <c r="N991">
        <v>0</v>
      </c>
      <c r="O991">
        <v>19</v>
      </c>
      <c r="P991">
        <v>3899</v>
      </c>
      <c r="Q991">
        <v>20</v>
      </c>
      <c r="R991">
        <v>121</v>
      </c>
      <c r="S991">
        <v>2</v>
      </c>
      <c r="T991">
        <v>0</v>
      </c>
      <c r="U991">
        <v>36653</v>
      </c>
      <c r="V991">
        <v>15186</v>
      </c>
      <c r="W991">
        <v>1268</v>
      </c>
      <c r="X991">
        <v>147</v>
      </c>
      <c r="Y991">
        <v>0</v>
      </c>
      <c r="Z991">
        <v>2335</v>
      </c>
      <c r="AA991">
        <v>2</v>
      </c>
      <c r="AB991">
        <v>5765</v>
      </c>
      <c r="AC991">
        <v>945</v>
      </c>
      <c r="AD991">
        <v>0</v>
      </c>
      <c r="AE991">
        <v>5748</v>
      </c>
      <c r="AF991">
        <v>0</v>
      </c>
      <c r="AG991" t="s">
        <v>1440</v>
      </c>
      <c r="AH991" t="s">
        <v>1287</v>
      </c>
      <c r="AI991" t="s">
        <v>1295</v>
      </c>
      <c r="AJ991" s="12" t="s">
        <v>1297</v>
      </c>
      <c r="AK991" t="s">
        <v>126</v>
      </c>
      <c r="AL991" t="s">
        <v>126</v>
      </c>
      <c r="AM991" s="8">
        <v>45178</v>
      </c>
      <c r="AN991" s="12" t="s">
        <v>1297</v>
      </c>
      <c r="AO991" s="12" t="s">
        <v>1297</v>
      </c>
      <c r="AP991" t="s">
        <v>1703</v>
      </c>
      <c r="AQ991" t="s">
        <v>120</v>
      </c>
      <c r="AR991" s="35">
        <v>231642</v>
      </c>
      <c r="AS991" t="s">
        <v>1703</v>
      </c>
      <c r="AU991" s="29">
        <f>IFERROR(Table4[[#This Row],[THT]]/Table4[[#This Row],[ACD_CALLS]],"")</f>
        <v>0</v>
      </c>
      <c r="AV991" s="29">
        <f>COUNTIF(Roster!B:B,Table4[[#This Row],[EMPLID]])</f>
        <v>1</v>
      </c>
      <c r="AW991" s="29">
        <f>IF(Table4[[#This Row],[Is Agent ]]=0,"",SUM(Table4[[#This Row],[I_ACD_TIME]],Table4[[#This Row],[I_ACD_OTHER_TIME]],Table4[[#This Row],[I_ACD_AUX_OUT_TIME]],Table4[[#This Row],[I_ACW_TIME]]))</f>
        <v>20248</v>
      </c>
    </row>
    <row r="992" spans="1:49" x14ac:dyDescent="0.25">
      <c r="A992" s="29" t="str">
        <f>CONCATENATE(Table4[[#This Row],[CMSID]],"-",Table4[[#This Row],[CALL_DATE]])</f>
        <v>231642-45170</v>
      </c>
      <c r="B992">
        <v>143239102</v>
      </c>
      <c r="C992" s="8">
        <v>45170</v>
      </c>
      <c r="D992" t="s">
        <v>118</v>
      </c>
      <c r="E992">
        <v>36</v>
      </c>
      <c r="F992">
        <v>0</v>
      </c>
      <c r="G992">
        <v>18131</v>
      </c>
      <c r="H992">
        <v>1948</v>
      </c>
      <c r="I992">
        <v>366</v>
      </c>
      <c r="J992">
        <v>51</v>
      </c>
      <c r="K992">
        <v>0</v>
      </c>
      <c r="L992">
        <v>837</v>
      </c>
      <c r="M992">
        <v>0</v>
      </c>
      <c r="N992">
        <v>0</v>
      </c>
      <c r="O992">
        <v>16</v>
      </c>
      <c r="P992">
        <v>2319</v>
      </c>
      <c r="Q992">
        <v>9</v>
      </c>
      <c r="R992">
        <v>170</v>
      </c>
      <c r="S992">
        <v>1</v>
      </c>
      <c r="T992">
        <v>0</v>
      </c>
      <c r="U992">
        <v>29483</v>
      </c>
      <c r="V992">
        <v>7849</v>
      </c>
      <c r="W992">
        <v>91</v>
      </c>
      <c r="X992">
        <v>59</v>
      </c>
      <c r="Y992">
        <v>0</v>
      </c>
      <c r="Z992">
        <v>1747</v>
      </c>
      <c r="AA992">
        <v>0</v>
      </c>
      <c r="AB992">
        <v>4887</v>
      </c>
      <c r="AC992">
        <v>777</v>
      </c>
      <c r="AD992">
        <v>0</v>
      </c>
      <c r="AE992">
        <v>0</v>
      </c>
      <c r="AF992">
        <v>0</v>
      </c>
      <c r="AG992" t="s">
        <v>1440</v>
      </c>
      <c r="AH992" t="s">
        <v>1287</v>
      </c>
      <c r="AI992" t="s">
        <v>1295</v>
      </c>
      <c r="AJ992" s="12" t="s">
        <v>1297</v>
      </c>
      <c r="AK992" t="s">
        <v>126</v>
      </c>
      <c r="AL992" t="s">
        <v>126</v>
      </c>
      <c r="AM992" s="8">
        <v>45171</v>
      </c>
      <c r="AN992" s="12" t="s">
        <v>1297</v>
      </c>
      <c r="AO992" s="12" t="s">
        <v>1297</v>
      </c>
      <c r="AP992" t="s">
        <v>1703</v>
      </c>
      <c r="AQ992" t="s">
        <v>120</v>
      </c>
      <c r="AR992" s="35">
        <v>231642</v>
      </c>
      <c r="AS992" t="s">
        <v>1703</v>
      </c>
      <c r="AU992" s="29">
        <f>IFERROR(Table4[[#This Row],[THT]]/Table4[[#This Row],[ACD_CALLS]],"")</f>
        <v>0</v>
      </c>
      <c r="AV992" s="29">
        <f>COUNTIF(Roster!B:B,Table4[[#This Row],[EMPLID]])</f>
        <v>1</v>
      </c>
      <c r="AW992" s="29">
        <f>IF(Table4[[#This Row],[Is Agent ]]=0,"",SUM(Table4[[#This Row],[I_ACD_TIME]],Table4[[#This Row],[I_ACD_OTHER_TIME]],Table4[[#This Row],[I_ACD_AUX_OUT_TIME]],Table4[[#This Row],[I_ACW_TIME]]))</f>
        <v>20496</v>
      </c>
    </row>
    <row r="993" spans="1:49" x14ac:dyDescent="0.25">
      <c r="A993" s="29" t="str">
        <f>CONCATENATE(Table4[[#This Row],[CMSID]],"-",Table4[[#This Row],[CALL_DATE]])</f>
        <v>231642-45177</v>
      </c>
      <c r="B993">
        <v>143239102</v>
      </c>
      <c r="C993" s="8">
        <v>45177</v>
      </c>
      <c r="D993" t="s">
        <v>118</v>
      </c>
      <c r="E993">
        <v>36</v>
      </c>
      <c r="F993">
        <v>0</v>
      </c>
      <c r="G993">
        <v>23928</v>
      </c>
      <c r="H993">
        <v>3565</v>
      </c>
      <c r="I993">
        <v>346</v>
      </c>
      <c r="J993">
        <v>17</v>
      </c>
      <c r="K993">
        <v>0</v>
      </c>
      <c r="L993">
        <v>877</v>
      </c>
      <c r="M993">
        <v>0</v>
      </c>
      <c r="N993">
        <v>0</v>
      </c>
      <c r="O993">
        <v>18</v>
      </c>
      <c r="P993">
        <v>3913</v>
      </c>
      <c r="Q993">
        <v>22</v>
      </c>
      <c r="R993">
        <v>172</v>
      </c>
      <c r="S993">
        <v>3</v>
      </c>
      <c r="T993">
        <v>1</v>
      </c>
      <c r="U993">
        <v>36411</v>
      </c>
      <c r="V993">
        <v>7490</v>
      </c>
      <c r="W993">
        <v>871</v>
      </c>
      <c r="X993">
        <v>170</v>
      </c>
      <c r="Y993">
        <v>0</v>
      </c>
      <c r="Z993">
        <v>2488</v>
      </c>
      <c r="AA993">
        <v>1</v>
      </c>
      <c r="AB993">
        <v>4463</v>
      </c>
      <c r="AC993">
        <v>0</v>
      </c>
      <c r="AD993">
        <v>0</v>
      </c>
      <c r="AE993">
        <v>0</v>
      </c>
      <c r="AF993">
        <v>0</v>
      </c>
      <c r="AG993" t="s">
        <v>1440</v>
      </c>
      <c r="AH993" t="s">
        <v>1287</v>
      </c>
      <c r="AI993" t="s">
        <v>1295</v>
      </c>
      <c r="AJ993" s="12" t="s">
        <v>1297</v>
      </c>
      <c r="AK993" t="s">
        <v>126</v>
      </c>
      <c r="AL993" t="s">
        <v>126</v>
      </c>
      <c r="AM993" s="8">
        <v>45178</v>
      </c>
      <c r="AN993" s="12" t="s">
        <v>1297</v>
      </c>
      <c r="AO993" s="12" t="s">
        <v>1297</v>
      </c>
      <c r="AP993" t="s">
        <v>1703</v>
      </c>
      <c r="AQ993" t="s">
        <v>120</v>
      </c>
      <c r="AR993" s="35">
        <v>231642</v>
      </c>
      <c r="AS993" t="s">
        <v>1703</v>
      </c>
      <c r="AU993" s="29">
        <f>IFERROR(Table4[[#This Row],[THT]]/Table4[[#This Row],[ACD_CALLS]],"")</f>
        <v>0</v>
      </c>
      <c r="AV993" s="29">
        <f>COUNTIF(Roster!B:B,Table4[[#This Row],[EMPLID]])</f>
        <v>1</v>
      </c>
      <c r="AW993" s="29">
        <f>IF(Table4[[#This Row],[Is Agent ]]=0,"",SUM(Table4[[#This Row],[I_ACD_TIME]],Table4[[#This Row],[I_ACD_OTHER_TIME]],Table4[[#This Row],[I_ACD_AUX_OUT_TIME]],Table4[[#This Row],[I_ACW_TIME]]))</f>
        <v>27856</v>
      </c>
    </row>
    <row r="994" spans="1:49" x14ac:dyDescent="0.25">
      <c r="A994" s="29" t="str">
        <f>CONCATENATE(Table4[[#This Row],[CMSID]],"-",Table4[[#This Row],[CALL_DATE]])</f>
        <v>231642-45173</v>
      </c>
      <c r="B994">
        <v>143239102</v>
      </c>
      <c r="C994" s="8">
        <v>45173</v>
      </c>
      <c r="D994" t="s">
        <v>123</v>
      </c>
      <c r="E994">
        <v>0</v>
      </c>
      <c r="F994">
        <v>0</v>
      </c>
      <c r="G994">
        <v>0</v>
      </c>
      <c r="H994">
        <v>0</v>
      </c>
      <c r="I994">
        <v>0</v>
      </c>
      <c r="J994">
        <v>0</v>
      </c>
      <c r="K994">
        <v>0</v>
      </c>
      <c r="L994">
        <v>0</v>
      </c>
      <c r="M994">
        <v>0</v>
      </c>
      <c r="N994">
        <v>0</v>
      </c>
      <c r="O994">
        <v>0</v>
      </c>
      <c r="P994">
        <v>0</v>
      </c>
      <c r="Q994">
        <v>0</v>
      </c>
      <c r="R994">
        <v>0</v>
      </c>
      <c r="S994">
        <v>0</v>
      </c>
      <c r="T994">
        <v>0</v>
      </c>
      <c r="U994">
        <v>0</v>
      </c>
      <c r="V994">
        <v>0</v>
      </c>
      <c r="W994">
        <v>0</v>
      </c>
      <c r="X994">
        <v>0</v>
      </c>
      <c r="Y994">
        <v>0</v>
      </c>
      <c r="Z994">
        <v>0</v>
      </c>
      <c r="AA994">
        <v>0</v>
      </c>
      <c r="AB994">
        <v>0</v>
      </c>
      <c r="AC994">
        <v>0</v>
      </c>
      <c r="AD994">
        <v>0</v>
      </c>
      <c r="AE994">
        <v>0</v>
      </c>
      <c r="AF994">
        <v>0</v>
      </c>
      <c r="AG994" t="s">
        <v>1440</v>
      </c>
      <c r="AH994" t="s">
        <v>1287</v>
      </c>
      <c r="AI994" t="s">
        <v>1295</v>
      </c>
      <c r="AJ994" s="12" t="s">
        <v>1297</v>
      </c>
      <c r="AK994" t="s">
        <v>126</v>
      </c>
      <c r="AL994" t="s">
        <v>126</v>
      </c>
      <c r="AM994" s="8">
        <v>45178</v>
      </c>
      <c r="AN994" s="12" t="s">
        <v>1297</v>
      </c>
      <c r="AO994" s="12" t="s">
        <v>1297</v>
      </c>
      <c r="AP994" t="s">
        <v>1703</v>
      </c>
      <c r="AQ994" t="s">
        <v>120</v>
      </c>
      <c r="AR994" s="35">
        <v>231642</v>
      </c>
      <c r="AS994" t="s">
        <v>1703</v>
      </c>
      <c r="AU994" s="29" t="str">
        <f>IFERROR(Table4[[#This Row],[THT]]/Table4[[#This Row],[ACD_CALLS]],"")</f>
        <v/>
      </c>
      <c r="AV994" s="29">
        <f>COUNTIF(Roster!B:B,Table4[[#This Row],[EMPLID]])</f>
        <v>1</v>
      </c>
      <c r="AW994" s="29">
        <f>IF(Table4[[#This Row],[Is Agent ]]=0,"",SUM(Table4[[#This Row],[I_ACD_TIME]],Table4[[#This Row],[I_ACD_OTHER_TIME]],Table4[[#This Row],[I_ACD_AUX_OUT_TIME]],Table4[[#This Row],[I_ACW_TIME]]))</f>
        <v>0</v>
      </c>
    </row>
    <row r="995" spans="1:49" x14ac:dyDescent="0.25">
      <c r="A995" s="29" t="str">
        <f>CONCATENATE(Table4[[#This Row],[CMSID]],"-",Table4[[#This Row],[CALL_DATE]])</f>
        <v>231642-45178</v>
      </c>
      <c r="B995">
        <v>143239102</v>
      </c>
      <c r="C995" s="8">
        <v>45178</v>
      </c>
      <c r="D995" t="s">
        <v>123</v>
      </c>
      <c r="E995">
        <v>1</v>
      </c>
      <c r="F995">
        <v>0</v>
      </c>
      <c r="G995">
        <v>305</v>
      </c>
      <c r="H995">
        <v>38</v>
      </c>
      <c r="I995">
        <v>0</v>
      </c>
      <c r="J995">
        <v>0</v>
      </c>
      <c r="K995">
        <v>0</v>
      </c>
      <c r="L995">
        <v>0</v>
      </c>
      <c r="M995">
        <v>0</v>
      </c>
      <c r="N995">
        <v>0</v>
      </c>
      <c r="O995">
        <v>0</v>
      </c>
      <c r="P995">
        <v>38</v>
      </c>
      <c r="Q995">
        <v>1</v>
      </c>
      <c r="R995">
        <v>3</v>
      </c>
      <c r="S995">
        <v>0</v>
      </c>
      <c r="T995">
        <v>0</v>
      </c>
      <c r="U995">
        <v>0</v>
      </c>
      <c r="V995">
        <v>0</v>
      </c>
      <c r="W995">
        <v>0</v>
      </c>
      <c r="X995">
        <v>0</v>
      </c>
      <c r="Y995">
        <v>0</v>
      </c>
      <c r="Z995">
        <v>0</v>
      </c>
      <c r="AA995">
        <v>0</v>
      </c>
      <c r="AB995">
        <v>0</v>
      </c>
      <c r="AC995">
        <v>0</v>
      </c>
      <c r="AD995">
        <v>0</v>
      </c>
      <c r="AE995">
        <v>0</v>
      </c>
      <c r="AF995">
        <v>0</v>
      </c>
      <c r="AG995" t="s">
        <v>1440</v>
      </c>
      <c r="AH995" t="s">
        <v>1287</v>
      </c>
      <c r="AI995" t="s">
        <v>1295</v>
      </c>
      <c r="AJ995" s="12" t="s">
        <v>1297</v>
      </c>
      <c r="AK995" t="s">
        <v>126</v>
      </c>
      <c r="AL995" t="s">
        <v>126</v>
      </c>
      <c r="AM995" s="8">
        <v>45178</v>
      </c>
      <c r="AN995" s="12" t="s">
        <v>1297</v>
      </c>
      <c r="AO995" s="12" t="s">
        <v>1297</v>
      </c>
      <c r="AP995" t="s">
        <v>1703</v>
      </c>
      <c r="AQ995" t="s">
        <v>120</v>
      </c>
      <c r="AR995" s="35">
        <v>231642</v>
      </c>
      <c r="AS995" t="s">
        <v>1703</v>
      </c>
      <c r="AU995" s="29">
        <f>IFERROR(Table4[[#This Row],[THT]]/Table4[[#This Row],[ACD_CALLS]],"")</f>
        <v>0</v>
      </c>
      <c r="AV995" s="29">
        <f>COUNTIF(Roster!B:B,Table4[[#This Row],[EMPLID]])</f>
        <v>1</v>
      </c>
      <c r="AW995" s="29">
        <f>IF(Table4[[#This Row],[Is Agent ]]=0,"",SUM(Table4[[#This Row],[I_ACD_TIME]],Table4[[#This Row],[I_ACD_OTHER_TIME]],Table4[[#This Row],[I_ACD_AUX_OUT_TIME]],Table4[[#This Row],[I_ACW_TIME]]))</f>
        <v>343</v>
      </c>
    </row>
    <row r="996" spans="1:49" x14ac:dyDescent="0.25">
      <c r="A996" s="29" t="str">
        <f>CONCATENATE(Table4[[#This Row],[CMSID]],"-",Table4[[#This Row],[CALL_DATE]])</f>
        <v>231642-45176</v>
      </c>
      <c r="B996">
        <v>143239102</v>
      </c>
      <c r="C996" s="8">
        <v>45176</v>
      </c>
      <c r="D996" t="s">
        <v>118</v>
      </c>
      <c r="E996">
        <v>31</v>
      </c>
      <c r="F996">
        <v>0</v>
      </c>
      <c r="G996">
        <v>23042</v>
      </c>
      <c r="H996">
        <v>4578</v>
      </c>
      <c r="I996">
        <v>44</v>
      </c>
      <c r="J996">
        <v>54</v>
      </c>
      <c r="K996">
        <v>0</v>
      </c>
      <c r="L996">
        <v>2160</v>
      </c>
      <c r="M996">
        <v>0</v>
      </c>
      <c r="N996">
        <v>0</v>
      </c>
      <c r="O996">
        <v>19</v>
      </c>
      <c r="P996">
        <v>4622</v>
      </c>
      <c r="Q996">
        <v>20</v>
      </c>
      <c r="R996">
        <v>148</v>
      </c>
      <c r="S996">
        <v>2</v>
      </c>
      <c r="T996">
        <v>0</v>
      </c>
      <c r="U996">
        <v>38046</v>
      </c>
      <c r="V996">
        <v>9146</v>
      </c>
      <c r="W996">
        <v>1078</v>
      </c>
      <c r="X996">
        <v>183</v>
      </c>
      <c r="Y996">
        <v>0</v>
      </c>
      <c r="Z996">
        <v>2617</v>
      </c>
      <c r="AA996">
        <v>0</v>
      </c>
      <c r="AB996">
        <v>5587</v>
      </c>
      <c r="AC996">
        <v>0</v>
      </c>
      <c r="AD996">
        <v>0</v>
      </c>
      <c r="AE996">
        <v>329</v>
      </c>
      <c r="AF996">
        <v>0</v>
      </c>
      <c r="AG996" t="s">
        <v>1440</v>
      </c>
      <c r="AH996" t="s">
        <v>1287</v>
      </c>
      <c r="AI996" t="s">
        <v>1295</v>
      </c>
      <c r="AJ996" s="12" t="s">
        <v>1297</v>
      </c>
      <c r="AK996" t="s">
        <v>126</v>
      </c>
      <c r="AL996" t="s">
        <v>126</v>
      </c>
      <c r="AM996" s="8">
        <v>45178</v>
      </c>
      <c r="AN996" s="12" t="s">
        <v>1297</v>
      </c>
      <c r="AO996" s="12" t="s">
        <v>1297</v>
      </c>
      <c r="AP996" t="s">
        <v>1703</v>
      </c>
      <c r="AQ996" t="s">
        <v>120</v>
      </c>
      <c r="AR996" s="35">
        <v>231642</v>
      </c>
      <c r="AS996" t="s">
        <v>1703</v>
      </c>
      <c r="AU996" s="29">
        <f>IFERROR(Table4[[#This Row],[THT]]/Table4[[#This Row],[ACD_CALLS]],"")</f>
        <v>0</v>
      </c>
      <c r="AV996" s="29">
        <f>COUNTIF(Roster!B:B,Table4[[#This Row],[EMPLID]])</f>
        <v>1</v>
      </c>
      <c r="AW996" s="29">
        <f>IF(Table4[[#This Row],[Is Agent ]]=0,"",SUM(Table4[[#This Row],[I_ACD_TIME]],Table4[[#This Row],[I_ACD_OTHER_TIME]],Table4[[#This Row],[I_ACD_AUX_OUT_TIME]],Table4[[#This Row],[I_ACW_TIME]]))</f>
        <v>27718</v>
      </c>
    </row>
    <row r="997" spans="1:49" x14ac:dyDescent="0.25">
      <c r="A997" s="29" t="str">
        <f>CONCATENATE(Table4[[#This Row],[CMSID]],"-",Table4[[#This Row],[CALL_DATE]])</f>
        <v>231642-45176</v>
      </c>
      <c r="B997">
        <v>143239102</v>
      </c>
      <c r="C997" s="8">
        <v>45176</v>
      </c>
      <c r="D997" t="s">
        <v>123</v>
      </c>
      <c r="E997">
        <v>0</v>
      </c>
      <c r="F997">
        <v>0</v>
      </c>
      <c r="G997">
        <v>0</v>
      </c>
      <c r="H997">
        <v>0</v>
      </c>
      <c r="I997">
        <v>0</v>
      </c>
      <c r="J997">
        <v>0</v>
      </c>
      <c r="K997">
        <v>0</v>
      </c>
      <c r="L997">
        <v>0</v>
      </c>
      <c r="M997">
        <v>0</v>
      </c>
      <c r="N997">
        <v>0</v>
      </c>
      <c r="O997">
        <v>0</v>
      </c>
      <c r="P997">
        <v>0</v>
      </c>
      <c r="Q997">
        <v>0</v>
      </c>
      <c r="R997">
        <v>0</v>
      </c>
      <c r="S997">
        <v>0</v>
      </c>
      <c r="T997">
        <v>0</v>
      </c>
      <c r="U997">
        <v>0</v>
      </c>
      <c r="V997">
        <v>0</v>
      </c>
      <c r="W997">
        <v>0</v>
      </c>
      <c r="X997">
        <v>0</v>
      </c>
      <c r="Y997">
        <v>0</v>
      </c>
      <c r="Z997">
        <v>0</v>
      </c>
      <c r="AA997">
        <v>0</v>
      </c>
      <c r="AB997">
        <v>0</v>
      </c>
      <c r="AC997">
        <v>0</v>
      </c>
      <c r="AD997">
        <v>0</v>
      </c>
      <c r="AE997">
        <v>0</v>
      </c>
      <c r="AF997">
        <v>0</v>
      </c>
      <c r="AG997" t="s">
        <v>1440</v>
      </c>
      <c r="AH997" t="s">
        <v>1287</v>
      </c>
      <c r="AI997" t="s">
        <v>1295</v>
      </c>
      <c r="AJ997" s="12" t="s">
        <v>1297</v>
      </c>
      <c r="AK997" t="s">
        <v>126</v>
      </c>
      <c r="AL997" t="s">
        <v>126</v>
      </c>
      <c r="AM997" s="8">
        <v>45178</v>
      </c>
      <c r="AN997" s="12" t="s">
        <v>1297</v>
      </c>
      <c r="AO997" s="12" t="s">
        <v>1297</v>
      </c>
      <c r="AP997" t="s">
        <v>1703</v>
      </c>
      <c r="AQ997" t="s">
        <v>120</v>
      </c>
      <c r="AR997" s="35">
        <v>231642</v>
      </c>
      <c r="AS997" t="s">
        <v>1703</v>
      </c>
      <c r="AU997" s="29" t="str">
        <f>IFERROR(Table4[[#This Row],[THT]]/Table4[[#This Row],[ACD_CALLS]],"")</f>
        <v/>
      </c>
      <c r="AV997" s="29">
        <f>COUNTIF(Roster!B:B,Table4[[#This Row],[EMPLID]])</f>
        <v>1</v>
      </c>
      <c r="AW997" s="29">
        <f>IF(Table4[[#This Row],[Is Agent ]]=0,"",SUM(Table4[[#This Row],[I_ACD_TIME]],Table4[[#This Row],[I_ACD_OTHER_TIME]],Table4[[#This Row],[I_ACD_AUX_OUT_TIME]],Table4[[#This Row],[I_ACW_TIME]]))</f>
        <v>0</v>
      </c>
    </row>
    <row r="998" spans="1:49" x14ac:dyDescent="0.25">
      <c r="A998" s="29" t="str">
        <f>CONCATENATE(Table4[[#This Row],[CMSID]],"-",Table4[[#This Row],[CALL_DATE]])</f>
        <v>231642-45170</v>
      </c>
      <c r="B998">
        <v>143239102</v>
      </c>
      <c r="C998" s="8">
        <v>45170</v>
      </c>
      <c r="D998" t="s">
        <v>123</v>
      </c>
      <c r="E998">
        <v>1</v>
      </c>
      <c r="F998">
        <v>0</v>
      </c>
      <c r="G998">
        <v>1045</v>
      </c>
      <c r="H998">
        <v>190</v>
      </c>
      <c r="I998">
        <v>0</v>
      </c>
      <c r="J998">
        <v>5</v>
      </c>
      <c r="K998">
        <v>0</v>
      </c>
      <c r="L998">
        <v>0</v>
      </c>
      <c r="M998">
        <v>0</v>
      </c>
      <c r="N998">
        <v>0</v>
      </c>
      <c r="O998">
        <v>0</v>
      </c>
      <c r="P998">
        <v>190</v>
      </c>
      <c r="Q998">
        <v>1</v>
      </c>
      <c r="R998">
        <v>3</v>
      </c>
      <c r="S998">
        <v>0</v>
      </c>
      <c r="T998">
        <v>0</v>
      </c>
      <c r="U998">
        <v>0</v>
      </c>
      <c r="V998">
        <v>0</v>
      </c>
      <c r="W998">
        <v>0</v>
      </c>
      <c r="X998">
        <v>0</v>
      </c>
      <c r="Y998">
        <v>0</v>
      </c>
      <c r="Z998">
        <v>0</v>
      </c>
      <c r="AA998">
        <v>0</v>
      </c>
      <c r="AB998">
        <v>0</v>
      </c>
      <c r="AC998">
        <v>0</v>
      </c>
      <c r="AD998">
        <v>0</v>
      </c>
      <c r="AE998">
        <v>0</v>
      </c>
      <c r="AF998">
        <v>0</v>
      </c>
      <c r="AG998" t="s">
        <v>1440</v>
      </c>
      <c r="AH998" t="s">
        <v>1287</v>
      </c>
      <c r="AI998" t="s">
        <v>1295</v>
      </c>
      <c r="AJ998" s="12" t="s">
        <v>1297</v>
      </c>
      <c r="AK998" t="s">
        <v>126</v>
      </c>
      <c r="AL998" t="s">
        <v>126</v>
      </c>
      <c r="AM998" s="8">
        <v>45171</v>
      </c>
      <c r="AN998" s="12" t="s">
        <v>1297</v>
      </c>
      <c r="AO998" s="12" t="s">
        <v>1297</v>
      </c>
      <c r="AP998" t="s">
        <v>1703</v>
      </c>
      <c r="AQ998" t="s">
        <v>120</v>
      </c>
      <c r="AR998" s="35">
        <v>231642</v>
      </c>
      <c r="AS998" t="s">
        <v>1703</v>
      </c>
      <c r="AU998" s="29">
        <f>IFERROR(Table4[[#This Row],[THT]]/Table4[[#This Row],[ACD_CALLS]],"")</f>
        <v>0</v>
      </c>
      <c r="AV998" s="29">
        <f>COUNTIF(Roster!B:B,Table4[[#This Row],[EMPLID]])</f>
        <v>1</v>
      </c>
      <c r="AW998" s="29">
        <f>IF(Table4[[#This Row],[Is Agent ]]=0,"",SUM(Table4[[#This Row],[I_ACD_TIME]],Table4[[#This Row],[I_ACD_OTHER_TIME]],Table4[[#This Row],[I_ACD_AUX_OUT_TIME]],Table4[[#This Row],[I_ACW_TIME]]))</f>
        <v>1240</v>
      </c>
    </row>
    <row r="999" spans="1:49" x14ac:dyDescent="0.25">
      <c r="A999" s="29" t="str">
        <f>CONCATENATE(Table4[[#This Row],[CMSID]],"-",Table4[[#This Row],[CALL_DATE]])</f>
        <v>231642-45177</v>
      </c>
      <c r="B999">
        <v>143239102</v>
      </c>
      <c r="C999" s="8">
        <v>45177</v>
      </c>
      <c r="D999" t="s">
        <v>123</v>
      </c>
      <c r="E999">
        <v>1</v>
      </c>
      <c r="F999">
        <v>0</v>
      </c>
      <c r="G999">
        <v>365</v>
      </c>
      <c r="H999">
        <v>0</v>
      </c>
      <c r="I999">
        <v>0</v>
      </c>
      <c r="J999">
        <v>0</v>
      </c>
      <c r="K999">
        <v>0</v>
      </c>
      <c r="L999">
        <v>0</v>
      </c>
      <c r="M999">
        <v>0</v>
      </c>
      <c r="N999">
        <v>0</v>
      </c>
      <c r="O999">
        <v>0</v>
      </c>
      <c r="P999">
        <v>0</v>
      </c>
      <c r="Q999">
        <v>0</v>
      </c>
      <c r="R999">
        <v>3</v>
      </c>
      <c r="S999">
        <v>0</v>
      </c>
      <c r="T999">
        <v>0</v>
      </c>
      <c r="U999">
        <v>0</v>
      </c>
      <c r="V999">
        <v>0</v>
      </c>
      <c r="W999">
        <v>0</v>
      </c>
      <c r="X999">
        <v>0</v>
      </c>
      <c r="Y999">
        <v>0</v>
      </c>
      <c r="Z999">
        <v>0</v>
      </c>
      <c r="AA999">
        <v>0</v>
      </c>
      <c r="AB999">
        <v>0</v>
      </c>
      <c r="AC999">
        <v>0</v>
      </c>
      <c r="AD999">
        <v>0</v>
      </c>
      <c r="AE999">
        <v>0</v>
      </c>
      <c r="AF999">
        <v>0</v>
      </c>
      <c r="AG999" t="s">
        <v>1440</v>
      </c>
      <c r="AH999" t="s">
        <v>1287</v>
      </c>
      <c r="AI999" t="s">
        <v>1295</v>
      </c>
      <c r="AJ999" s="12" t="s">
        <v>1297</v>
      </c>
      <c r="AK999" t="s">
        <v>126</v>
      </c>
      <c r="AL999" t="s">
        <v>126</v>
      </c>
      <c r="AM999" s="8">
        <v>45178</v>
      </c>
      <c r="AN999" s="12" t="s">
        <v>1297</v>
      </c>
      <c r="AO999" s="12" t="s">
        <v>1297</v>
      </c>
      <c r="AP999" t="s">
        <v>1703</v>
      </c>
      <c r="AQ999" t="s">
        <v>120</v>
      </c>
      <c r="AR999" s="35">
        <v>231642</v>
      </c>
      <c r="AS999" t="s">
        <v>1703</v>
      </c>
      <c r="AU999" s="29">
        <f>IFERROR(Table4[[#This Row],[THT]]/Table4[[#This Row],[ACD_CALLS]],"")</f>
        <v>0</v>
      </c>
      <c r="AV999" s="29">
        <f>COUNTIF(Roster!B:B,Table4[[#This Row],[EMPLID]])</f>
        <v>1</v>
      </c>
      <c r="AW999" s="29">
        <f>IF(Table4[[#This Row],[Is Agent ]]=0,"",SUM(Table4[[#This Row],[I_ACD_TIME]],Table4[[#This Row],[I_ACD_OTHER_TIME]],Table4[[#This Row],[I_ACD_AUX_OUT_TIME]],Table4[[#This Row],[I_ACW_TIME]]))</f>
        <v>365</v>
      </c>
    </row>
    <row r="1000" spans="1:49" x14ac:dyDescent="0.25">
      <c r="A1000" s="29" t="str">
        <f>CONCATENATE(Table4[[#This Row],[CMSID]],"-",Table4[[#This Row],[CALL_DATE]])</f>
        <v>165641-45175</v>
      </c>
      <c r="B1000">
        <v>155129101</v>
      </c>
      <c r="C1000" s="8">
        <v>45175</v>
      </c>
      <c r="D1000" t="s">
        <v>123</v>
      </c>
      <c r="E1000">
        <v>1</v>
      </c>
      <c r="F1000">
        <v>0</v>
      </c>
      <c r="G1000">
        <v>80</v>
      </c>
      <c r="H1000">
        <v>0</v>
      </c>
      <c r="I1000">
        <v>0</v>
      </c>
      <c r="J1000">
        <v>0</v>
      </c>
      <c r="K1000">
        <v>0</v>
      </c>
      <c r="L1000">
        <v>722</v>
      </c>
      <c r="M1000">
        <v>0</v>
      </c>
      <c r="N1000">
        <v>0</v>
      </c>
      <c r="O1000">
        <v>6</v>
      </c>
      <c r="P1000">
        <v>0</v>
      </c>
      <c r="Q1000">
        <v>0</v>
      </c>
      <c r="R1000">
        <v>3</v>
      </c>
      <c r="S1000">
        <v>0</v>
      </c>
      <c r="T1000">
        <v>0</v>
      </c>
      <c r="U1000">
        <v>27104</v>
      </c>
      <c r="V1000">
        <v>7071</v>
      </c>
      <c r="W1000">
        <v>1765</v>
      </c>
      <c r="X1000">
        <v>36</v>
      </c>
      <c r="Y1000">
        <v>0</v>
      </c>
      <c r="Z1000">
        <v>1713</v>
      </c>
      <c r="AA1000">
        <v>0</v>
      </c>
      <c r="AB1000">
        <v>4568</v>
      </c>
      <c r="AC1000">
        <v>95</v>
      </c>
      <c r="AD1000">
        <v>0</v>
      </c>
      <c r="AE1000">
        <v>620</v>
      </c>
      <c r="AF1000">
        <v>0</v>
      </c>
      <c r="AG1000" t="s">
        <v>1452</v>
      </c>
      <c r="AH1000" t="s">
        <v>1290</v>
      </c>
      <c r="AI1000" t="s">
        <v>1295</v>
      </c>
      <c r="AJ1000" s="12" t="s">
        <v>1297</v>
      </c>
      <c r="AK1000" t="s">
        <v>125</v>
      </c>
      <c r="AL1000" t="s">
        <v>125</v>
      </c>
      <c r="AM1000" s="8">
        <v>45178</v>
      </c>
      <c r="AN1000" s="12" t="s">
        <v>1297</v>
      </c>
      <c r="AO1000" s="12" t="s">
        <v>1297</v>
      </c>
      <c r="AP1000" t="s">
        <v>1703</v>
      </c>
      <c r="AQ1000" t="s">
        <v>120</v>
      </c>
      <c r="AR1000" s="35">
        <v>165641</v>
      </c>
      <c r="AS1000" t="s">
        <v>1703</v>
      </c>
      <c r="AU1000" s="29">
        <f>IFERROR(Table4[[#This Row],[THT]]/Table4[[#This Row],[ACD_CALLS]],"")</f>
        <v>0</v>
      </c>
      <c r="AV1000" s="29">
        <f>COUNTIF(Roster!B:B,Table4[[#This Row],[EMPLID]])</f>
        <v>1</v>
      </c>
      <c r="AW1000" s="29">
        <f>IF(Table4[[#This Row],[Is Agent ]]=0,"",SUM(Table4[[#This Row],[I_ACD_TIME]],Table4[[#This Row],[I_ACD_OTHER_TIME]],Table4[[#This Row],[I_ACD_AUX_OUT_TIME]],Table4[[#This Row],[I_ACW_TIME]]))</f>
        <v>80</v>
      </c>
    </row>
    <row r="1001" spans="1:49" x14ac:dyDescent="0.25">
      <c r="A1001" s="29" t="str">
        <f>CONCATENATE(Table4[[#This Row],[CMSID]],"-",Table4[[#This Row],[CALL_DATE]])</f>
        <v>165641-45175</v>
      </c>
      <c r="B1001">
        <v>155129101</v>
      </c>
      <c r="C1001" s="8">
        <v>45175</v>
      </c>
      <c r="D1001" t="s">
        <v>118</v>
      </c>
      <c r="E1001">
        <v>32</v>
      </c>
      <c r="F1001">
        <v>0</v>
      </c>
      <c r="G1001">
        <v>16293</v>
      </c>
      <c r="H1001">
        <v>1740</v>
      </c>
      <c r="I1001">
        <v>20</v>
      </c>
      <c r="J1001">
        <v>2</v>
      </c>
      <c r="K1001">
        <v>0</v>
      </c>
      <c r="L1001">
        <v>20</v>
      </c>
      <c r="M1001">
        <v>0</v>
      </c>
      <c r="N1001">
        <v>0</v>
      </c>
      <c r="O1001">
        <v>3</v>
      </c>
      <c r="P1001">
        <v>1760</v>
      </c>
      <c r="Q1001">
        <v>8</v>
      </c>
      <c r="R1001">
        <v>150</v>
      </c>
      <c r="S1001">
        <v>1</v>
      </c>
      <c r="T1001">
        <v>0</v>
      </c>
      <c r="U1001">
        <v>0</v>
      </c>
      <c r="V1001">
        <v>0</v>
      </c>
      <c r="W1001">
        <v>0</v>
      </c>
      <c r="X1001">
        <v>0</v>
      </c>
      <c r="Y1001">
        <v>0</v>
      </c>
      <c r="Z1001">
        <v>0</v>
      </c>
      <c r="AA1001">
        <v>0</v>
      </c>
      <c r="AB1001">
        <v>0</v>
      </c>
      <c r="AC1001">
        <v>0</v>
      </c>
      <c r="AD1001">
        <v>0</v>
      </c>
      <c r="AE1001">
        <v>0</v>
      </c>
      <c r="AF1001">
        <v>0</v>
      </c>
      <c r="AG1001" t="s">
        <v>1452</v>
      </c>
      <c r="AH1001" t="s">
        <v>1290</v>
      </c>
      <c r="AI1001" t="s">
        <v>1295</v>
      </c>
      <c r="AJ1001" s="12" t="s">
        <v>1297</v>
      </c>
      <c r="AK1001" t="s">
        <v>125</v>
      </c>
      <c r="AL1001" t="s">
        <v>125</v>
      </c>
      <c r="AM1001" s="8">
        <v>45178</v>
      </c>
      <c r="AN1001" s="12" t="s">
        <v>1297</v>
      </c>
      <c r="AO1001" s="12" t="s">
        <v>1297</v>
      </c>
      <c r="AP1001" t="s">
        <v>1703</v>
      </c>
      <c r="AQ1001" t="s">
        <v>120</v>
      </c>
      <c r="AR1001" s="35">
        <v>165641</v>
      </c>
      <c r="AS1001" t="s">
        <v>1703</v>
      </c>
      <c r="AU1001" s="29">
        <f>IFERROR(Table4[[#This Row],[THT]]/Table4[[#This Row],[ACD_CALLS]],"")</f>
        <v>0</v>
      </c>
      <c r="AV1001" s="29">
        <f>COUNTIF(Roster!B:B,Table4[[#This Row],[EMPLID]])</f>
        <v>1</v>
      </c>
      <c r="AW1001" s="29">
        <f>IF(Table4[[#This Row],[Is Agent ]]=0,"",SUM(Table4[[#This Row],[I_ACD_TIME]],Table4[[#This Row],[I_ACD_OTHER_TIME]],Table4[[#This Row],[I_ACD_AUX_OUT_TIME]],Table4[[#This Row],[I_ACW_TIME]]))</f>
        <v>18055</v>
      </c>
    </row>
    <row r="1002" spans="1:49" x14ac:dyDescent="0.25">
      <c r="A1002" s="29" t="str">
        <f>CONCATENATE(Table4[[#This Row],[CMSID]],"-",Table4[[#This Row],[CALL_DATE]])</f>
        <v>75640-45170</v>
      </c>
      <c r="B1002">
        <v>62348102</v>
      </c>
      <c r="C1002" s="8">
        <v>45170</v>
      </c>
      <c r="D1002" t="s">
        <v>118</v>
      </c>
      <c r="E1002">
        <v>39</v>
      </c>
      <c r="F1002">
        <v>0</v>
      </c>
      <c r="G1002">
        <v>15906</v>
      </c>
      <c r="H1002">
        <v>1617</v>
      </c>
      <c r="I1002">
        <v>573</v>
      </c>
      <c r="J1002">
        <v>5</v>
      </c>
      <c r="K1002">
        <v>0</v>
      </c>
      <c r="L1002">
        <v>1132</v>
      </c>
      <c r="M1002">
        <v>0</v>
      </c>
      <c r="N1002">
        <v>0</v>
      </c>
      <c r="O1002">
        <v>15</v>
      </c>
      <c r="P1002">
        <v>2255</v>
      </c>
      <c r="Q1002">
        <v>19</v>
      </c>
      <c r="R1002">
        <v>183</v>
      </c>
      <c r="S1002">
        <v>6</v>
      </c>
      <c r="T1002">
        <v>0</v>
      </c>
      <c r="U1002">
        <v>0</v>
      </c>
      <c r="V1002">
        <v>0</v>
      </c>
      <c r="W1002">
        <v>0</v>
      </c>
      <c r="X1002">
        <v>0</v>
      </c>
      <c r="Y1002">
        <v>0</v>
      </c>
      <c r="Z1002">
        <v>0</v>
      </c>
      <c r="AA1002">
        <v>0</v>
      </c>
      <c r="AB1002">
        <v>0</v>
      </c>
      <c r="AC1002">
        <v>0</v>
      </c>
      <c r="AD1002">
        <v>0</v>
      </c>
      <c r="AE1002">
        <v>0</v>
      </c>
      <c r="AF1002">
        <v>0</v>
      </c>
      <c r="AG1002" t="s">
        <v>1359</v>
      </c>
      <c r="AH1002" t="s">
        <v>1284</v>
      </c>
      <c r="AI1002" t="s">
        <v>1295</v>
      </c>
      <c r="AJ1002" s="12" t="s">
        <v>1297</v>
      </c>
      <c r="AK1002" t="s">
        <v>128</v>
      </c>
      <c r="AL1002" t="s">
        <v>128</v>
      </c>
      <c r="AM1002" s="8">
        <v>45171</v>
      </c>
      <c r="AN1002" s="12" t="s">
        <v>1297</v>
      </c>
      <c r="AO1002" s="12" t="s">
        <v>1297</v>
      </c>
      <c r="AP1002" t="s">
        <v>1703</v>
      </c>
      <c r="AQ1002" t="s">
        <v>120</v>
      </c>
      <c r="AR1002" s="35">
        <v>75640</v>
      </c>
      <c r="AS1002" t="s">
        <v>1703</v>
      </c>
      <c r="AU1002" s="29">
        <f>IFERROR(Table4[[#This Row],[THT]]/Table4[[#This Row],[ACD_CALLS]],"")</f>
        <v>0</v>
      </c>
      <c r="AV1002" s="29">
        <f>COUNTIF(Roster!B:B,Table4[[#This Row],[EMPLID]])</f>
        <v>1</v>
      </c>
      <c r="AW1002" s="29">
        <f>IF(Table4[[#This Row],[Is Agent ]]=0,"",SUM(Table4[[#This Row],[I_ACD_TIME]],Table4[[#This Row],[I_ACD_OTHER_TIME]],Table4[[#This Row],[I_ACD_AUX_OUT_TIME]],Table4[[#This Row],[I_ACW_TIME]]))</f>
        <v>18101</v>
      </c>
    </row>
    <row r="1003" spans="1:49" x14ac:dyDescent="0.25">
      <c r="A1003" s="29" t="str">
        <f>CONCATENATE(Table4[[#This Row],[CMSID]],"-",Table4[[#This Row],[CALL_DATE]])</f>
        <v>75640-45174</v>
      </c>
      <c r="B1003">
        <v>62348102</v>
      </c>
      <c r="C1003" s="8">
        <v>45174</v>
      </c>
      <c r="D1003" t="s">
        <v>123</v>
      </c>
      <c r="E1003">
        <v>2</v>
      </c>
      <c r="F1003">
        <v>0</v>
      </c>
      <c r="G1003">
        <v>1074</v>
      </c>
      <c r="H1003">
        <v>402</v>
      </c>
      <c r="I1003">
        <v>316</v>
      </c>
      <c r="J1003">
        <v>0</v>
      </c>
      <c r="K1003">
        <v>0</v>
      </c>
      <c r="L1003">
        <v>2151</v>
      </c>
      <c r="M1003">
        <v>0</v>
      </c>
      <c r="N1003">
        <v>0</v>
      </c>
      <c r="O1003">
        <v>13</v>
      </c>
      <c r="P1003">
        <v>1630</v>
      </c>
      <c r="Q1003">
        <v>7</v>
      </c>
      <c r="R1003">
        <v>6</v>
      </c>
      <c r="S1003">
        <v>3</v>
      </c>
      <c r="T1003">
        <v>0</v>
      </c>
      <c r="U1003">
        <v>27660</v>
      </c>
      <c r="V1003">
        <v>9983</v>
      </c>
      <c r="W1003">
        <v>1978</v>
      </c>
      <c r="X1003">
        <v>35</v>
      </c>
      <c r="Y1003">
        <v>0</v>
      </c>
      <c r="Z1003">
        <v>1869</v>
      </c>
      <c r="AA1003">
        <v>0</v>
      </c>
      <c r="AB1003">
        <v>6400</v>
      </c>
      <c r="AC1003">
        <v>0</v>
      </c>
      <c r="AD1003">
        <v>0</v>
      </c>
      <c r="AE1003">
        <v>406</v>
      </c>
      <c r="AF1003">
        <v>0</v>
      </c>
      <c r="AG1003" t="s">
        <v>1359</v>
      </c>
      <c r="AH1003" t="s">
        <v>1284</v>
      </c>
      <c r="AI1003" t="s">
        <v>1295</v>
      </c>
      <c r="AJ1003" s="12" t="s">
        <v>1297</v>
      </c>
      <c r="AK1003" t="s">
        <v>128</v>
      </c>
      <c r="AL1003" t="s">
        <v>128</v>
      </c>
      <c r="AM1003" s="8">
        <v>45178</v>
      </c>
      <c r="AN1003" s="12" t="s">
        <v>1297</v>
      </c>
      <c r="AO1003" s="12" t="s">
        <v>1297</v>
      </c>
      <c r="AP1003" t="s">
        <v>1703</v>
      </c>
      <c r="AQ1003" t="s">
        <v>120</v>
      </c>
      <c r="AR1003" s="35">
        <v>75640</v>
      </c>
      <c r="AS1003" t="s">
        <v>1703</v>
      </c>
      <c r="AU1003" s="29">
        <f>IFERROR(Table4[[#This Row],[THT]]/Table4[[#This Row],[ACD_CALLS]],"")</f>
        <v>0</v>
      </c>
      <c r="AV1003" s="29">
        <f>COUNTIF(Roster!B:B,Table4[[#This Row],[EMPLID]])</f>
        <v>1</v>
      </c>
      <c r="AW1003" s="29">
        <f>IF(Table4[[#This Row],[Is Agent ]]=0,"",SUM(Table4[[#This Row],[I_ACD_TIME]],Table4[[#This Row],[I_ACD_OTHER_TIME]],Table4[[#This Row],[I_ACD_AUX_OUT_TIME]],Table4[[#This Row],[I_ACW_TIME]]))</f>
        <v>1792</v>
      </c>
    </row>
    <row r="1004" spans="1:49" x14ac:dyDescent="0.25">
      <c r="A1004" s="29" t="str">
        <f>CONCATENATE(Table4[[#This Row],[CMSID]],"-",Table4[[#This Row],[CALL_DATE]])</f>
        <v>75640-45174</v>
      </c>
      <c r="B1004">
        <v>62348102</v>
      </c>
      <c r="C1004" s="8">
        <v>45174</v>
      </c>
      <c r="D1004" t="s">
        <v>118</v>
      </c>
      <c r="E1004">
        <v>35</v>
      </c>
      <c r="F1004">
        <v>0</v>
      </c>
      <c r="G1004">
        <v>12757</v>
      </c>
      <c r="H1004">
        <v>1291</v>
      </c>
      <c r="I1004">
        <v>718</v>
      </c>
      <c r="J1004">
        <v>0</v>
      </c>
      <c r="K1004">
        <v>0</v>
      </c>
      <c r="L1004">
        <v>938</v>
      </c>
      <c r="M1004">
        <v>0</v>
      </c>
      <c r="N1004">
        <v>0</v>
      </c>
      <c r="O1004">
        <v>9</v>
      </c>
      <c r="P1004">
        <v>2095</v>
      </c>
      <c r="Q1004">
        <v>16</v>
      </c>
      <c r="R1004">
        <v>169</v>
      </c>
      <c r="S1004">
        <v>4</v>
      </c>
      <c r="T1004">
        <v>0</v>
      </c>
      <c r="U1004">
        <v>0</v>
      </c>
      <c r="V1004">
        <v>0</v>
      </c>
      <c r="W1004">
        <v>0</v>
      </c>
      <c r="X1004">
        <v>0</v>
      </c>
      <c r="Y1004">
        <v>0</v>
      </c>
      <c r="Z1004">
        <v>0</v>
      </c>
      <c r="AA1004">
        <v>0</v>
      </c>
      <c r="AB1004">
        <v>0</v>
      </c>
      <c r="AC1004">
        <v>0</v>
      </c>
      <c r="AD1004">
        <v>0</v>
      </c>
      <c r="AE1004">
        <v>0</v>
      </c>
      <c r="AF1004">
        <v>0</v>
      </c>
      <c r="AG1004" t="s">
        <v>1359</v>
      </c>
      <c r="AH1004" t="s">
        <v>1284</v>
      </c>
      <c r="AI1004" t="s">
        <v>1295</v>
      </c>
      <c r="AJ1004" s="12" t="s">
        <v>1297</v>
      </c>
      <c r="AK1004" t="s">
        <v>128</v>
      </c>
      <c r="AL1004" t="s">
        <v>128</v>
      </c>
      <c r="AM1004" s="8">
        <v>45178</v>
      </c>
      <c r="AN1004" s="12" t="s">
        <v>1297</v>
      </c>
      <c r="AO1004" s="12" t="s">
        <v>1297</v>
      </c>
      <c r="AP1004" t="s">
        <v>1703</v>
      </c>
      <c r="AQ1004" t="s">
        <v>120</v>
      </c>
      <c r="AR1004" s="35">
        <v>75640</v>
      </c>
      <c r="AS1004" t="s">
        <v>1703</v>
      </c>
      <c r="AU1004" s="29">
        <f>IFERROR(Table4[[#This Row],[THT]]/Table4[[#This Row],[ACD_CALLS]],"")</f>
        <v>0</v>
      </c>
      <c r="AV1004" s="29">
        <f>COUNTIF(Roster!B:B,Table4[[#This Row],[EMPLID]])</f>
        <v>1</v>
      </c>
      <c r="AW1004" s="29">
        <f>IF(Table4[[#This Row],[Is Agent ]]=0,"",SUM(Table4[[#This Row],[I_ACD_TIME]],Table4[[#This Row],[I_ACD_OTHER_TIME]],Table4[[#This Row],[I_ACD_AUX_OUT_TIME]],Table4[[#This Row],[I_ACW_TIME]]))</f>
        <v>14766</v>
      </c>
    </row>
    <row r="1005" spans="1:49" x14ac:dyDescent="0.25">
      <c r="A1005" s="29" t="str">
        <f>CONCATENATE(Table4[[#This Row],[CMSID]],"-",Table4[[#This Row],[CALL_DATE]])</f>
        <v>75640-45177</v>
      </c>
      <c r="B1005">
        <v>62348102</v>
      </c>
      <c r="C1005" s="8">
        <v>45177</v>
      </c>
      <c r="D1005" t="s">
        <v>123</v>
      </c>
      <c r="E1005">
        <v>0</v>
      </c>
      <c r="F1005">
        <v>0</v>
      </c>
      <c r="G1005">
        <v>0</v>
      </c>
      <c r="H1005">
        <v>0</v>
      </c>
      <c r="I1005">
        <v>0</v>
      </c>
      <c r="J1005">
        <v>0</v>
      </c>
      <c r="K1005">
        <v>0</v>
      </c>
      <c r="L1005">
        <v>706</v>
      </c>
      <c r="M1005">
        <v>0</v>
      </c>
      <c r="N1005">
        <v>0</v>
      </c>
      <c r="O1005">
        <v>6</v>
      </c>
      <c r="P1005">
        <v>30</v>
      </c>
      <c r="Q1005">
        <v>1</v>
      </c>
      <c r="R1005">
        <v>0</v>
      </c>
      <c r="S1005">
        <v>0</v>
      </c>
      <c r="T1005">
        <v>0</v>
      </c>
      <c r="U1005">
        <v>28143</v>
      </c>
      <c r="V1005">
        <v>10559</v>
      </c>
      <c r="W1005">
        <v>842</v>
      </c>
      <c r="X1005">
        <v>57</v>
      </c>
      <c r="Y1005">
        <v>0</v>
      </c>
      <c r="Z1005">
        <v>2056</v>
      </c>
      <c r="AA1005">
        <v>0</v>
      </c>
      <c r="AB1005">
        <v>4288</v>
      </c>
      <c r="AC1005">
        <v>157</v>
      </c>
      <c r="AD1005">
        <v>0</v>
      </c>
      <c r="AE1005">
        <v>862</v>
      </c>
      <c r="AF1005">
        <v>0</v>
      </c>
      <c r="AG1005" t="s">
        <v>1359</v>
      </c>
      <c r="AH1005" t="s">
        <v>1284</v>
      </c>
      <c r="AI1005" t="s">
        <v>1295</v>
      </c>
      <c r="AJ1005" s="12" t="s">
        <v>1297</v>
      </c>
      <c r="AK1005" t="s">
        <v>128</v>
      </c>
      <c r="AL1005" t="s">
        <v>128</v>
      </c>
      <c r="AM1005" s="8">
        <v>45178</v>
      </c>
      <c r="AN1005" s="12" t="s">
        <v>1297</v>
      </c>
      <c r="AO1005" s="12" t="s">
        <v>1297</v>
      </c>
      <c r="AP1005" t="s">
        <v>1703</v>
      </c>
      <c r="AQ1005" t="s">
        <v>120</v>
      </c>
      <c r="AR1005" s="35">
        <v>75640</v>
      </c>
      <c r="AS1005" t="s">
        <v>1703</v>
      </c>
      <c r="AU1005" s="29" t="str">
        <f>IFERROR(Table4[[#This Row],[THT]]/Table4[[#This Row],[ACD_CALLS]],"")</f>
        <v/>
      </c>
      <c r="AV1005" s="29">
        <f>COUNTIF(Roster!B:B,Table4[[#This Row],[EMPLID]])</f>
        <v>1</v>
      </c>
      <c r="AW1005" s="29">
        <f>IF(Table4[[#This Row],[Is Agent ]]=0,"",SUM(Table4[[#This Row],[I_ACD_TIME]],Table4[[#This Row],[I_ACD_OTHER_TIME]],Table4[[#This Row],[I_ACD_AUX_OUT_TIME]],Table4[[#This Row],[I_ACW_TIME]]))</f>
        <v>0</v>
      </c>
    </row>
    <row r="1006" spans="1:49" x14ac:dyDescent="0.25">
      <c r="A1006" s="29" t="str">
        <f>CONCATENATE(Table4[[#This Row],[CMSID]],"-",Table4[[#This Row],[CALL_DATE]])</f>
        <v>75640-45177</v>
      </c>
      <c r="B1006">
        <v>62348102</v>
      </c>
      <c r="C1006" s="8">
        <v>45177</v>
      </c>
      <c r="D1006" t="s">
        <v>118</v>
      </c>
      <c r="E1006">
        <v>33</v>
      </c>
      <c r="F1006">
        <v>1</v>
      </c>
      <c r="G1006">
        <v>13766</v>
      </c>
      <c r="H1006">
        <v>2566</v>
      </c>
      <c r="I1006">
        <v>518</v>
      </c>
      <c r="J1006">
        <v>0</v>
      </c>
      <c r="K1006">
        <v>0</v>
      </c>
      <c r="L1006">
        <v>2903</v>
      </c>
      <c r="M1006">
        <v>0</v>
      </c>
      <c r="N1006">
        <v>0</v>
      </c>
      <c r="O1006">
        <v>8</v>
      </c>
      <c r="P1006">
        <v>3645</v>
      </c>
      <c r="Q1006">
        <v>19</v>
      </c>
      <c r="R1006">
        <v>164</v>
      </c>
      <c r="S1006">
        <v>6</v>
      </c>
      <c r="T1006">
        <v>0</v>
      </c>
      <c r="U1006">
        <v>0</v>
      </c>
      <c r="V1006">
        <v>0</v>
      </c>
      <c r="W1006">
        <v>0</v>
      </c>
      <c r="X1006">
        <v>0</v>
      </c>
      <c r="Y1006">
        <v>0</v>
      </c>
      <c r="Z1006">
        <v>0</v>
      </c>
      <c r="AA1006">
        <v>0</v>
      </c>
      <c r="AB1006">
        <v>0</v>
      </c>
      <c r="AC1006">
        <v>0</v>
      </c>
      <c r="AD1006">
        <v>0</v>
      </c>
      <c r="AE1006">
        <v>0</v>
      </c>
      <c r="AF1006">
        <v>0</v>
      </c>
      <c r="AG1006" t="s">
        <v>1359</v>
      </c>
      <c r="AH1006" t="s">
        <v>1284</v>
      </c>
      <c r="AI1006" t="s">
        <v>1295</v>
      </c>
      <c r="AJ1006" s="12" t="s">
        <v>1297</v>
      </c>
      <c r="AK1006" t="s">
        <v>128</v>
      </c>
      <c r="AL1006" t="s">
        <v>128</v>
      </c>
      <c r="AM1006" s="8">
        <v>45178</v>
      </c>
      <c r="AN1006" s="12" t="s">
        <v>1297</v>
      </c>
      <c r="AO1006" s="12" t="s">
        <v>1297</v>
      </c>
      <c r="AP1006" t="s">
        <v>1703</v>
      </c>
      <c r="AQ1006" t="s">
        <v>120</v>
      </c>
      <c r="AR1006" s="35">
        <v>75640</v>
      </c>
      <c r="AS1006" t="s">
        <v>1703</v>
      </c>
      <c r="AU1006" s="29">
        <f>IFERROR(Table4[[#This Row],[THT]]/Table4[[#This Row],[ACD_CALLS]],"")</f>
        <v>0</v>
      </c>
      <c r="AV1006" s="29">
        <f>COUNTIF(Roster!B:B,Table4[[#This Row],[EMPLID]])</f>
        <v>1</v>
      </c>
      <c r="AW1006" s="29">
        <f>IF(Table4[[#This Row],[Is Agent ]]=0,"",SUM(Table4[[#This Row],[I_ACD_TIME]],Table4[[#This Row],[I_ACD_OTHER_TIME]],Table4[[#This Row],[I_ACD_AUX_OUT_TIME]],Table4[[#This Row],[I_ACW_TIME]]))</f>
        <v>16850</v>
      </c>
    </row>
    <row r="1007" spans="1:49" x14ac:dyDescent="0.25">
      <c r="A1007" s="29" t="str">
        <f>CONCATENATE(Table4[[#This Row],[CMSID]],"-",Table4[[#This Row],[CALL_DATE]])</f>
        <v>75640-45170</v>
      </c>
      <c r="B1007">
        <v>62348102</v>
      </c>
      <c r="C1007" s="8">
        <v>45170</v>
      </c>
      <c r="D1007" t="s">
        <v>123</v>
      </c>
      <c r="E1007">
        <v>2</v>
      </c>
      <c r="F1007">
        <v>0</v>
      </c>
      <c r="G1007">
        <v>557</v>
      </c>
      <c r="H1007">
        <v>200</v>
      </c>
      <c r="I1007">
        <v>32</v>
      </c>
      <c r="J1007">
        <v>0</v>
      </c>
      <c r="K1007">
        <v>0</v>
      </c>
      <c r="L1007">
        <v>1525</v>
      </c>
      <c r="M1007">
        <v>0</v>
      </c>
      <c r="N1007">
        <v>0</v>
      </c>
      <c r="O1007">
        <v>15</v>
      </c>
      <c r="P1007">
        <v>315</v>
      </c>
      <c r="Q1007">
        <v>4</v>
      </c>
      <c r="R1007">
        <v>5</v>
      </c>
      <c r="S1007">
        <v>2</v>
      </c>
      <c r="T1007">
        <v>0</v>
      </c>
      <c r="U1007">
        <v>28940</v>
      </c>
      <c r="V1007">
        <v>10326</v>
      </c>
      <c r="W1007">
        <v>141</v>
      </c>
      <c r="X1007">
        <v>26</v>
      </c>
      <c r="Y1007">
        <v>0</v>
      </c>
      <c r="Z1007">
        <v>1831</v>
      </c>
      <c r="AA1007">
        <v>0</v>
      </c>
      <c r="AB1007">
        <v>5430</v>
      </c>
      <c r="AC1007">
        <v>2</v>
      </c>
      <c r="AD1007">
        <v>0</v>
      </c>
      <c r="AE1007">
        <v>1841</v>
      </c>
      <c r="AF1007">
        <v>0</v>
      </c>
      <c r="AG1007" t="s">
        <v>1359</v>
      </c>
      <c r="AH1007" t="s">
        <v>1284</v>
      </c>
      <c r="AI1007" t="s">
        <v>1295</v>
      </c>
      <c r="AJ1007" s="12" t="s">
        <v>1297</v>
      </c>
      <c r="AK1007" t="s">
        <v>128</v>
      </c>
      <c r="AL1007" t="s">
        <v>128</v>
      </c>
      <c r="AM1007" s="8">
        <v>45171</v>
      </c>
      <c r="AN1007" s="12" t="s">
        <v>1297</v>
      </c>
      <c r="AO1007" s="12" t="s">
        <v>1297</v>
      </c>
      <c r="AP1007" t="s">
        <v>1703</v>
      </c>
      <c r="AQ1007" t="s">
        <v>120</v>
      </c>
      <c r="AR1007" s="35">
        <v>75640</v>
      </c>
      <c r="AS1007" t="s">
        <v>1703</v>
      </c>
      <c r="AU1007" s="29">
        <f>IFERROR(Table4[[#This Row],[THT]]/Table4[[#This Row],[ACD_CALLS]],"")</f>
        <v>0</v>
      </c>
      <c r="AV1007" s="29">
        <f>COUNTIF(Roster!B:B,Table4[[#This Row],[EMPLID]])</f>
        <v>1</v>
      </c>
      <c r="AW1007" s="29">
        <f>IF(Table4[[#This Row],[Is Agent ]]=0,"",SUM(Table4[[#This Row],[I_ACD_TIME]],Table4[[#This Row],[I_ACD_OTHER_TIME]],Table4[[#This Row],[I_ACD_AUX_OUT_TIME]],Table4[[#This Row],[I_ACW_TIME]]))</f>
        <v>789</v>
      </c>
    </row>
    <row r="1008" spans="1:49" x14ac:dyDescent="0.25">
      <c r="A1008" s="29" t="str">
        <f>CONCATENATE(Table4[[#This Row],[CMSID]],"-",Table4[[#This Row],[CALL_DATE]])</f>
        <v>97640-45175</v>
      </c>
      <c r="B1008">
        <v>59369102</v>
      </c>
      <c r="C1008" s="8">
        <v>45175</v>
      </c>
      <c r="D1008" t="s">
        <v>118</v>
      </c>
      <c r="E1008">
        <v>35</v>
      </c>
      <c r="F1008">
        <v>0</v>
      </c>
      <c r="G1008">
        <v>17903</v>
      </c>
      <c r="H1008">
        <v>4406</v>
      </c>
      <c r="I1008">
        <v>719</v>
      </c>
      <c r="J1008">
        <v>2</v>
      </c>
      <c r="K1008">
        <v>0</v>
      </c>
      <c r="L1008">
        <v>719</v>
      </c>
      <c r="M1008">
        <v>0</v>
      </c>
      <c r="N1008">
        <v>0</v>
      </c>
      <c r="O1008">
        <v>8</v>
      </c>
      <c r="P1008">
        <v>5162</v>
      </c>
      <c r="Q1008">
        <v>18</v>
      </c>
      <c r="R1008">
        <v>165</v>
      </c>
      <c r="S1008">
        <v>3</v>
      </c>
      <c r="T1008">
        <v>0</v>
      </c>
      <c r="U1008">
        <v>0</v>
      </c>
      <c r="V1008">
        <v>0</v>
      </c>
      <c r="W1008">
        <v>0</v>
      </c>
      <c r="X1008">
        <v>0</v>
      </c>
      <c r="Y1008">
        <v>0</v>
      </c>
      <c r="Z1008">
        <v>0</v>
      </c>
      <c r="AA1008">
        <v>0</v>
      </c>
      <c r="AB1008">
        <v>0</v>
      </c>
      <c r="AC1008">
        <v>0</v>
      </c>
      <c r="AD1008">
        <v>0</v>
      </c>
      <c r="AE1008">
        <v>0</v>
      </c>
      <c r="AF1008">
        <v>0</v>
      </c>
      <c r="AG1008" t="s">
        <v>1356</v>
      </c>
      <c r="AH1008" t="s">
        <v>1289</v>
      </c>
      <c r="AI1008" t="s">
        <v>1295</v>
      </c>
      <c r="AJ1008" s="12" t="s">
        <v>1297</v>
      </c>
      <c r="AK1008" t="s">
        <v>128</v>
      </c>
      <c r="AL1008" t="s">
        <v>128</v>
      </c>
      <c r="AM1008" s="8">
        <v>45178</v>
      </c>
      <c r="AN1008" s="12" t="s">
        <v>1297</v>
      </c>
      <c r="AO1008" s="12" t="s">
        <v>1297</v>
      </c>
      <c r="AP1008" t="s">
        <v>1703</v>
      </c>
      <c r="AQ1008" t="s">
        <v>120</v>
      </c>
      <c r="AR1008" s="35">
        <v>97640</v>
      </c>
      <c r="AS1008" t="s">
        <v>1703</v>
      </c>
      <c r="AU1008" s="29">
        <f>IFERROR(Table4[[#This Row],[THT]]/Table4[[#This Row],[ACD_CALLS]],"")</f>
        <v>0</v>
      </c>
      <c r="AV1008" s="29">
        <f>COUNTIF(Roster!B:B,Table4[[#This Row],[EMPLID]])</f>
        <v>1</v>
      </c>
      <c r="AW1008" s="29">
        <f>IF(Table4[[#This Row],[Is Agent ]]=0,"",SUM(Table4[[#This Row],[I_ACD_TIME]],Table4[[#This Row],[I_ACD_OTHER_TIME]],Table4[[#This Row],[I_ACD_AUX_OUT_TIME]],Table4[[#This Row],[I_ACW_TIME]]))</f>
        <v>23030</v>
      </c>
    </row>
    <row r="1009" spans="1:49" x14ac:dyDescent="0.25">
      <c r="A1009" s="29" t="str">
        <f>CONCATENATE(Table4[[#This Row],[CMSID]],"-",Table4[[#This Row],[CALL_DATE]])</f>
        <v>97640-45175</v>
      </c>
      <c r="B1009">
        <v>59369102</v>
      </c>
      <c r="C1009" s="8">
        <v>45175</v>
      </c>
      <c r="D1009" t="s">
        <v>123</v>
      </c>
      <c r="E1009">
        <v>0</v>
      </c>
      <c r="F1009">
        <v>0</v>
      </c>
      <c r="G1009">
        <v>0</v>
      </c>
      <c r="H1009">
        <v>0</v>
      </c>
      <c r="I1009">
        <v>0</v>
      </c>
      <c r="J1009">
        <v>0</v>
      </c>
      <c r="K1009">
        <v>0</v>
      </c>
      <c r="L1009">
        <v>200</v>
      </c>
      <c r="M1009">
        <v>0</v>
      </c>
      <c r="N1009">
        <v>0</v>
      </c>
      <c r="O1009">
        <v>3</v>
      </c>
      <c r="P1009">
        <v>0</v>
      </c>
      <c r="Q1009">
        <v>0</v>
      </c>
      <c r="R1009">
        <v>0</v>
      </c>
      <c r="S1009">
        <v>0</v>
      </c>
      <c r="T1009">
        <v>0</v>
      </c>
      <c r="U1009">
        <v>35079</v>
      </c>
      <c r="V1009">
        <v>9691</v>
      </c>
      <c r="W1009">
        <v>2912</v>
      </c>
      <c r="X1009">
        <v>549</v>
      </c>
      <c r="Y1009">
        <v>0</v>
      </c>
      <c r="Z1009">
        <v>2568</v>
      </c>
      <c r="AA1009">
        <v>0</v>
      </c>
      <c r="AB1009">
        <v>4539</v>
      </c>
      <c r="AC1009">
        <v>352</v>
      </c>
      <c r="AD1009">
        <v>0</v>
      </c>
      <c r="AE1009">
        <v>936</v>
      </c>
      <c r="AF1009">
        <v>0</v>
      </c>
      <c r="AG1009" t="s">
        <v>1356</v>
      </c>
      <c r="AH1009" t="s">
        <v>1289</v>
      </c>
      <c r="AI1009" t="s">
        <v>1295</v>
      </c>
      <c r="AJ1009" s="12" t="s">
        <v>1297</v>
      </c>
      <c r="AK1009" t="s">
        <v>128</v>
      </c>
      <c r="AL1009" t="s">
        <v>128</v>
      </c>
      <c r="AM1009" s="8">
        <v>45178</v>
      </c>
      <c r="AN1009" s="12" t="s">
        <v>1297</v>
      </c>
      <c r="AO1009" s="12" t="s">
        <v>1297</v>
      </c>
      <c r="AP1009" t="s">
        <v>1703</v>
      </c>
      <c r="AQ1009" t="s">
        <v>120</v>
      </c>
      <c r="AR1009" s="35">
        <v>97640</v>
      </c>
      <c r="AS1009" t="s">
        <v>1703</v>
      </c>
      <c r="AU1009" s="29" t="str">
        <f>IFERROR(Table4[[#This Row],[THT]]/Table4[[#This Row],[ACD_CALLS]],"")</f>
        <v/>
      </c>
      <c r="AV1009" s="29">
        <f>COUNTIF(Roster!B:B,Table4[[#This Row],[EMPLID]])</f>
        <v>1</v>
      </c>
      <c r="AW1009" s="29">
        <f>IF(Table4[[#This Row],[Is Agent ]]=0,"",SUM(Table4[[#This Row],[I_ACD_TIME]],Table4[[#This Row],[I_ACD_OTHER_TIME]],Table4[[#This Row],[I_ACD_AUX_OUT_TIME]],Table4[[#This Row],[I_ACW_TIME]]))</f>
        <v>0</v>
      </c>
    </row>
    <row r="1010" spans="1:49" x14ac:dyDescent="0.25">
      <c r="A1010" s="29" t="str">
        <f>CONCATENATE(Table4[[#This Row],[CMSID]],"-",Table4[[#This Row],[CALL_DATE]])</f>
        <v>97640-45174</v>
      </c>
      <c r="B1010">
        <v>59369102</v>
      </c>
      <c r="C1010" s="8">
        <v>45174</v>
      </c>
      <c r="D1010" t="s">
        <v>118</v>
      </c>
      <c r="E1010">
        <v>39</v>
      </c>
      <c r="F1010">
        <v>0</v>
      </c>
      <c r="G1010">
        <v>18661</v>
      </c>
      <c r="H1010">
        <v>4779</v>
      </c>
      <c r="I1010">
        <v>615</v>
      </c>
      <c r="J1010">
        <v>0</v>
      </c>
      <c r="K1010">
        <v>0</v>
      </c>
      <c r="L1010">
        <v>615</v>
      </c>
      <c r="M1010">
        <v>0</v>
      </c>
      <c r="N1010">
        <v>0</v>
      </c>
      <c r="O1010">
        <v>11</v>
      </c>
      <c r="P1010">
        <v>5436</v>
      </c>
      <c r="Q1010">
        <v>31</v>
      </c>
      <c r="R1010">
        <v>192</v>
      </c>
      <c r="S1010">
        <v>8</v>
      </c>
      <c r="T1010">
        <v>0</v>
      </c>
      <c r="U1010">
        <v>0</v>
      </c>
      <c r="V1010">
        <v>0</v>
      </c>
      <c r="W1010">
        <v>0</v>
      </c>
      <c r="X1010">
        <v>0</v>
      </c>
      <c r="Y1010">
        <v>0</v>
      </c>
      <c r="Z1010">
        <v>0</v>
      </c>
      <c r="AA1010">
        <v>0</v>
      </c>
      <c r="AB1010">
        <v>0</v>
      </c>
      <c r="AC1010">
        <v>0</v>
      </c>
      <c r="AD1010">
        <v>0</v>
      </c>
      <c r="AE1010">
        <v>0</v>
      </c>
      <c r="AF1010">
        <v>0</v>
      </c>
      <c r="AG1010" t="s">
        <v>1356</v>
      </c>
      <c r="AH1010" t="s">
        <v>1289</v>
      </c>
      <c r="AI1010" t="s">
        <v>1295</v>
      </c>
      <c r="AJ1010" s="12" t="s">
        <v>1297</v>
      </c>
      <c r="AK1010" t="s">
        <v>128</v>
      </c>
      <c r="AL1010" t="s">
        <v>128</v>
      </c>
      <c r="AM1010" s="8">
        <v>45178</v>
      </c>
      <c r="AN1010" s="12" t="s">
        <v>1297</v>
      </c>
      <c r="AO1010" s="12" t="s">
        <v>1297</v>
      </c>
      <c r="AP1010" t="s">
        <v>1703</v>
      </c>
      <c r="AQ1010" t="s">
        <v>120</v>
      </c>
      <c r="AR1010" s="35">
        <v>97640</v>
      </c>
      <c r="AS1010" t="s">
        <v>1703</v>
      </c>
      <c r="AU1010" s="29">
        <f>IFERROR(Table4[[#This Row],[THT]]/Table4[[#This Row],[ACD_CALLS]],"")</f>
        <v>0</v>
      </c>
      <c r="AV1010" s="29">
        <f>COUNTIF(Roster!B:B,Table4[[#This Row],[EMPLID]])</f>
        <v>1</v>
      </c>
      <c r="AW1010" s="29">
        <f>IF(Table4[[#This Row],[Is Agent ]]=0,"",SUM(Table4[[#This Row],[I_ACD_TIME]],Table4[[#This Row],[I_ACD_OTHER_TIME]],Table4[[#This Row],[I_ACD_AUX_OUT_TIME]],Table4[[#This Row],[I_ACW_TIME]]))</f>
        <v>24055</v>
      </c>
    </row>
    <row r="1011" spans="1:49" x14ac:dyDescent="0.25">
      <c r="A1011" s="29" t="str">
        <f>CONCATENATE(Table4[[#This Row],[CMSID]],"-",Table4[[#This Row],[CALL_DATE]])</f>
        <v>97640-45173</v>
      </c>
      <c r="B1011">
        <v>59369102</v>
      </c>
      <c r="C1011" s="8">
        <v>45173</v>
      </c>
      <c r="D1011" t="s">
        <v>118</v>
      </c>
      <c r="E1011">
        <v>30</v>
      </c>
      <c r="F1011">
        <v>1</v>
      </c>
      <c r="G1011">
        <v>18992</v>
      </c>
      <c r="H1011">
        <v>6455</v>
      </c>
      <c r="I1011">
        <v>260</v>
      </c>
      <c r="J1011">
        <v>0</v>
      </c>
      <c r="K1011">
        <v>0</v>
      </c>
      <c r="L1011">
        <v>260</v>
      </c>
      <c r="M1011">
        <v>0</v>
      </c>
      <c r="N1011">
        <v>0</v>
      </c>
      <c r="O1011">
        <v>4</v>
      </c>
      <c r="P1011">
        <v>6735</v>
      </c>
      <c r="Q1011">
        <v>21</v>
      </c>
      <c r="R1011">
        <v>143</v>
      </c>
      <c r="S1011">
        <v>2</v>
      </c>
      <c r="T1011">
        <v>0</v>
      </c>
      <c r="U1011">
        <v>0</v>
      </c>
      <c r="V1011">
        <v>0</v>
      </c>
      <c r="W1011">
        <v>0</v>
      </c>
      <c r="X1011">
        <v>0</v>
      </c>
      <c r="Y1011">
        <v>0</v>
      </c>
      <c r="Z1011">
        <v>0</v>
      </c>
      <c r="AA1011">
        <v>0</v>
      </c>
      <c r="AB1011">
        <v>0</v>
      </c>
      <c r="AC1011">
        <v>0</v>
      </c>
      <c r="AD1011">
        <v>0</v>
      </c>
      <c r="AE1011">
        <v>0</v>
      </c>
      <c r="AF1011">
        <v>0</v>
      </c>
      <c r="AG1011" t="s">
        <v>1356</v>
      </c>
      <c r="AH1011" t="s">
        <v>1289</v>
      </c>
      <c r="AI1011" t="s">
        <v>1295</v>
      </c>
      <c r="AJ1011" s="12" t="s">
        <v>1297</v>
      </c>
      <c r="AK1011" t="s">
        <v>128</v>
      </c>
      <c r="AL1011" t="s">
        <v>128</v>
      </c>
      <c r="AM1011" s="8">
        <v>45178</v>
      </c>
      <c r="AN1011" s="12" t="s">
        <v>1297</v>
      </c>
      <c r="AO1011" s="12" t="s">
        <v>1297</v>
      </c>
      <c r="AP1011" t="s">
        <v>1703</v>
      </c>
      <c r="AQ1011" t="s">
        <v>120</v>
      </c>
      <c r="AR1011" s="35">
        <v>97640</v>
      </c>
      <c r="AS1011" t="s">
        <v>1703</v>
      </c>
      <c r="AU1011" s="29">
        <f>IFERROR(Table4[[#This Row],[THT]]/Table4[[#This Row],[ACD_CALLS]],"")</f>
        <v>0</v>
      </c>
      <c r="AV1011" s="29">
        <f>COUNTIF(Roster!B:B,Table4[[#This Row],[EMPLID]])</f>
        <v>1</v>
      </c>
      <c r="AW1011" s="29">
        <f>IF(Table4[[#This Row],[Is Agent ]]=0,"",SUM(Table4[[#This Row],[I_ACD_TIME]],Table4[[#This Row],[I_ACD_OTHER_TIME]],Table4[[#This Row],[I_ACD_AUX_OUT_TIME]],Table4[[#This Row],[I_ACW_TIME]]))</f>
        <v>25707</v>
      </c>
    </row>
    <row r="1012" spans="1:49" x14ac:dyDescent="0.25">
      <c r="A1012" s="29" t="str">
        <f>CONCATENATE(Table4[[#This Row],[CMSID]],"-",Table4[[#This Row],[CALL_DATE]])</f>
        <v>97640-45173</v>
      </c>
      <c r="B1012">
        <v>59369102</v>
      </c>
      <c r="C1012" s="8">
        <v>45173</v>
      </c>
      <c r="D1012" t="s">
        <v>123</v>
      </c>
      <c r="E1012">
        <v>0</v>
      </c>
      <c r="F1012">
        <v>0</v>
      </c>
      <c r="G1012">
        <v>0</v>
      </c>
      <c r="H1012">
        <v>0</v>
      </c>
      <c r="I1012">
        <v>0</v>
      </c>
      <c r="J1012">
        <v>0</v>
      </c>
      <c r="K1012">
        <v>0</v>
      </c>
      <c r="L1012">
        <v>1095</v>
      </c>
      <c r="M1012">
        <v>0</v>
      </c>
      <c r="N1012">
        <v>0</v>
      </c>
      <c r="O1012">
        <v>8</v>
      </c>
      <c r="P1012">
        <v>108</v>
      </c>
      <c r="Q1012">
        <v>2</v>
      </c>
      <c r="R1012">
        <v>0</v>
      </c>
      <c r="S1012">
        <v>0</v>
      </c>
      <c r="T1012">
        <v>0</v>
      </c>
      <c r="U1012">
        <v>35549</v>
      </c>
      <c r="V1012">
        <v>8781</v>
      </c>
      <c r="W1012">
        <v>1178</v>
      </c>
      <c r="X1012">
        <v>187</v>
      </c>
      <c r="Y1012">
        <v>0</v>
      </c>
      <c r="Z1012">
        <v>2513</v>
      </c>
      <c r="AA1012">
        <v>0</v>
      </c>
      <c r="AB1012">
        <v>4068</v>
      </c>
      <c r="AC1012">
        <v>1351</v>
      </c>
      <c r="AD1012">
        <v>0</v>
      </c>
      <c r="AE1012">
        <v>385</v>
      </c>
      <c r="AF1012">
        <v>0</v>
      </c>
      <c r="AG1012" t="s">
        <v>1356</v>
      </c>
      <c r="AH1012" t="s">
        <v>1289</v>
      </c>
      <c r="AI1012" t="s">
        <v>1295</v>
      </c>
      <c r="AJ1012" s="12" t="s">
        <v>1297</v>
      </c>
      <c r="AK1012" t="s">
        <v>128</v>
      </c>
      <c r="AL1012" t="s">
        <v>128</v>
      </c>
      <c r="AM1012" s="8">
        <v>45178</v>
      </c>
      <c r="AN1012" s="12" t="s">
        <v>1297</v>
      </c>
      <c r="AO1012" s="12" t="s">
        <v>1297</v>
      </c>
      <c r="AP1012" t="s">
        <v>1703</v>
      </c>
      <c r="AQ1012" t="s">
        <v>120</v>
      </c>
      <c r="AR1012" s="35">
        <v>97640</v>
      </c>
      <c r="AS1012" t="s">
        <v>1703</v>
      </c>
      <c r="AU1012" s="29" t="str">
        <f>IFERROR(Table4[[#This Row],[THT]]/Table4[[#This Row],[ACD_CALLS]],"")</f>
        <v/>
      </c>
      <c r="AV1012" s="29">
        <f>COUNTIF(Roster!B:B,Table4[[#This Row],[EMPLID]])</f>
        <v>1</v>
      </c>
      <c r="AW1012" s="29">
        <f>IF(Table4[[#This Row],[Is Agent ]]=0,"",SUM(Table4[[#This Row],[I_ACD_TIME]],Table4[[#This Row],[I_ACD_OTHER_TIME]],Table4[[#This Row],[I_ACD_AUX_OUT_TIME]],Table4[[#This Row],[I_ACW_TIME]]))</f>
        <v>0</v>
      </c>
    </row>
    <row r="1013" spans="1:49" x14ac:dyDescent="0.25">
      <c r="A1013" s="29" t="str">
        <f>CONCATENATE(Table4[[#This Row],[CMSID]],"-",Table4[[#This Row],[CALL_DATE]])</f>
        <v>97640-45174</v>
      </c>
      <c r="B1013">
        <v>59369102</v>
      </c>
      <c r="C1013" s="8">
        <v>45174</v>
      </c>
      <c r="D1013" t="s">
        <v>123</v>
      </c>
      <c r="E1013">
        <v>1</v>
      </c>
      <c r="F1013">
        <v>0</v>
      </c>
      <c r="G1013">
        <v>899</v>
      </c>
      <c r="H1013">
        <v>0</v>
      </c>
      <c r="I1013">
        <v>0</v>
      </c>
      <c r="J1013">
        <v>0</v>
      </c>
      <c r="K1013">
        <v>0</v>
      </c>
      <c r="L1013">
        <v>887</v>
      </c>
      <c r="M1013">
        <v>0</v>
      </c>
      <c r="N1013">
        <v>0</v>
      </c>
      <c r="O1013">
        <v>7</v>
      </c>
      <c r="P1013">
        <v>0</v>
      </c>
      <c r="Q1013">
        <v>0</v>
      </c>
      <c r="R1013">
        <v>3</v>
      </c>
      <c r="S1013">
        <v>0</v>
      </c>
      <c r="T1013">
        <v>0</v>
      </c>
      <c r="U1013">
        <v>36152</v>
      </c>
      <c r="V1013">
        <v>10085</v>
      </c>
      <c r="W1013">
        <v>1533</v>
      </c>
      <c r="X1013">
        <v>461</v>
      </c>
      <c r="Y1013">
        <v>0</v>
      </c>
      <c r="Z1013">
        <v>2548</v>
      </c>
      <c r="AA1013">
        <v>0</v>
      </c>
      <c r="AB1013">
        <v>4652</v>
      </c>
      <c r="AC1013">
        <v>872</v>
      </c>
      <c r="AD1013">
        <v>0</v>
      </c>
      <c r="AE1013">
        <v>912</v>
      </c>
      <c r="AF1013">
        <v>0</v>
      </c>
      <c r="AG1013" t="s">
        <v>1356</v>
      </c>
      <c r="AH1013" t="s">
        <v>1289</v>
      </c>
      <c r="AI1013" t="s">
        <v>1295</v>
      </c>
      <c r="AJ1013" s="12" t="s">
        <v>1297</v>
      </c>
      <c r="AK1013" t="s">
        <v>128</v>
      </c>
      <c r="AL1013" t="s">
        <v>128</v>
      </c>
      <c r="AM1013" s="8">
        <v>45178</v>
      </c>
      <c r="AN1013" s="12" t="s">
        <v>1297</v>
      </c>
      <c r="AO1013" s="12" t="s">
        <v>1297</v>
      </c>
      <c r="AP1013" t="s">
        <v>1703</v>
      </c>
      <c r="AQ1013" t="s">
        <v>120</v>
      </c>
      <c r="AR1013" s="35">
        <v>97640</v>
      </c>
      <c r="AS1013" t="s">
        <v>1703</v>
      </c>
      <c r="AU1013" s="29">
        <f>IFERROR(Table4[[#This Row],[THT]]/Table4[[#This Row],[ACD_CALLS]],"")</f>
        <v>0</v>
      </c>
      <c r="AV1013" s="29">
        <f>COUNTIF(Roster!B:B,Table4[[#This Row],[EMPLID]])</f>
        <v>1</v>
      </c>
      <c r="AW1013" s="29">
        <f>IF(Table4[[#This Row],[Is Agent ]]=0,"",SUM(Table4[[#This Row],[I_ACD_TIME]],Table4[[#This Row],[I_ACD_OTHER_TIME]],Table4[[#This Row],[I_ACD_AUX_OUT_TIME]],Table4[[#This Row],[I_ACW_TIME]]))</f>
        <v>899</v>
      </c>
    </row>
    <row r="1014" spans="1:49" x14ac:dyDescent="0.25">
      <c r="A1014" s="29" t="str">
        <f>CONCATENATE(Table4[[#This Row],[CMSID]],"-",Table4[[#This Row],[CALL_DATE]])</f>
        <v>131641-45171</v>
      </c>
      <c r="B1014">
        <v>76487102</v>
      </c>
      <c r="C1014" s="8">
        <v>45171</v>
      </c>
      <c r="D1014" t="s">
        <v>118</v>
      </c>
      <c r="E1014">
        <v>34</v>
      </c>
      <c r="F1014">
        <v>0</v>
      </c>
      <c r="G1014">
        <v>21965</v>
      </c>
      <c r="H1014">
        <v>2383</v>
      </c>
      <c r="I1014">
        <v>718</v>
      </c>
      <c r="J1014">
        <v>491</v>
      </c>
      <c r="K1014">
        <v>0</v>
      </c>
      <c r="L1014">
        <v>4611</v>
      </c>
      <c r="M1014">
        <v>0</v>
      </c>
      <c r="N1014">
        <v>0</v>
      </c>
      <c r="O1014">
        <v>12</v>
      </c>
      <c r="P1014">
        <v>3289</v>
      </c>
      <c r="Q1014">
        <v>22</v>
      </c>
      <c r="R1014">
        <v>157</v>
      </c>
      <c r="S1014">
        <v>0</v>
      </c>
      <c r="T1014">
        <v>3</v>
      </c>
      <c r="U1014">
        <v>0</v>
      </c>
      <c r="V1014">
        <v>0</v>
      </c>
      <c r="W1014">
        <v>0</v>
      </c>
      <c r="X1014">
        <v>0</v>
      </c>
      <c r="Y1014">
        <v>0</v>
      </c>
      <c r="Z1014">
        <v>0</v>
      </c>
      <c r="AA1014">
        <v>0</v>
      </c>
      <c r="AB1014">
        <v>0</v>
      </c>
      <c r="AC1014">
        <v>0</v>
      </c>
      <c r="AD1014">
        <v>0</v>
      </c>
      <c r="AE1014">
        <v>0</v>
      </c>
      <c r="AF1014">
        <v>0</v>
      </c>
      <c r="AG1014" t="s">
        <v>1373</v>
      </c>
      <c r="AH1014" t="s">
        <v>1289</v>
      </c>
      <c r="AI1014" t="s">
        <v>1295</v>
      </c>
      <c r="AJ1014" s="12" t="s">
        <v>1297</v>
      </c>
      <c r="AK1014" t="s">
        <v>128</v>
      </c>
      <c r="AL1014" t="s">
        <v>128</v>
      </c>
      <c r="AM1014" s="8">
        <v>45171</v>
      </c>
      <c r="AN1014" s="12" t="s">
        <v>1297</v>
      </c>
      <c r="AO1014" s="12" t="s">
        <v>1297</v>
      </c>
      <c r="AP1014" t="s">
        <v>1703</v>
      </c>
      <c r="AQ1014" t="s">
        <v>120</v>
      </c>
      <c r="AR1014" s="35">
        <v>131641</v>
      </c>
      <c r="AS1014" t="s">
        <v>1703</v>
      </c>
      <c r="AU1014" s="29">
        <f>IFERROR(Table4[[#This Row],[THT]]/Table4[[#This Row],[ACD_CALLS]],"")</f>
        <v>0</v>
      </c>
      <c r="AV1014" s="29">
        <f>COUNTIF(Roster!B:B,Table4[[#This Row],[EMPLID]])</f>
        <v>1</v>
      </c>
      <c r="AW1014" s="29">
        <f>IF(Table4[[#This Row],[Is Agent ]]=0,"",SUM(Table4[[#This Row],[I_ACD_TIME]],Table4[[#This Row],[I_ACD_OTHER_TIME]],Table4[[#This Row],[I_ACD_AUX_OUT_TIME]],Table4[[#This Row],[I_ACW_TIME]]))</f>
        <v>25557</v>
      </c>
    </row>
    <row r="1015" spans="1:49" x14ac:dyDescent="0.25">
      <c r="A1015" s="29" t="str">
        <f>CONCATENATE(Table4[[#This Row],[CMSID]],"-",Table4[[#This Row],[CALL_DATE]])</f>
        <v>131641-45174</v>
      </c>
      <c r="B1015">
        <v>76487102</v>
      </c>
      <c r="C1015" s="8">
        <v>45174</v>
      </c>
      <c r="D1015" t="s">
        <v>123</v>
      </c>
      <c r="E1015">
        <v>1</v>
      </c>
      <c r="F1015">
        <v>0</v>
      </c>
      <c r="G1015">
        <v>900</v>
      </c>
      <c r="H1015">
        <v>0</v>
      </c>
      <c r="I1015">
        <v>0</v>
      </c>
      <c r="J1015">
        <v>0</v>
      </c>
      <c r="K1015">
        <v>0</v>
      </c>
      <c r="L1015">
        <v>5328</v>
      </c>
      <c r="M1015">
        <v>0</v>
      </c>
      <c r="N1015">
        <v>0</v>
      </c>
      <c r="O1015">
        <v>18</v>
      </c>
      <c r="P1015">
        <v>537</v>
      </c>
      <c r="Q1015">
        <v>2</v>
      </c>
      <c r="R1015">
        <v>4</v>
      </c>
      <c r="S1015">
        <v>0</v>
      </c>
      <c r="T1015">
        <v>0</v>
      </c>
      <c r="U1015">
        <v>36761</v>
      </c>
      <c r="V1015">
        <v>13225</v>
      </c>
      <c r="W1015">
        <v>1885</v>
      </c>
      <c r="X1015">
        <v>142</v>
      </c>
      <c r="Y1015">
        <v>0</v>
      </c>
      <c r="Z1015">
        <v>2369</v>
      </c>
      <c r="AA1015">
        <v>0</v>
      </c>
      <c r="AB1015">
        <v>7276</v>
      </c>
      <c r="AC1015">
        <v>0</v>
      </c>
      <c r="AD1015">
        <v>0</v>
      </c>
      <c r="AE1015">
        <v>0</v>
      </c>
      <c r="AF1015">
        <v>0</v>
      </c>
      <c r="AG1015" t="s">
        <v>1373</v>
      </c>
      <c r="AH1015" t="s">
        <v>1289</v>
      </c>
      <c r="AI1015" t="s">
        <v>1295</v>
      </c>
      <c r="AJ1015" s="12" t="s">
        <v>1297</v>
      </c>
      <c r="AK1015" t="s">
        <v>128</v>
      </c>
      <c r="AL1015" t="s">
        <v>128</v>
      </c>
      <c r="AM1015" s="8">
        <v>45178</v>
      </c>
      <c r="AN1015" s="12" t="s">
        <v>1297</v>
      </c>
      <c r="AO1015" s="12" t="s">
        <v>1297</v>
      </c>
      <c r="AP1015" t="s">
        <v>1703</v>
      </c>
      <c r="AQ1015" t="s">
        <v>120</v>
      </c>
      <c r="AR1015" s="35">
        <v>131641</v>
      </c>
      <c r="AS1015" t="s">
        <v>1703</v>
      </c>
      <c r="AU1015" s="29">
        <f>IFERROR(Table4[[#This Row],[THT]]/Table4[[#This Row],[ACD_CALLS]],"")</f>
        <v>0</v>
      </c>
      <c r="AV1015" s="29">
        <f>COUNTIF(Roster!B:B,Table4[[#This Row],[EMPLID]])</f>
        <v>1</v>
      </c>
      <c r="AW1015" s="29">
        <f>IF(Table4[[#This Row],[Is Agent ]]=0,"",SUM(Table4[[#This Row],[I_ACD_TIME]],Table4[[#This Row],[I_ACD_OTHER_TIME]],Table4[[#This Row],[I_ACD_AUX_OUT_TIME]],Table4[[#This Row],[I_ACW_TIME]]))</f>
        <v>900</v>
      </c>
    </row>
    <row r="1016" spans="1:49" x14ac:dyDescent="0.25">
      <c r="A1016" s="29" t="str">
        <f>CONCATENATE(Table4[[#This Row],[CMSID]],"-",Table4[[#This Row],[CALL_DATE]])</f>
        <v>131641-45174</v>
      </c>
      <c r="B1016">
        <v>76487102</v>
      </c>
      <c r="C1016" s="8">
        <v>45174</v>
      </c>
      <c r="D1016" t="s">
        <v>118</v>
      </c>
      <c r="E1016">
        <v>36</v>
      </c>
      <c r="F1016">
        <v>0</v>
      </c>
      <c r="G1016">
        <v>19416</v>
      </c>
      <c r="H1016">
        <v>573</v>
      </c>
      <c r="I1016">
        <v>1406</v>
      </c>
      <c r="J1016">
        <v>585</v>
      </c>
      <c r="K1016">
        <v>0</v>
      </c>
      <c r="L1016">
        <v>3400</v>
      </c>
      <c r="M1016">
        <v>0</v>
      </c>
      <c r="N1016">
        <v>0</v>
      </c>
      <c r="O1016">
        <v>12</v>
      </c>
      <c r="P1016">
        <v>2125</v>
      </c>
      <c r="Q1016">
        <v>19</v>
      </c>
      <c r="R1016">
        <v>172</v>
      </c>
      <c r="S1016">
        <v>1</v>
      </c>
      <c r="T1016">
        <v>6</v>
      </c>
      <c r="U1016">
        <v>0</v>
      </c>
      <c r="V1016">
        <v>0</v>
      </c>
      <c r="W1016">
        <v>0</v>
      </c>
      <c r="X1016">
        <v>0</v>
      </c>
      <c r="Y1016">
        <v>0</v>
      </c>
      <c r="Z1016">
        <v>0</v>
      </c>
      <c r="AA1016">
        <v>0</v>
      </c>
      <c r="AB1016">
        <v>0</v>
      </c>
      <c r="AC1016">
        <v>0</v>
      </c>
      <c r="AD1016">
        <v>0</v>
      </c>
      <c r="AE1016">
        <v>0</v>
      </c>
      <c r="AF1016">
        <v>0</v>
      </c>
      <c r="AG1016" t="s">
        <v>1373</v>
      </c>
      <c r="AH1016" t="s">
        <v>1289</v>
      </c>
      <c r="AI1016" t="s">
        <v>1295</v>
      </c>
      <c r="AJ1016" s="12" t="s">
        <v>1297</v>
      </c>
      <c r="AK1016" t="s">
        <v>128</v>
      </c>
      <c r="AL1016" t="s">
        <v>128</v>
      </c>
      <c r="AM1016" s="8">
        <v>45178</v>
      </c>
      <c r="AN1016" s="12" t="s">
        <v>1297</v>
      </c>
      <c r="AO1016" s="12" t="s">
        <v>1297</v>
      </c>
      <c r="AP1016" t="s">
        <v>1703</v>
      </c>
      <c r="AQ1016" t="s">
        <v>120</v>
      </c>
      <c r="AR1016" s="35">
        <v>131641</v>
      </c>
      <c r="AS1016" t="s">
        <v>1703</v>
      </c>
      <c r="AU1016" s="29">
        <f>IFERROR(Table4[[#This Row],[THT]]/Table4[[#This Row],[ACD_CALLS]],"")</f>
        <v>0</v>
      </c>
      <c r="AV1016" s="29">
        <f>COUNTIF(Roster!B:B,Table4[[#This Row],[EMPLID]])</f>
        <v>1</v>
      </c>
      <c r="AW1016" s="29">
        <f>IF(Table4[[#This Row],[Is Agent ]]=0,"",SUM(Table4[[#This Row],[I_ACD_TIME]],Table4[[#This Row],[I_ACD_OTHER_TIME]],Table4[[#This Row],[I_ACD_AUX_OUT_TIME]],Table4[[#This Row],[I_ACW_TIME]]))</f>
        <v>21980</v>
      </c>
    </row>
    <row r="1017" spans="1:49" x14ac:dyDescent="0.25">
      <c r="A1017" s="29" t="str">
        <f>CONCATENATE(Table4[[#This Row],[CMSID]],"-",Table4[[#This Row],[CALL_DATE]])</f>
        <v>131641-45178</v>
      </c>
      <c r="B1017">
        <v>76487102</v>
      </c>
      <c r="C1017" s="8">
        <v>45178</v>
      </c>
      <c r="D1017" t="s">
        <v>123</v>
      </c>
      <c r="E1017">
        <v>0</v>
      </c>
      <c r="F1017">
        <v>0</v>
      </c>
      <c r="G1017">
        <v>0</v>
      </c>
      <c r="H1017">
        <v>0</v>
      </c>
      <c r="I1017">
        <v>0</v>
      </c>
      <c r="J1017">
        <v>0</v>
      </c>
      <c r="K1017">
        <v>0</v>
      </c>
      <c r="L1017">
        <v>4263</v>
      </c>
      <c r="M1017">
        <v>0</v>
      </c>
      <c r="N1017">
        <v>0</v>
      </c>
      <c r="O1017">
        <v>19</v>
      </c>
      <c r="P1017">
        <v>451</v>
      </c>
      <c r="Q1017">
        <v>2</v>
      </c>
      <c r="R1017">
        <v>0</v>
      </c>
      <c r="S1017">
        <v>0</v>
      </c>
      <c r="T1017">
        <v>0</v>
      </c>
      <c r="U1017">
        <v>36423</v>
      </c>
      <c r="V1017">
        <v>11099</v>
      </c>
      <c r="W1017">
        <v>3458</v>
      </c>
      <c r="X1017">
        <v>202</v>
      </c>
      <c r="Y1017">
        <v>0</v>
      </c>
      <c r="Z1017">
        <v>2402</v>
      </c>
      <c r="AA1017">
        <v>0</v>
      </c>
      <c r="AB1017">
        <v>6791</v>
      </c>
      <c r="AC1017">
        <v>0</v>
      </c>
      <c r="AD1017">
        <v>0</v>
      </c>
      <c r="AE1017">
        <v>0</v>
      </c>
      <c r="AF1017">
        <v>0</v>
      </c>
      <c r="AG1017" t="s">
        <v>1373</v>
      </c>
      <c r="AH1017" t="s">
        <v>1289</v>
      </c>
      <c r="AI1017" t="s">
        <v>1295</v>
      </c>
      <c r="AJ1017" s="12" t="s">
        <v>1297</v>
      </c>
      <c r="AK1017" t="s">
        <v>128</v>
      </c>
      <c r="AL1017" t="s">
        <v>128</v>
      </c>
      <c r="AM1017" s="8">
        <v>45178</v>
      </c>
      <c r="AN1017" s="12" t="s">
        <v>1297</v>
      </c>
      <c r="AO1017" s="12" t="s">
        <v>1297</v>
      </c>
      <c r="AP1017" t="s">
        <v>1703</v>
      </c>
      <c r="AQ1017" t="s">
        <v>120</v>
      </c>
      <c r="AR1017" s="35">
        <v>131641</v>
      </c>
      <c r="AS1017" t="s">
        <v>1703</v>
      </c>
      <c r="AU1017" s="29" t="str">
        <f>IFERROR(Table4[[#This Row],[THT]]/Table4[[#This Row],[ACD_CALLS]],"")</f>
        <v/>
      </c>
      <c r="AV1017" s="29">
        <f>COUNTIF(Roster!B:B,Table4[[#This Row],[EMPLID]])</f>
        <v>1</v>
      </c>
      <c r="AW1017" s="29">
        <f>IF(Table4[[#This Row],[Is Agent ]]=0,"",SUM(Table4[[#This Row],[I_ACD_TIME]],Table4[[#This Row],[I_ACD_OTHER_TIME]],Table4[[#This Row],[I_ACD_AUX_OUT_TIME]],Table4[[#This Row],[I_ACW_TIME]]))</f>
        <v>0</v>
      </c>
    </row>
    <row r="1018" spans="1:49" x14ac:dyDescent="0.25">
      <c r="A1018" s="29" t="str">
        <f>CONCATENATE(Table4[[#This Row],[CMSID]],"-",Table4[[#This Row],[CALL_DATE]])</f>
        <v>131641-45178</v>
      </c>
      <c r="B1018">
        <v>76487102</v>
      </c>
      <c r="C1018" s="8">
        <v>45178</v>
      </c>
      <c r="D1018" t="s">
        <v>118</v>
      </c>
      <c r="E1018">
        <v>50</v>
      </c>
      <c r="F1018">
        <v>0</v>
      </c>
      <c r="G1018">
        <v>18643</v>
      </c>
      <c r="H1018">
        <v>2273</v>
      </c>
      <c r="I1018">
        <v>990</v>
      </c>
      <c r="J1018">
        <v>708</v>
      </c>
      <c r="K1018">
        <v>0</v>
      </c>
      <c r="L1018">
        <v>1651</v>
      </c>
      <c r="M1018">
        <v>0</v>
      </c>
      <c r="N1018">
        <v>0</v>
      </c>
      <c r="O1018">
        <v>11</v>
      </c>
      <c r="P1018">
        <v>3391</v>
      </c>
      <c r="Q1018">
        <v>24</v>
      </c>
      <c r="R1018">
        <v>242</v>
      </c>
      <c r="S1018">
        <v>0</v>
      </c>
      <c r="T1018">
        <v>5</v>
      </c>
      <c r="U1018">
        <v>0</v>
      </c>
      <c r="V1018">
        <v>0</v>
      </c>
      <c r="W1018">
        <v>0</v>
      </c>
      <c r="X1018">
        <v>0</v>
      </c>
      <c r="Y1018">
        <v>0</v>
      </c>
      <c r="Z1018">
        <v>0</v>
      </c>
      <c r="AA1018">
        <v>0</v>
      </c>
      <c r="AB1018">
        <v>0</v>
      </c>
      <c r="AC1018">
        <v>0</v>
      </c>
      <c r="AD1018">
        <v>0</v>
      </c>
      <c r="AE1018">
        <v>0</v>
      </c>
      <c r="AF1018">
        <v>0</v>
      </c>
      <c r="AG1018" t="s">
        <v>1373</v>
      </c>
      <c r="AH1018" t="s">
        <v>1289</v>
      </c>
      <c r="AI1018" t="s">
        <v>1295</v>
      </c>
      <c r="AJ1018" s="12" t="s">
        <v>1297</v>
      </c>
      <c r="AK1018" t="s">
        <v>128</v>
      </c>
      <c r="AL1018" t="s">
        <v>128</v>
      </c>
      <c r="AM1018" s="8">
        <v>45178</v>
      </c>
      <c r="AN1018" s="12" t="s">
        <v>1297</v>
      </c>
      <c r="AO1018" s="12" t="s">
        <v>1297</v>
      </c>
      <c r="AP1018" t="s">
        <v>1703</v>
      </c>
      <c r="AQ1018" t="s">
        <v>120</v>
      </c>
      <c r="AR1018" s="35">
        <v>131641</v>
      </c>
      <c r="AS1018" t="s">
        <v>1703</v>
      </c>
      <c r="AU1018" s="29">
        <f>IFERROR(Table4[[#This Row],[THT]]/Table4[[#This Row],[ACD_CALLS]],"")</f>
        <v>0</v>
      </c>
      <c r="AV1018" s="29">
        <f>COUNTIF(Roster!B:B,Table4[[#This Row],[EMPLID]])</f>
        <v>1</v>
      </c>
      <c r="AW1018" s="29">
        <f>IF(Table4[[#This Row],[Is Agent ]]=0,"",SUM(Table4[[#This Row],[I_ACD_TIME]],Table4[[#This Row],[I_ACD_OTHER_TIME]],Table4[[#This Row],[I_ACD_AUX_OUT_TIME]],Table4[[#This Row],[I_ACW_TIME]]))</f>
        <v>22614</v>
      </c>
    </row>
    <row r="1019" spans="1:49" x14ac:dyDescent="0.25">
      <c r="A1019" s="29" t="str">
        <f>CONCATENATE(Table4[[#This Row],[CMSID]],"-",Table4[[#This Row],[CALL_DATE]])</f>
        <v>131641-45173</v>
      </c>
      <c r="B1019">
        <v>76487102</v>
      </c>
      <c r="C1019" s="8">
        <v>45173</v>
      </c>
      <c r="D1019" t="s">
        <v>118</v>
      </c>
      <c r="E1019">
        <v>40</v>
      </c>
      <c r="F1019">
        <v>0</v>
      </c>
      <c r="G1019">
        <v>18319</v>
      </c>
      <c r="H1019">
        <v>3184</v>
      </c>
      <c r="I1019">
        <v>860</v>
      </c>
      <c r="J1019">
        <v>534</v>
      </c>
      <c r="K1019">
        <v>0</v>
      </c>
      <c r="L1019">
        <v>860</v>
      </c>
      <c r="M1019">
        <v>0</v>
      </c>
      <c r="N1019">
        <v>0</v>
      </c>
      <c r="O1019">
        <v>19</v>
      </c>
      <c r="P1019">
        <v>4125</v>
      </c>
      <c r="Q1019">
        <v>24</v>
      </c>
      <c r="R1019">
        <v>188</v>
      </c>
      <c r="S1019">
        <v>0</v>
      </c>
      <c r="T1019">
        <v>8</v>
      </c>
      <c r="U1019">
        <v>0</v>
      </c>
      <c r="V1019">
        <v>0</v>
      </c>
      <c r="W1019">
        <v>0</v>
      </c>
      <c r="X1019">
        <v>0</v>
      </c>
      <c r="Y1019">
        <v>0</v>
      </c>
      <c r="Z1019">
        <v>0</v>
      </c>
      <c r="AA1019">
        <v>0</v>
      </c>
      <c r="AB1019">
        <v>0</v>
      </c>
      <c r="AC1019">
        <v>0</v>
      </c>
      <c r="AD1019">
        <v>0</v>
      </c>
      <c r="AE1019">
        <v>0</v>
      </c>
      <c r="AF1019">
        <v>0</v>
      </c>
      <c r="AG1019" t="s">
        <v>1373</v>
      </c>
      <c r="AH1019" t="s">
        <v>1289</v>
      </c>
      <c r="AI1019" t="s">
        <v>1295</v>
      </c>
      <c r="AJ1019" s="12" t="s">
        <v>1297</v>
      </c>
      <c r="AK1019" t="s">
        <v>128</v>
      </c>
      <c r="AL1019" t="s">
        <v>128</v>
      </c>
      <c r="AM1019" s="8">
        <v>45178</v>
      </c>
      <c r="AN1019" s="12" t="s">
        <v>1297</v>
      </c>
      <c r="AO1019" s="12" t="s">
        <v>1297</v>
      </c>
      <c r="AP1019" t="s">
        <v>1703</v>
      </c>
      <c r="AQ1019" t="s">
        <v>120</v>
      </c>
      <c r="AR1019" s="35">
        <v>131641</v>
      </c>
      <c r="AS1019" t="s">
        <v>1703</v>
      </c>
      <c r="AU1019" s="29">
        <f>IFERROR(Table4[[#This Row],[THT]]/Table4[[#This Row],[ACD_CALLS]],"")</f>
        <v>0</v>
      </c>
      <c r="AV1019" s="29">
        <f>COUNTIF(Roster!B:B,Table4[[#This Row],[EMPLID]])</f>
        <v>1</v>
      </c>
      <c r="AW1019" s="29">
        <f>IF(Table4[[#This Row],[Is Agent ]]=0,"",SUM(Table4[[#This Row],[I_ACD_TIME]],Table4[[#This Row],[I_ACD_OTHER_TIME]],Table4[[#This Row],[I_ACD_AUX_OUT_TIME]],Table4[[#This Row],[I_ACW_TIME]]))</f>
        <v>22897</v>
      </c>
    </row>
    <row r="1020" spans="1:49" x14ac:dyDescent="0.25">
      <c r="A1020" s="29" t="str">
        <f>CONCATENATE(Table4[[#This Row],[CMSID]],"-",Table4[[#This Row],[CALL_DATE]])</f>
        <v>131641-45175</v>
      </c>
      <c r="B1020">
        <v>76487102</v>
      </c>
      <c r="C1020" s="8">
        <v>45175</v>
      </c>
      <c r="D1020" t="s">
        <v>123</v>
      </c>
      <c r="E1020">
        <v>1</v>
      </c>
      <c r="F1020">
        <v>0</v>
      </c>
      <c r="G1020">
        <v>348</v>
      </c>
      <c r="H1020">
        <v>20</v>
      </c>
      <c r="I1020">
        <v>76</v>
      </c>
      <c r="J1020">
        <v>0</v>
      </c>
      <c r="K1020">
        <v>0</v>
      </c>
      <c r="L1020">
        <v>4665</v>
      </c>
      <c r="M1020">
        <v>0</v>
      </c>
      <c r="N1020">
        <v>0</v>
      </c>
      <c r="O1020">
        <v>16</v>
      </c>
      <c r="P1020">
        <v>541</v>
      </c>
      <c r="Q1020">
        <v>4</v>
      </c>
      <c r="R1020">
        <v>3</v>
      </c>
      <c r="S1020">
        <v>0</v>
      </c>
      <c r="T1020">
        <v>1</v>
      </c>
      <c r="U1020">
        <v>37373</v>
      </c>
      <c r="V1020">
        <v>12532</v>
      </c>
      <c r="W1020">
        <v>3383</v>
      </c>
      <c r="X1020">
        <v>129</v>
      </c>
      <c r="Y1020">
        <v>0</v>
      </c>
      <c r="Z1020">
        <v>2459</v>
      </c>
      <c r="AA1020">
        <v>0</v>
      </c>
      <c r="AB1020">
        <v>6764</v>
      </c>
      <c r="AC1020">
        <v>0</v>
      </c>
      <c r="AD1020">
        <v>0</v>
      </c>
      <c r="AE1020">
        <v>0</v>
      </c>
      <c r="AF1020">
        <v>0</v>
      </c>
      <c r="AG1020" t="s">
        <v>1373</v>
      </c>
      <c r="AH1020" t="s">
        <v>1289</v>
      </c>
      <c r="AI1020" t="s">
        <v>1295</v>
      </c>
      <c r="AJ1020" s="12" t="s">
        <v>1297</v>
      </c>
      <c r="AK1020" t="s">
        <v>128</v>
      </c>
      <c r="AL1020" t="s">
        <v>128</v>
      </c>
      <c r="AM1020" s="8">
        <v>45178</v>
      </c>
      <c r="AN1020" s="12" t="s">
        <v>1297</v>
      </c>
      <c r="AO1020" s="12" t="s">
        <v>1297</v>
      </c>
      <c r="AP1020" t="s">
        <v>1703</v>
      </c>
      <c r="AQ1020" t="s">
        <v>120</v>
      </c>
      <c r="AR1020" s="35">
        <v>131641</v>
      </c>
      <c r="AS1020" t="s">
        <v>1703</v>
      </c>
      <c r="AU1020" s="29">
        <f>IFERROR(Table4[[#This Row],[THT]]/Table4[[#This Row],[ACD_CALLS]],"")</f>
        <v>0</v>
      </c>
      <c r="AV1020" s="29">
        <f>COUNTIF(Roster!B:B,Table4[[#This Row],[EMPLID]])</f>
        <v>1</v>
      </c>
      <c r="AW1020" s="29">
        <f>IF(Table4[[#This Row],[Is Agent ]]=0,"",SUM(Table4[[#This Row],[I_ACD_TIME]],Table4[[#This Row],[I_ACD_OTHER_TIME]],Table4[[#This Row],[I_ACD_AUX_OUT_TIME]],Table4[[#This Row],[I_ACW_TIME]]))</f>
        <v>444</v>
      </c>
    </row>
    <row r="1021" spans="1:49" x14ac:dyDescent="0.25">
      <c r="A1021" s="29" t="str">
        <f>CONCATENATE(Table4[[#This Row],[CMSID]],"-",Table4[[#This Row],[CALL_DATE]])</f>
        <v>131641-45175</v>
      </c>
      <c r="B1021">
        <v>76487102</v>
      </c>
      <c r="C1021" s="8">
        <v>45175</v>
      </c>
      <c r="D1021" t="s">
        <v>118</v>
      </c>
      <c r="E1021">
        <v>38</v>
      </c>
      <c r="F1021">
        <v>0</v>
      </c>
      <c r="G1021">
        <v>17869</v>
      </c>
      <c r="H1021">
        <v>2409</v>
      </c>
      <c r="I1021">
        <v>746</v>
      </c>
      <c r="J1021">
        <v>632</v>
      </c>
      <c r="K1021">
        <v>0</v>
      </c>
      <c r="L1021">
        <v>3051</v>
      </c>
      <c r="M1021">
        <v>0</v>
      </c>
      <c r="N1021">
        <v>0</v>
      </c>
      <c r="O1021">
        <v>13</v>
      </c>
      <c r="P1021">
        <v>3191</v>
      </c>
      <c r="Q1021">
        <v>26</v>
      </c>
      <c r="R1021">
        <v>174</v>
      </c>
      <c r="S1021">
        <v>0</v>
      </c>
      <c r="T1021">
        <v>6</v>
      </c>
      <c r="U1021">
        <v>0</v>
      </c>
      <c r="V1021">
        <v>0</v>
      </c>
      <c r="W1021">
        <v>0</v>
      </c>
      <c r="X1021">
        <v>0</v>
      </c>
      <c r="Y1021">
        <v>0</v>
      </c>
      <c r="Z1021">
        <v>0</v>
      </c>
      <c r="AA1021">
        <v>0</v>
      </c>
      <c r="AB1021">
        <v>0</v>
      </c>
      <c r="AC1021">
        <v>0</v>
      </c>
      <c r="AD1021">
        <v>0</v>
      </c>
      <c r="AE1021">
        <v>0</v>
      </c>
      <c r="AF1021">
        <v>0</v>
      </c>
      <c r="AG1021" t="s">
        <v>1373</v>
      </c>
      <c r="AH1021" t="s">
        <v>1289</v>
      </c>
      <c r="AI1021" t="s">
        <v>1295</v>
      </c>
      <c r="AJ1021" s="12" t="s">
        <v>1297</v>
      </c>
      <c r="AK1021" t="s">
        <v>128</v>
      </c>
      <c r="AL1021" t="s">
        <v>128</v>
      </c>
      <c r="AM1021" s="8">
        <v>45178</v>
      </c>
      <c r="AN1021" s="12" t="s">
        <v>1297</v>
      </c>
      <c r="AO1021" s="12" t="s">
        <v>1297</v>
      </c>
      <c r="AP1021" t="s">
        <v>1703</v>
      </c>
      <c r="AQ1021" t="s">
        <v>120</v>
      </c>
      <c r="AR1021" s="35">
        <v>131641</v>
      </c>
      <c r="AS1021" t="s">
        <v>1703</v>
      </c>
      <c r="AU1021" s="29">
        <f>IFERROR(Table4[[#This Row],[THT]]/Table4[[#This Row],[ACD_CALLS]],"")</f>
        <v>0</v>
      </c>
      <c r="AV1021" s="29">
        <f>COUNTIF(Roster!B:B,Table4[[#This Row],[EMPLID]])</f>
        <v>1</v>
      </c>
      <c r="AW1021" s="29">
        <f>IF(Table4[[#This Row],[Is Agent ]]=0,"",SUM(Table4[[#This Row],[I_ACD_TIME]],Table4[[#This Row],[I_ACD_OTHER_TIME]],Table4[[#This Row],[I_ACD_AUX_OUT_TIME]],Table4[[#This Row],[I_ACW_TIME]]))</f>
        <v>21656</v>
      </c>
    </row>
    <row r="1022" spans="1:49" x14ac:dyDescent="0.25">
      <c r="A1022" s="29" t="str">
        <f>CONCATENATE(Table4[[#This Row],[CMSID]],"-",Table4[[#This Row],[CALL_DATE]])</f>
        <v>131641-45173</v>
      </c>
      <c r="B1022">
        <v>76487102</v>
      </c>
      <c r="C1022" s="8">
        <v>45173</v>
      </c>
      <c r="D1022" t="s">
        <v>123</v>
      </c>
      <c r="E1022">
        <v>1</v>
      </c>
      <c r="F1022">
        <v>0</v>
      </c>
      <c r="G1022">
        <v>126</v>
      </c>
      <c r="H1022">
        <v>1</v>
      </c>
      <c r="I1022">
        <v>47</v>
      </c>
      <c r="J1022">
        <v>0</v>
      </c>
      <c r="K1022">
        <v>0</v>
      </c>
      <c r="L1022">
        <v>4324</v>
      </c>
      <c r="M1022">
        <v>0</v>
      </c>
      <c r="N1022">
        <v>0</v>
      </c>
      <c r="O1022">
        <v>21</v>
      </c>
      <c r="P1022">
        <v>51</v>
      </c>
      <c r="Q1022">
        <v>2</v>
      </c>
      <c r="R1022">
        <v>3</v>
      </c>
      <c r="S1022">
        <v>0</v>
      </c>
      <c r="T1022">
        <v>0</v>
      </c>
      <c r="U1022">
        <v>35677</v>
      </c>
      <c r="V1022">
        <v>11442</v>
      </c>
      <c r="W1022">
        <v>1880</v>
      </c>
      <c r="X1022">
        <v>239</v>
      </c>
      <c r="Y1022">
        <v>0</v>
      </c>
      <c r="Z1022">
        <v>2425</v>
      </c>
      <c r="AA1022">
        <v>0</v>
      </c>
      <c r="AB1022">
        <v>6352</v>
      </c>
      <c r="AC1022">
        <v>0</v>
      </c>
      <c r="AD1022">
        <v>0</v>
      </c>
      <c r="AE1022">
        <v>1026</v>
      </c>
      <c r="AF1022">
        <v>0</v>
      </c>
      <c r="AG1022" t="s">
        <v>1373</v>
      </c>
      <c r="AH1022" t="s">
        <v>1289</v>
      </c>
      <c r="AI1022" t="s">
        <v>1295</v>
      </c>
      <c r="AJ1022" s="12" t="s">
        <v>1297</v>
      </c>
      <c r="AK1022" t="s">
        <v>128</v>
      </c>
      <c r="AL1022" t="s">
        <v>128</v>
      </c>
      <c r="AM1022" s="8">
        <v>45178</v>
      </c>
      <c r="AN1022" s="12" t="s">
        <v>1297</v>
      </c>
      <c r="AO1022" s="12" t="s">
        <v>1297</v>
      </c>
      <c r="AP1022" t="s">
        <v>1703</v>
      </c>
      <c r="AQ1022" t="s">
        <v>120</v>
      </c>
      <c r="AR1022" s="35">
        <v>131641</v>
      </c>
      <c r="AS1022" t="s">
        <v>1703</v>
      </c>
      <c r="AU1022" s="29">
        <f>IFERROR(Table4[[#This Row],[THT]]/Table4[[#This Row],[ACD_CALLS]],"")</f>
        <v>0</v>
      </c>
      <c r="AV1022" s="29">
        <f>COUNTIF(Roster!B:B,Table4[[#This Row],[EMPLID]])</f>
        <v>1</v>
      </c>
      <c r="AW1022" s="29">
        <f>IF(Table4[[#This Row],[Is Agent ]]=0,"",SUM(Table4[[#This Row],[I_ACD_TIME]],Table4[[#This Row],[I_ACD_OTHER_TIME]],Table4[[#This Row],[I_ACD_AUX_OUT_TIME]],Table4[[#This Row],[I_ACW_TIME]]))</f>
        <v>174</v>
      </c>
    </row>
    <row r="1023" spans="1:49" x14ac:dyDescent="0.25">
      <c r="A1023" s="29" t="str">
        <f>CONCATENATE(Table4[[#This Row],[CMSID]],"-",Table4[[#This Row],[CALL_DATE]])</f>
        <v>131641-45171</v>
      </c>
      <c r="B1023">
        <v>76487102</v>
      </c>
      <c r="C1023" s="8">
        <v>45171</v>
      </c>
      <c r="D1023" t="s">
        <v>123</v>
      </c>
      <c r="E1023">
        <v>2</v>
      </c>
      <c r="F1023">
        <v>0</v>
      </c>
      <c r="G1023">
        <v>1048</v>
      </c>
      <c r="H1023">
        <v>12</v>
      </c>
      <c r="I1023">
        <v>260</v>
      </c>
      <c r="J1023">
        <v>0</v>
      </c>
      <c r="K1023">
        <v>0</v>
      </c>
      <c r="L1023">
        <v>1968</v>
      </c>
      <c r="M1023">
        <v>0</v>
      </c>
      <c r="N1023">
        <v>0</v>
      </c>
      <c r="O1023">
        <v>11</v>
      </c>
      <c r="P1023">
        <v>272</v>
      </c>
      <c r="Q1023">
        <v>3</v>
      </c>
      <c r="R1023">
        <v>5</v>
      </c>
      <c r="S1023">
        <v>0</v>
      </c>
      <c r="T1023">
        <v>1</v>
      </c>
      <c r="U1023">
        <v>38185</v>
      </c>
      <c r="V1023">
        <v>11953</v>
      </c>
      <c r="W1023">
        <v>0</v>
      </c>
      <c r="X1023">
        <v>133</v>
      </c>
      <c r="Y1023">
        <v>1866</v>
      </c>
      <c r="Z1023">
        <v>2345</v>
      </c>
      <c r="AA1023">
        <v>0</v>
      </c>
      <c r="AB1023">
        <v>2725</v>
      </c>
      <c r="AC1023">
        <v>0</v>
      </c>
      <c r="AD1023">
        <v>0</v>
      </c>
      <c r="AE1023">
        <v>0</v>
      </c>
      <c r="AF1023">
        <v>0</v>
      </c>
      <c r="AG1023" t="s">
        <v>1373</v>
      </c>
      <c r="AH1023" t="s">
        <v>1289</v>
      </c>
      <c r="AI1023" t="s">
        <v>1295</v>
      </c>
      <c r="AJ1023" s="12" t="s">
        <v>1297</v>
      </c>
      <c r="AK1023" t="s">
        <v>128</v>
      </c>
      <c r="AL1023" t="s">
        <v>128</v>
      </c>
      <c r="AM1023" s="8">
        <v>45171</v>
      </c>
      <c r="AN1023" s="12" t="s">
        <v>1297</v>
      </c>
      <c r="AO1023" s="12" t="s">
        <v>1297</v>
      </c>
      <c r="AP1023" t="s">
        <v>1703</v>
      </c>
      <c r="AQ1023" t="s">
        <v>120</v>
      </c>
      <c r="AR1023" s="35">
        <v>131641</v>
      </c>
      <c r="AS1023" t="s">
        <v>1703</v>
      </c>
      <c r="AU1023" s="29">
        <f>IFERROR(Table4[[#This Row],[THT]]/Table4[[#This Row],[ACD_CALLS]],"")</f>
        <v>0</v>
      </c>
      <c r="AV1023" s="29">
        <f>COUNTIF(Roster!B:B,Table4[[#This Row],[EMPLID]])</f>
        <v>1</v>
      </c>
      <c r="AW1023" s="29">
        <f>IF(Table4[[#This Row],[Is Agent ]]=0,"",SUM(Table4[[#This Row],[I_ACD_TIME]],Table4[[#This Row],[I_ACD_OTHER_TIME]],Table4[[#This Row],[I_ACD_AUX_OUT_TIME]],Table4[[#This Row],[I_ACW_TIME]]))</f>
        <v>1320</v>
      </c>
    </row>
    <row r="1024" spans="1:49" x14ac:dyDescent="0.25">
      <c r="A1024" s="29" t="str">
        <f>CONCATENATE(Table4[[#This Row],[CMSID]],"-",Table4[[#This Row],[CALL_DATE]])</f>
        <v>65640-45176</v>
      </c>
      <c r="B1024">
        <v>64345102</v>
      </c>
      <c r="C1024" s="8">
        <v>45176</v>
      </c>
      <c r="D1024" t="s">
        <v>123</v>
      </c>
      <c r="E1024">
        <v>0</v>
      </c>
      <c r="F1024">
        <v>0</v>
      </c>
      <c r="G1024">
        <v>0</v>
      </c>
      <c r="H1024">
        <v>0</v>
      </c>
      <c r="I1024">
        <v>0</v>
      </c>
      <c r="J1024">
        <v>0</v>
      </c>
      <c r="K1024">
        <v>0</v>
      </c>
      <c r="L1024">
        <v>4227</v>
      </c>
      <c r="M1024">
        <v>0</v>
      </c>
      <c r="N1024">
        <v>0</v>
      </c>
      <c r="O1024">
        <v>26</v>
      </c>
      <c r="P1024">
        <v>829</v>
      </c>
      <c r="Q1024">
        <v>5</v>
      </c>
      <c r="R1024">
        <v>0</v>
      </c>
      <c r="S1024">
        <v>0</v>
      </c>
      <c r="T1024">
        <v>0</v>
      </c>
      <c r="U1024">
        <v>29209</v>
      </c>
      <c r="V1024">
        <v>12852</v>
      </c>
      <c r="W1024">
        <v>1447</v>
      </c>
      <c r="X1024">
        <v>192</v>
      </c>
      <c r="Y1024">
        <v>0</v>
      </c>
      <c r="Z1024">
        <v>1791</v>
      </c>
      <c r="AA1024">
        <v>0</v>
      </c>
      <c r="AB1024">
        <v>9180</v>
      </c>
      <c r="AC1024">
        <v>0</v>
      </c>
      <c r="AD1024">
        <v>0</v>
      </c>
      <c r="AE1024">
        <v>544</v>
      </c>
      <c r="AF1024">
        <v>0</v>
      </c>
      <c r="AG1024" t="s">
        <v>1361</v>
      </c>
      <c r="AH1024" t="s">
        <v>1290</v>
      </c>
      <c r="AI1024" t="s">
        <v>1295</v>
      </c>
      <c r="AJ1024" s="12" t="s">
        <v>1297</v>
      </c>
      <c r="AK1024" t="s">
        <v>128</v>
      </c>
      <c r="AL1024" t="s">
        <v>128</v>
      </c>
      <c r="AM1024" s="8">
        <v>45178</v>
      </c>
      <c r="AN1024" s="12" t="s">
        <v>1297</v>
      </c>
      <c r="AO1024" s="12" t="s">
        <v>1297</v>
      </c>
      <c r="AP1024" t="s">
        <v>1703</v>
      </c>
      <c r="AQ1024" t="s">
        <v>120</v>
      </c>
      <c r="AR1024" s="35">
        <v>65640</v>
      </c>
      <c r="AS1024" t="s">
        <v>1703</v>
      </c>
      <c r="AU1024" s="29" t="str">
        <f>IFERROR(Table4[[#This Row],[THT]]/Table4[[#This Row],[ACD_CALLS]],"")</f>
        <v/>
      </c>
      <c r="AV1024" s="29">
        <f>COUNTIF(Roster!B:B,Table4[[#This Row],[EMPLID]])</f>
        <v>1</v>
      </c>
      <c r="AW1024" s="29">
        <f>IF(Table4[[#This Row],[Is Agent ]]=0,"",SUM(Table4[[#This Row],[I_ACD_TIME]],Table4[[#This Row],[I_ACD_OTHER_TIME]],Table4[[#This Row],[I_ACD_AUX_OUT_TIME]],Table4[[#This Row],[I_ACW_TIME]]))</f>
        <v>0</v>
      </c>
    </row>
    <row r="1025" spans="1:49" x14ac:dyDescent="0.25">
      <c r="A1025" s="29" t="str">
        <f>CONCATENATE(Table4[[#This Row],[CMSID]],"-",Table4[[#This Row],[CALL_DATE]])</f>
        <v>65640-45174</v>
      </c>
      <c r="B1025">
        <v>64345102</v>
      </c>
      <c r="C1025" s="8">
        <v>45174</v>
      </c>
      <c r="D1025" t="s">
        <v>123</v>
      </c>
      <c r="E1025">
        <v>0</v>
      </c>
      <c r="F1025">
        <v>0</v>
      </c>
      <c r="G1025">
        <v>0</v>
      </c>
      <c r="H1025">
        <v>0</v>
      </c>
      <c r="I1025">
        <v>0</v>
      </c>
      <c r="J1025">
        <v>0</v>
      </c>
      <c r="K1025">
        <v>0</v>
      </c>
      <c r="L1025">
        <v>3419</v>
      </c>
      <c r="M1025">
        <v>0</v>
      </c>
      <c r="N1025">
        <v>0</v>
      </c>
      <c r="O1025">
        <v>21</v>
      </c>
      <c r="P1025">
        <v>357</v>
      </c>
      <c r="Q1025">
        <v>1</v>
      </c>
      <c r="R1025">
        <v>0</v>
      </c>
      <c r="S1025">
        <v>0</v>
      </c>
      <c r="T1025">
        <v>0</v>
      </c>
      <c r="U1025">
        <v>28688</v>
      </c>
      <c r="V1025">
        <v>10877</v>
      </c>
      <c r="W1025">
        <v>2327</v>
      </c>
      <c r="X1025">
        <v>154</v>
      </c>
      <c r="Y1025">
        <v>0</v>
      </c>
      <c r="Z1025">
        <v>1786</v>
      </c>
      <c r="AA1025">
        <v>0</v>
      </c>
      <c r="AB1025">
        <v>7194</v>
      </c>
      <c r="AC1025">
        <v>0</v>
      </c>
      <c r="AD1025">
        <v>0</v>
      </c>
      <c r="AE1025">
        <v>720</v>
      </c>
      <c r="AF1025">
        <v>0</v>
      </c>
      <c r="AG1025" t="s">
        <v>1361</v>
      </c>
      <c r="AH1025" t="s">
        <v>1290</v>
      </c>
      <c r="AI1025" t="s">
        <v>1295</v>
      </c>
      <c r="AJ1025" s="12" t="s">
        <v>1297</v>
      </c>
      <c r="AK1025" t="s">
        <v>128</v>
      </c>
      <c r="AL1025" t="s">
        <v>128</v>
      </c>
      <c r="AM1025" s="8">
        <v>45178</v>
      </c>
      <c r="AN1025" s="12" t="s">
        <v>1297</v>
      </c>
      <c r="AO1025" s="12" t="s">
        <v>1297</v>
      </c>
      <c r="AP1025" t="s">
        <v>1703</v>
      </c>
      <c r="AQ1025" t="s">
        <v>120</v>
      </c>
      <c r="AR1025" s="35">
        <v>65640</v>
      </c>
      <c r="AS1025" t="s">
        <v>1703</v>
      </c>
      <c r="AU1025" s="29" t="str">
        <f>IFERROR(Table4[[#This Row],[THT]]/Table4[[#This Row],[ACD_CALLS]],"")</f>
        <v/>
      </c>
      <c r="AV1025" s="29">
        <f>COUNTIF(Roster!B:B,Table4[[#This Row],[EMPLID]])</f>
        <v>1</v>
      </c>
      <c r="AW1025" s="29">
        <f>IF(Table4[[#This Row],[Is Agent ]]=0,"",SUM(Table4[[#This Row],[I_ACD_TIME]],Table4[[#This Row],[I_ACD_OTHER_TIME]],Table4[[#This Row],[I_ACD_AUX_OUT_TIME]],Table4[[#This Row],[I_ACW_TIME]]))</f>
        <v>0</v>
      </c>
    </row>
    <row r="1026" spans="1:49" x14ac:dyDescent="0.25">
      <c r="A1026" s="29" t="str">
        <f>CONCATENATE(Table4[[#This Row],[CMSID]],"-",Table4[[#This Row],[CALL_DATE]])</f>
        <v>65640-45177</v>
      </c>
      <c r="B1026">
        <v>64345102</v>
      </c>
      <c r="C1026" s="8">
        <v>45177</v>
      </c>
      <c r="D1026" t="s">
        <v>123</v>
      </c>
      <c r="E1026">
        <v>2</v>
      </c>
      <c r="F1026">
        <v>0</v>
      </c>
      <c r="G1026">
        <v>1036</v>
      </c>
      <c r="H1026">
        <v>340</v>
      </c>
      <c r="I1026">
        <v>0</v>
      </c>
      <c r="J1026">
        <v>0</v>
      </c>
      <c r="K1026">
        <v>0</v>
      </c>
      <c r="L1026">
        <v>1972</v>
      </c>
      <c r="M1026">
        <v>0</v>
      </c>
      <c r="N1026">
        <v>0</v>
      </c>
      <c r="O1026">
        <v>18</v>
      </c>
      <c r="P1026">
        <v>532</v>
      </c>
      <c r="Q1026">
        <v>4</v>
      </c>
      <c r="R1026">
        <v>6</v>
      </c>
      <c r="S1026">
        <v>0</v>
      </c>
      <c r="T1026">
        <v>0</v>
      </c>
      <c r="U1026">
        <v>29553</v>
      </c>
      <c r="V1026">
        <v>10482</v>
      </c>
      <c r="W1026">
        <v>1027</v>
      </c>
      <c r="X1026">
        <v>34</v>
      </c>
      <c r="Y1026">
        <v>0</v>
      </c>
      <c r="Z1026">
        <v>1807</v>
      </c>
      <c r="AA1026">
        <v>0</v>
      </c>
      <c r="AB1026">
        <v>6722</v>
      </c>
      <c r="AC1026">
        <v>0</v>
      </c>
      <c r="AD1026">
        <v>0</v>
      </c>
      <c r="AE1026">
        <v>604</v>
      </c>
      <c r="AF1026">
        <v>0</v>
      </c>
      <c r="AG1026" t="s">
        <v>1361</v>
      </c>
      <c r="AH1026" t="s">
        <v>1290</v>
      </c>
      <c r="AI1026" t="s">
        <v>1295</v>
      </c>
      <c r="AJ1026" s="12" t="s">
        <v>1297</v>
      </c>
      <c r="AK1026" t="s">
        <v>128</v>
      </c>
      <c r="AL1026" t="s">
        <v>128</v>
      </c>
      <c r="AM1026" s="8">
        <v>45178</v>
      </c>
      <c r="AN1026" s="12" t="s">
        <v>1297</v>
      </c>
      <c r="AO1026" s="12" t="s">
        <v>1297</v>
      </c>
      <c r="AP1026" t="s">
        <v>1703</v>
      </c>
      <c r="AQ1026" t="s">
        <v>120</v>
      </c>
      <c r="AR1026" s="35">
        <v>65640</v>
      </c>
      <c r="AS1026" t="s">
        <v>1703</v>
      </c>
      <c r="AU1026" s="29">
        <f>IFERROR(Table4[[#This Row],[THT]]/Table4[[#This Row],[ACD_CALLS]],"")</f>
        <v>0</v>
      </c>
      <c r="AV1026" s="29">
        <f>COUNTIF(Roster!B:B,Table4[[#This Row],[EMPLID]])</f>
        <v>1</v>
      </c>
      <c r="AW1026" s="29">
        <f>IF(Table4[[#This Row],[Is Agent ]]=0,"",SUM(Table4[[#This Row],[I_ACD_TIME]],Table4[[#This Row],[I_ACD_OTHER_TIME]],Table4[[#This Row],[I_ACD_AUX_OUT_TIME]],Table4[[#This Row],[I_ACW_TIME]]))</f>
        <v>1376</v>
      </c>
    </row>
    <row r="1027" spans="1:49" x14ac:dyDescent="0.25">
      <c r="A1027" s="29" t="str">
        <f>CONCATENATE(Table4[[#This Row],[CMSID]],"-",Table4[[#This Row],[CALL_DATE]])</f>
        <v>65640-45176</v>
      </c>
      <c r="B1027">
        <v>64345102</v>
      </c>
      <c r="C1027" s="8">
        <v>45176</v>
      </c>
      <c r="D1027" t="s">
        <v>118</v>
      </c>
      <c r="E1027">
        <v>30</v>
      </c>
      <c r="F1027">
        <v>0</v>
      </c>
      <c r="G1027">
        <v>12708</v>
      </c>
      <c r="H1027">
        <v>1940</v>
      </c>
      <c r="I1027">
        <v>405</v>
      </c>
      <c r="J1027">
        <v>0</v>
      </c>
      <c r="K1027">
        <v>0</v>
      </c>
      <c r="L1027">
        <v>1119</v>
      </c>
      <c r="M1027">
        <v>0</v>
      </c>
      <c r="N1027">
        <v>0</v>
      </c>
      <c r="O1027">
        <v>5</v>
      </c>
      <c r="P1027">
        <v>2513</v>
      </c>
      <c r="Q1027">
        <v>16</v>
      </c>
      <c r="R1027">
        <v>147</v>
      </c>
      <c r="S1027">
        <v>2</v>
      </c>
      <c r="T1027">
        <v>0</v>
      </c>
      <c r="U1027">
        <v>0</v>
      </c>
      <c r="V1027">
        <v>0</v>
      </c>
      <c r="W1027">
        <v>0</v>
      </c>
      <c r="X1027">
        <v>0</v>
      </c>
      <c r="Y1027">
        <v>0</v>
      </c>
      <c r="Z1027">
        <v>0</v>
      </c>
      <c r="AA1027">
        <v>0</v>
      </c>
      <c r="AB1027">
        <v>0</v>
      </c>
      <c r="AC1027">
        <v>0</v>
      </c>
      <c r="AD1027">
        <v>0</v>
      </c>
      <c r="AE1027">
        <v>0</v>
      </c>
      <c r="AF1027">
        <v>0</v>
      </c>
      <c r="AG1027" t="s">
        <v>1361</v>
      </c>
      <c r="AH1027" t="s">
        <v>1290</v>
      </c>
      <c r="AI1027" t="s">
        <v>1295</v>
      </c>
      <c r="AJ1027" s="12" t="s">
        <v>1297</v>
      </c>
      <c r="AK1027" t="s">
        <v>128</v>
      </c>
      <c r="AL1027" t="s">
        <v>128</v>
      </c>
      <c r="AM1027" s="8">
        <v>45178</v>
      </c>
      <c r="AN1027" s="12" t="s">
        <v>1297</v>
      </c>
      <c r="AO1027" s="12" t="s">
        <v>1297</v>
      </c>
      <c r="AP1027" t="s">
        <v>1703</v>
      </c>
      <c r="AQ1027" t="s">
        <v>120</v>
      </c>
      <c r="AR1027" s="35">
        <v>65640</v>
      </c>
      <c r="AS1027" t="s">
        <v>1703</v>
      </c>
      <c r="AU1027" s="29">
        <f>IFERROR(Table4[[#This Row],[THT]]/Table4[[#This Row],[ACD_CALLS]],"")</f>
        <v>0</v>
      </c>
      <c r="AV1027" s="29">
        <f>COUNTIF(Roster!B:B,Table4[[#This Row],[EMPLID]])</f>
        <v>1</v>
      </c>
      <c r="AW1027" s="29">
        <f>IF(Table4[[#This Row],[Is Agent ]]=0,"",SUM(Table4[[#This Row],[I_ACD_TIME]],Table4[[#This Row],[I_ACD_OTHER_TIME]],Table4[[#This Row],[I_ACD_AUX_OUT_TIME]],Table4[[#This Row],[I_ACW_TIME]]))</f>
        <v>15053</v>
      </c>
    </row>
    <row r="1028" spans="1:49" x14ac:dyDescent="0.25">
      <c r="A1028" s="29" t="str">
        <f>CONCATENATE(Table4[[#This Row],[CMSID]],"-",Table4[[#This Row],[CALL_DATE]])</f>
        <v>65640-45173</v>
      </c>
      <c r="B1028">
        <v>64345102</v>
      </c>
      <c r="C1028" s="8">
        <v>45173</v>
      </c>
      <c r="D1028" t="s">
        <v>123</v>
      </c>
      <c r="E1028">
        <v>0</v>
      </c>
      <c r="F1028">
        <v>0</v>
      </c>
      <c r="G1028">
        <v>0</v>
      </c>
      <c r="H1028">
        <v>0</v>
      </c>
      <c r="I1028">
        <v>0</v>
      </c>
      <c r="J1028">
        <v>0</v>
      </c>
      <c r="K1028">
        <v>0</v>
      </c>
      <c r="L1028">
        <v>4802</v>
      </c>
      <c r="M1028">
        <v>0</v>
      </c>
      <c r="N1028">
        <v>0</v>
      </c>
      <c r="O1028">
        <v>15</v>
      </c>
      <c r="P1028">
        <v>819</v>
      </c>
      <c r="Q1028">
        <v>3</v>
      </c>
      <c r="R1028">
        <v>0</v>
      </c>
      <c r="S1028">
        <v>0</v>
      </c>
      <c r="T1028">
        <v>0</v>
      </c>
      <c r="U1028">
        <v>28349</v>
      </c>
      <c r="V1028">
        <v>10649</v>
      </c>
      <c r="W1028">
        <v>1643</v>
      </c>
      <c r="X1028">
        <v>74</v>
      </c>
      <c r="Y1028">
        <v>0</v>
      </c>
      <c r="Z1028">
        <v>1848</v>
      </c>
      <c r="AA1028">
        <v>0</v>
      </c>
      <c r="AB1028">
        <v>7766</v>
      </c>
      <c r="AC1028">
        <v>0</v>
      </c>
      <c r="AD1028">
        <v>0</v>
      </c>
      <c r="AE1028">
        <v>735</v>
      </c>
      <c r="AF1028">
        <v>0</v>
      </c>
      <c r="AG1028" t="s">
        <v>1361</v>
      </c>
      <c r="AH1028" t="s">
        <v>1290</v>
      </c>
      <c r="AI1028" t="s">
        <v>1295</v>
      </c>
      <c r="AJ1028" s="12" t="s">
        <v>1297</v>
      </c>
      <c r="AK1028" t="s">
        <v>128</v>
      </c>
      <c r="AL1028" t="s">
        <v>128</v>
      </c>
      <c r="AM1028" s="8">
        <v>45178</v>
      </c>
      <c r="AN1028" s="12" t="s">
        <v>1297</v>
      </c>
      <c r="AO1028" s="12" t="s">
        <v>1297</v>
      </c>
      <c r="AP1028" t="s">
        <v>1703</v>
      </c>
      <c r="AQ1028" t="s">
        <v>120</v>
      </c>
      <c r="AR1028" s="35">
        <v>65640</v>
      </c>
      <c r="AS1028" t="s">
        <v>1703</v>
      </c>
      <c r="AU1028" s="29" t="str">
        <f>IFERROR(Table4[[#This Row],[THT]]/Table4[[#This Row],[ACD_CALLS]],"")</f>
        <v/>
      </c>
      <c r="AV1028" s="29">
        <f>COUNTIF(Roster!B:B,Table4[[#This Row],[EMPLID]])</f>
        <v>1</v>
      </c>
      <c r="AW1028" s="29">
        <f>IF(Table4[[#This Row],[Is Agent ]]=0,"",SUM(Table4[[#This Row],[I_ACD_TIME]],Table4[[#This Row],[I_ACD_OTHER_TIME]],Table4[[#This Row],[I_ACD_AUX_OUT_TIME]],Table4[[#This Row],[I_ACW_TIME]]))</f>
        <v>0</v>
      </c>
    </row>
    <row r="1029" spans="1:49" x14ac:dyDescent="0.25">
      <c r="A1029" s="29" t="str">
        <f>CONCATENATE(Table4[[#This Row],[CMSID]],"-",Table4[[#This Row],[CALL_DATE]])</f>
        <v>65640-45174</v>
      </c>
      <c r="B1029">
        <v>64345102</v>
      </c>
      <c r="C1029" s="8">
        <v>45174</v>
      </c>
      <c r="D1029" t="s">
        <v>118</v>
      </c>
      <c r="E1029">
        <v>32</v>
      </c>
      <c r="F1029">
        <v>0</v>
      </c>
      <c r="G1029">
        <v>12121</v>
      </c>
      <c r="H1029">
        <v>3207</v>
      </c>
      <c r="I1029">
        <v>897</v>
      </c>
      <c r="J1029">
        <v>0</v>
      </c>
      <c r="K1029">
        <v>0</v>
      </c>
      <c r="L1029">
        <v>1005</v>
      </c>
      <c r="M1029">
        <v>0</v>
      </c>
      <c r="N1029">
        <v>0</v>
      </c>
      <c r="O1029">
        <v>8</v>
      </c>
      <c r="P1029">
        <v>4217</v>
      </c>
      <c r="Q1029">
        <v>21</v>
      </c>
      <c r="R1029">
        <v>155</v>
      </c>
      <c r="S1029">
        <v>4</v>
      </c>
      <c r="T1029">
        <v>0</v>
      </c>
      <c r="U1029">
        <v>0</v>
      </c>
      <c r="V1029">
        <v>0</v>
      </c>
      <c r="W1029">
        <v>0</v>
      </c>
      <c r="X1029">
        <v>0</v>
      </c>
      <c r="Y1029">
        <v>0</v>
      </c>
      <c r="Z1029">
        <v>0</v>
      </c>
      <c r="AA1029">
        <v>0</v>
      </c>
      <c r="AB1029">
        <v>0</v>
      </c>
      <c r="AC1029">
        <v>0</v>
      </c>
      <c r="AD1029">
        <v>0</v>
      </c>
      <c r="AE1029">
        <v>0</v>
      </c>
      <c r="AF1029">
        <v>0</v>
      </c>
      <c r="AG1029" t="s">
        <v>1361</v>
      </c>
      <c r="AH1029" t="s">
        <v>1290</v>
      </c>
      <c r="AI1029" t="s">
        <v>1295</v>
      </c>
      <c r="AJ1029" s="12" t="s">
        <v>1297</v>
      </c>
      <c r="AK1029" t="s">
        <v>128</v>
      </c>
      <c r="AL1029" t="s">
        <v>128</v>
      </c>
      <c r="AM1029" s="8">
        <v>45178</v>
      </c>
      <c r="AN1029" s="12" t="s">
        <v>1297</v>
      </c>
      <c r="AO1029" s="12" t="s">
        <v>1297</v>
      </c>
      <c r="AP1029" t="s">
        <v>1703</v>
      </c>
      <c r="AQ1029" t="s">
        <v>120</v>
      </c>
      <c r="AR1029" s="35">
        <v>65640</v>
      </c>
      <c r="AS1029" t="s">
        <v>1703</v>
      </c>
      <c r="AU1029" s="29">
        <f>IFERROR(Table4[[#This Row],[THT]]/Table4[[#This Row],[ACD_CALLS]],"")</f>
        <v>0</v>
      </c>
      <c r="AV1029" s="29">
        <f>COUNTIF(Roster!B:B,Table4[[#This Row],[EMPLID]])</f>
        <v>1</v>
      </c>
      <c r="AW1029" s="29">
        <f>IF(Table4[[#This Row],[Is Agent ]]=0,"",SUM(Table4[[#This Row],[I_ACD_TIME]],Table4[[#This Row],[I_ACD_OTHER_TIME]],Table4[[#This Row],[I_ACD_AUX_OUT_TIME]],Table4[[#This Row],[I_ACW_TIME]]))</f>
        <v>16225</v>
      </c>
    </row>
    <row r="1030" spans="1:49" x14ac:dyDescent="0.25">
      <c r="A1030" s="29" t="str">
        <f>CONCATENATE(Table4[[#This Row],[CMSID]],"-",Table4[[#This Row],[CALL_DATE]])</f>
        <v>65640-45170</v>
      </c>
      <c r="B1030">
        <v>64345102</v>
      </c>
      <c r="C1030" s="8">
        <v>45170</v>
      </c>
      <c r="D1030" t="s">
        <v>123</v>
      </c>
      <c r="E1030">
        <v>2</v>
      </c>
      <c r="F1030">
        <v>0</v>
      </c>
      <c r="G1030">
        <v>531</v>
      </c>
      <c r="H1030">
        <v>0</v>
      </c>
      <c r="I1030">
        <v>191</v>
      </c>
      <c r="J1030">
        <v>0</v>
      </c>
      <c r="K1030">
        <v>0</v>
      </c>
      <c r="L1030">
        <v>6285</v>
      </c>
      <c r="M1030">
        <v>0</v>
      </c>
      <c r="N1030">
        <v>0</v>
      </c>
      <c r="O1030">
        <v>24</v>
      </c>
      <c r="P1030">
        <v>909</v>
      </c>
      <c r="Q1030">
        <v>6</v>
      </c>
      <c r="R1030">
        <v>6</v>
      </c>
      <c r="S1030">
        <v>1</v>
      </c>
      <c r="T1030">
        <v>0</v>
      </c>
      <c r="U1030">
        <v>30244</v>
      </c>
      <c r="V1030">
        <v>13998</v>
      </c>
      <c r="W1030">
        <v>28</v>
      </c>
      <c r="X1030">
        <v>48</v>
      </c>
      <c r="Y1030">
        <v>0</v>
      </c>
      <c r="Z1030">
        <v>1817</v>
      </c>
      <c r="AA1030">
        <v>0</v>
      </c>
      <c r="AB1030">
        <v>10314</v>
      </c>
      <c r="AC1030">
        <v>307</v>
      </c>
      <c r="AD1030">
        <v>0</v>
      </c>
      <c r="AE1030">
        <v>501</v>
      </c>
      <c r="AF1030">
        <v>0</v>
      </c>
      <c r="AG1030" t="s">
        <v>1361</v>
      </c>
      <c r="AH1030" t="s">
        <v>1290</v>
      </c>
      <c r="AI1030" t="s">
        <v>1295</v>
      </c>
      <c r="AJ1030" s="12" t="s">
        <v>1297</v>
      </c>
      <c r="AK1030" t="s">
        <v>128</v>
      </c>
      <c r="AL1030" t="s">
        <v>128</v>
      </c>
      <c r="AM1030" s="8">
        <v>45171</v>
      </c>
      <c r="AN1030" s="12" t="s">
        <v>1297</v>
      </c>
      <c r="AO1030" s="12" t="s">
        <v>1297</v>
      </c>
      <c r="AP1030" t="s">
        <v>1703</v>
      </c>
      <c r="AQ1030" t="s">
        <v>120</v>
      </c>
      <c r="AR1030" s="35">
        <v>65640</v>
      </c>
      <c r="AS1030" t="s">
        <v>1703</v>
      </c>
      <c r="AU1030" s="29">
        <f>IFERROR(Table4[[#This Row],[THT]]/Table4[[#This Row],[ACD_CALLS]],"")</f>
        <v>0</v>
      </c>
      <c r="AV1030" s="29">
        <f>COUNTIF(Roster!B:B,Table4[[#This Row],[EMPLID]])</f>
        <v>1</v>
      </c>
      <c r="AW1030" s="29">
        <f>IF(Table4[[#This Row],[Is Agent ]]=0,"",SUM(Table4[[#This Row],[I_ACD_TIME]],Table4[[#This Row],[I_ACD_OTHER_TIME]],Table4[[#This Row],[I_ACD_AUX_OUT_TIME]],Table4[[#This Row],[I_ACW_TIME]]))</f>
        <v>722</v>
      </c>
    </row>
    <row r="1031" spans="1:49" x14ac:dyDescent="0.25">
      <c r="A1031" s="29" t="str">
        <f>CONCATENATE(Table4[[#This Row],[CMSID]],"-",Table4[[#This Row],[CALL_DATE]])</f>
        <v>65640-45175</v>
      </c>
      <c r="B1031">
        <v>64345102</v>
      </c>
      <c r="C1031" s="8">
        <v>45175</v>
      </c>
      <c r="D1031" t="s">
        <v>123</v>
      </c>
      <c r="E1031">
        <v>1</v>
      </c>
      <c r="F1031">
        <v>0</v>
      </c>
      <c r="G1031">
        <v>347</v>
      </c>
      <c r="H1031">
        <v>55</v>
      </c>
      <c r="I1031">
        <v>0</v>
      </c>
      <c r="J1031">
        <v>0</v>
      </c>
      <c r="K1031">
        <v>0</v>
      </c>
      <c r="L1031">
        <v>5704</v>
      </c>
      <c r="M1031">
        <v>0</v>
      </c>
      <c r="N1031">
        <v>0</v>
      </c>
      <c r="O1031">
        <v>33</v>
      </c>
      <c r="P1031">
        <v>820</v>
      </c>
      <c r="Q1031">
        <v>5</v>
      </c>
      <c r="R1031">
        <v>3</v>
      </c>
      <c r="S1031">
        <v>1</v>
      </c>
      <c r="T1031">
        <v>0</v>
      </c>
      <c r="U1031">
        <v>29518</v>
      </c>
      <c r="V1031">
        <v>12279</v>
      </c>
      <c r="W1031">
        <v>1674</v>
      </c>
      <c r="X1031">
        <v>25</v>
      </c>
      <c r="Y1031">
        <v>0</v>
      </c>
      <c r="Z1031">
        <v>1805</v>
      </c>
      <c r="AA1031">
        <v>0</v>
      </c>
      <c r="AB1031">
        <v>9524</v>
      </c>
      <c r="AC1031">
        <v>0</v>
      </c>
      <c r="AD1031">
        <v>0</v>
      </c>
      <c r="AE1031">
        <v>408</v>
      </c>
      <c r="AF1031">
        <v>0</v>
      </c>
      <c r="AG1031" t="s">
        <v>1361</v>
      </c>
      <c r="AH1031" t="s">
        <v>1290</v>
      </c>
      <c r="AI1031" t="s">
        <v>1295</v>
      </c>
      <c r="AJ1031" s="12" t="s">
        <v>1297</v>
      </c>
      <c r="AK1031" t="s">
        <v>128</v>
      </c>
      <c r="AL1031" t="s">
        <v>128</v>
      </c>
      <c r="AM1031" s="8">
        <v>45178</v>
      </c>
      <c r="AN1031" s="12" t="s">
        <v>1297</v>
      </c>
      <c r="AO1031" s="12" t="s">
        <v>1297</v>
      </c>
      <c r="AP1031" t="s">
        <v>1703</v>
      </c>
      <c r="AQ1031" t="s">
        <v>120</v>
      </c>
      <c r="AR1031" s="35">
        <v>65640</v>
      </c>
      <c r="AS1031" t="s">
        <v>1703</v>
      </c>
      <c r="AU1031" s="29">
        <f>IFERROR(Table4[[#This Row],[THT]]/Table4[[#This Row],[ACD_CALLS]],"")</f>
        <v>0</v>
      </c>
      <c r="AV1031" s="29">
        <f>COUNTIF(Roster!B:B,Table4[[#This Row],[EMPLID]])</f>
        <v>1</v>
      </c>
      <c r="AW1031" s="29">
        <f>IF(Table4[[#This Row],[Is Agent ]]=0,"",SUM(Table4[[#This Row],[I_ACD_TIME]],Table4[[#This Row],[I_ACD_OTHER_TIME]],Table4[[#This Row],[I_ACD_AUX_OUT_TIME]],Table4[[#This Row],[I_ACW_TIME]]))</f>
        <v>402</v>
      </c>
    </row>
    <row r="1032" spans="1:49" x14ac:dyDescent="0.25">
      <c r="A1032" s="29" t="str">
        <f>CONCATENATE(Table4[[#This Row],[CMSID]],"-",Table4[[#This Row],[CALL_DATE]])</f>
        <v>65640-45177</v>
      </c>
      <c r="B1032">
        <v>64345102</v>
      </c>
      <c r="C1032" s="8">
        <v>45177</v>
      </c>
      <c r="D1032" t="s">
        <v>118</v>
      </c>
      <c r="E1032">
        <v>31</v>
      </c>
      <c r="F1032">
        <v>0</v>
      </c>
      <c r="G1032">
        <v>10952</v>
      </c>
      <c r="H1032">
        <v>4993</v>
      </c>
      <c r="I1032">
        <v>440</v>
      </c>
      <c r="J1032">
        <v>0</v>
      </c>
      <c r="K1032">
        <v>0</v>
      </c>
      <c r="L1032">
        <v>1293</v>
      </c>
      <c r="M1032">
        <v>0</v>
      </c>
      <c r="N1032">
        <v>0</v>
      </c>
      <c r="O1032">
        <v>11</v>
      </c>
      <c r="P1032">
        <v>6027</v>
      </c>
      <c r="Q1032">
        <v>21</v>
      </c>
      <c r="R1032">
        <v>153</v>
      </c>
      <c r="S1032">
        <v>4</v>
      </c>
      <c r="T1032">
        <v>0</v>
      </c>
      <c r="U1032">
        <v>0</v>
      </c>
      <c r="V1032">
        <v>0</v>
      </c>
      <c r="W1032">
        <v>0</v>
      </c>
      <c r="X1032">
        <v>0</v>
      </c>
      <c r="Y1032">
        <v>0</v>
      </c>
      <c r="Z1032">
        <v>0</v>
      </c>
      <c r="AA1032">
        <v>0</v>
      </c>
      <c r="AB1032">
        <v>0</v>
      </c>
      <c r="AC1032">
        <v>0</v>
      </c>
      <c r="AD1032">
        <v>0</v>
      </c>
      <c r="AE1032">
        <v>0</v>
      </c>
      <c r="AF1032">
        <v>0</v>
      </c>
      <c r="AG1032" t="s">
        <v>1361</v>
      </c>
      <c r="AH1032" t="s">
        <v>1290</v>
      </c>
      <c r="AI1032" t="s">
        <v>1295</v>
      </c>
      <c r="AJ1032" s="12" t="s">
        <v>1297</v>
      </c>
      <c r="AK1032" t="s">
        <v>128</v>
      </c>
      <c r="AL1032" t="s">
        <v>128</v>
      </c>
      <c r="AM1032" s="8">
        <v>45178</v>
      </c>
      <c r="AN1032" s="12" t="s">
        <v>1297</v>
      </c>
      <c r="AO1032" s="12" t="s">
        <v>1297</v>
      </c>
      <c r="AP1032" t="s">
        <v>1703</v>
      </c>
      <c r="AQ1032" t="s">
        <v>120</v>
      </c>
      <c r="AR1032" s="35">
        <v>65640</v>
      </c>
      <c r="AS1032" t="s">
        <v>1703</v>
      </c>
      <c r="AU1032" s="29">
        <f>IFERROR(Table4[[#This Row],[THT]]/Table4[[#This Row],[ACD_CALLS]],"")</f>
        <v>0</v>
      </c>
      <c r="AV1032" s="29">
        <f>COUNTIF(Roster!B:B,Table4[[#This Row],[EMPLID]])</f>
        <v>1</v>
      </c>
      <c r="AW1032" s="29">
        <f>IF(Table4[[#This Row],[Is Agent ]]=0,"",SUM(Table4[[#This Row],[I_ACD_TIME]],Table4[[#This Row],[I_ACD_OTHER_TIME]],Table4[[#This Row],[I_ACD_AUX_OUT_TIME]],Table4[[#This Row],[I_ACW_TIME]]))</f>
        <v>16385</v>
      </c>
    </row>
    <row r="1033" spans="1:49" x14ac:dyDescent="0.25">
      <c r="A1033" s="29" t="str">
        <f>CONCATENATE(Table4[[#This Row],[CMSID]],"-",Table4[[#This Row],[CALL_DATE]])</f>
        <v>65640-45170</v>
      </c>
      <c r="B1033">
        <v>64345102</v>
      </c>
      <c r="C1033" s="8">
        <v>45170</v>
      </c>
      <c r="D1033" t="s">
        <v>118</v>
      </c>
      <c r="E1033">
        <v>22</v>
      </c>
      <c r="F1033">
        <v>0</v>
      </c>
      <c r="G1033">
        <v>13030</v>
      </c>
      <c r="H1033">
        <v>2547</v>
      </c>
      <c r="I1033">
        <v>215</v>
      </c>
      <c r="J1033">
        <v>0</v>
      </c>
      <c r="K1033">
        <v>0</v>
      </c>
      <c r="L1033">
        <v>807</v>
      </c>
      <c r="M1033">
        <v>0</v>
      </c>
      <c r="N1033">
        <v>0</v>
      </c>
      <c r="O1033">
        <v>4</v>
      </c>
      <c r="P1033">
        <v>2764</v>
      </c>
      <c r="Q1033">
        <v>12</v>
      </c>
      <c r="R1033">
        <v>104</v>
      </c>
      <c r="S1033">
        <v>2</v>
      </c>
      <c r="T1033">
        <v>0</v>
      </c>
      <c r="U1033">
        <v>0</v>
      </c>
      <c r="V1033">
        <v>0</v>
      </c>
      <c r="W1033">
        <v>0</v>
      </c>
      <c r="X1033">
        <v>0</v>
      </c>
      <c r="Y1033">
        <v>0</v>
      </c>
      <c r="Z1033">
        <v>0</v>
      </c>
      <c r="AA1033">
        <v>0</v>
      </c>
      <c r="AB1033">
        <v>0</v>
      </c>
      <c r="AC1033">
        <v>0</v>
      </c>
      <c r="AD1033">
        <v>0</v>
      </c>
      <c r="AE1033">
        <v>0</v>
      </c>
      <c r="AF1033">
        <v>0</v>
      </c>
      <c r="AG1033" t="s">
        <v>1361</v>
      </c>
      <c r="AH1033" t="s">
        <v>1290</v>
      </c>
      <c r="AI1033" t="s">
        <v>1295</v>
      </c>
      <c r="AJ1033" s="12" t="s">
        <v>1297</v>
      </c>
      <c r="AK1033" t="s">
        <v>128</v>
      </c>
      <c r="AL1033" t="s">
        <v>128</v>
      </c>
      <c r="AM1033" s="8">
        <v>45171</v>
      </c>
      <c r="AN1033" s="12" t="s">
        <v>1297</v>
      </c>
      <c r="AO1033" s="12" t="s">
        <v>1297</v>
      </c>
      <c r="AP1033" t="s">
        <v>1703</v>
      </c>
      <c r="AQ1033" t="s">
        <v>120</v>
      </c>
      <c r="AR1033" s="35">
        <v>65640</v>
      </c>
      <c r="AS1033" t="s">
        <v>1703</v>
      </c>
      <c r="AU1033" s="29">
        <f>IFERROR(Table4[[#This Row],[THT]]/Table4[[#This Row],[ACD_CALLS]],"")</f>
        <v>0</v>
      </c>
      <c r="AV1033" s="29">
        <f>COUNTIF(Roster!B:B,Table4[[#This Row],[EMPLID]])</f>
        <v>1</v>
      </c>
      <c r="AW1033" s="29">
        <f>IF(Table4[[#This Row],[Is Agent ]]=0,"",SUM(Table4[[#This Row],[I_ACD_TIME]],Table4[[#This Row],[I_ACD_OTHER_TIME]],Table4[[#This Row],[I_ACD_AUX_OUT_TIME]],Table4[[#This Row],[I_ACW_TIME]]))</f>
        <v>15792</v>
      </c>
    </row>
    <row r="1034" spans="1:49" x14ac:dyDescent="0.25">
      <c r="A1034" s="29" t="str">
        <f>CONCATENATE(Table4[[#This Row],[CMSID]],"-",Table4[[#This Row],[CALL_DATE]])</f>
        <v>65640-45175</v>
      </c>
      <c r="B1034">
        <v>64345102</v>
      </c>
      <c r="C1034" s="8">
        <v>45175</v>
      </c>
      <c r="D1034" t="s">
        <v>118</v>
      </c>
      <c r="E1034">
        <v>21</v>
      </c>
      <c r="F1034">
        <v>0</v>
      </c>
      <c r="G1034">
        <v>12837</v>
      </c>
      <c r="H1034">
        <v>1746</v>
      </c>
      <c r="I1034">
        <v>34</v>
      </c>
      <c r="J1034">
        <v>0</v>
      </c>
      <c r="K1034">
        <v>0</v>
      </c>
      <c r="L1034">
        <v>386</v>
      </c>
      <c r="M1034">
        <v>0</v>
      </c>
      <c r="N1034">
        <v>0</v>
      </c>
      <c r="O1034">
        <v>3</v>
      </c>
      <c r="P1034">
        <v>2375</v>
      </c>
      <c r="Q1034">
        <v>12</v>
      </c>
      <c r="R1034">
        <v>101</v>
      </c>
      <c r="S1034">
        <v>0</v>
      </c>
      <c r="T1034">
        <v>0</v>
      </c>
      <c r="U1034">
        <v>0</v>
      </c>
      <c r="V1034">
        <v>0</v>
      </c>
      <c r="W1034">
        <v>0</v>
      </c>
      <c r="X1034">
        <v>0</v>
      </c>
      <c r="Y1034">
        <v>0</v>
      </c>
      <c r="Z1034">
        <v>0</v>
      </c>
      <c r="AA1034">
        <v>0</v>
      </c>
      <c r="AB1034">
        <v>0</v>
      </c>
      <c r="AC1034">
        <v>0</v>
      </c>
      <c r="AD1034">
        <v>0</v>
      </c>
      <c r="AE1034">
        <v>0</v>
      </c>
      <c r="AF1034">
        <v>0</v>
      </c>
      <c r="AG1034" t="s">
        <v>1361</v>
      </c>
      <c r="AH1034" t="s">
        <v>1290</v>
      </c>
      <c r="AI1034" t="s">
        <v>1295</v>
      </c>
      <c r="AJ1034" s="12" t="s">
        <v>1297</v>
      </c>
      <c r="AK1034" t="s">
        <v>128</v>
      </c>
      <c r="AL1034" t="s">
        <v>128</v>
      </c>
      <c r="AM1034" s="8">
        <v>45178</v>
      </c>
      <c r="AN1034" s="12" t="s">
        <v>1297</v>
      </c>
      <c r="AO1034" s="12" t="s">
        <v>1297</v>
      </c>
      <c r="AP1034" t="s">
        <v>1703</v>
      </c>
      <c r="AQ1034" t="s">
        <v>120</v>
      </c>
      <c r="AR1034" s="35">
        <v>65640</v>
      </c>
      <c r="AS1034" t="s">
        <v>1703</v>
      </c>
      <c r="AU1034" s="29">
        <f>IFERROR(Table4[[#This Row],[THT]]/Table4[[#This Row],[ACD_CALLS]],"")</f>
        <v>0</v>
      </c>
      <c r="AV1034" s="29">
        <f>COUNTIF(Roster!B:B,Table4[[#This Row],[EMPLID]])</f>
        <v>1</v>
      </c>
      <c r="AW1034" s="29">
        <f>IF(Table4[[#This Row],[Is Agent ]]=0,"",SUM(Table4[[#This Row],[I_ACD_TIME]],Table4[[#This Row],[I_ACD_OTHER_TIME]],Table4[[#This Row],[I_ACD_AUX_OUT_TIME]],Table4[[#This Row],[I_ACW_TIME]]))</f>
        <v>14617</v>
      </c>
    </row>
    <row r="1035" spans="1:49" x14ac:dyDescent="0.25">
      <c r="A1035" s="29" t="str">
        <f>CONCATENATE(Table4[[#This Row],[CMSID]],"-",Table4[[#This Row],[CALL_DATE]])</f>
        <v>65640-45173</v>
      </c>
      <c r="B1035">
        <v>64345102</v>
      </c>
      <c r="C1035" s="8">
        <v>45173</v>
      </c>
      <c r="D1035" t="s">
        <v>118</v>
      </c>
      <c r="E1035">
        <v>22</v>
      </c>
      <c r="F1035">
        <v>0</v>
      </c>
      <c r="G1035">
        <v>11350</v>
      </c>
      <c r="H1035">
        <v>4602</v>
      </c>
      <c r="I1035">
        <v>194</v>
      </c>
      <c r="J1035">
        <v>0</v>
      </c>
      <c r="K1035">
        <v>0</v>
      </c>
      <c r="L1035">
        <v>194</v>
      </c>
      <c r="M1035">
        <v>0</v>
      </c>
      <c r="N1035">
        <v>0</v>
      </c>
      <c r="O1035">
        <v>6</v>
      </c>
      <c r="P1035">
        <v>4797</v>
      </c>
      <c r="Q1035">
        <v>14</v>
      </c>
      <c r="R1035">
        <v>105</v>
      </c>
      <c r="S1035">
        <v>2</v>
      </c>
      <c r="T1035">
        <v>0</v>
      </c>
      <c r="U1035">
        <v>0</v>
      </c>
      <c r="V1035">
        <v>0</v>
      </c>
      <c r="W1035">
        <v>0</v>
      </c>
      <c r="X1035">
        <v>0</v>
      </c>
      <c r="Y1035">
        <v>0</v>
      </c>
      <c r="Z1035">
        <v>0</v>
      </c>
      <c r="AA1035">
        <v>0</v>
      </c>
      <c r="AB1035">
        <v>0</v>
      </c>
      <c r="AC1035">
        <v>0</v>
      </c>
      <c r="AD1035">
        <v>0</v>
      </c>
      <c r="AE1035">
        <v>0</v>
      </c>
      <c r="AF1035">
        <v>0</v>
      </c>
      <c r="AG1035" t="s">
        <v>1361</v>
      </c>
      <c r="AH1035" t="s">
        <v>1290</v>
      </c>
      <c r="AI1035" t="s">
        <v>1295</v>
      </c>
      <c r="AJ1035" s="12" t="s">
        <v>1297</v>
      </c>
      <c r="AK1035" t="s">
        <v>128</v>
      </c>
      <c r="AL1035" t="s">
        <v>128</v>
      </c>
      <c r="AM1035" s="8">
        <v>45178</v>
      </c>
      <c r="AN1035" s="12" t="s">
        <v>1297</v>
      </c>
      <c r="AO1035" s="12" t="s">
        <v>1297</v>
      </c>
      <c r="AP1035" t="s">
        <v>1703</v>
      </c>
      <c r="AQ1035" t="s">
        <v>120</v>
      </c>
      <c r="AR1035" s="35">
        <v>65640</v>
      </c>
      <c r="AS1035" t="s">
        <v>1703</v>
      </c>
      <c r="AU1035" s="29">
        <f>IFERROR(Table4[[#This Row],[THT]]/Table4[[#This Row],[ACD_CALLS]],"")</f>
        <v>0</v>
      </c>
      <c r="AV1035" s="29">
        <f>COUNTIF(Roster!B:B,Table4[[#This Row],[EMPLID]])</f>
        <v>1</v>
      </c>
      <c r="AW1035" s="29">
        <f>IF(Table4[[#This Row],[Is Agent ]]=0,"",SUM(Table4[[#This Row],[I_ACD_TIME]],Table4[[#This Row],[I_ACD_OTHER_TIME]],Table4[[#This Row],[I_ACD_AUX_OUT_TIME]],Table4[[#This Row],[I_ACW_TIME]]))</f>
        <v>16146</v>
      </c>
    </row>
    <row r="1036" spans="1:49" x14ac:dyDescent="0.25">
      <c r="A1036" s="29" t="str">
        <f>CONCATENATE(Table4[[#This Row],[CMSID]],"-",Table4[[#This Row],[CALL_DATE]])</f>
        <v>171641-45170</v>
      </c>
      <c r="B1036">
        <v>156486101</v>
      </c>
      <c r="C1036" s="8">
        <v>45170</v>
      </c>
      <c r="D1036" t="s">
        <v>123</v>
      </c>
      <c r="E1036">
        <v>2</v>
      </c>
      <c r="F1036">
        <v>0</v>
      </c>
      <c r="G1036">
        <v>506</v>
      </c>
      <c r="H1036">
        <v>0</v>
      </c>
      <c r="I1036">
        <v>0</v>
      </c>
      <c r="J1036">
        <v>0</v>
      </c>
      <c r="K1036">
        <v>0</v>
      </c>
      <c r="L1036">
        <v>0</v>
      </c>
      <c r="M1036">
        <v>0</v>
      </c>
      <c r="N1036">
        <v>0</v>
      </c>
      <c r="O1036">
        <v>0</v>
      </c>
      <c r="P1036">
        <v>0</v>
      </c>
      <c r="Q1036">
        <v>0</v>
      </c>
      <c r="R1036">
        <v>6</v>
      </c>
      <c r="S1036">
        <v>0</v>
      </c>
      <c r="T1036">
        <v>0</v>
      </c>
      <c r="U1036">
        <v>0</v>
      </c>
      <c r="V1036">
        <v>0</v>
      </c>
      <c r="W1036">
        <v>0</v>
      </c>
      <c r="X1036">
        <v>0</v>
      </c>
      <c r="Y1036">
        <v>0</v>
      </c>
      <c r="Z1036">
        <v>0</v>
      </c>
      <c r="AA1036">
        <v>0</v>
      </c>
      <c r="AB1036">
        <v>0</v>
      </c>
      <c r="AC1036">
        <v>0</v>
      </c>
      <c r="AD1036">
        <v>0</v>
      </c>
      <c r="AE1036">
        <v>0</v>
      </c>
      <c r="AF1036">
        <v>0</v>
      </c>
      <c r="AG1036" t="s">
        <v>1453</v>
      </c>
      <c r="AH1036" t="s">
        <v>1291</v>
      </c>
      <c r="AI1036" t="s">
        <v>1295</v>
      </c>
      <c r="AJ1036" s="12" t="s">
        <v>1297</v>
      </c>
      <c r="AK1036" t="s">
        <v>125</v>
      </c>
      <c r="AL1036" t="s">
        <v>125</v>
      </c>
      <c r="AM1036" s="8">
        <v>45171</v>
      </c>
      <c r="AN1036" s="12" t="s">
        <v>1297</v>
      </c>
      <c r="AO1036" s="12" t="s">
        <v>1297</v>
      </c>
      <c r="AP1036" t="s">
        <v>1703</v>
      </c>
      <c r="AQ1036" t="s">
        <v>120</v>
      </c>
      <c r="AR1036" s="35">
        <v>171641</v>
      </c>
      <c r="AS1036" t="s">
        <v>1703</v>
      </c>
      <c r="AU1036" s="29">
        <f>IFERROR(Table4[[#This Row],[THT]]/Table4[[#This Row],[ACD_CALLS]],"")</f>
        <v>0</v>
      </c>
      <c r="AV1036" s="29">
        <f>COUNTIF(Roster!B:B,Table4[[#This Row],[EMPLID]])</f>
        <v>1</v>
      </c>
      <c r="AW1036" s="29">
        <f>IF(Table4[[#This Row],[Is Agent ]]=0,"",SUM(Table4[[#This Row],[I_ACD_TIME]],Table4[[#This Row],[I_ACD_OTHER_TIME]],Table4[[#This Row],[I_ACD_AUX_OUT_TIME]],Table4[[#This Row],[I_ACW_TIME]]))</f>
        <v>506</v>
      </c>
    </row>
    <row r="1037" spans="1:49" x14ac:dyDescent="0.25">
      <c r="A1037" s="29" t="str">
        <f>CONCATENATE(Table4[[#This Row],[CMSID]],"-",Table4[[#This Row],[CALL_DATE]])</f>
        <v>171641-45170</v>
      </c>
      <c r="B1037">
        <v>156486101</v>
      </c>
      <c r="C1037" s="8">
        <v>45170</v>
      </c>
      <c r="D1037" t="s">
        <v>118</v>
      </c>
      <c r="E1037">
        <v>37</v>
      </c>
      <c r="F1037">
        <v>0</v>
      </c>
      <c r="G1037">
        <v>22316</v>
      </c>
      <c r="H1037">
        <v>2067</v>
      </c>
      <c r="I1037">
        <v>354</v>
      </c>
      <c r="J1037">
        <v>30</v>
      </c>
      <c r="K1037">
        <v>0</v>
      </c>
      <c r="L1037">
        <v>2249</v>
      </c>
      <c r="M1037">
        <v>0</v>
      </c>
      <c r="N1037">
        <v>0</v>
      </c>
      <c r="O1037">
        <v>6</v>
      </c>
      <c r="P1037">
        <v>2841</v>
      </c>
      <c r="Q1037">
        <v>14</v>
      </c>
      <c r="R1037">
        <v>170</v>
      </c>
      <c r="S1037">
        <v>0</v>
      </c>
      <c r="T1037">
        <v>2</v>
      </c>
      <c r="U1037">
        <v>35901</v>
      </c>
      <c r="V1037">
        <v>10559</v>
      </c>
      <c r="W1037">
        <v>0</v>
      </c>
      <c r="X1037">
        <v>28</v>
      </c>
      <c r="Y1037">
        <v>0</v>
      </c>
      <c r="Z1037">
        <v>2536</v>
      </c>
      <c r="AA1037">
        <v>0</v>
      </c>
      <c r="AB1037">
        <v>3640</v>
      </c>
      <c r="AC1037">
        <v>2447</v>
      </c>
      <c r="AD1037">
        <v>0</v>
      </c>
      <c r="AE1037">
        <v>72</v>
      </c>
      <c r="AF1037">
        <v>0</v>
      </c>
      <c r="AG1037" t="s">
        <v>1453</v>
      </c>
      <c r="AH1037" t="s">
        <v>1291</v>
      </c>
      <c r="AI1037" t="s">
        <v>1295</v>
      </c>
      <c r="AJ1037" s="12" t="s">
        <v>1297</v>
      </c>
      <c r="AK1037" t="s">
        <v>125</v>
      </c>
      <c r="AL1037" t="s">
        <v>125</v>
      </c>
      <c r="AM1037" s="8">
        <v>45171</v>
      </c>
      <c r="AN1037" s="12" t="s">
        <v>1297</v>
      </c>
      <c r="AO1037" s="12" t="s">
        <v>1297</v>
      </c>
      <c r="AP1037" t="s">
        <v>1703</v>
      </c>
      <c r="AQ1037" t="s">
        <v>120</v>
      </c>
      <c r="AR1037" s="35">
        <v>171641</v>
      </c>
      <c r="AS1037" t="s">
        <v>1703</v>
      </c>
      <c r="AU1037" s="29">
        <f>IFERROR(Table4[[#This Row],[THT]]/Table4[[#This Row],[ACD_CALLS]],"")</f>
        <v>0</v>
      </c>
      <c r="AV1037" s="29">
        <f>COUNTIF(Roster!B:B,Table4[[#This Row],[EMPLID]])</f>
        <v>1</v>
      </c>
      <c r="AW1037" s="29">
        <f>IF(Table4[[#This Row],[Is Agent ]]=0,"",SUM(Table4[[#This Row],[I_ACD_TIME]],Table4[[#This Row],[I_ACD_OTHER_TIME]],Table4[[#This Row],[I_ACD_AUX_OUT_TIME]],Table4[[#This Row],[I_ACW_TIME]]))</f>
        <v>24767</v>
      </c>
    </row>
    <row r="1038" spans="1:49" x14ac:dyDescent="0.25">
      <c r="A1038" s="29" t="str">
        <f>CONCATENATE(Table4[[#This Row],[CMSID]],"-",Table4[[#This Row],[CALL_DATE]])</f>
        <v>171641-45173</v>
      </c>
      <c r="B1038">
        <v>156486101</v>
      </c>
      <c r="C1038" s="8">
        <v>45173</v>
      </c>
      <c r="D1038" t="s">
        <v>123</v>
      </c>
      <c r="E1038">
        <v>0</v>
      </c>
      <c r="F1038">
        <v>0</v>
      </c>
      <c r="G1038">
        <v>0</v>
      </c>
      <c r="H1038">
        <v>0</v>
      </c>
      <c r="I1038">
        <v>0</v>
      </c>
      <c r="J1038">
        <v>0</v>
      </c>
      <c r="K1038">
        <v>0</v>
      </c>
      <c r="L1038">
        <v>0</v>
      </c>
      <c r="M1038">
        <v>0</v>
      </c>
      <c r="N1038">
        <v>0</v>
      </c>
      <c r="O1038">
        <v>0</v>
      </c>
      <c r="P1038">
        <v>0</v>
      </c>
      <c r="Q1038">
        <v>0</v>
      </c>
      <c r="R1038">
        <v>0</v>
      </c>
      <c r="S1038">
        <v>0</v>
      </c>
      <c r="T1038">
        <v>0</v>
      </c>
      <c r="U1038">
        <v>0</v>
      </c>
      <c r="V1038">
        <v>0</v>
      </c>
      <c r="W1038">
        <v>0</v>
      </c>
      <c r="X1038">
        <v>0</v>
      </c>
      <c r="Y1038">
        <v>0</v>
      </c>
      <c r="Z1038">
        <v>0</v>
      </c>
      <c r="AA1038">
        <v>0</v>
      </c>
      <c r="AB1038">
        <v>0</v>
      </c>
      <c r="AC1038">
        <v>0</v>
      </c>
      <c r="AD1038">
        <v>0</v>
      </c>
      <c r="AE1038">
        <v>0</v>
      </c>
      <c r="AF1038">
        <v>0</v>
      </c>
      <c r="AG1038" t="s">
        <v>1453</v>
      </c>
      <c r="AH1038" t="s">
        <v>1291</v>
      </c>
      <c r="AI1038" t="s">
        <v>1295</v>
      </c>
      <c r="AJ1038" s="12" t="s">
        <v>1297</v>
      </c>
      <c r="AK1038" t="s">
        <v>125</v>
      </c>
      <c r="AL1038" t="s">
        <v>125</v>
      </c>
      <c r="AM1038" s="8">
        <v>45178</v>
      </c>
      <c r="AN1038" s="12" t="s">
        <v>1297</v>
      </c>
      <c r="AO1038" s="12" t="s">
        <v>1297</v>
      </c>
      <c r="AP1038" t="s">
        <v>1703</v>
      </c>
      <c r="AQ1038" t="s">
        <v>120</v>
      </c>
      <c r="AR1038" s="35">
        <v>171641</v>
      </c>
      <c r="AS1038" t="s">
        <v>1703</v>
      </c>
      <c r="AU1038" s="29" t="str">
        <f>IFERROR(Table4[[#This Row],[THT]]/Table4[[#This Row],[ACD_CALLS]],"")</f>
        <v/>
      </c>
      <c r="AV1038" s="29">
        <f>COUNTIF(Roster!B:B,Table4[[#This Row],[EMPLID]])</f>
        <v>1</v>
      </c>
      <c r="AW1038" s="29">
        <f>IF(Table4[[#This Row],[Is Agent ]]=0,"",SUM(Table4[[#This Row],[I_ACD_TIME]],Table4[[#This Row],[I_ACD_OTHER_TIME]],Table4[[#This Row],[I_ACD_AUX_OUT_TIME]],Table4[[#This Row],[I_ACW_TIME]]))</f>
        <v>0</v>
      </c>
    </row>
    <row r="1039" spans="1:49" x14ac:dyDescent="0.25">
      <c r="A1039" s="29" t="str">
        <f>CONCATENATE(Table4[[#This Row],[CMSID]],"-",Table4[[#This Row],[CALL_DATE]])</f>
        <v>171641-45171</v>
      </c>
      <c r="B1039">
        <v>156486101</v>
      </c>
      <c r="C1039" s="8">
        <v>45171</v>
      </c>
      <c r="D1039" t="s">
        <v>118</v>
      </c>
      <c r="E1039">
        <v>30</v>
      </c>
      <c r="F1039">
        <v>0</v>
      </c>
      <c r="G1039">
        <v>21215</v>
      </c>
      <c r="H1039">
        <v>988</v>
      </c>
      <c r="I1039">
        <v>631</v>
      </c>
      <c r="J1039">
        <v>0</v>
      </c>
      <c r="K1039">
        <v>0</v>
      </c>
      <c r="L1039">
        <v>2385</v>
      </c>
      <c r="M1039">
        <v>0</v>
      </c>
      <c r="N1039">
        <v>0</v>
      </c>
      <c r="O1039">
        <v>14</v>
      </c>
      <c r="P1039">
        <v>1676</v>
      </c>
      <c r="Q1039">
        <v>14</v>
      </c>
      <c r="R1039">
        <v>138</v>
      </c>
      <c r="S1039">
        <v>0</v>
      </c>
      <c r="T1039">
        <v>2</v>
      </c>
      <c r="U1039">
        <v>31814</v>
      </c>
      <c r="V1039">
        <v>9472</v>
      </c>
      <c r="W1039">
        <v>0</v>
      </c>
      <c r="X1039">
        <v>34</v>
      </c>
      <c r="Y1039">
        <v>0</v>
      </c>
      <c r="Z1039">
        <v>2809</v>
      </c>
      <c r="AA1039">
        <v>0</v>
      </c>
      <c r="AB1039">
        <v>4171</v>
      </c>
      <c r="AC1039">
        <v>0</v>
      </c>
      <c r="AD1039">
        <v>0</v>
      </c>
      <c r="AE1039">
        <v>332</v>
      </c>
      <c r="AF1039">
        <v>0</v>
      </c>
      <c r="AG1039" t="s">
        <v>1453</v>
      </c>
      <c r="AH1039" t="s">
        <v>1291</v>
      </c>
      <c r="AI1039" t="s">
        <v>1295</v>
      </c>
      <c r="AJ1039" s="12" t="s">
        <v>1297</v>
      </c>
      <c r="AK1039" t="s">
        <v>125</v>
      </c>
      <c r="AL1039" t="s">
        <v>125</v>
      </c>
      <c r="AM1039" s="8">
        <v>45171</v>
      </c>
      <c r="AN1039" s="12" t="s">
        <v>1297</v>
      </c>
      <c r="AO1039" s="12" t="s">
        <v>1297</v>
      </c>
      <c r="AP1039" t="s">
        <v>1703</v>
      </c>
      <c r="AQ1039" t="s">
        <v>120</v>
      </c>
      <c r="AR1039" s="35">
        <v>171641</v>
      </c>
      <c r="AS1039" t="s">
        <v>1703</v>
      </c>
      <c r="AU1039" s="29">
        <f>IFERROR(Table4[[#This Row],[THT]]/Table4[[#This Row],[ACD_CALLS]],"")</f>
        <v>0</v>
      </c>
      <c r="AV1039" s="29">
        <f>COUNTIF(Roster!B:B,Table4[[#This Row],[EMPLID]])</f>
        <v>1</v>
      </c>
      <c r="AW1039" s="29">
        <f>IF(Table4[[#This Row],[Is Agent ]]=0,"",SUM(Table4[[#This Row],[I_ACD_TIME]],Table4[[#This Row],[I_ACD_OTHER_TIME]],Table4[[#This Row],[I_ACD_AUX_OUT_TIME]],Table4[[#This Row],[I_ACW_TIME]]))</f>
        <v>22834</v>
      </c>
    </row>
    <row r="1040" spans="1:49" x14ac:dyDescent="0.25">
      <c r="A1040" s="29" t="str">
        <f>CONCATENATE(Table4[[#This Row],[CMSID]],"-",Table4[[#This Row],[CALL_DATE]])</f>
        <v>171641-45178</v>
      </c>
      <c r="B1040">
        <v>156486101</v>
      </c>
      <c r="C1040" s="8">
        <v>45178</v>
      </c>
      <c r="D1040" t="s">
        <v>118</v>
      </c>
      <c r="E1040">
        <v>22</v>
      </c>
      <c r="F1040">
        <v>0</v>
      </c>
      <c r="G1040">
        <v>20589</v>
      </c>
      <c r="H1040">
        <v>1961</v>
      </c>
      <c r="I1040">
        <v>834</v>
      </c>
      <c r="J1040">
        <v>0</v>
      </c>
      <c r="K1040">
        <v>0</v>
      </c>
      <c r="L1040">
        <v>4837</v>
      </c>
      <c r="M1040">
        <v>0</v>
      </c>
      <c r="N1040">
        <v>0</v>
      </c>
      <c r="O1040">
        <v>16</v>
      </c>
      <c r="P1040">
        <v>3547</v>
      </c>
      <c r="Q1040">
        <v>16</v>
      </c>
      <c r="R1040">
        <v>107</v>
      </c>
      <c r="S1040">
        <v>1</v>
      </c>
      <c r="T1040">
        <v>1</v>
      </c>
      <c r="U1040">
        <v>35356</v>
      </c>
      <c r="V1040">
        <v>9700</v>
      </c>
      <c r="W1040">
        <v>1558</v>
      </c>
      <c r="X1040">
        <v>26</v>
      </c>
      <c r="Y1040">
        <v>0</v>
      </c>
      <c r="Z1040">
        <v>2732</v>
      </c>
      <c r="AA1040">
        <v>0</v>
      </c>
      <c r="AB1040">
        <v>2468</v>
      </c>
      <c r="AC1040">
        <v>0</v>
      </c>
      <c r="AD1040">
        <v>0</v>
      </c>
      <c r="AE1040">
        <v>219</v>
      </c>
      <c r="AF1040">
        <v>0</v>
      </c>
      <c r="AG1040" t="s">
        <v>1453</v>
      </c>
      <c r="AH1040" t="s">
        <v>1291</v>
      </c>
      <c r="AI1040" t="s">
        <v>1295</v>
      </c>
      <c r="AJ1040" s="12" t="s">
        <v>1297</v>
      </c>
      <c r="AK1040" t="s">
        <v>125</v>
      </c>
      <c r="AL1040" t="s">
        <v>125</v>
      </c>
      <c r="AM1040" s="8">
        <v>45178</v>
      </c>
      <c r="AN1040" s="12" t="s">
        <v>1297</v>
      </c>
      <c r="AO1040" s="12" t="s">
        <v>1297</v>
      </c>
      <c r="AP1040" t="s">
        <v>1703</v>
      </c>
      <c r="AQ1040" t="s">
        <v>120</v>
      </c>
      <c r="AR1040" s="35">
        <v>171641</v>
      </c>
      <c r="AS1040" t="s">
        <v>1703</v>
      </c>
      <c r="AU1040" s="29">
        <f>IFERROR(Table4[[#This Row],[THT]]/Table4[[#This Row],[ACD_CALLS]],"")</f>
        <v>0</v>
      </c>
      <c r="AV1040" s="29">
        <f>COUNTIF(Roster!B:B,Table4[[#This Row],[EMPLID]])</f>
        <v>1</v>
      </c>
      <c r="AW1040" s="29">
        <f>IF(Table4[[#This Row],[Is Agent ]]=0,"",SUM(Table4[[#This Row],[I_ACD_TIME]],Table4[[#This Row],[I_ACD_OTHER_TIME]],Table4[[#This Row],[I_ACD_AUX_OUT_TIME]],Table4[[#This Row],[I_ACW_TIME]]))</f>
        <v>23384</v>
      </c>
    </row>
    <row r="1041" spans="1:49" x14ac:dyDescent="0.25">
      <c r="A1041" s="29" t="str">
        <f>CONCATENATE(Table4[[#This Row],[CMSID]],"-",Table4[[#This Row],[CALL_DATE]])</f>
        <v>171641-45178</v>
      </c>
      <c r="B1041">
        <v>156486101</v>
      </c>
      <c r="C1041" s="8">
        <v>45178</v>
      </c>
      <c r="D1041" t="s">
        <v>123</v>
      </c>
      <c r="E1041">
        <v>1</v>
      </c>
      <c r="F1041">
        <v>0</v>
      </c>
      <c r="G1041">
        <v>1140</v>
      </c>
      <c r="H1041">
        <v>152</v>
      </c>
      <c r="I1041">
        <v>0</v>
      </c>
      <c r="J1041">
        <v>0</v>
      </c>
      <c r="K1041">
        <v>0</v>
      </c>
      <c r="L1041">
        <v>0</v>
      </c>
      <c r="M1041">
        <v>0</v>
      </c>
      <c r="N1041">
        <v>0</v>
      </c>
      <c r="O1041">
        <v>0</v>
      </c>
      <c r="P1041">
        <v>152</v>
      </c>
      <c r="Q1041">
        <v>1</v>
      </c>
      <c r="R1041">
        <v>3</v>
      </c>
      <c r="S1041">
        <v>0</v>
      </c>
      <c r="T1041">
        <v>0</v>
      </c>
      <c r="U1041">
        <v>0</v>
      </c>
      <c r="V1041">
        <v>0</v>
      </c>
      <c r="W1041">
        <v>0</v>
      </c>
      <c r="X1041">
        <v>0</v>
      </c>
      <c r="Y1041">
        <v>0</v>
      </c>
      <c r="Z1041">
        <v>0</v>
      </c>
      <c r="AA1041">
        <v>0</v>
      </c>
      <c r="AB1041">
        <v>0</v>
      </c>
      <c r="AC1041">
        <v>0</v>
      </c>
      <c r="AD1041">
        <v>0</v>
      </c>
      <c r="AE1041">
        <v>0</v>
      </c>
      <c r="AF1041">
        <v>0</v>
      </c>
      <c r="AG1041" t="s">
        <v>1453</v>
      </c>
      <c r="AH1041" t="s">
        <v>1291</v>
      </c>
      <c r="AI1041" t="s">
        <v>1295</v>
      </c>
      <c r="AJ1041" s="12" t="s">
        <v>1297</v>
      </c>
      <c r="AK1041" t="s">
        <v>125</v>
      </c>
      <c r="AL1041" t="s">
        <v>125</v>
      </c>
      <c r="AM1041" s="8">
        <v>45178</v>
      </c>
      <c r="AN1041" s="12" t="s">
        <v>1297</v>
      </c>
      <c r="AO1041" s="12" t="s">
        <v>1297</v>
      </c>
      <c r="AP1041" t="s">
        <v>1703</v>
      </c>
      <c r="AQ1041" t="s">
        <v>120</v>
      </c>
      <c r="AR1041" s="35">
        <v>171641</v>
      </c>
      <c r="AS1041" t="s">
        <v>1703</v>
      </c>
      <c r="AU1041" s="29">
        <f>IFERROR(Table4[[#This Row],[THT]]/Table4[[#This Row],[ACD_CALLS]],"")</f>
        <v>0</v>
      </c>
      <c r="AV1041" s="29">
        <f>COUNTIF(Roster!B:B,Table4[[#This Row],[EMPLID]])</f>
        <v>1</v>
      </c>
      <c r="AW1041" s="29">
        <f>IF(Table4[[#This Row],[Is Agent ]]=0,"",SUM(Table4[[#This Row],[I_ACD_TIME]],Table4[[#This Row],[I_ACD_OTHER_TIME]],Table4[[#This Row],[I_ACD_AUX_OUT_TIME]],Table4[[#This Row],[I_ACW_TIME]]))</f>
        <v>1292</v>
      </c>
    </row>
    <row r="1042" spans="1:49" x14ac:dyDescent="0.25">
      <c r="A1042" s="29" t="str">
        <f>CONCATENATE(Table4[[#This Row],[CMSID]],"-",Table4[[#This Row],[CALL_DATE]])</f>
        <v>171641-45171</v>
      </c>
      <c r="B1042">
        <v>156486101</v>
      </c>
      <c r="C1042" s="8">
        <v>45171</v>
      </c>
      <c r="D1042" t="s">
        <v>123</v>
      </c>
      <c r="E1042">
        <v>0</v>
      </c>
      <c r="F1042">
        <v>0</v>
      </c>
      <c r="G1042">
        <v>0</v>
      </c>
      <c r="H1042">
        <v>0</v>
      </c>
      <c r="I1042">
        <v>0</v>
      </c>
      <c r="J1042">
        <v>0</v>
      </c>
      <c r="K1042">
        <v>0</v>
      </c>
      <c r="L1042">
        <v>0</v>
      </c>
      <c r="M1042">
        <v>0</v>
      </c>
      <c r="N1042">
        <v>0</v>
      </c>
      <c r="O1042">
        <v>0</v>
      </c>
      <c r="P1042">
        <v>0</v>
      </c>
      <c r="Q1042">
        <v>0</v>
      </c>
      <c r="R1042">
        <v>0</v>
      </c>
      <c r="S1042">
        <v>0</v>
      </c>
      <c r="T1042">
        <v>0</v>
      </c>
      <c r="U1042">
        <v>0</v>
      </c>
      <c r="V1042">
        <v>0</v>
      </c>
      <c r="W1042">
        <v>0</v>
      </c>
      <c r="X1042">
        <v>0</v>
      </c>
      <c r="Y1042">
        <v>0</v>
      </c>
      <c r="Z1042">
        <v>0</v>
      </c>
      <c r="AA1042">
        <v>0</v>
      </c>
      <c r="AB1042">
        <v>0</v>
      </c>
      <c r="AC1042">
        <v>0</v>
      </c>
      <c r="AD1042">
        <v>0</v>
      </c>
      <c r="AE1042">
        <v>0</v>
      </c>
      <c r="AF1042">
        <v>0</v>
      </c>
      <c r="AG1042" t="s">
        <v>1453</v>
      </c>
      <c r="AH1042" t="s">
        <v>1291</v>
      </c>
      <c r="AI1042" t="s">
        <v>1295</v>
      </c>
      <c r="AJ1042" s="12" t="s">
        <v>1297</v>
      </c>
      <c r="AK1042" t="s">
        <v>125</v>
      </c>
      <c r="AL1042" t="s">
        <v>125</v>
      </c>
      <c r="AM1042" s="8">
        <v>45171</v>
      </c>
      <c r="AN1042" s="12" t="s">
        <v>1297</v>
      </c>
      <c r="AO1042" s="12" t="s">
        <v>1297</v>
      </c>
      <c r="AP1042" t="s">
        <v>1703</v>
      </c>
      <c r="AQ1042" t="s">
        <v>120</v>
      </c>
      <c r="AR1042" s="35">
        <v>171641</v>
      </c>
      <c r="AS1042" t="s">
        <v>1703</v>
      </c>
      <c r="AU1042" s="29" t="str">
        <f>IFERROR(Table4[[#This Row],[THT]]/Table4[[#This Row],[ACD_CALLS]],"")</f>
        <v/>
      </c>
      <c r="AV1042" s="29">
        <f>COUNTIF(Roster!B:B,Table4[[#This Row],[EMPLID]])</f>
        <v>1</v>
      </c>
      <c r="AW1042" s="29">
        <f>IF(Table4[[#This Row],[Is Agent ]]=0,"",SUM(Table4[[#This Row],[I_ACD_TIME]],Table4[[#This Row],[I_ACD_OTHER_TIME]],Table4[[#This Row],[I_ACD_AUX_OUT_TIME]],Table4[[#This Row],[I_ACW_TIME]]))</f>
        <v>0</v>
      </c>
    </row>
    <row r="1043" spans="1:49" x14ac:dyDescent="0.25">
      <c r="A1043" s="29" t="str">
        <f>CONCATENATE(Table4[[#This Row],[CMSID]],"-",Table4[[#This Row],[CALL_DATE]])</f>
        <v>171641-45173</v>
      </c>
      <c r="B1043">
        <v>156486101</v>
      </c>
      <c r="C1043" s="8">
        <v>45173</v>
      </c>
      <c r="D1043" t="s">
        <v>118</v>
      </c>
      <c r="E1043">
        <v>32</v>
      </c>
      <c r="F1043">
        <v>0</v>
      </c>
      <c r="G1043">
        <v>21302</v>
      </c>
      <c r="H1043">
        <v>1414</v>
      </c>
      <c r="I1043">
        <v>409</v>
      </c>
      <c r="J1043">
        <v>0</v>
      </c>
      <c r="K1043">
        <v>0</v>
      </c>
      <c r="L1043">
        <v>2583</v>
      </c>
      <c r="M1043">
        <v>0</v>
      </c>
      <c r="N1043">
        <v>0</v>
      </c>
      <c r="O1043">
        <v>16</v>
      </c>
      <c r="P1043">
        <v>2603</v>
      </c>
      <c r="Q1043">
        <v>15</v>
      </c>
      <c r="R1043">
        <v>149</v>
      </c>
      <c r="S1043">
        <v>2</v>
      </c>
      <c r="T1043">
        <v>1</v>
      </c>
      <c r="U1043">
        <v>35404</v>
      </c>
      <c r="V1043">
        <v>11116</v>
      </c>
      <c r="W1043">
        <v>1423</v>
      </c>
      <c r="X1043">
        <v>23</v>
      </c>
      <c r="Y1043">
        <v>0</v>
      </c>
      <c r="Z1043">
        <v>2599</v>
      </c>
      <c r="AA1043">
        <v>0</v>
      </c>
      <c r="AB1043">
        <v>6062</v>
      </c>
      <c r="AC1043">
        <v>1129</v>
      </c>
      <c r="AD1043">
        <v>0</v>
      </c>
      <c r="AE1043">
        <v>874</v>
      </c>
      <c r="AF1043">
        <v>0</v>
      </c>
      <c r="AG1043" t="s">
        <v>1453</v>
      </c>
      <c r="AH1043" t="s">
        <v>1291</v>
      </c>
      <c r="AI1043" t="s">
        <v>1295</v>
      </c>
      <c r="AJ1043" s="12" t="s">
        <v>1297</v>
      </c>
      <c r="AK1043" t="s">
        <v>125</v>
      </c>
      <c r="AL1043" t="s">
        <v>125</v>
      </c>
      <c r="AM1043" s="8">
        <v>45178</v>
      </c>
      <c r="AN1043" s="12" t="s">
        <v>1297</v>
      </c>
      <c r="AO1043" s="12" t="s">
        <v>1297</v>
      </c>
      <c r="AP1043" t="s">
        <v>1703</v>
      </c>
      <c r="AQ1043" t="s">
        <v>120</v>
      </c>
      <c r="AR1043" s="35">
        <v>171641</v>
      </c>
      <c r="AS1043" t="s">
        <v>1703</v>
      </c>
      <c r="AU1043" s="29">
        <f>IFERROR(Table4[[#This Row],[THT]]/Table4[[#This Row],[ACD_CALLS]],"")</f>
        <v>0</v>
      </c>
      <c r="AV1043" s="29">
        <f>COUNTIF(Roster!B:B,Table4[[#This Row],[EMPLID]])</f>
        <v>1</v>
      </c>
      <c r="AW1043" s="29">
        <f>IF(Table4[[#This Row],[Is Agent ]]=0,"",SUM(Table4[[#This Row],[I_ACD_TIME]],Table4[[#This Row],[I_ACD_OTHER_TIME]],Table4[[#This Row],[I_ACD_AUX_OUT_TIME]],Table4[[#This Row],[I_ACW_TIME]]))</f>
        <v>23125</v>
      </c>
    </row>
    <row r="1044" spans="1:49" x14ac:dyDescent="0.25">
      <c r="A1044" s="29" t="str">
        <f>CONCATENATE(Table4[[#This Row],[CMSID]],"-",Table4[[#This Row],[CALL_DATE]])</f>
        <v>184641-45178</v>
      </c>
      <c r="B1044">
        <v>137258102</v>
      </c>
      <c r="C1044" s="8">
        <v>45178</v>
      </c>
      <c r="D1044" t="s">
        <v>123</v>
      </c>
      <c r="E1044">
        <v>0</v>
      </c>
      <c r="F1044">
        <v>0</v>
      </c>
      <c r="G1044">
        <v>0</v>
      </c>
      <c r="H1044">
        <v>0</v>
      </c>
      <c r="I1044">
        <v>0</v>
      </c>
      <c r="J1044">
        <v>0</v>
      </c>
      <c r="K1044">
        <v>0</v>
      </c>
      <c r="L1044">
        <v>0</v>
      </c>
      <c r="M1044">
        <v>0</v>
      </c>
      <c r="N1044">
        <v>0</v>
      </c>
      <c r="O1044">
        <v>0</v>
      </c>
      <c r="P1044">
        <v>0</v>
      </c>
      <c r="Q1044">
        <v>0</v>
      </c>
      <c r="R1044">
        <v>0</v>
      </c>
      <c r="S1044">
        <v>0</v>
      </c>
      <c r="T1044">
        <v>0</v>
      </c>
      <c r="U1044">
        <v>0</v>
      </c>
      <c r="V1044">
        <v>0</v>
      </c>
      <c r="W1044">
        <v>0</v>
      </c>
      <c r="X1044">
        <v>0</v>
      </c>
      <c r="Y1044">
        <v>0</v>
      </c>
      <c r="Z1044">
        <v>0</v>
      </c>
      <c r="AA1044">
        <v>0</v>
      </c>
      <c r="AB1044">
        <v>0</v>
      </c>
      <c r="AC1044">
        <v>0</v>
      </c>
      <c r="AD1044">
        <v>0</v>
      </c>
      <c r="AE1044">
        <v>0</v>
      </c>
      <c r="AF1044">
        <v>0</v>
      </c>
      <c r="AG1044" t="s">
        <v>1434</v>
      </c>
      <c r="AH1044" t="s">
        <v>1288</v>
      </c>
      <c r="AI1044" t="s">
        <v>1295</v>
      </c>
      <c r="AJ1044" s="12" t="s">
        <v>1297</v>
      </c>
      <c r="AK1044" t="s">
        <v>126</v>
      </c>
      <c r="AL1044" t="s">
        <v>126</v>
      </c>
      <c r="AM1044" s="8">
        <v>45178</v>
      </c>
      <c r="AN1044" s="12" t="s">
        <v>1297</v>
      </c>
      <c r="AO1044" s="12" t="s">
        <v>1297</v>
      </c>
      <c r="AP1044" t="s">
        <v>1703</v>
      </c>
      <c r="AQ1044" t="s">
        <v>120</v>
      </c>
      <c r="AR1044" s="35">
        <v>184641</v>
      </c>
      <c r="AS1044" t="s">
        <v>1703</v>
      </c>
      <c r="AU1044" s="29" t="str">
        <f>IFERROR(Table4[[#This Row],[THT]]/Table4[[#This Row],[ACD_CALLS]],"")</f>
        <v/>
      </c>
      <c r="AV1044" s="29">
        <f>COUNTIF(Roster!B:B,Table4[[#This Row],[EMPLID]])</f>
        <v>1</v>
      </c>
      <c r="AW1044" s="29">
        <f>IF(Table4[[#This Row],[Is Agent ]]=0,"",SUM(Table4[[#This Row],[I_ACD_TIME]],Table4[[#This Row],[I_ACD_OTHER_TIME]],Table4[[#This Row],[I_ACD_AUX_OUT_TIME]],Table4[[#This Row],[I_ACW_TIME]]))</f>
        <v>0</v>
      </c>
    </row>
    <row r="1045" spans="1:49" x14ac:dyDescent="0.25">
      <c r="A1045" s="29" t="str">
        <f>CONCATENATE(Table4[[#This Row],[CMSID]],"-",Table4[[#This Row],[CALL_DATE]])</f>
        <v>184641-45174</v>
      </c>
      <c r="B1045">
        <v>137258102</v>
      </c>
      <c r="C1045" s="8">
        <v>45174</v>
      </c>
      <c r="D1045" t="s">
        <v>123</v>
      </c>
      <c r="E1045">
        <v>2</v>
      </c>
      <c r="F1045">
        <v>0</v>
      </c>
      <c r="G1045">
        <v>560</v>
      </c>
      <c r="H1045">
        <v>0</v>
      </c>
      <c r="I1045">
        <v>0</v>
      </c>
      <c r="J1045">
        <v>0</v>
      </c>
      <c r="K1045">
        <v>0</v>
      </c>
      <c r="L1045">
        <v>0</v>
      </c>
      <c r="M1045">
        <v>0</v>
      </c>
      <c r="N1045">
        <v>0</v>
      </c>
      <c r="O1045">
        <v>0</v>
      </c>
      <c r="P1045">
        <v>0</v>
      </c>
      <c r="Q1045">
        <v>0</v>
      </c>
      <c r="R1045">
        <v>6</v>
      </c>
      <c r="S1045">
        <v>0</v>
      </c>
      <c r="T1045">
        <v>0</v>
      </c>
      <c r="U1045">
        <v>0</v>
      </c>
      <c r="V1045">
        <v>0</v>
      </c>
      <c r="W1045">
        <v>0</v>
      </c>
      <c r="X1045">
        <v>0</v>
      </c>
      <c r="Y1045">
        <v>0</v>
      </c>
      <c r="Z1045">
        <v>0</v>
      </c>
      <c r="AA1045">
        <v>0</v>
      </c>
      <c r="AB1045">
        <v>0</v>
      </c>
      <c r="AC1045">
        <v>0</v>
      </c>
      <c r="AD1045">
        <v>0</v>
      </c>
      <c r="AE1045">
        <v>0</v>
      </c>
      <c r="AF1045">
        <v>0</v>
      </c>
      <c r="AG1045" t="s">
        <v>1434</v>
      </c>
      <c r="AH1045" t="s">
        <v>1288</v>
      </c>
      <c r="AI1045" t="s">
        <v>1295</v>
      </c>
      <c r="AJ1045" s="12" t="s">
        <v>1297</v>
      </c>
      <c r="AK1045" t="s">
        <v>126</v>
      </c>
      <c r="AL1045" t="s">
        <v>126</v>
      </c>
      <c r="AM1045" s="8">
        <v>45178</v>
      </c>
      <c r="AN1045" s="12" t="s">
        <v>1297</v>
      </c>
      <c r="AO1045" s="12" t="s">
        <v>1297</v>
      </c>
      <c r="AP1045" t="s">
        <v>1703</v>
      </c>
      <c r="AQ1045" t="s">
        <v>120</v>
      </c>
      <c r="AR1045" s="35">
        <v>184641</v>
      </c>
      <c r="AS1045" t="s">
        <v>1703</v>
      </c>
      <c r="AU1045" s="29">
        <f>IFERROR(Table4[[#This Row],[THT]]/Table4[[#This Row],[ACD_CALLS]],"")</f>
        <v>0</v>
      </c>
      <c r="AV1045" s="29">
        <f>COUNTIF(Roster!B:B,Table4[[#This Row],[EMPLID]])</f>
        <v>1</v>
      </c>
      <c r="AW1045" s="29">
        <f>IF(Table4[[#This Row],[Is Agent ]]=0,"",SUM(Table4[[#This Row],[I_ACD_TIME]],Table4[[#This Row],[I_ACD_OTHER_TIME]],Table4[[#This Row],[I_ACD_AUX_OUT_TIME]],Table4[[#This Row],[I_ACW_TIME]]))</f>
        <v>560</v>
      </c>
    </row>
    <row r="1046" spans="1:49" x14ac:dyDescent="0.25">
      <c r="A1046" s="29" t="str">
        <f>CONCATENATE(Table4[[#This Row],[CMSID]],"-",Table4[[#This Row],[CALL_DATE]])</f>
        <v>184641-45177</v>
      </c>
      <c r="B1046">
        <v>137258102</v>
      </c>
      <c r="C1046" s="8">
        <v>45177</v>
      </c>
      <c r="D1046" t="s">
        <v>123</v>
      </c>
      <c r="E1046">
        <v>1</v>
      </c>
      <c r="F1046">
        <v>0</v>
      </c>
      <c r="G1046">
        <v>187</v>
      </c>
      <c r="H1046">
        <v>0</v>
      </c>
      <c r="I1046">
        <v>0</v>
      </c>
      <c r="J1046">
        <v>0</v>
      </c>
      <c r="K1046">
        <v>0</v>
      </c>
      <c r="L1046">
        <v>0</v>
      </c>
      <c r="M1046">
        <v>0</v>
      </c>
      <c r="N1046">
        <v>0</v>
      </c>
      <c r="O1046">
        <v>0</v>
      </c>
      <c r="P1046">
        <v>0</v>
      </c>
      <c r="Q1046">
        <v>0</v>
      </c>
      <c r="R1046">
        <v>3</v>
      </c>
      <c r="S1046">
        <v>0</v>
      </c>
      <c r="T1046">
        <v>0</v>
      </c>
      <c r="U1046">
        <v>0</v>
      </c>
      <c r="V1046">
        <v>0</v>
      </c>
      <c r="W1046">
        <v>0</v>
      </c>
      <c r="X1046">
        <v>0</v>
      </c>
      <c r="Y1046">
        <v>0</v>
      </c>
      <c r="Z1046">
        <v>0</v>
      </c>
      <c r="AA1046">
        <v>0</v>
      </c>
      <c r="AB1046">
        <v>0</v>
      </c>
      <c r="AC1046">
        <v>0</v>
      </c>
      <c r="AD1046">
        <v>0</v>
      </c>
      <c r="AE1046">
        <v>0</v>
      </c>
      <c r="AF1046">
        <v>0</v>
      </c>
      <c r="AG1046" t="s">
        <v>1434</v>
      </c>
      <c r="AH1046" t="s">
        <v>1288</v>
      </c>
      <c r="AI1046" t="s">
        <v>1295</v>
      </c>
      <c r="AJ1046" s="12" t="s">
        <v>1297</v>
      </c>
      <c r="AK1046" t="s">
        <v>126</v>
      </c>
      <c r="AL1046" t="s">
        <v>126</v>
      </c>
      <c r="AM1046" s="8">
        <v>45178</v>
      </c>
      <c r="AN1046" s="12" t="s">
        <v>1297</v>
      </c>
      <c r="AO1046" s="12" t="s">
        <v>1297</v>
      </c>
      <c r="AP1046" t="s">
        <v>1703</v>
      </c>
      <c r="AQ1046" t="s">
        <v>120</v>
      </c>
      <c r="AR1046" s="35">
        <v>184641</v>
      </c>
      <c r="AS1046" t="s">
        <v>1703</v>
      </c>
      <c r="AU1046" s="29">
        <f>IFERROR(Table4[[#This Row],[THT]]/Table4[[#This Row],[ACD_CALLS]],"")</f>
        <v>0</v>
      </c>
      <c r="AV1046" s="29">
        <f>COUNTIF(Roster!B:B,Table4[[#This Row],[EMPLID]])</f>
        <v>1</v>
      </c>
      <c r="AW1046" s="29">
        <f>IF(Table4[[#This Row],[Is Agent ]]=0,"",SUM(Table4[[#This Row],[I_ACD_TIME]],Table4[[#This Row],[I_ACD_OTHER_TIME]],Table4[[#This Row],[I_ACD_AUX_OUT_TIME]],Table4[[#This Row],[I_ACW_TIME]]))</f>
        <v>187</v>
      </c>
    </row>
    <row r="1047" spans="1:49" x14ac:dyDescent="0.25">
      <c r="A1047" s="29" t="str">
        <f>CONCATENATE(Table4[[#This Row],[CMSID]],"-",Table4[[#This Row],[CALL_DATE]])</f>
        <v>184641-45170</v>
      </c>
      <c r="B1047">
        <v>137258102</v>
      </c>
      <c r="C1047" s="8">
        <v>45170</v>
      </c>
      <c r="D1047" t="s">
        <v>118</v>
      </c>
      <c r="E1047">
        <v>20</v>
      </c>
      <c r="F1047">
        <v>0</v>
      </c>
      <c r="G1047">
        <v>17643</v>
      </c>
      <c r="H1047">
        <v>1429</v>
      </c>
      <c r="I1047">
        <v>13</v>
      </c>
      <c r="J1047">
        <v>4</v>
      </c>
      <c r="K1047">
        <v>0</v>
      </c>
      <c r="L1047">
        <v>4673</v>
      </c>
      <c r="M1047">
        <v>0</v>
      </c>
      <c r="N1047">
        <v>0</v>
      </c>
      <c r="O1047">
        <v>24</v>
      </c>
      <c r="P1047">
        <v>2061</v>
      </c>
      <c r="Q1047">
        <v>13</v>
      </c>
      <c r="R1047">
        <v>96</v>
      </c>
      <c r="S1047">
        <v>1</v>
      </c>
      <c r="T1047">
        <v>0</v>
      </c>
      <c r="U1047">
        <v>31938</v>
      </c>
      <c r="V1047">
        <v>12674</v>
      </c>
      <c r="W1047">
        <v>91</v>
      </c>
      <c r="X1047">
        <v>102</v>
      </c>
      <c r="Y1047">
        <v>0</v>
      </c>
      <c r="Z1047">
        <v>1722</v>
      </c>
      <c r="AA1047">
        <v>0</v>
      </c>
      <c r="AB1047">
        <v>9969</v>
      </c>
      <c r="AC1047">
        <v>841</v>
      </c>
      <c r="AD1047">
        <v>0</v>
      </c>
      <c r="AE1047">
        <v>0</v>
      </c>
      <c r="AF1047">
        <v>0</v>
      </c>
      <c r="AG1047" t="s">
        <v>1434</v>
      </c>
      <c r="AH1047" t="s">
        <v>1288</v>
      </c>
      <c r="AI1047" t="s">
        <v>1295</v>
      </c>
      <c r="AJ1047" s="12" t="s">
        <v>1297</v>
      </c>
      <c r="AK1047" t="s">
        <v>126</v>
      </c>
      <c r="AL1047" t="s">
        <v>126</v>
      </c>
      <c r="AM1047" s="8">
        <v>45171</v>
      </c>
      <c r="AN1047" s="12" t="s">
        <v>1297</v>
      </c>
      <c r="AO1047" s="12" t="s">
        <v>1297</v>
      </c>
      <c r="AP1047" t="s">
        <v>1703</v>
      </c>
      <c r="AQ1047" t="s">
        <v>120</v>
      </c>
      <c r="AR1047" s="35">
        <v>184641</v>
      </c>
      <c r="AS1047" t="s">
        <v>1703</v>
      </c>
      <c r="AU1047" s="29">
        <f>IFERROR(Table4[[#This Row],[THT]]/Table4[[#This Row],[ACD_CALLS]],"")</f>
        <v>0</v>
      </c>
      <c r="AV1047" s="29">
        <f>COUNTIF(Roster!B:B,Table4[[#This Row],[EMPLID]])</f>
        <v>1</v>
      </c>
      <c r="AW1047" s="29">
        <f>IF(Table4[[#This Row],[Is Agent ]]=0,"",SUM(Table4[[#This Row],[I_ACD_TIME]],Table4[[#This Row],[I_ACD_OTHER_TIME]],Table4[[#This Row],[I_ACD_AUX_OUT_TIME]],Table4[[#This Row],[I_ACW_TIME]]))</f>
        <v>19089</v>
      </c>
    </row>
    <row r="1048" spans="1:49" x14ac:dyDescent="0.25">
      <c r="A1048" s="29" t="str">
        <f>CONCATENATE(Table4[[#This Row],[CMSID]],"-",Table4[[#This Row],[CALL_DATE]])</f>
        <v>184641-45177</v>
      </c>
      <c r="B1048">
        <v>137258102</v>
      </c>
      <c r="C1048" s="8">
        <v>45177</v>
      </c>
      <c r="D1048" t="s">
        <v>118</v>
      </c>
      <c r="E1048">
        <v>30</v>
      </c>
      <c r="F1048">
        <v>0</v>
      </c>
      <c r="G1048">
        <v>20836</v>
      </c>
      <c r="H1048">
        <v>2466</v>
      </c>
      <c r="I1048">
        <v>441</v>
      </c>
      <c r="J1048">
        <v>0</v>
      </c>
      <c r="K1048">
        <v>0</v>
      </c>
      <c r="L1048">
        <v>2817</v>
      </c>
      <c r="M1048">
        <v>0</v>
      </c>
      <c r="N1048">
        <v>0</v>
      </c>
      <c r="O1048">
        <v>20</v>
      </c>
      <c r="P1048">
        <v>3366</v>
      </c>
      <c r="Q1048">
        <v>23</v>
      </c>
      <c r="R1048">
        <v>149</v>
      </c>
      <c r="S1048">
        <v>1</v>
      </c>
      <c r="T1048">
        <v>0</v>
      </c>
      <c r="U1048">
        <v>36519</v>
      </c>
      <c r="V1048">
        <v>12129</v>
      </c>
      <c r="W1048">
        <v>595</v>
      </c>
      <c r="X1048">
        <v>233</v>
      </c>
      <c r="Y1048">
        <v>1178</v>
      </c>
      <c r="Z1048">
        <v>2579</v>
      </c>
      <c r="AA1048">
        <v>0</v>
      </c>
      <c r="AB1048">
        <v>6837</v>
      </c>
      <c r="AC1048">
        <v>593</v>
      </c>
      <c r="AD1048">
        <v>0</v>
      </c>
      <c r="AE1048">
        <v>0</v>
      </c>
      <c r="AF1048">
        <v>0</v>
      </c>
      <c r="AG1048" t="s">
        <v>1434</v>
      </c>
      <c r="AH1048" t="s">
        <v>1288</v>
      </c>
      <c r="AI1048" t="s">
        <v>1295</v>
      </c>
      <c r="AJ1048" s="12" t="s">
        <v>1297</v>
      </c>
      <c r="AK1048" t="s">
        <v>126</v>
      </c>
      <c r="AL1048" t="s">
        <v>126</v>
      </c>
      <c r="AM1048" s="8">
        <v>45178</v>
      </c>
      <c r="AN1048" s="12" t="s">
        <v>1297</v>
      </c>
      <c r="AO1048" s="12" t="s">
        <v>1297</v>
      </c>
      <c r="AP1048" t="s">
        <v>1703</v>
      </c>
      <c r="AQ1048" t="s">
        <v>120</v>
      </c>
      <c r="AR1048" s="35">
        <v>184641</v>
      </c>
      <c r="AS1048" t="s">
        <v>1703</v>
      </c>
      <c r="AU1048" s="29">
        <f>IFERROR(Table4[[#This Row],[THT]]/Table4[[#This Row],[ACD_CALLS]],"")</f>
        <v>0</v>
      </c>
      <c r="AV1048" s="29">
        <f>COUNTIF(Roster!B:B,Table4[[#This Row],[EMPLID]])</f>
        <v>1</v>
      </c>
      <c r="AW1048" s="29">
        <f>IF(Table4[[#This Row],[Is Agent ]]=0,"",SUM(Table4[[#This Row],[I_ACD_TIME]],Table4[[#This Row],[I_ACD_OTHER_TIME]],Table4[[#This Row],[I_ACD_AUX_OUT_TIME]],Table4[[#This Row],[I_ACW_TIME]]))</f>
        <v>23743</v>
      </c>
    </row>
    <row r="1049" spans="1:49" x14ac:dyDescent="0.25">
      <c r="A1049" s="29" t="str">
        <f>CONCATENATE(Table4[[#This Row],[CMSID]],"-",Table4[[#This Row],[CALL_DATE]])</f>
        <v>184641-45178</v>
      </c>
      <c r="B1049">
        <v>137258102</v>
      </c>
      <c r="C1049" s="8">
        <v>45178</v>
      </c>
      <c r="D1049" t="s">
        <v>118</v>
      </c>
      <c r="E1049">
        <v>38</v>
      </c>
      <c r="F1049">
        <v>0</v>
      </c>
      <c r="G1049">
        <v>19864</v>
      </c>
      <c r="H1049">
        <v>2870</v>
      </c>
      <c r="I1049">
        <v>426</v>
      </c>
      <c r="J1049">
        <v>0</v>
      </c>
      <c r="K1049">
        <v>0</v>
      </c>
      <c r="L1049">
        <v>2311</v>
      </c>
      <c r="M1049">
        <v>0</v>
      </c>
      <c r="N1049">
        <v>0</v>
      </c>
      <c r="O1049">
        <v>22</v>
      </c>
      <c r="P1049">
        <v>3537</v>
      </c>
      <c r="Q1049">
        <v>29</v>
      </c>
      <c r="R1049">
        <v>183</v>
      </c>
      <c r="S1049">
        <v>5</v>
      </c>
      <c r="T1049">
        <v>0</v>
      </c>
      <c r="U1049">
        <v>36137</v>
      </c>
      <c r="V1049">
        <v>10122</v>
      </c>
      <c r="W1049">
        <v>3024</v>
      </c>
      <c r="X1049">
        <v>50</v>
      </c>
      <c r="Y1049">
        <v>0</v>
      </c>
      <c r="Z1049">
        <v>2385</v>
      </c>
      <c r="AA1049">
        <v>0</v>
      </c>
      <c r="AB1049">
        <v>6601</v>
      </c>
      <c r="AC1049">
        <v>372</v>
      </c>
      <c r="AD1049">
        <v>0</v>
      </c>
      <c r="AE1049">
        <v>0</v>
      </c>
      <c r="AF1049">
        <v>0</v>
      </c>
      <c r="AG1049" t="s">
        <v>1434</v>
      </c>
      <c r="AH1049" t="s">
        <v>1288</v>
      </c>
      <c r="AI1049" t="s">
        <v>1295</v>
      </c>
      <c r="AJ1049" s="12" t="s">
        <v>1297</v>
      </c>
      <c r="AK1049" t="s">
        <v>126</v>
      </c>
      <c r="AL1049" t="s">
        <v>126</v>
      </c>
      <c r="AM1049" s="8">
        <v>45178</v>
      </c>
      <c r="AN1049" s="12" t="s">
        <v>1297</v>
      </c>
      <c r="AO1049" s="12" t="s">
        <v>1297</v>
      </c>
      <c r="AP1049" t="s">
        <v>1703</v>
      </c>
      <c r="AQ1049" t="s">
        <v>120</v>
      </c>
      <c r="AR1049" s="35">
        <v>184641</v>
      </c>
      <c r="AS1049" t="s">
        <v>1703</v>
      </c>
      <c r="AU1049" s="29">
        <f>IFERROR(Table4[[#This Row],[THT]]/Table4[[#This Row],[ACD_CALLS]],"")</f>
        <v>0</v>
      </c>
      <c r="AV1049" s="29">
        <f>COUNTIF(Roster!B:B,Table4[[#This Row],[EMPLID]])</f>
        <v>1</v>
      </c>
      <c r="AW1049" s="29">
        <f>IF(Table4[[#This Row],[Is Agent ]]=0,"",SUM(Table4[[#This Row],[I_ACD_TIME]],Table4[[#This Row],[I_ACD_OTHER_TIME]],Table4[[#This Row],[I_ACD_AUX_OUT_TIME]],Table4[[#This Row],[I_ACW_TIME]]))</f>
        <v>23160</v>
      </c>
    </row>
    <row r="1050" spans="1:49" x14ac:dyDescent="0.25">
      <c r="A1050" s="29" t="str">
        <f>CONCATENATE(Table4[[#This Row],[CMSID]],"-",Table4[[#This Row],[CALL_DATE]])</f>
        <v>184641-45174</v>
      </c>
      <c r="B1050">
        <v>137258102</v>
      </c>
      <c r="C1050" s="8">
        <v>45174</v>
      </c>
      <c r="D1050" t="s">
        <v>118</v>
      </c>
      <c r="E1050">
        <v>30</v>
      </c>
      <c r="F1050">
        <v>0</v>
      </c>
      <c r="G1050">
        <v>19603</v>
      </c>
      <c r="H1050">
        <v>5381</v>
      </c>
      <c r="I1050">
        <v>528</v>
      </c>
      <c r="J1050">
        <v>0</v>
      </c>
      <c r="K1050">
        <v>0</v>
      </c>
      <c r="L1050">
        <v>1969</v>
      </c>
      <c r="M1050">
        <v>0</v>
      </c>
      <c r="N1050">
        <v>0</v>
      </c>
      <c r="O1050">
        <v>23</v>
      </c>
      <c r="P1050">
        <v>6061</v>
      </c>
      <c r="Q1050">
        <v>23</v>
      </c>
      <c r="R1050">
        <v>142</v>
      </c>
      <c r="S1050">
        <v>3</v>
      </c>
      <c r="T1050">
        <v>0</v>
      </c>
      <c r="U1050">
        <v>37524</v>
      </c>
      <c r="V1050">
        <v>11166</v>
      </c>
      <c r="W1050">
        <v>666</v>
      </c>
      <c r="X1050">
        <v>114</v>
      </c>
      <c r="Y1050">
        <v>0</v>
      </c>
      <c r="Z1050">
        <v>2327</v>
      </c>
      <c r="AA1050">
        <v>0</v>
      </c>
      <c r="AB1050">
        <v>8144</v>
      </c>
      <c r="AC1050">
        <v>39</v>
      </c>
      <c r="AD1050">
        <v>0</v>
      </c>
      <c r="AE1050">
        <v>0</v>
      </c>
      <c r="AF1050">
        <v>0</v>
      </c>
      <c r="AG1050" t="s">
        <v>1434</v>
      </c>
      <c r="AH1050" t="s">
        <v>1288</v>
      </c>
      <c r="AI1050" t="s">
        <v>1295</v>
      </c>
      <c r="AJ1050" s="12" t="s">
        <v>1297</v>
      </c>
      <c r="AK1050" t="s">
        <v>126</v>
      </c>
      <c r="AL1050" t="s">
        <v>126</v>
      </c>
      <c r="AM1050" s="8">
        <v>45178</v>
      </c>
      <c r="AN1050" s="12" t="s">
        <v>1297</v>
      </c>
      <c r="AO1050" s="12" t="s">
        <v>1297</v>
      </c>
      <c r="AP1050" t="s">
        <v>1703</v>
      </c>
      <c r="AQ1050" t="s">
        <v>120</v>
      </c>
      <c r="AR1050" s="35">
        <v>184641</v>
      </c>
      <c r="AS1050" t="s">
        <v>1703</v>
      </c>
      <c r="AU1050" s="29">
        <f>IFERROR(Table4[[#This Row],[THT]]/Table4[[#This Row],[ACD_CALLS]],"")</f>
        <v>0</v>
      </c>
      <c r="AV1050" s="29">
        <f>COUNTIF(Roster!B:B,Table4[[#This Row],[EMPLID]])</f>
        <v>1</v>
      </c>
      <c r="AW1050" s="29">
        <f>IF(Table4[[#This Row],[Is Agent ]]=0,"",SUM(Table4[[#This Row],[I_ACD_TIME]],Table4[[#This Row],[I_ACD_OTHER_TIME]],Table4[[#This Row],[I_ACD_AUX_OUT_TIME]],Table4[[#This Row],[I_ACW_TIME]]))</f>
        <v>25512</v>
      </c>
    </row>
    <row r="1051" spans="1:49" x14ac:dyDescent="0.25">
      <c r="A1051" s="29" t="str">
        <f>CONCATENATE(Table4[[#This Row],[CMSID]],"-",Table4[[#This Row],[CALL_DATE]])</f>
        <v>184641-45176</v>
      </c>
      <c r="B1051">
        <v>137258102</v>
      </c>
      <c r="C1051" s="8">
        <v>45176</v>
      </c>
      <c r="D1051" t="s">
        <v>118</v>
      </c>
      <c r="E1051">
        <v>27</v>
      </c>
      <c r="F1051">
        <v>0</v>
      </c>
      <c r="G1051">
        <v>17757</v>
      </c>
      <c r="H1051">
        <v>3712</v>
      </c>
      <c r="I1051">
        <v>791</v>
      </c>
      <c r="J1051">
        <v>4</v>
      </c>
      <c r="K1051">
        <v>0</v>
      </c>
      <c r="L1051">
        <v>2918</v>
      </c>
      <c r="M1051">
        <v>0</v>
      </c>
      <c r="N1051">
        <v>0</v>
      </c>
      <c r="O1051">
        <v>25</v>
      </c>
      <c r="P1051">
        <v>5944</v>
      </c>
      <c r="Q1051">
        <v>25</v>
      </c>
      <c r="R1051">
        <v>129</v>
      </c>
      <c r="S1051">
        <v>5</v>
      </c>
      <c r="T1051">
        <v>0</v>
      </c>
      <c r="U1051">
        <v>36544</v>
      </c>
      <c r="V1051">
        <v>10663</v>
      </c>
      <c r="W1051">
        <v>1407</v>
      </c>
      <c r="X1051">
        <v>195</v>
      </c>
      <c r="Y1051">
        <v>0</v>
      </c>
      <c r="Z1051">
        <v>2363</v>
      </c>
      <c r="AA1051">
        <v>0</v>
      </c>
      <c r="AB1051">
        <v>6639</v>
      </c>
      <c r="AC1051">
        <v>0</v>
      </c>
      <c r="AD1051">
        <v>0</v>
      </c>
      <c r="AE1051">
        <v>656</v>
      </c>
      <c r="AF1051">
        <v>0</v>
      </c>
      <c r="AG1051" t="s">
        <v>1434</v>
      </c>
      <c r="AH1051" t="s">
        <v>1288</v>
      </c>
      <c r="AI1051" t="s">
        <v>1295</v>
      </c>
      <c r="AJ1051" s="12" t="s">
        <v>1297</v>
      </c>
      <c r="AK1051" t="s">
        <v>126</v>
      </c>
      <c r="AL1051" t="s">
        <v>126</v>
      </c>
      <c r="AM1051" s="8">
        <v>45178</v>
      </c>
      <c r="AN1051" s="12" t="s">
        <v>1297</v>
      </c>
      <c r="AO1051" s="12" t="s">
        <v>1297</v>
      </c>
      <c r="AP1051" t="s">
        <v>1703</v>
      </c>
      <c r="AQ1051" t="s">
        <v>120</v>
      </c>
      <c r="AR1051" s="35">
        <v>184641</v>
      </c>
      <c r="AS1051" t="s">
        <v>1703</v>
      </c>
      <c r="AU1051" s="29">
        <f>IFERROR(Table4[[#This Row],[THT]]/Table4[[#This Row],[ACD_CALLS]],"")</f>
        <v>0</v>
      </c>
      <c r="AV1051" s="29">
        <f>COUNTIF(Roster!B:B,Table4[[#This Row],[EMPLID]])</f>
        <v>1</v>
      </c>
      <c r="AW1051" s="29">
        <f>IF(Table4[[#This Row],[Is Agent ]]=0,"",SUM(Table4[[#This Row],[I_ACD_TIME]],Table4[[#This Row],[I_ACD_OTHER_TIME]],Table4[[#This Row],[I_ACD_AUX_OUT_TIME]],Table4[[#This Row],[I_ACW_TIME]]))</f>
        <v>22264</v>
      </c>
    </row>
    <row r="1052" spans="1:49" x14ac:dyDescent="0.25">
      <c r="A1052" s="29" t="str">
        <f>CONCATENATE(Table4[[#This Row],[CMSID]],"-",Table4[[#This Row],[CALL_DATE]])</f>
        <v>184641-45176</v>
      </c>
      <c r="B1052">
        <v>137258102</v>
      </c>
      <c r="C1052" s="8">
        <v>45176</v>
      </c>
      <c r="D1052" t="s">
        <v>123</v>
      </c>
      <c r="E1052">
        <v>2</v>
      </c>
      <c r="F1052">
        <v>0</v>
      </c>
      <c r="G1052">
        <v>2866</v>
      </c>
      <c r="H1052">
        <v>0</v>
      </c>
      <c r="I1052">
        <v>0</v>
      </c>
      <c r="J1052">
        <v>0</v>
      </c>
      <c r="K1052">
        <v>0</v>
      </c>
      <c r="L1052">
        <v>0</v>
      </c>
      <c r="M1052">
        <v>0</v>
      </c>
      <c r="N1052">
        <v>0</v>
      </c>
      <c r="O1052">
        <v>0</v>
      </c>
      <c r="P1052">
        <v>0</v>
      </c>
      <c r="Q1052">
        <v>0</v>
      </c>
      <c r="R1052">
        <v>6</v>
      </c>
      <c r="S1052">
        <v>0</v>
      </c>
      <c r="T1052">
        <v>0</v>
      </c>
      <c r="U1052">
        <v>0</v>
      </c>
      <c r="V1052">
        <v>0</v>
      </c>
      <c r="W1052">
        <v>0</v>
      </c>
      <c r="X1052">
        <v>0</v>
      </c>
      <c r="Y1052">
        <v>0</v>
      </c>
      <c r="Z1052">
        <v>0</v>
      </c>
      <c r="AA1052">
        <v>0</v>
      </c>
      <c r="AB1052">
        <v>0</v>
      </c>
      <c r="AC1052">
        <v>0</v>
      </c>
      <c r="AD1052">
        <v>0</v>
      </c>
      <c r="AE1052">
        <v>0</v>
      </c>
      <c r="AF1052">
        <v>0</v>
      </c>
      <c r="AG1052" t="s">
        <v>1434</v>
      </c>
      <c r="AH1052" t="s">
        <v>1288</v>
      </c>
      <c r="AI1052" t="s">
        <v>1295</v>
      </c>
      <c r="AJ1052" s="12" t="s">
        <v>1297</v>
      </c>
      <c r="AK1052" t="s">
        <v>126</v>
      </c>
      <c r="AL1052" t="s">
        <v>126</v>
      </c>
      <c r="AM1052" s="8">
        <v>45178</v>
      </c>
      <c r="AN1052" s="12" t="s">
        <v>1297</v>
      </c>
      <c r="AO1052" s="12" t="s">
        <v>1297</v>
      </c>
      <c r="AP1052" t="s">
        <v>1703</v>
      </c>
      <c r="AQ1052" t="s">
        <v>120</v>
      </c>
      <c r="AR1052" s="35">
        <v>184641</v>
      </c>
      <c r="AS1052" t="s">
        <v>1703</v>
      </c>
      <c r="AU1052" s="29">
        <f>IFERROR(Table4[[#This Row],[THT]]/Table4[[#This Row],[ACD_CALLS]],"")</f>
        <v>0</v>
      </c>
      <c r="AV1052" s="29">
        <f>COUNTIF(Roster!B:B,Table4[[#This Row],[EMPLID]])</f>
        <v>1</v>
      </c>
      <c r="AW1052" s="29">
        <f>IF(Table4[[#This Row],[Is Agent ]]=0,"",SUM(Table4[[#This Row],[I_ACD_TIME]],Table4[[#This Row],[I_ACD_OTHER_TIME]],Table4[[#This Row],[I_ACD_AUX_OUT_TIME]],Table4[[#This Row],[I_ACW_TIME]]))</f>
        <v>2866</v>
      </c>
    </row>
    <row r="1053" spans="1:49" x14ac:dyDescent="0.25">
      <c r="A1053" s="29" t="str">
        <f>CONCATENATE(Table4[[#This Row],[CMSID]],"-",Table4[[#This Row],[CALL_DATE]])</f>
        <v>184641-45170</v>
      </c>
      <c r="B1053">
        <v>137258102</v>
      </c>
      <c r="C1053" s="8">
        <v>45170</v>
      </c>
      <c r="D1053" t="s">
        <v>123</v>
      </c>
      <c r="E1053">
        <v>0</v>
      </c>
      <c r="F1053">
        <v>0</v>
      </c>
      <c r="G1053">
        <v>0</v>
      </c>
      <c r="H1053">
        <v>0</v>
      </c>
      <c r="I1053">
        <v>0</v>
      </c>
      <c r="J1053">
        <v>0</v>
      </c>
      <c r="K1053">
        <v>0</v>
      </c>
      <c r="L1053">
        <v>0</v>
      </c>
      <c r="M1053">
        <v>0</v>
      </c>
      <c r="N1053">
        <v>0</v>
      </c>
      <c r="O1053">
        <v>0</v>
      </c>
      <c r="P1053">
        <v>0</v>
      </c>
      <c r="Q1053">
        <v>0</v>
      </c>
      <c r="R1053">
        <v>0</v>
      </c>
      <c r="S1053">
        <v>0</v>
      </c>
      <c r="T1053">
        <v>0</v>
      </c>
      <c r="U1053">
        <v>0</v>
      </c>
      <c r="V1053">
        <v>0</v>
      </c>
      <c r="W1053">
        <v>0</v>
      </c>
      <c r="X1053">
        <v>0</v>
      </c>
      <c r="Y1053">
        <v>0</v>
      </c>
      <c r="Z1053">
        <v>0</v>
      </c>
      <c r="AA1053">
        <v>0</v>
      </c>
      <c r="AB1053">
        <v>0</v>
      </c>
      <c r="AC1053">
        <v>0</v>
      </c>
      <c r="AD1053">
        <v>0</v>
      </c>
      <c r="AE1053">
        <v>0</v>
      </c>
      <c r="AF1053">
        <v>0</v>
      </c>
      <c r="AG1053" t="s">
        <v>1434</v>
      </c>
      <c r="AH1053" t="s">
        <v>1288</v>
      </c>
      <c r="AI1053" t="s">
        <v>1295</v>
      </c>
      <c r="AJ1053" s="12" t="s">
        <v>1297</v>
      </c>
      <c r="AK1053" t="s">
        <v>126</v>
      </c>
      <c r="AL1053" t="s">
        <v>126</v>
      </c>
      <c r="AM1053" s="8">
        <v>45171</v>
      </c>
      <c r="AN1053" s="12" t="s">
        <v>1297</v>
      </c>
      <c r="AO1053" s="12" t="s">
        <v>1297</v>
      </c>
      <c r="AP1053" t="s">
        <v>1703</v>
      </c>
      <c r="AQ1053" t="s">
        <v>120</v>
      </c>
      <c r="AR1053" s="35">
        <v>184641</v>
      </c>
      <c r="AS1053" t="s">
        <v>1703</v>
      </c>
      <c r="AU1053" s="29" t="str">
        <f>IFERROR(Table4[[#This Row],[THT]]/Table4[[#This Row],[ACD_CALLS]],"")</f>
        <v/>
      </c>
      <c r="AV1053" s="29">
        <f>COUNTIF(Roster!B:B,Table4[[#This Row],[EMPLID]])</f>
        <v>1</v>
      </c>
      <c r="AW1053" s="29">
        <f>IF(Table4[[#This Row],[Is Agent ]]=0,"",SUM(Table4[[#This Row],[I_ACD_TIME]],Table4[[#This Row],[I_ACD_OTHER_TIME]],Table4[[#This Row],[I_ACD_AUX_OUT_TIME]],Table4[[#This Row],[I_ACW_TIME]]))</f>
        <v>0</v>
      </c>
    </row>
    <row r="1054" spans="1:49" x14ac:dyDescent="0.25">
      <c r="A1054" s="29" t="str">
        <f>CONCATENATE(Table4[[#This Row],[CMSID]],"-",Table4[[#This Row],[CALL_DATE]])</f>
        <v>130641-45171</v>
      </c>
      <c r="B1054">
        <v>73467102</v>
      </c>
      <c r="C1054" s="8">
        <v>45171</v>
      </c>
      <c r="D1054" t="s">
        <v>123</v>
      </c>
      <c r="E1054">
        <v>0</v>
      </c>
      <c r="F1054">
        <v>0</v>
      </c>
      <c r="G1054">
        <v>0</v>
      </c>
      <c r="H1054">
        <v>0</v>
      </c>
      <c r="I1054">
        <v>0</v>
      </c>
      <c r="J1054">
        <v>0</v>
      </c>
      <c r="K1054">
        <v>0</v>
      </c>
      <c r="L1054">
        <v>0</v>
      </c>
      <c r="M1054">
        <v>0</v>
      </c>
      <c r="N1054">
        <v>0</v>
      </c>
      <c r="O1054">
        <v>0</v>
      </c>
      <c r="P1054">
        <v>0</v>
      </c>
      <c r="Q1054">
        <v>0</v>
      </c>
      <c r="R1054">
        <v>0</v>
      </c>
      <c r="S1054">
        <v>0</v>
      </c>
      <c r="T1054">
        <v>0</v>
      </c>
      <c r="U1054">
        <v>14</v>
      </c>
      <c r="V1054">
        <v>14</v>
      </c>
      <c r="W1054">
        <v>0</v>
      </c>
      <c r="X1054">
        <v>8</v>
      </c>
      <c r="Y1054">
        <v>0</v>
      </c>
      <c r="Z1054">
        <v>0</v>
      </c>
      <c r="AA1054">
        <v>0</v>
      </c>
      <c r="AB1054">
        <v>0</v>
      </c>
      <c r="AC1054">
        <v>0</v>
      </c>
      <c r="AD1054">
        <v>0</v>
      </c>
      <c r="AE1054">
        <v>0</v>
      </c>
      <c r="AF1054">
        <v>0</v>
      </c>
      <c r="AG1054" t="s">
        <v>1370</v>
      </c>
      <c r="AH1054" t="s">
        <v>1284</v>
      </c>
      <c r="AI1054" t="s">
        <v>1295</v>
      </c>
      <c r="AJ1054" s="12" t="s">
        <v>1297</v>
      </c>
      <c r="AK1054" t="s">
        <v>128</v>
      </c>
      <c r="AL1054" t="s">
        <v>128</v>
      </c>
      <c r="AM1054" s="8">
        <v>45171</v>
      </c>
      <c r="AN1054" s="12" t="s">
        <v>1297</v>
      </c>
      <c r="AO1054" s="12" t="s">
        <v>1297</v>
      </c>
      <c r="AP1054" t="s">
        <v>1703</v>
      </c>
      <c r="AQ1054" t="s">
        <v>120</v>
      </c>
      <c r="AR1054" s="35">
        <v>130641</v>
      </c>
      <c r="AS1054" t="s">
        <v>1703</v>
      </c>
      <c r="AU1054" s="29" t="str">
        <f>IFERROR(Table4[[#This Row],[THT]]/Table4[[#This Row],[ACD_CALLS]],"")</f>
        <v/>
      </c>
      <c r="AV1054" s="29">
        <f>COUNTIF(Roster!B:B,Table4[[#This Row],[EMPLID]])</f>
        <v>1</v>
      </c>
      <c r="AW1054" s="29">
        <f>IF(Table4[[#This Row],[Is Agent ]]=0,"",SUM(Table4[[#This Row],[I_ACD_TIME]],Table4[[#This Row],[I_ACD_OTHER_TIME]],Table4[[#This Row],[I_ACD_AUX_OUT_TIME]],Table4[[#This Row],[I_ACW_TIME]]))</f>
        <v>0</v>
      </c>
    </row>
    <row r="1055" spans="1:49" x14ac:dyDescent="0.25">
      <c r="A1055" s="29" t="str">
        <f>CONCATENATE(Table4[[#This Row],[CMSID]],"-",Table4[[#This Row],[CALL_DATE]])</f>
        <v>130641-45171</v>
      </c>
      <c r="B1055">
        <v>73467102</v>
      </c>
      <c r="C1055" s="8">
        <v>45171</v>
      </c>
      <c r="D1055" t="s">
        <v>118</v>
      </c>
      <c r="E1055">
        <v>0</v>
      </c>
      <c r="F1055">
        <v>0</v>
      </c>
      <c r="G1055">
        <v>0</v>
      </c>
      <c r="H1055">
        <v>0</v>
      </c>
      <c r="I1055">
        <v>0</v>
      </c>
      <c r="J1055">
        <v>0</v>
      </c>
      <c r="K1055">
        <v>0</v>
      </c>
      <c r="L1055">
        <v>0</v>
      </c>
      <c r="M1055">
        <v>0</v>
      </c>
      <c r="N1055">
        <v>0</v>
      </c>
      <c r="O1055">
        <v>0</v>
      </c>
      <c r="P1055">
        <v>0</v>
      </c>
      <c r="Q1055">
        <v>0</v>
      </c>
      <c r="R1055">
        <v>0</v>
      </c>
      <c r="S1055">
        <v>0</v>
      </c>
      <c r="T1055">
        <v>0</v>
      </c>
      <c r="U1055">
        <v>0</v>
      </c>
      <c r="V1055">
        <v>0</v>
      </c>
      <c r="W1055">
        <v>0</v>
      </c>
      <c r="X1055">
        <v>0</v>
      </c>
      <c r="Y1055">
        <v>0</v>
      </c>
      <c r="Z1055">
        <v>0</v>
      </c>
      <c r="AA1055">
        <v>0</v>
      </c>
      <c r="AB1055">
        <v>0</v>
      </c>
      <c r="AC1055">
        <v>0</v>
      </c>
      <c r="AD1055">
        <v>0</v>
      </c>
      <c r="AE1055">
        <v>0</v>
      </c>
      <c r="AF1055">
        <v>0</v>
      </c>
      <c r="AG1055" t="s">
        <v>1370</v>
      </c>
      <c r="AH1055" t="s">
        <v>1284</v>
      </c>
      <c r="AI1055" t="s">
        <v>1295</v>
      </c>
      <c r="AJ1055" s="12" t="s">
        <v>1297</v>
      </c>
      <c r="AK1055" t="s">
        <v>128</v>
      </c>
      <c r="AL1055" t="s">
        <v>128</v>
      </c>
      <c r="AM1055" s="8">
        <v>45171</v>
      </c>
      <c r="AN1055" s="12" t="s">
        <v>1297</v>
      </c>
      <c r="AO1055" s="12" t="s">
        <v>1297</v>
      </c>
      <c r="AP1055" t="s">
        <v>1703</v>
      </c>
      <c r="AQ1055" t="s">
        <v>120</v>
      </c>
      <c r="AR1055" s="35">
        <v>130641</v>
      </c>
      <c r="AS1055" t="s">
        <v>1703</v>
      </c>
      <c r="AU1055" s="29" t="str">
        <f>IFERROR(Table4[[#This Row],[THT]]/Table4[[#This Row],[ACD_CALLS]],"")</f>
        <v/>
      </c>
      <c r="AV1055" s="29">
        <f>COUNTIF(Roster!B:B,Table4[[#This Row],[EMPLID]])</f>
        <v>1</v>
      </c>
      <c r="AW1055" s="29">
        <f>IF(Table4[[#This Row],[Is Agent ]]=0,"",SUM(Table4[[#This Row],[I_ACD_TIME]],Table4[[#This Row],[I_ACD_OTHER_TIME]],Table4[[#This Row],[I_ACD_AUX_OUT_TIME]],Table4[[#This Row],[I_ACW_TIME]]))</f>
        <v>0</v>
      </c>
    </row>
    <row r="1056" spans="1:49" x14ac:dyDescent="0.25">
      <c r="A1056" s="29" t="str">
        <f>CONCATENATE(Table4[[#This Row],[CMSID]],"-",Table4[[#This Row],[CALL_DATE]])</f>
        <v>130641-45170</v>
      </c>
      <c r="B1056">
        <v>73467102</v>
      </c>
      <c r="C1056" s="8">
        <v>45170</v>
      </c>
      <c r="D1056" t="s">
        <v>123</v>
      </c>
      <c r="E1056">
        <v>1</v>
      </c>
      <c r="F1056">
        <v>0</v>
      </c>
      <c r="G1056">
        <v>320</v>
      </c>
      <c r="H1056">
        <v>0</v>
      </c>
      <c r="I1056">
        <v>0</v>
      </c>
      <c r="J1056">
        <v>30</v>
      </c>
      <c r="K1056">
        <v>0</v>
      </c>
      <c r="L1056">
        <v>18</v>
      </c>
      <c r="M1056">
        <v>0</v>
      </c>
      <c r="N1056">
        <v>0</v>
      </c>
      <c r="O1056">
        <v>1</v>
      </c>
      <c r="P1056">
        <v>0</v>
      </c>
      <c r="Q1056">
        <v>0</v>
      </c>
      <c r="R1056">
        <v>3</v>
      </c>
      <c r="S1056">
        <v>0</v>
      </c>
      <c r="T1056">
        <v>0</v>
      </c>
      <c r="U1056">
        <v>10312</v>
      </c>
      <c r="V1056">
        <v>1708</v>
      </c>
      <c r="W1056">
        <v>87</v>
      </c>
      <c r="X1056">
        <v>15</v>
      </c>
      <c r="Y1056">
        <v>0</v>
      </c>
      <c r="Z1056">
        <v>890</v>
      </c>
      <c r="AA1056">
        <v>0</v>
      </c>
      <c r="AB1056">
        <v>593</v>
      </c>
      <c r="AC1056">
        <v>0</v>
      </c>
      <c r="AD1056">
        <v>0</v>
      </c>
      <c r="AE1056">
        <v>0</v>
      </c>
      <c r="AF1056">
        <v>0</v>
      </c>
      <c r="AG1056" t="s">
        <v>1370</v>
      </c>
      <c r="AH1056" t="s">
        <v>1284</v>
      </c>
      <c r="AI1056" t="s">
        <v>1295</v>
      </c>
      <c r="AJ1056" s="12" t="s">
        <v>1297</v>
      </c>
      <c r="AK1056" t="s">
        <v>128</v>
      </c>
      <c r="AL1056" t="s">
        <v>128</v>
      </c>
      <c r="AM1056" s="8">
        <v>45171</v>
      </c>
      <c r="AN1056" s="12" t="s">
        <v>1297</v>
      </c>
      <c r="AO1056" s="12" t="s">
        <v>1297</v>
      </c>
      <c r="AP1056" t="s">
        <v>1703</v>
      </c>
      <c r="AQ1056" t="s">
        <v>120</v>
      </c>
      <c r="AR1056" s="35">
        <v>130641</v>
      </c>
      <c r="AS1056" t="s">
        <v>1703</v>
      </c>
      <c r="AU1056" s="29">
        <f>IFERROR(Table4[[#This Row],[THT]]/Table4[[#This Row],[ACD_CALLS]],"")</f>
        <v>0</v>
      </c>
      <c r="AV1056" s="29">
        <f>COUNTIF(Roster!B:B,Table4[[#This Row],[EMPLID]])</f>
        <v>1</v>
      </c>
      <c r="AW1056" s="29">
        <f>IF(Table4[[#This Row],[Is Agent ]]=0,"",SUM(Table4[[#This Row],[I_ACD_TIME]],Table4[[#This Row],[I_ACD_OTHER_TIME]],Table4[[#This Row],[I_ACD_AUX_OUT_TIME]],Table4[[#This Row],[I_ACW_TIME]]))</f>
        <v>350</v>
      </c>
    </row>
    <row r="1057" spans="1:49" x14ac:dyDescent="0.25">
      <c r="A1057" s="29" t="str">
        <f>CONCATENATE(Table4[[#This Row],[CMSID]],"-",Table4[[#This Row],[CALL_DATE]])</f>
        <v>130641-45170</v>
      </c>
      <c r="B1057">
        <v>73467102</v>
      </c>
      <c r="C1057" s="8">
        <v>45170</v>
      </c>
      <c r="D1057" t="s">
        <v>118</v>
      </c>
      <c r="E1057">
        <v>19</v>
      </c>
      <c r="F1057">
        <v>0</v>
      </c>
      <c r="G1057">
        <v>7378</v>
      </c>
      <c r="H1057">
        <v>339</v>
      </c>
      <c r="I1057">
        <v>203</v>
      </c>
      <c r="J1057">
        <v>357</v>
      </c>
      <c r="K1057">
        <v>0</v>
      </c>
      <c r="L1057">
        <v>203</v>
      </c>
      <c r="M1057">
        <v>0</v>
      </c>
      <c r="N1057">
        <v>0</v>
      </c>
      <c r="O1057">
        <v>2</v>
      </c>
      <c r="P1057">
        <v>543</v>
      </c>
      <c r="Q1057">
        <v>5</v>
      </c>
      <c r="R1057">
        <v>90</v>
      </c>
      <c r="S1057">
        <v>2</v>
      </c>
      <c r="T1057">
        <v>0</v>
      </c>
      <c r="U1057">
        <v>0</v>
      </c>
      <c r="V1057">
        <v>0</v>
      </c>
      <c r="W1057">
        <v>0</v>
      </c>
      <c r="X1057">
        <v>0</v>
      </c>
      <c r="Y1057">
        <v>0</v>
      </c>
      <c r="Z1057">
        <v>0</v>
      </c>
      <c r="AA1057">
        <v>0</v>
      </c>
      <c r="AB1057">
        <v>0</v>
      </c>
      <c r="AC1057">
        <v>0</v>
      </c>
      <c r="AD1057">
        <v>0</v>
      </c>
      <c r="AE1057">
        <v>0</v>
      </c>
      <c r="AF1057">
        <v>0</v>
      </c>
      <c r="AG1057" t="s">
        <v>1370</v>
      </c>
      <c r="AH1057" t="s">
        <v>1284</v>
      </c>
      <c r="AI1057" t="s">
        <v>1295</v>
      </c>
      <c r="AJ1057" s="12" t="s">
        <v>1297</v>
      </c>
      <c r="AK1057" t="s">
        <v>128</v>
      </c>
      <c r="AL1057" t="s">
        <v>128</v>
      </c>
      <c r="AM1057" s="8">
        <v>45171</v>
      </c>
      <c r="AN1057" s="12" t="s">
        <v>1297</v>
      </c>
      <c r="AO1057" s="12" t="s">
        <v>1297</v>
      </c>
      <c r="AP1057" t="s">
        <v>1703</v>
      </c>
      <c r="AQ1057" t="s">
        <v>120</v>
      </c>
      <c r="AR1057" s="35">
        <v>130641</v>
      </c>
      <c r="AS1057" t="s">
        <v>1703</v>
      </c>
      <c r="AU1057" s="29">
        <f>IFERROR(Table4[[#This Row],[THT]]/Table4[[#This Row],[ACD_CALLS]],"")</f>
        <v>0</v>
      </c>
      <c r="AV1057" s="29">
        <f>COUNTIF(Roster!B:B,Table4[[#This Row],[EMPLID]])</f>
        <v>1</v>
      </c>
      <c r="AW1057" s="29">
        <f>IF(Table4[[#This Row],[Is Agent ]]=0,"",SUM(Table4[[#This Row],[I_ACD_TIME]],Table4[[#This Row],[I_ACD_OTHER_TIME]],Table4[[#This Row],[I_ACD_AUX_OUT_TIME]],Table4[[#This Row],[I_ACW_TIME]]))</f>
        <v>8277</v>
      </c>
    </row>
    <row r="1058" spans="1:49" x14ac:dyDescent="0.25">
      <c r="A1058" s="29" t="str">
        <f>CONCATENATE(Table4[[#This Row],[CMSID]],"-",Table4[[#This Row],[CALL_DATE]])</f>
        <v>238642-45170</v>
      </c>
      <c r="B1058">
        <v>125899102</v>
      </c>
      <c r="C1058" s="8">
        <v>45170</v>
      </c>
      <c r="D1058" t="s">
        <v>118</v>
      </c>
      <c r="E1058">
        <v>37</v>
      </c>
      <c r="F1058">
        <v>0</v>
      </c>
      <c r="G1058">
        <v>19119</v>
      </c>
      <c r="H1058">
        <v>2162</v>
      </c>
      <c r="I1058">
        <v>846</v>
      </c>
      <c r="J1058">
        <v>0</v>
      </c>
      <c r="K1058">
        <v>0</v>
      </c>
      <c r="L1058">
        <v>3061</v>
      </c>
      <c r="M1058">
        <v>0</v>
      </c>
      <c r="N1058">
        <v>0</v>
      </c>
      <c r="O1058">
        <v>27</v>
      </c>
      <c r="P1058">
        <v>3315</v>
      </c>
      <c r="Q1058">
        <v>19</v>
      </c>
      <c r="R1058">
        <v>173</v>
      </c>
      <c r="S1058">
        <v>2</v>
      </c>
      <c r="T1058">
        <v>0</v>
      </c>
      <c r="U1058">
        <v>31453</v>
      </c>
      <c r="V1058">
        <v>8486</v>
      </c>
      <c r="W1058">
        <v>0</v>
      </c>
      <c r="X1058">
        <v>137</v>
      </c>
      <c r="Y1058">
        <v>0</v>
      </c>
      <c r="Z1058">
        <v>1774</v>
      </c>
      <c r="AA1058">
        <v>0</v>
      </c>
      <c r="AB1058">
        <v>5567</v>
      </c>
      <c r="AC1058">
        <v>0</v>
      </c>
      <c r="AD1058">
        <v>0</v>
      </c>
      <c r="AE1058">
        <v>1</v>
      </c>
      <c r="AF1058">
        <v>0</v>
      </c>
      <c r="AG1058" t="s">
        <v>1422</v>
      </c>
      <c r="AH1058" t="s">
        <v>1701</v>
      </c>
      <c r="AI1058" t="s">
        <v>1295</v>
      </c>
      <c r="AJ1058" s="12" t="s">
        <v>1297</v>
      </c>
      <c r="AK1058" t="s">
        <v>124</v>
      </c>
      <c r="AL1058" t="s">
        <v>124</v>
      </c>
      <c r="AM1058" s="8">
        <v>45171</v>
      </c>
      <c r="AN1058" s="12" t="s">
        <v>1297</v>
      </c>
      <c r="AO1058" s="12" t="s">
        <v>1297</v>
      </c>
      <c r="AP1058" t="s">
        <v>1703</v>
      </c>
      <c r="AQ1058" t="s">
        <v>120</v>
      </c>
      <c r="AR1058" s="35">
        <v>238642</v>
      </c>
      <c r="AS1058" t="s">
        <v>1703</v>
      </c>
      <c r="AU1058" s="29">
        <f>IFERROR(Table4[[#This Row],[THT]]/Table4[[#This Row],[ACD_CALLS]],"")</f>
        <v>0</v>
      </c>
      <c r="AV1058" s="29">
        <f>COUNTIF(Roster!B:B,Table4[[#This Row],[EMPLID]])</f>
        <v>1</v>
      </c>
      <c r="AW1058" s="29">
        <f>IF(Table4[[#This Row],[Is Agent ]]=0,"",SUM(Table4[[#This Row],[I_ACD_TIME]],Table4[[#This Row],[I_ACD_OTHER_TIME]],Table4[[#This Row],[I_ACD_AUX_OUT_TIME]],Table4[[#This Row],[I_ACW_TIME]]))</f>
        <v>22127</v>
      </c>
    </row>
    <row r="1059" spans="1:49" x14ac:dyDescent="0.25">
      <c r="A1059" s="29" t="str">
        <f>CONCATENATE(Table4[[#This Row],[CMSID]],"-",Table4[[#This Row],[CALL_DATE]])</f>
        <v>238642-45178</v>
      </c>
      <c r="B1059">
        <v>125899102</v>
      </c>
      <c r="C1059" s="8">
        <v>45178</v>
      </c>
      <c r="D1059" t="s">
        <v>118</v>
      </c>
      <c r="E1059">
        <v>25</v>
      </c>
      <c r="F1059">
        <v>0</v>
      </c>
      <c r="G1059">
        <v>12733</v>
      </c>
      <c r="H1059">
        <v>969</v>
      </c>
      <c r="I1059">
        <v>6</v>
      </c>
      <c r="J1059">
        <v>0</v>
      </c>
      <c r="K1059">
        <v>0</v>
      </c>
      <c r="L1059">
        <v>5214</v>
      </c>
      <c r="M1059">
        <v>0</v>
      </c>
      <c r="N1059">
        <v>0</v>
      </c>
      <c r="O1059">
        <v>16</v>
      </c>
      <c r="P1059">
        <v>1808</v>
      </c>
      <c r="Q1059">
        <v>12</v>
      </c>
      <c r="R1059">
        <v>120</v>
      </c>
      <c r="S1059">
        <v>2</v>
      </c>
      <c r="T1059">
        <v>0</v>
      </c>
      <c r="U1059">
        <v>28844</v>
      </c>
      <c r="V1059">
        <v>13579</v>
      </c>
      <c r="W1059">
        <v>1443</v>
      </c>
      <c r="X1059">
        <v>41</v>
      </c>
      <c r="Y1059">
        <v>0</v>
      </c>
      <c r="Z1059">
        <v>1644</v>
      </c>
      <c r="AA1059">
        <v>0</v>
      </c>
      <c r="AB1059">
        <v>9155</v>
      </c>
      <c r="AC1059">
        <v>2718</v>
      </c>
      <c r="AD1059">
        <v>0</v>
      </c>
      <c r="AE1059">
        <v>2</v>
      </c>
      <c r="AF1059">
        <v>0</v>
      </c>
      <c r="AG1059" t="s">
        <v>1422</v>
      </c>
      <c r="AH1059" t="s">
        <v>1701</v>
      </c>
      <c r="AI1059" t="s">
        <v>1295</v>
      </c>
      <c r="AJ1059" s="12" t="s">
        <v>1297</v>
      </c>
      <c r="AK1059" t="s">
        <v>124</v>
      </c>
      <c r="AL1059" t="s">
        <v>124</v>
      </c>
      <c r="AM1059" s="8">
        <v>45178</v>
      </c>
      <c r="AN1059" s="12" t="s">
        <v>1297</v>
      </c>
      <c r="AO1059" s="12" t="s">
        <v>1297</v>
      </c>
      <c r="AP1059" t="s">
        <v>1703</v>
      </c>
      <c r="AQ1059" t="s">
        <v>120</v>
      </c>
      <c r="AR1059" s="35">
        <v>238642</v>
      </c>
      <c r="AS1059" t="s">
        <v>1703</v>
      </c>
      <c r="AU1059" s="29">
        <f>IFERROR(Table4[[#This Row],[THT]]/Table4[[#This Row],[ACD_CALLS]],"")</f>
        <v>0</v>
      </c>
      <c r="AV1059" s="29">
        <f>COUNTIF(Roster!B:B,Table4[[#This Row],[EMPLID]])</f>
        <v>1</v>
      </c>
      <c r="AW1059" s="29">
        <f>IF(Table4[[#This Row],[Is Agent ]]=0,"",SUM(Table4[[#This Row],[I_ACD_TIME]],Table4[[#This Row],[I_ACD_OTHER_TIME]],Table4[[#This Row],[I_ACD_AUX_OUT_TIME]],Table4[[#This Row],[I_ACW_TIME]]))</f>
        <v>13708</v>
      </c>
    </row>
    <row r="1060" spans="1:49" x14ac:dyDescent="0.25">
      <c r="A1060" s="29" t="str">
        <f>CONCATENATE(Table4[[#This Row],[CMSID]],"-",Table4[[#This Row],[CALL_DATE]])</f>
        <v>238642-45170</v>
      </c>
      <c r="B1060">
        <v>125899102</v>
      </c>
      <c r="C1060" s="8">
        <v>45170</v>
      </c>
      <c r="D1060" t="s">
        <v>123</v>
      </c>
      <c r="E1060">
        <v>2</v>
      </c>
      <c r="F1060">
        <v>0</v>
      </c>
      <c r="G1060">
        <v>974</v>
      </c>
      <c r="H1060">
        <v>533</v>
      </c>
      <c r="I1060">
        <v>137</v>
      </c>
      <c r="J1060">
        <v>0</v>
      </c>
      <c r="K1060">
        <v>0</v>
      </c>
      <c r="L1060">
        <v>137</v>
      </c>
      <c r="M1060">
        <v>0</v>
      </c>
      <c r="N1060">
        <v>0</v>
      </c>
      <c r="O1060">
        <v>1</v>
      </c>
      <c r="P1060">
        <v>726</v>
      </c>
      <c r="Q1060">
        <v>2</v>
      </c>
      <c r="R1060">
        <v>6</v>
      </c>
      <c r="S1060">
        <v>1</v>
      </c>
      <c r="T1060">
        <v>0</v>
      </c>
      <c r="U1060">
        <v>0</v>
      </c>
      <c r="V1060">
        <v>0</v>
      </c>
      <c r="W1060">
        <v>0</v>
      </c>
      <c r="X1060">
        <v>0</v>
      </c>
      <c r="Y1060">
        <v>0</v>
      </c>
      <c r="Z1060">
        <v>0</v>
      </c>
      <c r="AA1060">
        <v>0</v>
      </c>
      <c r="AB1060">
        <v>0</v>
      </c>
      <c r="AC1060">
        <v>0</v>
      </c>
      <c r="AD1060">
        <v>0</v>
      </c>
      <c r="AE1060">
        <v>0</v>
      </c>
      <c r="AF1060">
        <v>0</v>
      </c>
      <c r="AG1060" t="s">
        <v>1422</v>
      </c>
      <c r="AH1060" t="s">
        <v>1701</v>
      </c>
      <c r="AI1060" t="s">
        <v>1295</v>
      </c>
      <c r="AJ1060" s="12" t="s">
        <v>1297</v>
      </c>
      <c r="AK1060" t="s">
        <v>124</v>
      </c>
      <c r="AL1060" t="s">
        <v>124</v>
      </c>
      <c r="AM1060" s="8">
        <v>45171</v>
      </c>
      <c r="AN1060" s="12" t="s">
        <v>1297</v>
      </c>
      <c r="AO1060" s="12" t="s">
        <v>1297</v>
      </c>
      <c r="AP1060" t="s">
        <v>1703</v>
      </c>
      <c r="AQ1060" t="s">
        <v>120</v>
      </c>
      <c r="AR1060" s="35">
        <v>238642</v>
      </c>
      <c r="AS1060" t="s">
        <v>1703</v>
      </c>
      <c r="AU1060" s="29">
        <f>IFERROR(Table4[[#This Row],[THT]]/Table4[[#This Row],[ACD_CALLS]],"")</f>
        <v>0</v>
      </c>
      <c r="AV1060" s="29">
        <f>COUNTIF(Roster!B:B,Table4[[#This Row],[EMPLID]])</f>
        <v>1</v>
      </c>
      <c r="AW1060" s="29">
        <f>IF(Table4[[#This Row],[Is Agent ]]=0,"",SUM(Table4[[#This Row],[I_ACD_TIME]],Table4[[#This Row],[I_ACD_OTHER_TIME]],Table4[[#This Row],[I_ACD_AUX_OUT_TIME]],Table4[[#This Row],[I_ACW_TIME]]))</f>
        <v>1644</v>
      </c>
    </row>
    <row r="1061" spans="1:49" x14ac:dyDescent="0.25">
      <c r="A1061" s="29" t="str">
        <f>CONCATENATE(Table4[[#This Row],[CMSID]],"-",Table4[[#This Row],[CALL_DATE]])</f>
        <v>238642-45175</v>
      </c>
      <c r="B1061">
        <v>125899102</v>
      </c>
      <c r="C1061" s="8">
        <v>45175</v>
      </c>
      <c r="D1061" t="s">
        <v>123</v>
      </c>
      <c r="E1061">
        <v>0</v>
      </c>
      <c r="F1061">
        <v>0</v>
      </c>
      <c r="G1061">
        <v>0</v>
      </c>
      <c r="H1061">
        <v>0</v>
      </c>
      <c r="I1061">
        <v>0</v>
      </c>
      <c r="J1061">
        <v>0</v>
      </c>
      <c r="K1061">
        <v>0</v>
      </c>
      <c r="L1061">
        <v>0</v>
      </c>
      <c r="M1061">
        <v>0</v>
      </c>
      <c r="N1061">
        <v>0</v>
      </c>
      <c r="O1061">
        <v>0</v>
      </c>
      <c r="P1061">
        <v>0</v>
      </c>
      <c r="Q1061">
        <v>0</v>
      </c>
      <c r="R1061">
        <v>0</v>
      </c>
      <c r="S1061">
        <v>0</v>
      </c>
      <c r="T1061">
        <v>0</v>
      </c>
      <c r="U1061">
        <v>0</v>
      </c>
      <c r="V1061">
        <v>0</v>
      </c>
      <c r="W1061">
        <v>0</v>
      </c>
      <c r="X1061">
        <v>0</v>
      </c>
      <c r="Y1061">
        <v>0</v>
      </c>
      <c r="Z1061">
        <v>0</v>
      </c>
      <c r="AA1061">
        <v>0</v>
      </c>
      <c r="AB1061">
        <v>0</v>
      </c>
      <c r="AC1061">
        <v>0</v>
      </c>
      <c r="AD1061">
        <v>0</v>
      </c>
      <c r="AE1061">
        <v>0</v>
      </c>
      <c r="AF1061">
        <v>0</v>
      </c>
      <c r="AG1061" t="s">
        <v>1422</v>
      </c>
      <c r="AH1061" t="s">
        <v>1701</v>
      </c>
      <c r="AI1061" t="s">
        <v>1295</v>
      </c>
      <c r="AJ1061" s="12" t="s">
        <v>1297</v>
      </c>
      <c r="AK1061" t="s">
        <v>124</v>
      </c>
      <c r="AL1061" t="s">
        <v>124</v>
      </c>
      <c r="AM1061" s="8">
        <v>45178</v>
      </c>
      <c r="AN1061" s="12" t="s">
        <v>1297</v>
      </c>
      <c r="AO1061" s="12" t="s">
        <v>1297</v>
      </c>
      <c r="AP1061" t="s">
        <v>1703</v>
      </c>
      <c r="AQ1061" t="s">
        <v>120</v>
      </c>
      <c r="AR1061" s="35">
        <v>238642</v>
      </c>
      <c r="AS1061" t="s">
        <v>1703</v>
      </c>
      <c r="AU1061" s="29" t="str">
        <f>IFERROR(Table4[[#This Row],[THT]]/Table4[[#This Row],[ACD_CALLS]],"")</f>
        <v/>
      </c>
      <c r="AV1061" s="29">
        <f>COUNTIF(Roster!B:B,Table4[[#This Row],[EMPLID]])</f>
        <v>1</v>
      </c>
      <c r="AW1061" s="29">
        <f>IF(Table4[[#This Row],[Is Agent ]]=0,"",SUM(Table4[[#This Row],[I_ACD_TIME]],Table4[[#This Row],[I_ACD_OTHER_TIME]],Table4[[#This Row],[I_ACD_AUX_OUT_TIME]],Table4[[#This Row],[I_ACW_TIME]]))</f>
        <v>0</v>
      </c>
    </row>
    <row r="1062" spans="1:49" x14ac:dyDescent="0.25">
      <c r="A1062" s="29" t="str">
        <f>CONCATENATE(Table4[[#This Row],[CMSID]],"-",Table4[[#This Row],[CALL_DATE]])</f>
        <v>238642-45175</v>
      </c>
      <c r="B1062">
        <v>125899102</v>
      </c>
      <c r="C1062" s="8">
        <v>45175</v>
      </c>
      <c r="D1062" t="s">
        <v>118</v>
      </c>
      <c r="E1062">
        <v>24</v>
      </c>
      <c r="F1062">
        <v>0</v>
      </c>
      <c r="G1062">
        <v>15052</v>
      </c>
      <c r="H1062">
        <v>811</v>
      </c>
      <c r="I1062">
        <v>115</v>
      </c>
      <c r="J1062">
        <v>1</v>
      </c>
      <c r="K1062">
        <v>0</v>
      </c>
      <c r="L1062">
        <v>4919</v>
      </c>
      <c r="M1062">
        <v>0</v>
      </c>
      <c r="N1062">
        <v>0</v>
      </c>
      <c r="O1062">
        <v>32</v>
      </c>
      <c r="P1062">
        <v>2060</v>
      </c>
      <c r="Q1062">
        <v>10</v>
      </c>
      <c r="R1062">
        <v>117</v>
      </c>
      <c r="S1062">
        <v>1</v>
      </c>
      <c r="T1062">
        <v>0</v>
      </c>
      <c r="U1062">
        <v>29697</v>
      </c>
      <c r="V1062">
        <v>11790</v>
      </c>
      <c r="W1062">
        <v>1926</v>
      </c>
      <c r="X1062">
        <v>206</v>
      </c>
      <c r="Y1062">
        <v>0</v>
      </c>
      <c r="Z1062">
        <v>2130</v>
      </c>
      <c r="AA1062">
        <v>0</v>
      </c>
      <c r="AB1062">
        <v>9076</v>
      </c>
      <c r="AC1062">
        <v>92</v>
      </c>
      <c r="AD1062">
        <v>0</v>
      </c>
      <c r="AE1062">
        <v>0</v>
      </c>
      <c r="AF1062">
        <v>0</v>
      </c>
      <c r="AG1062" t="s">
        <v>1422</v>
      </c>
      <c r="AH1062" t="s">
        <v>1701</v>
      </c>
      <c r="AI1062" t="s">
        <v>1295</v>
      </c>
      <c r="AJ1062" s="12" t="s">
        <v>1297</v>
      </c>
      <c r="AK1062" t="s">
        <v>124</v>
      </c>
      <c r="AL1062" t="s">
        <v>124</v>
      </c>
      <c r="AM1062" s="8">
        <v>45178</v>
      </c>
      <c r="AN1062" s="12" t="s">
        <v>1297</v>
      </c>
      <c r="AO1062" s="12" t="s">
        <v>1297</v>
      </c>
      <c r="AP1062" t="s">
        <v>1703</v>
      </c>
      <c r="AQ1062" t="s">
        <v>120</v>
      </c>
      <c r="AR1062" s="35">
        <v>238642</v>
      </c>
      <c r="AS1062" t="s">
        <v>1703</v>
      </c>
      <c r="AU1062" s="29">
        <f>IFERROR(Table4[[#This Row],[THT]]/Table4[[#This Row],[ACD_CALLS]],"")</f>
        <v>0</v>
      </c>
      <c r="AV1062" s="29">
        <f>COUNTIF(Roster!B:B,Table4[[#This Row],[EMPLID]])</f>
        <v>1</v>
      </c>
      <c r="AW1062" s="29">
        <f>IF(Table4[[#This Row],[Is Agent ]]=0,"",SUM(Table4[[#This Row],[I_ACD_TIME]],Table4[[#This Row],[I_ACD_OTHER_TIME]],Table4[[#This Row],[I_ACD_AUX_OUT_TIME]],Table4[[#This Row],[I_ACW_TIME]]))</f>
        <v>15979</v>
      </c>
    </row>
    <row r="1063" spans="1:49" x14ac:dyDescent="0.25">
      <c r="A1063" s="29" t="str">
        <f>CONCATENATE(Table4[[#This Row],[CMSID]],"-",Table4[[#This Row],[CALL_DATE]])</f>
        <v>238642-45178</v>
      </c>
      <c r="B1063">
        <v>125899102</v>
      </c>
      <c r="C1063" s="8">
        <v>45178</v>
      </c>
      <c r="D1063" t="s">
        <v>123</v>
      </c>
      <c r="E1063">
        <v>0</v>
      </c>
      <c r="F1063">
        <v>0</v>
      </c>
      <c r="G1063">
        <v>0</v>
      </c>
      <c r="H1063">
        <v>0</v>
      </c>
      <c r="I1063">
        <v>0</v>
      </c>
      <c r="J1063">
        <v>0</v>
      </c>
      <c r="K1063">
        <v>0</v>
      </c>
      <c r="L1063">
        <v>0</v>
      </c>
      <c r="M1063">
        <v>0</v>
      </c>
      <c r="N1063">
        <v>0</v>
      </c>
      <c r="O1063">
        <v>0</v>
      </c>
      <c r="P1063">
        <v>0</v>
      </c>
      <c r="Q1063">
        <v>0</v>
      </c>
      <c r="R1063">
        <v>0</v>
      </c>
      <c r="S1063">
        <v>0</v>
      </c>
      <c r="T1063">
        <v>0</v>
      </c>
      <c r="U1063">
        <v>0</v>
      </c>
      <c r="V1063">
        <v>0</v>
      </c>
      <c r="W1063">
        <v>0</v>
      </c>
      <c r="X1063">
        <v>0</v>
      </c>
      <c r="Y1063">
        <v>0</v>
      </c>
      <c r="Z1063">
        <v>0</v>
      </c>
      <c r="AA1063">
        <v>0</v>
      </c>
      <c r="AB1063">
        <v>0</v>
      </c>
      <c r="AC1063">
        <v>0</v>
      </c>
      <c r="AD1063">
        <v>0</v>
      </c>
      <c r="AE1063">
        <v>0</v>
      </c>
      <c r="AF1063">
        <v>0</v>
      </c>
      <c r="AG1063" t="s">
        <v>1422</v>
      </c>
      <c r="AH1063" t="s">
        <v>1701</v>
      </c>
      <c r="AI1063" t="s">
        <v>1295</v>
      </c>
      <c r="AJ1063" s="12" t="s">
        <v>1297</v>
      </c>
      <c r="AK1063" t="s">
        <v>124</v>
      </c>
      <c r="AL1063" t="s">
        <v>124</v>
      </c>
      <c r="AM1063" s="8">
        <v>45178</v>
      </c>
      <c r="AN1063" s="12" t="s">
        <v>1297</v>
      </c>
      <c r="AO1063" s="12" t="s">
        <v>1297</v>
      </c>
      <c r="AP1063" t="s">
        <v>1703</v>
      </c>
      <c r="AQ1063" t="s">
        <v>120</v>
      </c>
      <c r="AR1063" s="35">
        <v>238642</v>
      </c>
      <c r="AS1063" t="s">
        <v>1703</v>
      </c>
      <c r="AU1063" s="29" t="str">
        <f>IFERROR(Table4[[#This Row],[THT]]/Table4[[#This Row],[ACD_CALLS]],"")</f>
        <v/>
      </c>
      <c r="AV1063" s="29">
        <f>COUNTIF(Roster!B:B,Table4[[#This Row],[EMPLID]])</f>
        <v>1</v>
      </c>
      <c r="AW1063" s="29">
        <f>IF(Table4[[#This Row],[Is Agent ]]=0,"",SUM(Table4[[#This Row],[I_ACD_TIME]],Table4[[#This Row],[I_ACD_OTHER_TIME]],Table4[[#This Row],[I_ACD_AUX_OUT_TIME]],Table4[[#This Row],[I_ACW_TIME]]))</f>
        <v>0</v>
      </c>
    </row>
    <row r="1064" spans="1:49" x14ac:dyDescent="0.25">
      <c r="A1064" s="29" t="str">
        <f>CONCATENATE(Table4[[#This Row],[CMSID]],"-",Table4[[#This Row],[CALL_DATE]])</f>
        <v>238642-45177</v>
      </c>
      <c r="B1064">
        <v>125899102</v>
      </c>
      <c r="C1064" s="8">
        <v>45177</v>
      </c>
      <c r="D1064" t="s">
        <v>118</v>
      </c>
      <c r="E1064">
        <v>35</v>
      </c>
      <c r="F1064">
        <v>0</v>
      </c>
      <c r="G1064">
        <v>15852</v>
      </c>
      <c r="H1064">
        <v>1391</v>
      </c>
      <c r="I1064">
        <v>29</v>
      </c>
      <c r="J1064">
        <v>60</v>
      </c>
      <c r="K1064">
        <v>0</v>
      </c>
      <c r="L1064">
        <v>1192</v>
      </c>
      <c r="M1064">
        <v>0</v>
      </c>
      <c r="N1064">
        <v>0</v>
      </c>
      <c r="O1064">
        <v>16</v>
      </c>
      <c r="P1064">
        <v>1420</v>
      </c>
      <c r="Q1064">
        <v>12</v>
      </c>
      <c r="R1064">
        <v>165</v>
      </c>
      <c r="S1064">
        <v>1</v>
      </c>
      <c r="T1064">
        <v>0</v>
      </c>
      <c r="U1064">
        <v>25680</v>
      </c>
      <c r="V1064">
        <v>7435</v>
      </c>
      <c r="W1064">
        <v>777</v>
      </c>
      <c r="X1064">
        <v>84</v>
      </c>
      <c r="Y1064">
        <v>0</v>
      </c>
      <c r="Z1064">
        <v>1851</v>
      </c>
      <c r="AA1064">
        <v>0</v>
      </c>
      <c r="AB1064">
        <v>4269</v>
      </c>
      <c r="AC1064">
        <v>0</v>
      </c>
      <c r="AD1064">
        <v>0</v>
      </c>
      <c r="AE1064">
        <v>1037</v>
      </c>
      <c r="AF1064">
        <v>0</v>
      </c>
      <c r="AG1064" t="s">
        <v>1422</v>
      </c>
      <c r="AH1064" t="s">
        <v>1701</v>
      </c>
      <c r="AI1064" t="s">
        <v>1295</v>
      </c>
      <c r="AJ1064" s="12" t="s">
        <v>1297</v>
      </c>
      <c r="AK1064" t="s">
        <v>124</v>
      </c>
      <c r="AL1064" t="s">
        <v>124</v>
      </c>
      <c r="AM1064" s="8">
        <v>45178</v>
      </c>
      <c r="AN1064" s="12" t="s">
        <v>1297</v>
      </c>
      <c r="AO1064" s="12" t="s">
        <v>1297</v>
      </c>
      <c r="AP1064" t="s">
        <v>1703</v>
      </c>
      <c r="AQ1064" t="s">
        <v>120</v>
      </c>
      <c r="AR1064" s="35">
        <v>238642</v>
      </c>
      <c r="AS1064" t="s">
        <v>1703</v>
      </c>
      <c r="AU1064" s="29">
        <f>IFERROR(Table4[[#This Row],[THT]]/Table4[[#This Row],[ACD_CALLS]],"")</f>
        <v>0</v>
      </c>
      <c r="AV1064" s="29">
        <f>COUNTIF(Roster!B:B,Table4[[#This Row],[EMPLID]])</f>
        <v>1</v>
      </c>
      <c r="AW1064" s="29">
        <f>IF(Table4[[#This Row],[Is Agent ]]=0,"",SUM(Table4[[#This Row],[I_ACD_TIME]],Table4[[#This Row],[I_ACD_OTHER_TIME]],Table4[[#This Row],[I_ACD_AUX_OUT_TIME]],Table4[[#This Row],[I_ACW_TIME]]))</f>
        <v>17332</v>
      </c>
    </row>
    <row r="1065" spans="1:49" x14ac:dyDescent="0.25">
      <c r="A1065" s="29" t="str">
        <f>CONCATENATE(Table4[[#This Row],[CMSID]],"-",Table4[[#This Row],[CALL_DATE]])</f>
        <v>238642-45176</v>
      </c>
      <c r="B1065">
        <v>125899102</v>
      </c>
      <c r="C1065" s="8">
        <v>45176</v>
      </c>
      <c r="D1065" t="s">
        <v>118</v>
      </c>
      <c r="E1065">
        <v>33</v>
      </c>
      <c r="F1065">
        <v>0</v>
      </c>
      <c r="G1065">
        <v>15068</v>
      </c>
      <c r="H1065">
        <v>859</v>
      </c>
      <c r="I1065">
        <v>5</v>
      </c>
      <c r="J1065">
        <v>0</v>
      </c>
      <c r="K1065">
        <v>0</v>
      </c>
      <c r="L1065">
        <v>4836</v>
      </c>
      <c r="M1065">
        <v>0</v>
      </c>
      <c r="N1065">
        <v>0</v>
      </c>
      <c r="O1065">
        <v>18</v>
      </c>
      <c r="P1065">
        <v>1111</v>
      </c>
      <c r="Q1065">
        <v>8</v>
      </c>
      <c r="R1065">
        <v>162</v>
      </c>
      <c r="S1065">
        <v>1</v>
      </c>
      <c r="T1065">
        <v>0</v>
      </c>
      <c r="U1065">
        <v>29326</v>
      </c>
      <c r="V1065">
        <v>10950</v>
      </c>
      <c r="W1065">
        <v>2287</v>
      </c>
      <c r="X1065">
        <v>23</v>
      </c>
      <c r="Y1065">
        <v>0</v>
      </c>
      <c r="Z1065">
        <v>1865</v>
      </c>
      <c r="AA1065">
        <v>0</v>
      </c>
      <c r="AB1065">
        <v>9027</v>
      </c>
      <c r="AC1065">
        <v>6</v>
      </c>
      <c r="AD1065">
        <v>0</v>
      </c>
      <c r="AE1065">
        <v>3</v>
      </c>
      <c r="AF1065">
        <v>0</v>
      </c>
      <c r="AG1065" t="s">
        <v>1422</v>
      </c>
      <c r="AH1065" t="s">
        <v>1701</v>
      </c>
      <c r="AI1065" t="s">
        <v>1295</v>
      </c>
      <c r="AJ1065" s="12" t="s">
        <v>1297</v>
      </c>
      <c r="AK1065" t="s">
        <v>124</v>
      </c>
      <c r="AL1065" t="s">
        <v>124</v>
      </c>
      <c r="AM1065" s="8">
        <v>45178</v>
      </c>
      <c r="AN1065" s="12" t="s">
        <v>1297</v>
      </c>
      <c r="AO1065" s="12" t="s">
        <v>1297</v>
      </c>
      <c r="AP1065" t="s">
        <v>1703</v>
      </c>
      <c r="AQ1065" t="s">
        <v>120</v>
      </c>
      <c r="AR1065" s="35">
        <v>238642</v>
      </c>
      <c r="AS1065" t="s">
        <v>1703</v>
      </c>
      <c r="AU1065" s="29">
        <f>IFERROR(Table4[[#This Row],[THT]]/Table4[[#This Row],[ACD_CALLS]],"")</f>
        <v>0</v>
      </c>
      <c r="AV1065" s="29">
        <f>COUNTIF(Roster!B:B,Table4[[#This Row],[EMPLID]])</f>
        <v>1</v>
      </c>
      <c r="AW1065" s="29">
        <f>IF(Table4[[#This Row],[Is Agent ]]=0,"",SUM(Table4[[#This Row],[I_ACD_TIME]],Table4[[#This Row],[I_ACD_OTHER_TIME]],Table4[[#This Row],[I_ACD_AUX_OUT_TIME]],Table4[[#This Row],[I_ACW_TIME]]))</f>
        <v>15932</v>
      </c>
    </row>
    <row r="1066" spans="1:49" x14ac:dyDescent="0.25">
      <c r="A1066" s="29" t="str">
        <f>CONCATENATE(Table4[[#This Row],[CMSID]],"-",Table4[[#This Row],[CALL_DATE]])</f>
        <v>238642-45177</v>
      </c>
      <c r="B1066">
        <v>125899102</v>
      </c>
      <c r="C1066" s="8">
        <v>45177</v>
      </c>
      <c r="D1066" t="s">
        <v>123</v>
      </c>
      <c r="E1066">
        <v>0</v>
      </c>
      <c r="F1066">
        <v>0</v>
      </c>
      <c r="G1066">
        <v>0</v>
      </c>
      <c r="H1066">
        <v>0</v>
      </c>
      <c r="I1066">
        <v>0</v>
      </c>
      <c r="J1066">
        <v>0</v>
      </c>
      <c r="K1066">
        <v>0</v>
      </c>
      <c r="L1066">
        <v>0</v>
      </c>
      <c r="M1066">
        <v>0</v>
      </c>
      <c r="N1066">
        <v>0</v>
      </c>
      <c r="O1066">
        <v>0</v>
      </c>
      <c r="P1066">
        <v>0</v>
      </c>
      <c r="Q1066">
        <v>0</v>
      </c>
      <c r="R1066">
        <v>0</v>
      </c>
      <c r="S1066">
        <v>0</v>
      </c>
      <c r="T1066">
        <v>0</v>
      </c>
      <c r="U1066">
        <v>0</v>
      </c>
      <c r="V1066">
        <v>0</v>
      </c>
      <c r="W1066">
        <v>0</v>
      </c>
      <c r="X1066">
        <v>0</v>
      </c>
      <c r="Y1066">
        <v>0</v>
      </c>
      <c r="Z1066">
        <v>0</v>
      </c>
      <c r="AA1066">
        <v>0</v>
      </c>
      <c r="AB1066">
        <v>0</v>
      </c>
      <c r="AC1066">
        <v>0</v>
      </c>
      <c r="AD1066">
        <v>0</v>
      </c>
      <c r="AE1066">
        <v>0</v>
      </c>
      <c r="AF1066">
        <v>0</v>
      </c>
      <c r="AG1066" t="s">
        <v>1422</v>
      </c>
      <c r="AH1066" t="s">
        <v>1701</v>
      </c>
      <c r="AI1066" t="s">
        <v>1295</v>
      </c>
      <c r="AJ1066" s="12" t="s">
        <v>1297</v>
      </c>
      <c r="AK1066" t="s">
        <v>124</v>
      </c>
      <c r="AL1066" t="s">
        <v>124</v>
      </c>
      <c r="AM1066" s="8">
        <v>45178</v>
      </c>
      <c r="AN1066" s="12" t="s">
        <v>1297</v>
      </c>
      <c r="AO1066" s="12" t="s">
        <v>1297</v>
      </c>
      <c r="AP1066" t="s">
        <v>1703</v>
      </c>
      <c r="AQ1066" t="s">
        <v>120</v>
      </c>
      <c r="AR1066" s="35">
        <v>238642</v>
      </c>
      <c r="AS1066" t="s">
        <v>1703</v>
      </c>
      <c r="AU1066" s="29" t="str">
        <f>IFERROR(Table4[[#This Row],[THT]]/Table4[[#This Row],[ACD_CALLS]],"")</f>
        <v/>
      </c>
      <c r="AV1066" s="29">
        <f>COUNTIF(Roster!B:B,Table4[[#This Row],[EMPLID]])</f>
        <v>1</v>
      </c>
      <c r="AW1066" s="29">
        <f>IF(Table4[[#This Row],[Is Agent ]]=0,"",SUM(Table4[[#This Row],[I_ACD_TIME]],Table4[[#This Row],[I_ACD_OTHER_TIME]],Table4[[#This Row],[I_ACD_AUX_OUT_TIME]],Table4[[#This Row],[I_ACW_TIME]]))</f>
        <v>0</v>
      </c>
    </row>
    <row r="1067" spans="1:49" x14ac:dyDescent="0.25">
      <c r="A1067" s="29" t="str">
        <f>CONCATENATE(Table4[[#This Row],[CMSID]],"-",Table4[[#This Row],[CALL_DATE]])</f>
        <v>238642-45176</v>
      </c>
      <c r="B1067">
        <v>125899102</v>
      </c>
      <c r="C1067" s="8">
        <v>45176</v>
      </c>
      <c r="D1067" t="s">
        <v>123</v>
      </c>
      <c r="E1067">
        <v>0</v>
      </c>
      <c r="F1067">
        <v>0</v>
      </c>
      <c r="G1067">
        <v>0</v>
      </c>
      <c r="H1067">
        <v>0</v>
      </c>
      <c r="I1067">
        <v>0</v>
      </c>
      <c r="J1067">
        <v>0</v>
      </c>
      <c r="K1067">
        <v>0</v>
      </c>
      <c r="L1067">
        <v>0</v>
      </c>
      <c r="M1067">
        <v>0</v>
      </c>
      <c r="N1067">
        <v>0</v>
      </c>
      <c r="O1067">
        <v>0</v>
      </c>
      <c r="P1067">
        <v>0</v>
      </c>
      <c r="Q1067">
        <v>0</v>
      </c>
      <c r="R1067">
        <v>0</v>
      </c>
      <c r="S1067">
        <v>0</v>
      </c>
      <c r="T1067">
        <v>0</v>
      </c>
      <c r="U1067">
        <v>0</v>
      </c>
      <c r="V1067">
        <v>0</v>
      </c>
      <c r="W1067">
        <v>0</v>
      </c>
      <c r="X1067">
        <v>0</v>
      </c>
      <c r="Y1067">
        <v>0</v>
      </c>
      <c r="Z1067">
        <v>0</v>
      </c>
      <c r="AA1067">
        <v>0</v>
      </c>
      <c r="AB1067">
        <v>0</v>
      </c>
      <c r="AC1067">
        <v>0</v>
      </c>
      <c r="AD1067">
        <v>0</v>
      </c>
      <c r="AE1067">
        <v>0</v>
      </c>
      <c r="AF1067">
        <v>0</v>
      </c>
      <c r="AG1067" t="s">
        <v>1422</v>
      </c>
      <c r="AH1067" t="s">
        <v>1701</v>
      </c>
      <c r="AI1067" t="s">
        <v>1295</v>
      </c>
      <c r="AJ1067" s="12" t="s">
        <v>1297</v>
      </c>
      <c r="AK1067" t="s">
        <v>124</v>
      </c>
      <c r="AL1067" t="s">
        <v>124</v>
      </c>
      <c r="AM1067" s="8">
        <v>45178</v>
      </c>
      <c r="AN1067" s="12" t="s">
        <v>1297</v>
      </c>
      <c r="AO1067" s="12" t="s">
        <v>1297</v>
      </c>
      <c r="AP1067" t="s">
        <v>1703</v>
      </c>
      <c r="AQ1067" t="s">
        <v>120</v>
      </c>
      <c r="AR1067" s="35">
        <v>238642</v>
      </c>
      <c r="AS1067" t="s">
        <v>1703</v>
      </c>
      <c r="AU1067" s="29" t="str">
        <f>IFERROR(Table4[[#This Row],[THT]]/Table4[[#This Row],[ACD_CALLS]],"")</f>
        <v/>
      </c>
      <c r="AV1067" s="29">
        <f>COUNTIF(Roster!B:B,Table4[[#This Row],[EMPLID]])</f>
        <v>1</v>
      </c>
      <c r="AW1067" s="29">
        <f>IF(Table4[[#This Row],[Is Agent ]]=0,"",SUM(Table4[[#This Row],[I_ACD_TIME]],Table4[[#This Row],[I_ACD_OTHER_TIME]],Table4[[#This Row],[I_ACD_AUX_OUT_TIME]],Table4[[#This Row],[I_ACW_TIME]]))</f>
        <v>0</v>
      </c>
    </row>
  </sheetData>
  <conditionalFormatting sqref="BF3:BF649">
    <cfRule type="containsText" dxfId="3" priority="1" operator="containsText" text="fa">
      <formula>NOT(ISERROR(SEARCH("fa",BF3)))</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F44AE-2864-4939-B126-FA40E6F9086F}">
  <dimension ref="A1:CV687"/>
  <sheetViews>
    <sheetView workbookViewId="0">
      <selection activeCell="A2" sqref="A2"/>
    </sheetView>
  </sheetViews>
  <sheetFormatPr defaultRowHeight="15" x14ac:dyDescent="0.25"/>
  <cols>
    <col min="1" max="1" width="10" bestFit="1" customWidth="1"/>
    <col min="2" max="2" width="17.7109375" bestFit="1" customWidth="1"/>
    <col min="3" max="3" width="18.28515625" bestFit="1" customWidth="1"/>
    <col min="4" max="4" width="16.5703125" bestFit="1" customWidth="1"/>
    <col min="5" max="5" width="9.85546875" bestFit="1" customWidth="1"/>
    <col min="6" max="6" width="37.5703125" bestFit="1" customWidth="1"/>
    <col min="7" max="7" width="16.85546875" bestFit="1" customWidth="1"/>
    <col min="8" max="8" width="8.140625" bestFit="1" customWidth="1"/>
    <col min="9" max="9" width="13.140625" bestFit="1" customWidth="1"/>
    <col min="10" max="10" width="9.28515625" bestFit="1" customWidth="1"/>
    <col min="11" max="12" width="15.5703125" bestFit="1" customWidth="1"/>
    <col min="13" max="13" width="20.85546875" bestFit="1" customWidth="1"/>
    <col min="14" max="14" width="20.28515625" bestFit="1" customWidth="1"/>
    <col min="15" max="15" width="15" bestFit="1" customWidth="1"/>
    <col min="16" max="17" width="255.7109375" bestFit="1" customWidth="1"/>
    <col min="18" max="18" width="11.5703125" bestFit="1" customWidth="1"/>
    <col min="19" max="19" width="178.5703125" bestFit="1" customWidth="1"/>
    <col min="20" max="20" width="221.5703125" bestFit="1" customWidth="1"/>
    <col min="21" max="21" width="19.85546875" bestFit="1" customWidth="1"/>
    <col min="22" max="22" width="28.140625" bestFit="1" customWidth="1"/>
    <col min="23" max="23" width="24.7109375" bestFit="1" customWidth="1"/>
    <col min="24" max="24" width="35.7109375" bestFit="1" customWidth="1"/>
    <col min="25" max="25" width="32.42578125" bestFit="1" customWidth="1"/>
    <col min="26" max="26" width="27" bestFit="1" customWidth="1"/>
    <col min="27" max="27" width="18.140625" bestFit="1" customWidth="1"/>
    <col min="28" max="28" width="19.28515625" bestFit="1" customWidth="1"/>
    <col min="29" max="29" width="10.5703125" bestFit="1" customWidth="1"/>
    <col min="30" max="30" width="13.28515625" bestFit="1" customWidth="1"/>
    <col min="31" max="31" width="10.5703125" bestFit="1" customWidth="1"/>
    <col min="32" max="32" width="11.7109375" bestFit="1" customWidth="1"/>
    <col min="33" max="33" width="13.5703125" bestFit="1" customWidth="1"/>
    <col min="34" max="34" width="14.140625" bestFit="1" customWidth="1"/>
    <col min="35" max="35" width="24.85546875" bestFit="1" customWidth="1"/>
    <col min="36" max="36" width="19.85546875" bestFit="1" customWidth="1"/>
    <col min="37" max="37" width="48.28515625" bestFit="1" customWidth="1"/>
    <col min="38" max="38" width="14.42578125" bestFit="1" customWidth="1"/>
    <col min="39" max="39" width="16.140625" bestFit="1" customWidth="1"/>
    <col min="40" max="40" width="15.85546875" bestFit="1" customWidth="1"/>
    <col min="41" max="41" width="20" bestFit="1" customWidth="1"/>
    <col min="42" max="42" width="18.7109375" bestFit="1" customWidth="1"/>
    <col min="43" max="43" width="11.5703125" bestFit="1" customWidth="1"/>
    <col min="44" max="44" width="18.5703125" bestFit="1" customWidth="1"/>
    <col min="45" max="45" width="18.7109375" bestFit="1" customWidth="1"/>
    <col min="46" max="47" width="12.28515625" bestFit="1" customWidth="1"/>
    <col min="48" max="48" width="19.7109375" bestFit="1" customWidth="1"/>
    <col min="49" max="49" width="12.7109375" bestFit="1" customWidth="1"/>
    <col min="50" max="50" width="20.5703125" bestFit="1" customWidth="1"/>
    <col min="51" max="51" width="17.85546875" bestFit="1" customWidth="1"/>
    <col min="52" max="52" width="19.7109375" bestFit="1" customWidth="1"/>
    <col min="53" max="53" width="26" bestFit="1" customWidth="1"/>
    <col min="54" max="54" width="16.7109375" bestFit="1" customWidth="1"/>
    <col min="55" max="55" width="17" bestFit="1" customWidth="1"/>
    <col min="56" max="56" width="20.42578125" bestFit="1" customWidth="1"/>
    <col min="57" max="57" width="28.42578125" bestFit="1" customWidth="1"/>
    <col min="58" max="58" width="14.5703125" bestFit="1" customWidth="1"/>
    <col min="59" max="59" width="17.28515625" bestFit="1" customWidth="1"/>
    <col min="60" max="60" width="27.5703125" bestFit="1" customWidth="1"/>
    <col min="61" max="61" width="48.140625" bestFit="1" customWidth="1"/>
    <col min="62" max="62" width="14.7109375" bestFit="1" customWidth="1"/>
    <col min="63" max="63" width="28.28515625" bestFit="1" customWidth="1"/>
    <col min="64" max="64" width="13.42578125" bestFit="1" customWidth="1"/>
    <col min="65" max="65" width="18.42578125" bestFit="1" customWidth="1"/>
    <col min="66" max="66" width="75.7109375" bestFit="1" customWidth="1"/>
    <col min="67" max="67" width="9.7109375" bestFit="1" customWidth="1"/>
    <col min="68" max="68" width="17.42578125" bestFit="1" customWidth="1"/>
    <col min="69" max="69" width="12.42578125" bestFit="1" customWidth="1"/>
    <col min="70" max="70" width="21.5703125" bestFit="1" customWidth="1"/>
    <col min="71" max="72" width="11.28515625" bestFit="1" customWidth="1"/>
    <col min="73" max="73" width="17.28515625" bestFit="1" customWidth="1"/>
    <col min="74" max="74" width="15.140625" bestFit="1" customWidth="1"/>
    <col min="75" max="75" width="9" bestFit="1" customWidth="1"/>
    <col min="76" max="76" width="16" bestFit="1" customWidth="1"/>
    <col min="77" max="77" width="11" bestFit="1" customWidth="1"/>
    <col min="78" max="78" width="19.28515625" bestFit="1" customWidth="1"/>
    <col min="79" max="79" width="15" bestFit="1" customWidth="1"/>
    <col min="80" max="80" width="17.85546875" bestFit="1" customWidth="1"/>
    <col min="81" max="81" width="28.5703125" bestFit="1" customWidth="1"/>
    <col min="82" max="82" width="19.5703125" bestFit="1" customWidth="1"/>
    <col min="83" max="83" width="14" bestFit="1" customWidth="1"/>
    <col min="84" max="84" width="12.28515625" bestFit="1" customWidth="1"/>
    <col min="85" max="85" width="13.85546875" bestFit="1" customWidth="1"/>
    <col min="86" max="86" width="17.28515625" bestFit="1" customWidth="1"/>
    <col min="87" max="87" width="13.5703125" bestFit="1" customWidth="1"/>
    <col min="88" max="88" width="13.7109375" bestFit="1" customWidth="1"/>
    <col min="89" max="89" width="10.140625" bestFit="1" customWidth="1"/>
    <col min="90" max="90" width="18.85546875" bestFit="1" customWidth="1"/>
    <col min="91" max="91" width="48.7109375" bestFit="1" customWidth="1"/>
    <col min="92" max="92" width="10.7109375" bestFit="1" customWidth="1"/>
    <col min="93" max="93" width="10.85546875" bestFit="1" customWidth="1"/>
    <col min="94" max="94" width="10.28515625" bestFit="1" customWidth="1"/>
    <col min="95" max="95" width="14.140625" bestFit="1" customWidth="1"/>
    <col min="98" max="98" width="15.42578125" bestFit="1" customWidth="1"/>
    <col min="99" max="99" width="9.42578125" bestFit="1" customWidth="1"/>
    <col min="100" max="100" width="7.7109375" bestFit="1" customWidth="1"/>
    <col min="101" max="101" width="9.28515625" bestFit="1" customWidth="1"/>
  </cols>
  <sheetData>
    <row r="1" spans="1:100" x14ac:dyDescent="0.25">
      <c r="A1" s="25" t="s">
        <v>130</v>
      </c>
      <c r="B1" s="26" t="s">
        <v>131</v>
      </c>
      <c r="C1" s="26" t="s">
        <v>132</v>
      </c>
      <c r="D1" s="26" t="s">
        <v>133</v>
      </c>
      <c r="E1" s="26" t="s">
        <v>2</v>
      </c>
      <c r="F1" s="26" t="s">
        <v>9</v>
      </c>
      <c r="G1" s="26" t="s">
        <v>134</v>
      </c>
      <c r="H1" s="26" t="s">
        <v>135</v>
      </c>
      <c r="I1" s="26" t="s">
        <v>136</v>
      </c>
      <c r="J1" s="26" t="s">
        <v>137</v>
      </c>
      <c r="K1" s="26" t="s">
        <v>138</v>
      </c>
      <c r="L1" s="26" t="s">
        <v>139</v>
      </c>
      <c r="M1" s="26" t="s">
        <v>140</v>
      </c>
      <c r="N1" s="26" t="s">
        <v>141</v>
      </c>
      <c r="O1" s="26" t="s">
        <v>142</v>
      </c>
      <c r="P1" s="26" t="s">
        <v>143</v>
      </c>
      <c r="Q1" s="26" t="s">
        <v>144</v>
      </c>
      <c r="R1" s="26" t="s">
        <v>145</v>
      </c>
      <c r="S1" s="26" t="s">
        <v>146</v>
      </c>
      <c r="T1" s="26" t="s">
        <v>147</v>
      </c>
      <c r="U1" s="26" t="s">
        <v>148</v>
      </c>
      <c r="V1" s="26" t="s">
        <v>149</v>
      </c>
      <c r="W1" s="26" t="s">
        <v>150</v>
      </c>
      <c r="X1" s="26" t="s">
        <v>151</v>
      </c>
      <c r="Y1" s="26" t="s">
        <v>152</v>
      </c>
      <c r="Z1" s="26" t="s">
        <v>153</v>
      </c>
      <c r="AA1" s="26" t="s">
        <v>154</v>
      </c>
      <c r="AB1" s="26" t="s">
        <v>155</v>
      </c>
      <c r="AC1" s="26" t="s">
        <v>156</v>
      </c>
      <c r="AD1" s="26" t="s">
        <v>157</v>
      </c>
      <c r="AE1" s="26" t="s">
        <v>158</v>
      </c>
      <c r="AF1" s="26" t="s">
        <v>159</v>
      </c>
      <c r="AG1" s="26" t="s">
        <v>160</v>
      </c>
      <c r="AH1" s="26" t="s">
        <v>161</v>
      </c>
      <c r="AI1" s="26" t="s">
        <v>162</v>
      </c>
      <c r="AJ1" s="26" t="s">
        <v>163</v>
      </c>
      <c r="AK1" s="26" t="s">
        <v>164</v>
      </c>
      <c r="AL1" s="26" t="s">
        <v>165</v>
      </c>
      <c r="AM1" s="26" t="s">
        <v>166</v>
      </c>
      <c r="AN1" s="26" t="s">
        <v>167</v>
      </c>
      <c r="AO1" s="26" t="s">
        <v>168</v>
      </c>
      <c r="AP1" s="26" t="s">
        <v>169</v>
      </c>
      <c r="AQ1" s="26" t="s">
        <v>170</v>
      </c>
      <c r="AR1" s="26" t="s">
        <v>171</v>
      </c>
      <c r="AS1" s="26" t="s">
        <v>172</v>
      </c>
      <c r="AT1" s="26" t="s">
        <v>173</v>
      </c>
      <c r="AU1" s="26" t="s">
        <v>174</v>
      </c>
      <c r="AV1" s="26" t="s">
        <v>175</v>
      </c>
      <c r="AW1" s="26" t="s">
        <v>176</v>
      </c>
      <c r="AX1" s="26" t="s">
        <v>177</v>
      </c>
      <c r="AY1" s="26" t="s">
        <v>178</v>
      </c>
      <c r="AZ1" s="26" t="s">
        <v>179</v>
      </c>
      <c r="BA1" s="26" t="s">
        <v>180</v>
      </c>
      <c r="BB1" s="26" t="s">
        <v>181</v>
      </c>
      <c r="BC1" s="26" t="s">
        <v>21</v>
      </c>
      <c r="BD1" s="26" t="s">
        <v>182</v>
      </c>
      <c r="BE1" s="26" t="s">
        <v>183</v>
      </c>
      <c r="BF1" s="26" t="s">
        <v>184</v>
      </c>
      <c r="BG1" s="26" t="s">
        <v>8</v>
      </c>
      <c r="BH1" s="26" t="s">
        <v>185</v>
      </c>
      <c r="BI1" s="26" t="s">
        <v>186</v>
      </c>
      <c r="BJ1" s="26" t="s">
        <v>187</v>
      </c>
      <c r="BK1" s="26" t="s">
        <v>188</v>
      </c>
      <c r="BL1" s="26" t="s">
        <v>189</v>
      </c>
      <c r="BM1" s="26" t="s">
        <v>190</v>
      </c>
      <c r="BN1" s="26" t="s">
        <v>191</v>
      </c>
      <c r="BO1" s="26" t="s">
        <v>192</v>
      </c>
      <c r="BP1" s="26" t="s">
        <v>193</v>
      </c>
      <c r="BQ1" s="26" t="s">
        <v>194</v>
      </c>
      <c r="BR1" s="26" t="s">
        <v>195</v>
      </c>
      <c r="BS1" s="26" t="s">
        <v>196</v>
      </c>
      <c r="BT1" s="26" t="s">
        <v>197</v>
      </c>
      <c r="BU1" s="26" t="s">
        <v>198</v>
      </c>
      <c r="BV1" s="26" t="s">
        <v>199</v>
      </c>
      <c r="BW1" s="26" t="s">
        <v>200</v>
      </c>
      <c r="BX1" s="26" t="s">
        <v>201</v>
      </c>
      <c r="BY1" s="26" t="s">
        <v>202</v>
      </c>
      <c r="BZ1" s="26" t="s">
        <v>203</v>
      </c>
      <c r="CA1" s="26" t="s">
        <v>204</v>
      </c>
      <c r="CB1" s="26" t="s">
        <v>205</v>
      </c>
      <c r="CC1" s="26" t="s">
        <v>206</v>
      </c>
      <c r="CD1" s="27" t="s">
        <v>207</v>
      </c>
      <c r="CE1" s="1" t="s">
        <v>208</v>
      </c>
      <c r="CF1" s="2" t="s">
        <v>209</v>
      </c>
      <c r="CG1" s="2" t="s">
        <v>210</v>
      </c>
      <c r="CH1" s="2" t="s">
        <v>211</v>
      </c>
      <c r="CI1" s="2" t="s">
        <v>212</v>
      </c>
      <c r="CJ1" s="2" t="s">
        <v>213</v>
      </c>
      <c r="CK1" s="2" t="s">
        <v>214</v>
      </c>
      <c r="CL1" s="2" t="s">
        <v>215</v>
      </c>
      <c r="CM1" s="2" t="s">
        <v>216</v>
      </c>
      <c r="CN1" s="3" t="s">
        <v>0</v>
      </c>
      <c r="CO1" s="3" t="s">
        <v>217</v>
      </c>
      <c r="CP1" s="4" t="s">
        <v>218</v>
      </c>
    </row>
    <row r="2" spans="1:100" x14ac:dyDescent="0.25">
      <c r="A2" s="35">
        <v>867206</v>
      </c>
      <c r="B2" s="12" t="s">
        <v>1297</v>
      </c>
      <c r="C2" s="12" t="s">
        <v>1297</v>
      </c>
      <c r="D2" s="12" t="s">
        <v>1297</v>
      </c>
      <c r="E2" t="s">
        <v>1159</v>
      </c>
      <c r="F2" t="s">
        <v>1324</v>
      </c>
      <c r="G2" s="35">
        <v>735254</v>
      </c>
      <c r="H2" t="s">
        <v>219</v>
      </c>
      <c r="I2" s="35">
        <v>742177</v>
      </c>
      <c r="J2" t="s">
        <v>219</v>
      </c>
      <c r="K2" s="14">
        <v>45170.104861111096</v>
      </c>
      <c r="L2" s="14">
        <v>45168.681250000001</v>
      </c>
      <c r="M2" t="s">
        <v>220</v>
      </c>
      <c r="N2" t="s">
        <v>220</v>
      </c>
      <c r="O2" t="s">
        <v>220</v>
      </c>
      <c r="P2" s="15" t="s">
        <v>221</v>
      </c>
      <c r="Q2" s="15" t="s">
        <v>222</v>
      </c>
      <c r="R2" s="15" t="s">
        <v>219</v>
      </c>
      <c r="S2" s="15" t="s">
        <v>223</v>
      </c>
      <c r="T2" s="15" t="s">
        <v>221</v>
      </c>
      <c r="U2" s="15" t="s">
        <v>219</v>
      </c>
      <c r="V2" t="s">
        <v>224</v>
      </c>
      <c r="W2" t="s">
        <v>225</v>
      </c>
      <c r="X2" t="s">
        <v>224</v>
      </c>
      <c r="Y2" t="s">
        <v>225</v>
      </c>
      <c r="Z2" t="s">
        <v>226</v>
      </c>
      <c r="AA2" t="s">
        <v>219</v>
      </c>
      <c r="AB2" t="s">
        <v>226</v>
      </c>
      <c r="AC2" t="s">
        <v>219</v>
      </c>
      <c r="AD2" s="12" t="s">
        <v>1297</v>
      </c>
      <c r="AE2" t="s">
        <v>227</v>
      </c>
      <c r="AF2" s="12" t="s">
        <v>1297</v>
      </c>
      <c r="AG2" t="s">
        <v>1703</v>
      </c>
      <c r="AH2" t="s">
        <v>228</v>
      </c>
      <c r="AI2" s="12" t="s">
        <v>1297</v>
      </c>
      <c r="AJ2" s="12" t="s">
        <v>1297</v>
      </c>
      <c r="AK2" s="12" t="s">
        <v>1297</v>
      </c>
      <c r="AL2" s="12" t="s">
        <v>1297</v>
      </c>
      <c r="AM2" s="12" t="s">
        <v>1297</v>
      </c>
      <c r="AN2" t="s">
        <v>219</v>
      </c>
      <c r="AO2" t="s">
        <v>219</v>
      </c>
      <c r="AP2" t="s">
        <v>229</v>
      </c>
      <c r="AQ2" t="s">
        <v>230</v>
      </c>
      <c r="AR2" t="s">
        <v>231</v>
      </c>
      <c r="AS2" t="s">
        <v>232</v>
      </c>
      <c r="AT2" t="s">
        <v>220</v>
      </c>
      <c r="AU2" t="s">
        <v>233</v>
      </c>
      <c r="AV2" t="s">
        <v>1704</v>
      </c>
      <c r="AW2" t="s">
        <v>219</v>
      </c>
      <c r="AX2" t="s">
        <v>1703</v>
      </c>
      <c r="AY2" t="s">
        <v>219</v>
      </c>
      <c r="AZ2" t="s">
        <v>219</v>
      </c>
      <c r="BA2" t="s">
        <v>219</v>
      </c>
      <c r="BB2" t="s">
        <v>219</v>
      </c>
      <c r="BC2" t="s">
        <v>234</v>
      </c>
      <c r="BD2" s="12" t="s">
        <v>1297</v>
      </c>
      <c r="BE2" t="s">
        <v>235</v>
      </c>
      <c r="BF2" t="s">
        <v>1297</v>
      </c>
      <c r="BG2" t="s">
        <v>1297</v>
      </c>
      <c r="BH2" t="s">
        <v>236</v>
      </c>
      <c r="BI2" t="s">
        <v>237</v>
      </c>
      <c r="BJ2" t="s">
        <v>238</v>
      </c>
      <c r="BK2" t="s">
        <v>1297</v>
      </c>
      <c r="BL2" t="s">
        <v>229</v>
      </c>
      <c r="BM2" t="s">
        <v>219</v>
      </c>
      <c r="BN2" t="s">
        <v>239</v>
      </c>
      <c r="BO2" t="s">
        <v>219</v>
      </c>
      <c r="BP2" t="s">
        <v>219</v>
      </c>
      <c r="BQ2" t="s">
        <v>1297</v>
      </c>
      <c r="BR2" t="s">
        <v>240</v>
      </c>
      <c r="BS2" t="s">
        <v>1703</v>
      </c>
      <c r="BT2" t="s">
        <v>1703</v>
      </c>
      <c r="BU2" t="s">
        <v>219</v>
      </c>
      <c r="BV2" t="s">
        <v>241</v>
      </c>
      <c r="BW2" t="s">
        <v>220</v>
      </c>
      <c r="BX2" t="s">
        <v>219</v>
      </c>
      <c r="BY2">
        <v>790570356252</v>
      </c>
      <c r="BZ2" t="s">
        <v>242</v>
      </c>
      <c r="CA2" t="s">
        <v>1703</v>
      </c>
      <c r="CB2" s="14">
        <v>45170.264539780102</v>
      </c>
      <c r="CC2" t="s">
        <v>1703</v>
      </c>
      <c r="CD2" t="s">
        <v>1703</v>
      </c>
      <c r="CE2">
        <f>IFERROR(VLOOKUP(Table2[[#This Row],[Overall Rep Satisfaction]],$CS$2:$CV$21,2,FALSE),"")</f>
        <v>1</v>
      </c>
      <c r="CF2">
        <f>IFERROR(VLOOKUP(Table2[[#This Row],[Overall Rep Satisfaction]],$CS$2:$CV$21,3,FALSE),"")</f>
        <v>0</v>
      </c>
      <c r="CG2">
        <f>IFERROR(VLOOKUP(Table2[[#This Row],[Overall Rep Satisfaction]],$CS$2:$CV$21,4,FALSE),"")</f>
        <v>0</v>
      </c>
      <c r="CH2">
        <f>IFERROR(SUM(Table2[[#This Row],[Promoter]:[Detractor]],),"")</f>
        <v>1</v>
      </c>
      <c r="CI2" t="str">
        <f>TEXT(MONTH(Table2[[#This Row],[Survey Date]]),"##")&amp;" - "&amp;TEXT(Table2[[#This Row],[Survey Date]],"MMMM")</f>
        <v>9 - September</v>
      </c>
      <c r="CJ2" t="str">
        <f>TEXT(Table2[[#This Row],[Survey Date]],"DD-MMMM")</f>
        <v>01-September</v>
      </c>
      <c r="CK2" t="str">
        <f>"WK "&amp;WEEKNUM(Table2[[#This Row],[Survey Date]],1)</f>
        <v>WK 35</v>
      </c>
      <c r="CL2" t="str">
        <f>VLOOKUP(Table2[[#This Row],[ATTUID]],Roster!C:F,4,FALSE)</f>
        <v>Super 9</v>
      </c>
      <c r="CM2" t="str">
        <f>VLOOKUP(Table2[[#This Row],[ATTUID]],Roster!C:J,8,FALSE)</f>
        <v>agent 27</v>
      </c>
      <c r="CN2" t="str">
        <f>VLOOKUP(Table2[[#This Row],[ATTUID]],Roster!C:X,22,FALSE)</f>
        <v>Wave 17</v>
      </c>
      <c r="CO2">
        <f>IF(Table2[[#This Row],[Request Resolved]]="Yes",1,0)</f>
        <v>1</v>
      </c>
      <c r="CP2">
        <f>IF(Table2[[#This Row],[Request Resolved]]="No",1,0)</f>
        <v>0</v>
      </c>
      <c r="CS2" s="5" t="s">
        <v>243</v>
      </c>
      <c r="CT2" s="5" t="s">
        <v>208</v>
      </c>
      <c r="CU2" s="5" t="s">
        <v>209</v>
      </c>
      <c r="CV2" s="5" t="s">
        <v>210</v>
      </c>
    </row>
    <row r="3" spans="1:100" x14ac:dyDescent="0.25">
      <c r="A3" s="35">
        <v>449206</v>
      </c>
      <c r="B3" s="12" t="s">
        <v>1297</v>
      </c>
      <c r="C3" s="12" t="s">
        <v>1297</v>
      </c>
      <c r="D3" s="12" t="s">
        <v>1297</v>
      </c>
      <c r="E3" t="s">
        <v>1268</v>
      </c>
      <c r="F3" t="s">
        <v>1440</v>
      </c>
      <c r="G3" s="35">
        <v>728508</v>
      </c>
      <c r="H3" t="s">
        <v>219</v>
      </c>
      <c r="I3" s="35">
        <v>62155</v>
      </c>
      <c r="J3" t="s">
        <v>219</v>
      </c>
      <c r="K3" s="14">
        <v>45170.240277777797</v>
      </c>
      <c r="L3" s="14">
        <v>45168.474999999999</v>
      </c>
      <c r="M3" s="15" t="s">
        <v>220</v>
      </c>
      <c r="N3" s="15" t="s">
        <v>220</v>
      </c>
      <c r="O3" s="15" t="s">
        <v>220</v>
      </c>
      <c r="P3" s="15" t="s">
        <v>244</v>
      </c>
      <c r="Q3" s="15" t="s">
        <v>245</v>
      </c>
      <c r="R3" s="15" t="s">
        <v>219</v>
      </c>
      <c r="S3" s="15" t="s">
        <v>223</v>
      </c>
      <c r="T3" s="15" t="s">
        <v>221</v>
      </c>
      <c r="U3" s="15" t="s">
        <v>219</v>
      </c>
      <c r="V3" t="s">
        <v>246</v>
      </c>
      <c r="W3" t="s">
        <v>225</v>
      </c>
      <c r="X3" t="s">
        <v>246</v>
      </c>
      <c r="Y3" t="s">
        <v>225</v>
      </c>
      <c r="Z3" t="s">
        <v>226</v>
      </c>
      <c r="AA3" t="s">
        <v>219</v>
      </c>
      <c r="AB3" t="s">
        <v>226</v>
      </c>
      <c r="AC3" t="s">
        <v>219</v>
      </c>
      <c r="AD3" s="12" t="s">
        <v>1297</v>
      </c>
      <c r="AE3" t="s">
        <v>227</v>
      </c>
      <c r="AF3" s="12" t="s">
        <v>1297</v>
      </c>
      <c r="AG3" t="s">
        <v>1703</v>
      </c>
      <c r="AH3" t="s">
        <v>228</v>
      </c>
      <c r="AI3" s="12" t="s">
        <v>1297</v>
      </c>
      <c r="AJ3" s="12" t="s">
        <v>1297</v>
      </c>
      <c r="AK3" s="12" t="s">
        <v>1297</v>
      </c>
      <c r="AL3" s="12" t="s">
        <v>1297</v>
      </c>
      <c r="AM3" s="12" t="s">
        <v>1297</v>
      </c>
      <c r="AN3" t="s">
        <v>219</v>
      </c>
      <c r="AO3" t="s">
        <v>219</v>
      </c>
      <c r="AP3" t="s">
        <v>229</v>
      </c>
      <c r="AQ3" t="s">
        <v>230</v>
      </c>
      <c r="AR3" t="s">
        <v>247</v>
      </c>
      <c r="AS3" t="s">
        <v>248</v>
      </c>
      <c r="AT3" t="s">
        <v>229</v>
      </c>
      <c r="AU3" t="s">
        <v>233</v>
      </c>
      <c r="AV3" t="s">
        <v>1705</v>
      </c>
      <c r="AW3" t="s">
        <v>219</v>
      </c>
      <c r="AX3" t="s">
        <v>1703</v>
      </c>
      <c r="AY3" t="s">
        <v>219</v>
      </c>
      <c r="AZ3" t="s">
        <v>219</v>
      </c>
      <c r="BA3" t="s">
        <v>219</v>
      </c>
      <c r="BB3" t="s">
        <v>219</v>
      </c>
      <c r="BC3" t="s">
        <v>234</v>
      </c>
      <c r="BD3" s="12" t="s">
        <v>1297</v>
      </c>
      <c r="BE3" t="s">
        <v>249</v>
      </c>
      <c r="BF3" t="s">
        <v>1297</v>
      </c>
      <c r="BG3" t="s">
        <v>1297</v>
      </c>
      <c r="BH3" t="s">
        <v>236</v>
      </c>
      <c r="BI3" t="s">
        <v>250</v>
      </c>
      <c r="BJ3" t="s">
        <v>251</v>
      </c>
      <c r="BK3" t="s">
        <v>1297</v>
      </c>
      <c r="BL3" t="s">
        <v>229</v>
      </c>
      <c r="BM3" t="s">
        <v>219</v>
      </c>
      <c r="BN3" t="s">
        <v>252</v>
      </c>
      <c r="BO3" t="s">
        <v>219</v>
      </c>
      <c r="BP3" t="s">
        <v>219</v>
      </c>
      <c r="BQ3" t="s">
        <v>1297</v>
      </c>
      <c r="BR3" t="s">
        <v>253</v>
      </c>
      <c r="BS3" t="s">
        <v>1703</v>
      </c>
      <c r="BT3" t="s">
        <v>1703</v>
      </c>
      <c r="BU3" t="s">
        <v>219</v>
      </c>
      <c r="BV3" t="s">
        <v>241</v>
      </c>
      <c r="BW3" t="s">
        <v>220</v>
      </c>
      <c r="BX3" t="s">
        <v>219</v>
      </c>
      <c r="BY3">
        <v>801186791843</v>
      </c>
      <c r="BZ3" t="s">
        <v>242</v>
      </c>
      <c r="CA3" t="s">
        <v>1703</v>
      </c>
      <c r="CB3" s="14">
        <v>45171.389589236103</v>
      </c>
      <c r="CC3" t="s">
        <v>1703</v>
      </c>
      <c r="CD3" t="s">
        <v>1703</v>
      </c>
      <c r="CE3">
        <f>IFERROR(VLOOKUP(Table2[[#This Row],[Overall Rep Satisfaction]],$CS$2:$CV$21,2,FALSE),"")</f>
        <v>1</v>
      </c>
      <c r="CF3">
        <f>IFERROR(VLOOKUP(Table2[[#This Row],[Overall Rep Satisfaction]],$CS$2:$CV$21,3,FALSE),"")</f>
        <v>0</v>
      </c>
      <c r="CG3">
        <f>IFERROR(VLOOKUP(Table2[[#This Row],[Overall Rep Satisfaction]],$CS$2:$CV$21,4,FALSE),"")</f>
        <v>0</v>
      </c>
      <c r="CH3">
        <f>IFERROR(SUM(Table2[[#This Row],[Promoter]:[Detractor]],),"")</f>
        <v>1</v>
      </c>
      <c r="CI3" t="str">
        <f>TEXT(MONTH(Table2[[#This Row],[Survey Date]]),"##")&amp;" - "&amp;TEXT(Table2[[#This Row],[Survey Date]],"MMMM")</f>
        <v>9 - September</v>
      </c>
      <c r="CJ3" t="str">
        <f>TEXT(Table2[[#This Row],[Survey Date]],"DD-MMMM")</f>
        <v>01-September</v>
      </c>
      <c r="CK3" t="str">
        <f>"WK "&amp;WEEKNUM(Table2[[#This Row],[Survey Date]],1)</f>
        <v>WK 35</v>
      </c>
      <c r="CL3" t="str">
        <f>VLOOKUP(Table2[[#This Row],[ATTUID]],Roster!C:F,4,FALSE)</f>
        <v>Super 6</v>
      </c>
      <c r="CM3" t="str">
        <f>VLOOKUP(Table2[[#This Row],[ATTUID]],Roster!C:J,8,FALSE)</f>
        <v>agent 143</v>
      </c>
      <c r="CN3" t="str">
        <f>VLOOKUP(Table2[[#This Row],[ATTUID]],Roster!C:X,22,FALSE)</f>
        <v>Wave 31</v>
      </c>
      <c r="CO3">
        <f>IF(Table2[[#This Row],[Request Resolved]]="Yes",1,0)</f>
        <v>1</v>
      </c>
      <c r="CP3">
        <f>IF(Table2[[#This Row],[Request Resolved]]="No",1,0)</f>
        <v>0</v>
      </c>
      <c r="CS3" s="6" t="s">
        <v>254</v>
      </c>
      <c r="CT3" s="6">
        <v>0</v>
      </c>
      <c r="CU3" s="6">
        <v>0</v>
      </c>
      <c r="CV3" s="6">
        <v>1</v>
      </c>
    </row>
    <row r="4" spans="1:100" x14ac:dyDescent="0.25">
      <c r="A4" s="35">
        <v>469206</v>
      </c>
      <c r="B4" s="12" t="s">
        <v>1297</v>
      </c>
      <c r="C4" s="12" t="s">
        <v>1297</v>
      </c>
      <c r="D4" s="12" t="s">
        <v>1297</v>
      </c>
      <c r="E4" t="s">
        <v>1278</v>
      </c>
      <c r="F4" t="s">
        <v>1453</v>
      </c>
      <c r="G4" s="35">
        <v>132870</v>
      </c>
      <c r="H4" t="s">
        <v>219</v>
      </c>
      <c r="I4" s="35">
        <v>157133</v>
      </c>
      <c r="J4" t="s">
        <v>219</v>
      </c>
      <c r="K4" s="14">
        <v>45170.359027777798</v>
      </c>
      <c r="L4" s="14">
        <v>45168.430555555598</v>
      </c>
      <c r="M4" s="15" t="s">
        <v>220</v>
      </c>
      <c r="N4" s="15" t="s">
        <v>220</v>
      </c>
      <c r="O4" s="15" t="s">
        <v>220</v>
      </c>
      <c r="P4" s="15" t="s">
        <v>255</v>
      </c>
      <c r="Q4" s="15" t="s">
        <v>256</v>
      </c>
      <c r="R4" s="15" t="s">
        <v>219</v>
      </c>
      <c r="S4" s="15" t="s">
        <v>223</v>
      </c>
      <c r="T4" s="15" t="s">
        <v>221</v>
      </c>
      <c r="U4" s="15" t="s">
        <v>219</v>
      </c>
      <c r="V4" t="s">
        <v>257</v>
      </c>
      <c r="W4" t="s">
        <v>225</v>
      </c>
      <c r="X4" t="s">
        <v>257</v>
      </c>
      <c r="Y4" t="s">
        <v>225</v>
      </c>
      <c r="Z4" t="s">
        <v>226</v>
      </c>
      <c r="AA4" t="s">
        <v>219</v>
      </c>
      <c r="AB4" t="s">
        <v>226</v>
      </c>
      <c r="AC4" t="s">
        <v>219</v>
      </c>
      <c r="AD4" s="12" t="s">
        <v>1297</v>
      </c>
      <c r="AE4" t="s">
        <v>227</v>
      </c>
      <c r="AF4" s="12" t="s">
        <v>1297</v>
      </c>
      <c r="AG4" t="s">
        <v>1703</v>
      </c>
      <c r="AH4" t="s">
        <v>228</v>
      </c>
      <c r="AI4" s="12" t="s">
        <v>1297</v>
      </c>
      <c r="AJ4" s="12" t="s">
        <v>1297</v>
      </c>
      <c r="AK4" s="12" t="s">
        <v>1297</v>
      </c>
      <c r="AL4" s="12" t="s">
        <v>1297</v>
      </c>
      <c r="AM4" s="12" t="s">
        <v>1297</v>
      </c>
      <c r="AN4" t="s">
        <v>219</v>
      </c>
      <c r="AO4" t="s">
        <v>219</v>
      </c>
      <c r="AP4" t="s">
        <v>229</v>
      </c>
      <c r="AQ4" t="s">
        <v>230</v>
      </c>
      <c r="AR4" t="s">
        <v>231</v>
      </c>
      <c r="AS4" t="s">
        <v>258</v>
      </c>
      <c r="AT4" t="s">
        <v>229</v>
      </c>
      <c r="AU4" t="s">
        <v>233</v>
      </c>
      <c r="AV4" t="s">
        <v>1706</v>
      </c>
      <c r="AW4" t="s">
        <v>219</v>
      </c>
      <c r="AX4" t="s">
        <v>1703</v>
      </c>
      <c r="AY4" t="s">
        <v>219</v>
      </c>
      <c r="AZ4" t="s">
        <v>219</v>
      </c>
      <c r="BA4" t="s">
        <v>219</v>
      </c>
      <c r="BB4" t="s">
        <v>219</v>
      </c>
      <c r="BC4" t="s">
        <v>234</v>
      </c>
      <c r="BD4" s="12" t="s">
        <v>1297</v>
      </c>
      <c r="BE4" t="s">
        <v>259</v>
      </c>
      <c r="BF4" t="s">
        <v>1297</v>
      </c>
      <c r="BG4" t="s">
        <v>1297</v>
      </c>
      <c r="BH4" t="s">
        <v>260</v>
      </c>
      <c r="BI4" t="s">
        <v>260</v>
      </c>
      <c r="BJ4" t="s">
        <v>261</v>
      </c>
      <c r="BK4" t="s">
        <v>1297</v>
      </c>
      <c r="BL4" t="s">
        <v>229</v>
      </c>
      <c r="BM4" t="s">
        <v>219</v>
      </c>
      <c r="BN4" t="s">
        <v>262</v>
      </c>
      <c r="BO4" t="s">
        <v>219</v>
      </c>
      <c r="BP4" t="s">
        <v>219</v>
      </c>
      <c r="BQ4" t="s">
        <v>1297</v>
      </c>
      <c r="BR4" t="s">
        <v>240</v>
      </c>
      <c r="BS4" t="s">
        <v>1703</v>
      </c>
      <c r="BT4" t="s">
        <v>1703</v>
      </c>
      <c r="BU4" t="s">
        <v>219</v>
      </c>
      <c r="BV4" t="s">
        <v>241</v>
      </c>
      <c r="BW4" t="s">
        <v>220</v>
      </c>
      <c r="BX4" t="s">
        <v>219</v>
      </c>
      <c r="BY4">
        <v>790297251919</v>
      </c>
      <c r="BZ4" t="s">
        <v>242</v>
      </c>
      <c r="CA4" t="s">
        <v>1703</v>
      </c>
      <c r="CB4" s="14">
        <v>45171.389589236103</v>
      </c>
      <c r="CC4" t="s">
        <v>1703</v>
      </c>
      <c r="CD4" t="s">
        <v>1703</v>
      </c>
      <c r="CE4">
        <f>IFERROR(VLOOKUP(Table2[[#This Row],[Overall Rep Satisfaction]],$CS$2:$CV$21,2,FALSE),"")</f>
        <v>1</v>
      </c>
      <c r="CF4">
        <f>IFERROR(VLOOKUP(Table2[[#This Row],[Overall Rep Satisfaction]],$CS$2:$CV$21,3,FALSE),"")</f>
        <v>0</v>
      </c>
      <c r="CG4">
        <f>IFERROR(VLOOKUP(Table2[[#This Row],[Overall Rep Satisfaction]],$CS$2:$CV$21,4,FALSE),"")</f>
        <v>0</v>
      </c>
      <c r="CH4">
        <f>IFERROR(SUM(Table2[[#This Row],[Promoter]:[Detractor]],),"")</f>
        <v>1</v>
      </c>
      <c r="CI4" t="str">
        <f>TEXT(MONTH(Table2[[#This Row],[Survey Date]]),"##")&amp;" - "&amp;TEXT(Table2[[#This Row],[Survey Date]],"MMMM")</f>
        <v>9 - September</v>
      </c>
      <c r="CJ4" t="str">
        <f>TEXT(Table2[[#This Row],[Survey Date]],"DD-MMMM")</f>
        <v>01-September</v>
      </c>
      <c r="CK4" t="str">
        <f>"WK "&amp;WEEKNUM(Table2[[#This Row],[Survey Date]],1)</f>
        <v>WK 35</v>
      </c>
      <c r="CL4" t="str">
        <f>VLOOKUP(Table2[[#This Row],[ATTUID]],Roster!C:F,4,FALSE)</f>
        <v>Super 5</v>
      </c>
      <c r="CM4" t="str">
        <f>VLOOKUP(Table2[[#This Row],[ATTUID]],Roster!C:J,8,FALSE)</f>
        <v>agent 156</v>
      </c>
      <c r="CN4" t="str">
        <f>VLOOKUP(Table2[[#This Row],[ATTUID]],Roster!C:X,22,FALSE)</f>
        <v>Wave 6</v>
      </c>
      <c r="CO4">
        <f>IF(Table2[[#This Row],[Request Resolved]]="Yes",1,0)</f>
        <v>1</v>
      </c>
      <c r="CP4">
        <f>IF(Table2[[#This Row],[Request Resolved]]="No",1,0)</f>
        <v>0</v>
      </c>
      <c r="CS4" s="6" t="s">
        <v>263</v>
      </c>
      <c r="CT4" s="6">
        <v>0</v>
      </c>
      <c r="CU4" s="6">
        <v>0</v>
      </c>
      <c r="CV4" s="6">
        <v>1</v>
      </c>
    </row>
    <row r="5" spans="1:100" x14ac:dyDescent="0.25">
      <c r="A5" s="35">
        <v>229206</v>
      </c>
      <c r="B5" s="12" t="s">
        <v>1297</v>
      </c>
      <c r="C5" s="12" t="s">
        <v>1297</v>
      </c>
      <c r="D5" s="12" t="s">
        <v>1297</v>
      </c>
      <c r="E5" t="s">
        <v>1267</v>
      </c>
      <c r="F5" t="s">
        <v>1439</v>
      </c>
      <c r="G5" s="35">
        <v>417551</v>
      </c>
      <c r="H5" t="s">
        <v>219</v>
      </c>
      <c r="I5" s="35">
        <v>299512</v>
      </c>
      <c r="J5" t="s">
        <v>219</v>
      </c>
      <c r="K5" s="14">
        <v>45170.425000000003</v>
      </c>
      <c r="L5" s="14">
        <v>45169.515277777798</v>
      </c>
      <c r="M5" s="15" t="s">
        <v>220</v>
      </c>
      <c r="N5" s="15" t="s">
        <v>220</v>
      </c>
      <c r="O5" s="15" t="s">
        <v>220</v>
      </c>
      <c r="P5" s="15" t="s">
        <v>223</v>
      </c>
      <c r="Q5" s="15" t="s">
        <v>264</v>
      </c>
      <c r="R5" s="15" t="s">
        <v>219</v>
      </c>
      <c r="S5" s="15" t="s">
        <v>223</v>
      </c>
      <c r="T5" s="15" t="s">
        <v>221</v>
      </c>
      <c r="U5" s="15" t="s">
        <v>219</v>
      </c>
      <c r="V5" t="s">
        <v>265</v>
      </c>
      <c r="W5" t="s">
        <v>225</v>
      </c>
      <c r="X5" t="s">
        <v>265</v>
      </c>
      <c r="Y5" t="s">
        <v>225</v>
      </c>
      <c r="Z5" t="s">
        <v>226</v>
      </c>
      <c r="AA5" t="s">
        <v>219</v>
      </c>
      <c r="AB5" t="s">
        <v>226</v>
      </c>
      <c r="AC5" t="s">
        <v>219</v>
      </c>
      <c r="AD5" s="12" t="s">
        <v>1297</v>
      </c>
      <c r="AE5" t="s">
        <v>227</v>
      </c>
      <c r="AF5" s="12" t="s">
        <v>1297</v>
      </c>
      <c r="AG5" t="s">
        <v>1703</v>
      </c>
      <c r="AH5" t="s">
        <v>228</v>
      </c>
      <c r="AI5" s="12" t="s">
        <v>1297</v>
      </c>
      <c r="AJ5" s="12" t="s">
        <v>1297</v>
      </c>
      <c r="AK5" s="12" t="s">
        <v>1297</v>
      </c>
      <c r="AL5" s="12" t="s">
        <v>1297</v>
      </c>
      <c r="AM5" s="12" t="s">
        <v>1297</v>
      </c>
      <c r="AN5" t="s">
        <v>219</v>
      </c>
      <c r="AO5" t="s">
        <v>219</v>
      </c>
      <c r="AP5" t="s">
        <v>229</v>
      </c>
      <c r="AQ5" t="s">
        <v>230</v>
      </c>
      <c r="AR5" t="s">
        <v>247</v>
      </c>
      <c r="AS5" t="s">
        <v>266</v>
      </c>
      <c r="AT5" t="s">
        <v>220</v>
      </c>
      <c r="AU5" t="s">
        <v>233</v>
      </c>
      <c r="AV5" t="s">
        <v>1707</v>
      </c>
      <c r="AW5" t="s">
        <v>2368</v>
      </c>
      <c r="AX5" t="s">
        <v>1703</v>
      </c>
      <c r="AY5" t="s">
        <v>219</v>
      </c>
      <c r="AZ5" t="s">
        <v>219</v>
      </c>
      <c r="BA5" t="s">
        <v>219</v>
      </c>
      <c r="BB5" t="s">
        <v>219</v>
      </c>
      <c r="BC5" t="s">
        <v>234</v>
      </c>
      <c r="BD5" s="12" t="s">
        <v>1297</v>
      </c>
      <c r="BE5" t="s">
        <v>267</v>
      </c>
      <c r="BF5" t="s">
        <v>1297</v>
      </c>
      <c r="BG5" t="s">
        <v>1297</v>
      </c>
      <c r="BH5" t="s">
        <v>260</v>
      </c>
      <c r="BI5" t="s">
        <v>268</v>
      </c>
      <c r="BJ5" t="s">
        <v>269</v>
      </c>
      <c r="BK5" t="s">
        <v>1297</v>
      </c>
      <c r="BL5" t="s">
        <v>229</v>
      </c>
      <c r="BM5" t="s">
        <v>219</v>
      </c>
      <c r="BN5" t="s">
        <v>270</v>
      </c>
      <c r="BO5" t="s">
        <v>219</v>
      </c>
      <c r="BP5" t="s">
        <v>219</v>
      </c>
      <c r="BQ5" t="s">
        <v>1297</v>
      </c>
      <c r="BR5" t="s">
        <v>271</v>
      </c>
      <c r="BS5" t="s">
        <v>1703</v>
      </c>
      <c r="BT5" t="s">
        <v>1703</v>
      </c>
      <c r="BU5" t="s">
        <v>219</v>
      </c>
      <c r="BV5" t="s">
        <v>241</v>
      </c>
      <c r="BW5" t="s">
        <v>220</v>
      </c>
      <c r="BX5" t="s">
        <v>219</v>
      </c>
      <c r="BY5">
        <v>800737943360</v>
      </c>
      <c r="BZ5" t="s">
        <v>242</v>
      </c>
      <c r="CA5" t="s">
        <v>1703</v>
      </c>
      <c r="CB5" s="14">
        <v>45171.389589236103</v>
      </c>
      <c r="CC5" t="s">
        <v>1703</v>
      </c>
      <c r="CD5" t="s">
        <v>1703</v>
      </c>
      <c r="CE5">
        <f>IFERROR(VLOOKUP(Table2[[#This Row],[Overall Rep Satisfaction]],$CS$2:$CV$21,2,FALSE),"")</f>
        <v>1</v>
      </c>
      <c r="CF5">
        <f>IFERROR(VLOOKUP(Table2[[#This Row],[Overall Rep Satisfaction]],$CS$2:$CV$21,3,FALSE),"")</f>
        <v>0</v>
      </c>
      <c r="CG5">
        <f>IFERROR(VLOOKUP(Table2[[#This Row],[Overall Rep Satisfaction]],$CS$2:$CV$21,4,FALSE),"")</f>
        <v>0</v>
      </c>
      <c r="CH5">
        <f>IFERROR(SUM(Table2[[#This Row],[Promoter]:[Detractor]],),"")</f>
        <v>1</v>
      </c>
      <c r="CI5" t="str">
        <f>TEXT(MONTH(Table2[[#This Row],[Survey Date]]),"##")&amp;" - "&amp;TEXT(Table2[[#This Row],[Survey Date]],"MMMM")</f>
        <v>9 - September</v>
      </c>
      <c r="CJ5" t="str">
        <f>TEXT(Table2[[#This Row],[Survey Date]],"DD-MMMM")</f>
        <v>01-September</v>
      </c>
      <c r="CK5" t="str">
        <f>"WK "&amp;WEEKNUM(Table2[[#This Row],[Survey Date]],1)</f>
        <v>WK 35</v>
      </c>
      <c r="CL5" t="str">
        <f>VLOOKUP(Table2[[#This Row],[ATTUID]],Roster!C:F,4,FALSE)</f>
        <v>Super 7</v>
      </c>
      <c r="CM5" t="str">
        <f>VLOOKUP(Table2[[#This Row],[ATTUID]],Roster!C:J,8,FALSE)</f>
        <v>agent 142</v>
      </c>
      <c r="CN5" t="str">
        <f>VLOOKUP(Table2[[#This Row],[ATTUID]],Roster!C:X,22,FALSE)</f>
        <v>Wave 31</v>
      </c>
      <c r="CO5">
        <f>IF(Table2[[#This Row],[Request Resolved]]="Yes",1,0)</f>
        <v>1</v>
      </c>
      <c r="CP5">
        <f>IF(Table2[[#This Row],[Request Resolved]]="No",1,0)</f>
        <v>0</v>
      </c>
      <c r="CS5" s="7" t="s">
        <v>246</v>
      </c>
      <c r="CT5" s="6">
        <v>0</v>
      </c>
      <c r="CU5" s="6">
        <v>0</v>
      </c>
      <c r="CV5" s="6">
        <v>1</v>
      </c>
    </row>
    <row r="6" spans="1:100" x14ac:dyDescent="0.25">
      <c r="A6" s="35">
        <v>240206</v>
      </c>
      <c r="B6" s="12" t="s">
        <v>1297</v>
      </c>
      <c r="C6" s="12" t="s">
        <v>1297</v>
      </c>
      <c r="D6" s="12" t="s">
        <v>1297</v>
      </c>
      <c r="E6" t="s">
        <v>1194</v>
      </c>
      <c r="F6" t="s">
        <v>1359</v>
      </c>
      <c r="G6" s="35">
        <v>496743</v>
      </c>
      <c r="H6" t="s">
        <v>219</v>
      </c>
      <c r="I6" s="35">
        <v>772534</v>
      </c>
      <c r="J6" t="s">
        <v>219</v>
      </c>
      <c r="K6" s="14">
        <v>45170.427777777797</v>
      </c>
      <c r="L6" s="14">
        <v>45169.417361111096</v>
      </c>
      <c r="M6" s="15" t="s">
        <v>220</v>
      </c>
      <c r="N6" s="15" t="s">
        <v>220</v>
      </c>
      <c r="O6" s="15" t="s">
        <v>220</v>
      </c>
      <c r="P6" s="15" t="s">
        <v>223</v>
      </c>
      <c r="Q6" s="15" t="s">
        <v>272</v>
      </c>
      <c r="R6" s="15" t="s">
        <v>219</v>
      </c>
      <c r="S6" s="15" t="s">
        <v>223</v>
      </c>
      <c r="T6" s="15" t="s">
        <v>221</v>
      </c>
      <c r="U6" s="15" t="s">
        <v>219</v>
      </c>
      <c r="V6" t="s">
        <v>265</v>
      </c>
      <c r="W6" t="s">
        <v>225</v>
      </c>
      <c r="X6" t="s">
        <v>265</v>
      </c>
      <c r="Y6" t="s">
        <v>225</v>
      </c>
      <c r="Z6" t="s">
        <v>226</v>
      </c>
      <c r="AA6" t="s">
        <v>219</v>
      </c>
      <c r="AB6" t="s">
        <v>226</v>
      </c>
      <c r="AC6" t="s">
        <v>219</v>
      </c>
      <c r="AD6" s="12" t="s">
        <v>1297</v>
      </c>
      <c r="AE6" t="s">
        <v>227</v>
      </c>
      <c r="AF6" s="12" t="s">
        <v>1297</v>
      </c>
      <c r="AG6" t="s">
        <v>1703</v>
      </c>
      <c r="AH6" t="s">
        <v>228</v>
      </c>
      <c r="AI6" s="12" t="s">
        <v>1297</v>
      </c>
      <c r="AJ6" s="12" t="s">
        <v>1297</v>
      </c>
      <c r="AK6" s="12" t="s">
        <v>1297</v>
      </c>
      <c r="AL6" s="12" t="s">
        <v>1297</v>
      </c>
      <c r="AM6" s="12" t="s">
        <v>1297</v>
      </c>
      <c r="AN6" t="s">
        <v>219</v>
      </c>
      <c r="AO6" t="s">
        <v>219</v>
      </c>
      <c r="AP6" t="s">
        <v>229</v>
      </c>
      <c r="AQ6" t="s">
        <v>230</v>
      </c>
      <c r="AR6" t="s">
        <v>273</v>
      </c>
      <c r="AS6" t="s">
        <v>274</v>
      </c>
      <c r="AT6" t="s">
        <v>220</v>
      </c>
      <c r="AU6" t="s">
        <v>233</v>
      </c>
      <c r="AV6" t="s">
        <v>1708</v>
      </c>
      <c r="AW6" t="s">
        <v>219</v>
      </c>
      <c r="AX6" t="s">
        <v>1703</v>
      </c>
      <c r="AY6" t="s">
        <v>219</v>
      </c>
      <c r="AZ6" t="s">
        <v>219</v>
      </c>
      <c r="BA6" t="s">
        <v>219</v>
      </c>
      <c r="BB6" t="s">
        <v>219</v>
      </c>
      <c r="BC6" t="s">
        <v>234</v>
      </c>
      <c r="BD6" s="12" t="s">
        <v>1297</v>
      </c>
      <c r="BE6" t="s">
        <v>267</v>
      </c>
      <c r="BF6" t="s">
        <v>1297</v>
      </c>
      <c r="BG6" t="s">
        <v>1297</v>
      </c>
      <c r="BH6" t="s">
        <v>275</v>
      </c>
      <c r="BI6" t="s">
        <v>276</v>
      </c>
      <c r="BJ6" t="s">
        <v>277</v>
      </c>
      <c r="BK6" t="s">
        <v>1297</v>
      </c>
      <c r="BL6" t="s">
        <v>229</v>
      </c>
      <c r="BM6" t="s">
        <v>219</v>
      </c>
      <c r="BN6" t="s">
        <v>278</v>
      </c>
      <c r="BO6" t="s">
        <v>219</v>
      </c>
      <c r="BP6" t="s">
        <v>219</v>
      </c>
      <c r="BQ6" t="s">
        <v>1297</v>
      </c>
      <c r="BR6" t="s">
        <v>279</v>
      </c>
      <c r="BS6" t="s">
        <v>1703</v>
      </c>
      <c r="BT6" t="s">
        <v>1703</v>
      </c>
      <c r="BU6" t="s">
        <v>219</v>
      </c>
      <c r="BV6" t="s">
        <v>241</v>
      </c>
      <c r="BW6" t="s">
        <v>220</v>
      </c>
      <c r="BX6" t="s">
        <v>219</v>
      </c>
      <c r="BY6">
        <v>800670976200</v>
      </c>
      <c r="BZ6" t="s">
        <v>242</v>
      </c>
      <c r="CA6" t="s">
        <v>1703</v>
      </c>
      <c r="CB6" s="14">
        <v>45171.389589236103</v>
      </c>
      <c r="CC6" t="s">
        <v>1703</v>
      </c>
      <c r="CD6" t="s">
        <v>1703</v>
      </c>
      <c r="CE6">
        <f>IFERROR(VLOOKUP(Table2[[#This Row],[Overall Rep Satisfaction]],$CS$2:$CV$21,2,FALSE),"")</f>
        <v>1</v>
      </c>
      <c r="CF6">
        <f>IFERROR(VLOOKUP(Table2[[#This Row],[Overall Rep Satisfaction]],$CS$2:$CV$21,3,FALSE),"")</f>
        <v>0</v>
      </c>
      <c r="CG6">
        <f>IFERROR(VLOOKUP(Table2[[#This Row],[Overall Rep Satisfaction]],$CS$2:$CV$21,4,FALSE),"")</f>
        <v>0</v>
      </c>
      <c r="CH6">
        <f>IFERROR(SUM(Table2[[#This Row],[Promoter]:[Detractor]],),"")</f>
        <v>1</v>
      </c>
      <c r="CI6" t="str">
        <f>TEXT(MONTH(Table2[[#This Row],[Survey Date]]),"##")&amp;" - "&amp;TEXT(Table2[[#This Row],[Survey Date]],"MMMM")</f>
        <v>9 - September</v>
      </c>
      <c r="CJ6" t="str">
        <f>TEXT(Table2[[#This Row],[Survey Date]],"DD-MMMM")</f>
        <v>01-September</v>
      </c>
      <c r="CK6" t="str">
        <f>"WK "&amp;WEEKNUM(Table2[[#This Row],[Survey Date]],1)</f>
        <v>WK 35</v>
      </c>
      <c r="CL6" t="str">
        <f>VLOOKUP(Table2[[#This Row],[ATTUID]],Roster!C:F,4,FALSE)</f>
        <v>Super 3</v>
      </c>
      <c r="CM6" t="str">
        <f>VLOOKUP(Table2[[#This Row],[ATTUID]],Roster!C:J,8,FALSE)</f>
        <v>agent 62</v>
      </c>
      <c r="CN6" t="str">
        <f>VLOOKUP(Table2[[#This Row],[ATTUID]],Roster!C:X,22,FALSE)</f>
        <v>Wave 25</v>
      </c>
      <c r="CO6">
        <f>IF(Table2[[#This Row],[Request Resolved]]="Yes",1,0)</f>
        <v>1</v>
      </c>
      <c r="CP6">
        <f>IF(Table2[[#This Row],[Request Resolved]]="No",1,0)</f>
        <v>0</v>
      </c>
      <c r="CS6" s="6" t="s">
        <v>280</v>
      </c>
      <c r="CT6" s="6">
        <v>0</v>
      </c>
      <c r="CU6" s="6">
        <v>0</v>
      </c>
      <c r="CV6" s="6">
        <v>1</v>
      </c>
    </row>
    <row r="7" spans="1:100" x14ac:dyDescent="0.25">
      <c r="A7" s="35">
        <v>242206</v>
      </c>
      <c r="B7" s="12" t="s">
        <v>1297</v>
      </c>
      <c r="C7" s="12" t="s">
        <v>1297</v>
      </c>
      <c r="D7" s="12" t="s">
        <v>1297</v>
      </c>
      <c r="E7" t="s">
        <v>1225</v>
      </c>
      <c r="F7" t="s">
        <v>1392</v>
      </c>
      <c r="G7" s="35">
        <v>601463</v>
      </c>
      <c r="H7" t="s">
        <v>219</v>
      </c>
      <c r="I7" s="35">
        <v>8243</v>
      </c>
      <c r="J7" t="s">
        <v>219</v>
      </c>
      <c r="K7" s="14">
        <v>45170.429861111101</v>
      </c>
      <c r="L7" s="14">
        <v>45169.507638888899</v>
      </c>
      <c r="M7" s="15" t="s">
        <v>220</v>
      </c>
      <c r="N7" s="15" t="s">
        <v>220</v>
      </c>
      <c r="O7" s="15" t="s">
        <v>220</v>
      </c>
      <c r="P7" s="15" t="s">
        <v>255</v>
      </c>
      <c r="Q7" s="15" t="s">
        <v>255</v>
      </c>
      <c r="R7" s="15" t="s">
        <v>219</v>
      </c>
      <c r="S7" s="15" t="s">
        <v>255</v>
      </c>
      <c r="T7" s="15" t="s">
        <v>221</v>
      </c>
      <c r="U7" s="15" t="s">
        <v>219</v>
      </c>
      <c r="V7" t="s">
        <v>257</v>
      </c>
      <c r="W7" t="s">
        <v>257</v>
      </c>
      <c r="X7" t="s">
        <v>257</v>
      </c>
      <c r="Y7" t="s">
        <v>257</v>
      </c>
      <c r="Z7" t="s">
        <v>226</v>
      </c>
      <c r="AA7" t="s">
        <v>219</v>
      </c>
      <c r="AB7" t="s">
        <v>226</v>
      </c>
      <c r="AC7" t="s">
        <v>219</v>
      </c>
      <c r="AD7" s="12" t="s">
        <v>1297</v>
      </c>
      <c r="AE7" t="s">
        <v>227</v>
      </c>
      <c r="AF7" s="12" t="s">
        <v>1297</v>
      </c>
      <c r="AG7" t="s">
        <v>1703</v>
      </c>
      <c r="AH7" t="s">
        <v>228</v>
      </c>
      <c r="AI7" s="12" t="s">
        <v>1297</v>
      </c>
      <c r="AJ7" s="12" t="s">
        <v>1297</v>
      </c>
      <c r="AK7" s="12" t="s">
        <v>1297</v>
      </c>
      <c r="AL7" s="12" t="s">
        <v>1297</v>
      </c>
      <c r="AM7" s="12" t="s">
        <v>1297</v>
      </c>
      <c r="AN7" t="s">
        <v>219</v>
      </c>
      <c r="AO7" t="s">
        <v>219</v>
      </c>
      <c r="AP7" t="s">
        <v>229</v>
      </c>
      <c r="AQ7" t="s">
        <v>230</v>
      </c>
      <c r="AR7" t="s">
        <v>281</v>
      </c>
      <c r="AS7" t="s">
        <v>282</v>
      </c>
      <c r="AT7" t="s">
        <v>220</v>
      </c>
      <c r="AU7" t="s">
        <v>233</v>
      </c>
      <c r="AV7" t="s">
        <v>1709</v>
      </c>
      <c r="AW7" t="s">
        <v>219</v>
      </c>
      <c r="AX7" t="s">
        <v>1703</v>
      </c>
      <c r="AY7" t="s">
        <v>283</v>
      </c>
      <c r="AZ7" t="s">
        <v>284</v>
      </c>
      <c r="BA7" t="s">
        <v>285</v>
      </c>
      <c r="BB7" t="s">
        <v>286</v>
      </c>
      <c r="BC7" t="s">
        <v>234</v>
      </c>
      <c r="BD7" s="12" t="s">
        <v>1297</v>
      </c>
      <c r="BE7" t="s">
        <v>259</v>
      </c>
      <c r="BF7" t="s">
        <v>1297</v>
      </c>
      <c r="BG7" t="s">
        <v>1297</v>
      </c>
      <c r="BH7" t="s">
        <v>260</v>
      </c>
      <c r="BI7" t="s">
        <v>287</v>
      </c>
      <c r="BJ7" t="s">
        <v>288</v>
      </c>
      <c r="BK7" t="s">
        <v>1297</v>
      </c>
      <c r="BL7" t="s">
        <v>229</v>
      </c>
      <c r="BM7" t="s">
        <v>219</v>
      </c>
      <c r="BN7" t="s">
        <v>289</v>
      </c>
      <c r="BO7" t="s">
        <v>219</v>
      </c>
      <c r="BP7" t="s">
        <v>219</v>
      </c>
      <c r="BQ7" t="s">
        <v>1297</v>
      </c>
      <c r="BR7" t="s">
        <v>279</v>
      </c>
      <c r="BS7" t="s">
        <v>1703</v>
      </c>
      <c r="BT7" t="s">
        <v>1703</v>
      </c>
      <c r="BU7" t="s">
        <v>219</v>
      </c>
      <c r="BV7" t="s">
        <v>241</v>
      </c>
      <c r="BW7" t="s">
        <v>220</v>
      </c>
      <c r="BX7" t="s">
        <v>219</v>
      </c>
      <c r="BY7">
        <v>801183484381</v>
      </c>
      <c r="BZ7" t="s">
        <v>242</v>
      </c>
      <c r="CA7" t="s">
        <v>1703</v>
      </c>
      <c r="CB7" s="14">
        <v>45171.389589236103</v>
      </c>
      <c r="CC7" t="s">
        <v>1703</v>
      </c>
      <c r="CD7" t="s">
        <v>1703</v>
      </c>
      <c r="CE7">
        <f>IFERROR(VLOOKUP(Table2[[#This Row],[Overall Rep Satisfaction]],$CS$2:$CV$21,2,FALSE),"")</f>
        <v>0</v>
      </c>
      <c r="CF7">
        <f>IFERROR(VLOOKUP(Table2[[#This Row],[Overall Rep Satisfaction]],$CS$2:$CV$21,3,FALSE),"")</f>
        <v>1</v>
      </c>
      <c r="CG7">
        <f>IFERROR(VLOOKUP(Table2[[#This Row],[Overall Rep Satisfaction]],$CS$2:$CV$21,4,FALSE),"")</f>
        <v>0</v>
      </c>
      <c r="CH7">
        <f>IFERROR(SUM(Table2[[#This Row],[Promoter]:[Detractor]],),"")</f>
        <v>1</v>
      </c>
      <c r="CI7" t="str">
        <f>TEXT(MONTH(Table2[[#This Row],[Survey Date]]),"##")&amp;" - "&amp;TEXT(Table2[[#This Row],[Survey Date]],"MMMM")</f>
        <v>9 - September</v>
      </c>
      <c r="CJ7" t="str">
        <f>TEXT(Table2[[#This Row],[Survey Date]],"DD-MMMM")</f>
        <v>01-September</v>
      </c>
      <c r="CK7" t="str">
        <f>"WK "&amp;WEEKNUM(Table2[[#This Row],[Survey Date]],1)</f>
        <v>WK 35</v>
      </c>
      <c r="CL7" t="str">
        <f>VLOOKUP(Table2[[#This Row],[ATTUID]],Roster!C:F,4,FALSE)</f>
        <v>Super 7</v>
      </c>
      <c r="CM7" t="str">
        <f>VLOOKUP(Table2[[#This Row],[ATTUID]],Roster!C:J,8,FALSE)</f>
        <v>agent 95</v>
      </c>
      <c r="CN7" t="str">
        <f>VLOOKUP(Table2[[#This Row],[ATTUID]],Roster!C:X,22,FALSE)</f>
        <v>Wave 28</v>
      </c>
      <c r="CO7">
        <f>IF(Table2[[#This Row],[Request Resolved]]="Yes",1,0)</f>
        <v>1</v>
      </c>
      <c r="CP7">
        <f>IF(Table2[[#This Row],[Request Resolved]]="No",1,0)</f>
        <v>0</v>
      </c>
      <c r="CS7" s="6" t="s">
        <v>290</v>
      </c>
      <c r="CT7" s="6">
        <v>0</v>
      </c>
      <c r="CU7" s="6">
        <v>0</v>
      </c>
      <c r="CV7" s="6">
        <v>1</v>
      </c>
    </row>
    <row r="8" spans="1:100" x14ac:dyDescent="0.25">
      <c r="A8" s="35">
        <v>245206</v>
      </c>
      <c r="B8" s="12" t="s">
        <v>1297</v>
      </c>
      <c r="C8" s="12" t="s">
        <v>1297</v>
      </c>
      <c r="D8" s="12" t="s">
        <v>1297</v>
      </c>
      <c r="E8" t="s">
        <v>1245</v>
      </c>
      <c r="F8" t="s">
        <v>1414</v>
      </c>
      <c r="G8" s="35">
        <v>773772</v>
      </c>
      <c r="H8" t="s">
        <v>219</v>
      </c>
      <c r="I8" s="35">
        <v>717523</v>
      </c>
      <c r="J8" t="s">
        <v>219</v>
      </c>
      <c r="K8" s="14">
        <v>45170.431944444397</v>
      </c>
      <c r="L8" s="14">
        <v>45169.512499999997</v>
      </c>
      <c r="M8" s="15" t="s">
        <v>220</v>
      </c>
      <c r="N8" s="15" t="s">
        <v>220</v>
      </c>
      <c r="O8" s="15" t="s">
        <v>220</v>
      </c>
      <c r="P8" s="15" t="s">
        <v>291</v>
      </c>
      <c r="Q8" s="15" t="s">
        <v>292</v>
      </c>
      <c r="R8" s="15" t="s">
        <v>219</v>
      </c>
      <c r="S8" s="15" t="s">
        <v>291</v>
      </c>
      <c r="T8" s="15" t="s">
        <v>221</v>
      </c>
      <c r="U8" s="15" t="s">
        <v>219</v>
      </c>
      <c r="V8" t="s">
        <v>293</v>
      </c>
      <c r="W8" t="s">
        <v>293</v>
      </c>
      <c r="X8" t="s">
        <v>293</v>
      </c>
      <c r="Y8" t="s">
        <v>293</v>
      </c>
      <c r="Z8" t="s">
        <v>226</v>
      </c>
      <c r="AA8" t="s">
        <v>219</v>
      </c>
      <c r="AB8" t="s">
        <v>226</v>
      </c>
      <c r="AC8" t="s">
        <v>219</v>
      </c>
      <c r="AD8" s="12" t="s">
        <v>1297</v>
      </c>
      <c r="AE8" t="s">
        <v>227</v>
      </c>
      <c r="AF8" s="12" t="s">
        <v>1297</v>
      </c>
      <c r="AG8" t="s">
        <v>1703</v>
      </c>
      <c r="AH8" t="s">
        <v>228</v>
      </c>
      <c r="AI8" s="12" t="s">
        <v>1297</v>
      </c>
      <c r="AJ8" s="12" t="s">
        <v>1297</v>
      </c>
      <c r="AK8" s="12" t="s">
        <v>1297</v>
      </c>
      <c r="AL8" s="12" t="s">
        <v>1297</v>
      </c>
      <c r="AM8" s="12" t="s">
        <v>1297</v>
      </c>
      <c r="AN8" t="s">
        <v>219</v>
      </c>
      <c r="AO8" t="s">
        <v>219</v>
      </c>
      <c r="AP8" t="s">
        <v>229</v>
      </c>
      <c r="AQ8" t="s">
        <v>230</v>
      </c>
      <c r="AR8" t="s">
        <v>273</v>
      </c>
      <c r="AS8" t="s">
        <v>294</v>
      </c>
      <c r="AT8" t="s">
        <v>229</v>
      </c>
      <c r="AU8" t="s">
        <v>233</v>
      </c>
      <c r="AV8" t="s">
        <v>1710</v>
      </c>
      <c r="AW8" t="s">
        <v>219</v>
      </c>
      <c r="AX8" t="s">
        <v>1703</v>
      </c>
      <c r="AY8" t="s">
        <v>219</v>
      </c>
      <c r="AZ8" t="s">
        <v>219</v>
      </c>
      <c r="BA8" t="s">
        <v>219</v>
      </c>
      <c r="BB8" t="s">
        <v>219</v>
      </c>
      <c r="BC8" t="s">
        <v>234</v>
      </c>
      <c r="BD8" s="12" t="s">
        <v>1297</v>
      </c>
      <c r="BE8" t="s">
        <v>267</v>
      </c>
      <c r="BF8" t="s">
        <v>1297</v>
      </c>
      <c r="BG8" t="s">
        <v>1297</v>
      </c>
      <c r="BH8" t="s">
        <v>260</v>
      </c>
      <c r="BI8" t="s">
        <v>287</v>
      </c>
      <c r="BJ8" t="s">
        <v>295</v>
      </c>
      <c r="BK8" t="s">
        <v>1297</v>
      </c>
      <c r="BL8" t="s">
        <v>229</v>
      </c>
      <c r="BM8" t="s">
        <v>219</v>
      </c>
      <c r="BN8" t="s">
        <v>289</v>
      </c>
      <c r="BO8" t="s">
        <v>219</v>
      </c>
      <c r="BP8" t="s">
        <v>219</v>
      </c>
      <c r="BQ8" t="s">
        <v>1297</v>
      </c>
      <c r="BR8" t="s">
        <v>296</v>
      </c>
      <c r="BS8" t="s">
        <v>1703</v>
      </c>
      <c r="BT8" t="s">
        <v>1703</v>
      </c>
      <c r="BU8" t="s">
        <v>219</v>
      </c>
      <c r="BV8" t="s">
        <v>241</v>
      </c>
      <c r="BW8" t="s">
        <v>220</v>
      </c>
      <c r="BX8" t="s">
        <v>219</v>
      </c>
      <c r="BY8">
        <v>800198369938</v>
      </c>
      <c r="BZ8" t="s">
        <v>242</v>
      </c>
      <c r="CA8" t="s">
        <v>1703</v>
      </c>
      <c r="CB8" s="14">
        <v>45171.389589236103</v>
      </c>
      <c r="CC8" t="s">
        <v>1703</v>
      </c>
      <c r="CD8" t="s">
        <v>1703</v>
      </c>
      <c r="CE8">
        <f>IFERROR(VLOOKUP(Table2[[#This Row],[Overall Rep Satisfaction]],$CS$2:$CV$21,2,FALSE),"")</f>
        <v>1</v>
      </c>
      <c r="CF8">
        <f>IFERROR(VLOOKUP(Table2[[#This Row],[Overall Rep Satisfaction]],$CS$2:$CV$21,3,FALSE),"")</f>
        <v>0</v>
      </c>
      <c r="CG8">
        <f>IFERROR(VLOOKUP(Table2[[#This Row],[Overall Rep Satisfaction]],$CS$2:$CV$21,4,FALSE),"")</f>
        <v>0</v>
      </c>
      <c r="CH8">
        <f>IFERROR(SUM(Table2[[#This Row],[Promoter]:[Detractor]],),"")</f>
        <v>1</v>
      </c>
      <c r="CI8" t="str">
        <f>TEXT(MONTH(Table2[[#This Row],[Survey Date]]),"##")&amp;" - "&amp;TEXT(Table2[[#This Row],[Survey Date]],"MMMM")</f>
        <v>9 - September</v>
      </c>
      <c r="CJ8" t="str">
        <f>TEXT(Table2[[#This Row],[Survey Date]],"DD-MMMM")</f>
        <v>01-September</v>
      </c>
      <c r="CK8" t="str">
        <f>"WK "&amp;WEEKNUM(Table2[[#This Row],[Survey Date]],1)</f>
        <v>WK 35</v>
      </c>
      <c r="CL8" t="str">
        <f>VLOOKUP(Table2[[#This Row],[ATTUID]],Roster!C:F,4,FALSE)</f>
        <v>Super 12</v>
      </c>
      <c r="CM8" t="str">
        <f>VLOOKUP(Table2[[#This Row],[ATTUID]],Roster!C:J,8,FALSE)</f>
        <v>agent 117</v>
      </c>
      <c r="CN8" t="str">
        <f>VLOOKUP(Table2[[#This Row],[ATTUID]],Roster!C:X,22,FALSE)</f>
        <v>Wave 30</v>
      </c>
      <c r="CO8">
        <f>IF(Table2[[#This Row],[Request Resolved]]="Yes",1,0)</f>
        <v>1</v>
      </c>
      <c r="CP8">
        <f>IF(Table2[[#This Row],[Request Resolved]]="No",1,0)</f>
        <v>0</v>
      </c>
      <c r="CS8" s="6" t="s">
        <v>297</v>
      </c>
      <c r="CT8" s="6">
        <v>0</v>
      </c>
      <c r="CU8" s="6">
        <v>0</v>
      </c>
      <c r="CV8" s="6">
        <v>1</v>
      </c>
    </row>
    <row r="9" spans="1:100" x14ac:dyDescent="0.25">
      <c r="A9" s="35">
        <v>652206</v>
      </c>
      <c r="B9" s="12" t="s">
        <v>1297</v>
      </c>
      <c r="C9" s="12" t="s">
        <v>1297</v>
      </c>
      <c r="D9" s="12" t="s">
        <v>1297</v>
      </c>
      <c r="E9" t="s">
        <v>1264</v>
      </c>
      <c r="F9" t="s">
        <v>1435</v>
      </c>
      <c r="G9" s="35">
        <v>367724</v>
      </c>
      <c r="H9" t="s">
        <v>219</v>
      </c>
      <c r="I9" s="35">
        <v>889188</v>
      </c>
      <c r="J9" t="s">
        <v>219</v>
      </c>
      <c r="K9" s="14">
        <v>45170.436111111099</v>
      </c>
      <c r="L9" s="14">
        <v>45169.675694444399</v>
      </c>
      <c r="M9" s="15" t="s">
        <v>220</v>
      </c>
      <c r="N9" s="15" t="s">
        <v>220</v>
      </c>
      <c r="O9" s="15" t="s">
        <v>220</v>
      </c>
      <c r="P9" s="15" t="s">
        <v>255</v>
      </c>
      <c r="Q9" s="15" t="s">
        <v>219</v>
      </c>
      <c r="R9" s="15" t="s">
        <v>219</v>
      </c>
      <c r="S9" s="15" t="s">
        <v>255</v>
      </c>
      <c r="T9" s="15" t="s">
        <v>221</v>
      </c>
      <c r="U9" s="15" t="s">
        <v>219</v>
      </c>
      <c r="V9" t="s">
        <v>257</v>
      </c>
      <c r="W9" t="s">
        <v>257</v>
      </c>
      <c r="X9" t="s">
        <v>257</v>
      </c>
      <c r="Y9" t="s">
        <v>257</v>
      </c>
      <c r="Z9" t="s">
        <v>226</v>
      </c>
      <c r="AA9" t="s">
        <v>219</v>
      </c>
      <c r="AB9" t="s">
        <v>226</v>
      </c>
      <c r="AC9" t="s">
        <v>219</v>
      </c>
      <c r="AD9" s="12" t="s">
        <v>1297</v>
      </c>
      <c r="AE9" t="s">
        <v>227</v>
      </c>
      <c r="AF9" s="12" t="s">
        <v>1297</v>
      </c>
      <c r="AG9" t="s">
        <v>1703</v>
      </c>
      <c r="AH9" t="s">
        <v>228</v>
      </c>
      <c r="AI9" s="12" t="s">
        <v>1297</v>
      </c>
      <c r="AJ9" s="12" t="s">
        <v>1297</v>
      </c>
      <c r="AK9" s="12" t="s">
        <v>1297</v>
      </c>
      <c r="AL9" s="12" t="s">
        <v>1297</v>
      </c>
      <c r="AM9" s="12" t="s">
        <v>1297</v>
      </c>
      <c r="AN9" t="s">
        <v>219</v>
      </c>
      <c r="AO9" t="s">
        <v>219</v>
      </c>
      <c r="AP9" t="s">
        <v>229</v>
      </c>
      <c r="AQ9" t="s">
        <v>230</v>
      </c>
      <c r="AR9" t="s">
        <v>247</v>
      </c>
      <c r="AS9" t="s">
        <v>298</v>
      </c>
      <c r="AT9" t="s">
        <v>229</v>
      </c>
      <c r="AU9" t="s">
        <v>233</v>
      </c>
      <c r="AV9" t="s">
        <v>1711</v>
      </c>
      <c r="AW9" t="s">
        <v>2368</v>
      </c>
      <c r="AX9" t="s">
        <v>1703</v>
      </c>
      <c r="AY9" t="s">
        <v>219</v>
      </c>
      <c r="AZ9" t="s">
        <v>219</v>
      </c>
      <c r="BA9" t="s">
        <v>219</v>
      </c>
      <c r="BB9" t="s">
        <v>219</v>
      </c>
      <c r="BC9" t="s">
        <v>234</v>
      </c>
      <c r="BD9" s="12" t="s">
        <v>1297</v>
      </c>
      <c r="BE9" t="s">
        <v>299</v>
      </c>
      <c r="BF9" t="s">
        <v>1297</v>
      </c>
      <c r="BG9" t="s">
        <v>1297</v>
      </c>
      <c r="BH9" t="s">
        <v>300</v>
      </c>
      <c r="BI9" t="s">
        <v>301</v>
      </c>
      <c r="BJ9" t="s">
        <v>302</v>
      </c>
      <c r="BK9" t="s">
        <v>1297</v>
      </c>
      <c r="BL9" t="s">
        <v>229</v>
      </c>
      <c r="BM9" t="s">
        <v>219</v>
      </c>
      <c r="BN9" t="s">
        <v>303</v>
      </c>
      <c r="BO9" t="s">
        <v>219</v>
      </c>
      <c r="BP9" t="s">
        <v>219</v>
      </c>
      <c r="BQ9" t="s">
        <v>1297</v>
      </c>
      <c r="BR9" t="s">
        <v>253</v>
      </c>
      <c r="BS9" t="s">
        <v>1703</v>
      </c>
      <c r="BT9" t="s">
        <v>1703</v>
      </c>
      <c r="BU9" t="s">
        <v>219</v>
      </c>
      <c r="BV9" t="s">
        <v>241</v>
      </c>
      <c r="BW9" t="s">
        <v>220</v>
      </c>
      <c r="BX9" t="s">
        <v>219</v>
      </c>
      <c r="BY9">
        <v>790496943192</v>
      </c>
      <c r="BZ9" t="s">
        <v>242</v>
      </c>
      <c r="CA9" t="s">
        <v>1703</v>
      </c>
      <c r="CB9" s="14">
        <v>45172.245019756898</v>
      </c>
      <c r="CC9" t="s">
        <v>1703</v>
      </c>
      <c r="CD9" t="s">
        <v>1703</v>
      </c>
      <c r="CE9">
        <f>IFERROR(VLOOKUP(Table2[[#This Row],[Overall Rep Satisfaction]],$CS$2:$CV$21,2,FALSE),"")</f>
        <v>0</v>
      </c>
      <c r="CF9">
        <f>IFERROR(VLOOKUP(Table2[[#This Row],[Overall Rep Satisfaction]],$CS$2:$CV$21,3,FALSE),"")</f>
        <v>1</v>
      </c>
      <c r="CG9">
        <f>IFERROR(VLOOKUP(Table2[[#This Row],[Overall Rep Satisfaction]],$CS$2:$CV$21,4,FALSE),"")</f>
        <v>0</v>
      </c>
      <c r="CH9">
        <f>IFERROR(SUM(Table2[[#This Row],[Promoter]:[Detractor]],),"")</f>
        <v>1</v>
      </c>
      <c r="CI9" t="str">
        <f>TEXT(MONTH(Table2[[#This Row],[Survey Date]]),"##")&amp;" - "&amp;TEXT(Table2[[#This Row],[Survey Date]],"MMMM")</f>
        <v>9 - September</v>
      </c>
      <c r="CJ9" t="str">
        <f>TEXT(Table2[[#This Row],[Survey Date]],"DD-MMMM")</f>
        <v>01-September</v>
      </c>
      <c r="CK9" t="str">
        <f>"WK "&amp;WEEKNUM(Table2[[#This Row],[Survey Date]],1)</f>
        <v>WK 35</v>
      </c>
      <c r="CL9" t="str">
        <f>VLOOKUP(Table2[[#This Row],[ATTUID]],Roster!C:F,4,FALSE)</f>
        <v>Super 9</v>
      </c>
      <c r="CM9" t="str">
        <f>VLOOKUP(Table2[[#This Row],[ATTUID]],Roster!C:J,8,FALSE)</f>
        <v>agent 138</v>
      </c>
      <c r="CN9" t="str">
        <f>VLOOKUP(Table2[[#This Row],[ATTUID]],Roster!C:X,22,FALSE)</f>
        <v>Wave 31</v>
      </c>
      <c r="CO9">
        <f>IF(Table2[[#This Row],[Request Resolved]]="Yes",1,0)</f>
        <v>1</v>
      </c>
      <c r="CP9">
        <f>IF(Table2[[#This Row],[Request Resolved]]="No",1,0)</f>
        <v>0</v>
      </c>
      <c r="CS9" s="6" t="s">
        <v>257</v>
      </c>
      <c r="CT9" s="6">
        <v>0</v>
      </c>
      <c r="CU9" s="6">
        <v>1</v>
      </c>
      <c r="CV9" s="6">
        <v>0</v>
      </c>
    </row>
    <row r="10" spans="1:100" x14ac:dyDescent="0.25">
      <c r="A10" s="35">
        <v>647206</v>
      </c>
      <c r="B10" s="12" t="s">
        <v>1297</v>
      </c>
      <c r="C10" s="12" t="s">
        <v>1297</v>
      </c>
      <c r="D10" s="12" t="s">
        <v>1297</v>
      </c>
      <c r="E10" t="s">
        <v>1186</v>
      </c>
      <c r="F10" t="s">
        <v>1351</v>
      </c>
      <c r="G10" s="35">
        <v>455570</v>
      </c>
      <c r="H10" t="s">
        <v>219</v>
      </c>
      <c r="I10" s="35">
        <v>730464</v>
      </c>
      <c r="J10" t="s">
        <v>219</v>
      </c>
      <c r="K10" s="14">
        <v>45170.438194444403</v>
      </c>
      <c r="L10" s="14">
        <v>45169.3840277778</v>
      </c>
      <c r="M10" s="15" t="s">
        <v>220</v>
      </c>
      <c r="N10" s="15" t="s">
        <v>220</v>
      </c>
      <c r="O10" s="15" t="s">
        <v>220</v>
      </c>
      <c r="P10" s="15" t="s">
        <v>221</v>
      </c>
      <c r="Q10" s="15" t="s">
        <v>219</v>
      </c>
      <c r="R10" s="15" t="s">
        <v>219</v>
      </c>
      <c r="S10" s="15" t="s">
        <v>223</v>
      </c>
      <c r="T10" s="15" t="s">
        <v>221</v>
      </c>
      <c r="U10" s="15" t="s">
        <v>219</v>
      </c>
      <c r="V10" t="s">
        <v>224</v>
      </c>
      <c r="W10" t="s">
        <v>225</v>
      </c>
      <c r="X10" t="s">
        <v>224</v>
      </c>
      <c r="Y10" t="s">
        <v>225</v>
      </c>
      <c r="Z10" t="s">
        <v>226</v>
      </c>
      <c r="AA10" t="s">
        <v>219</v>
      </c>
      <c r="AB10" t="s">
        <v>226</v>
      </c>
      <c r="AC10" t="s">
        <v>219</v>
      </c>
      <c r="AD10" s="12" t="s">
        <v>1297</v>
      </c>
      <c r="AE10" t="s">
        <v>227</v>
      </c>
      <c r="AF10" s="12" t="s">
        <v>1297</v>
      </c>
      <c r="AG10" t="s">
        <v>1703</v>
      </c>
      <c r="AH10" t="s">
        <v>228</v>
      </c>
      <c r="AI10" s="12" t="s">
        <v>1297</v>
      </c>
      <c r="AJ10" s="12" t="s">
        <v>1297</v>
      </c>
      <c r="AK10" s="12" t="s">
        <v>1297</v>
      </c>
      <c r="AL10" s="12" t="s">
        <v>1297</v>
      </c>
      <c r="AM10" s="12" t="s">
        <v>1297</v>
      </c>
      <c r="AN10" t="s">
        <v>219</v>
      </c>
      <c r="AO10" t="s">
        <v>219</v>
      </c>
      <c r="AP10" t="s">
        <v>229</v>
      </c>
      <c r="AQ10" t="s">
        <v>230</v>
      </c>
      <c r="AR10" t="s">
        <v>247</v>
      </c>
      <c r="AS10" t="s">
        <v>298</v>
      </c>
      <c r="AT10" t="s">
        <v>220</v>
      </c>
      <c r="AU10" t="s">
        <v>233</v>
      </c>
      <c r="AV10" t="s">
        <v>1712</v>
      </c>
      <c r="AW10" t="s">
        <v>219</v>
      </c>
      <c r="AX10" t="s">
        <v>1703</v>
      </c>
      <c r="AY10" t="s">
        <v>219</v>
      </c>
      <c r="AZ10" t="s">
        <v>219</v>
      </c>
      <c r="BA10" t="s">
        <v>219</v>
      </c>
      <c r="BB10" t="s">
        <v>219</v>
      </c>
      <c r="BC10" t="s">
        <v>234</v>
      </c>
      <c r="BD10" s="12" t="s">
        <v>1297</v>
      </c>
      <c r="BE10" t="s">
        <v>304</v>
      </c>
      <c r="BF10" t="s">
        <v>1297</v>
      </c>
      <c r="BG10" t="s">
        <v>1297</v>
      </c>
      <c r="BH10" t="s">
        <v>305</v>
      </c>
      <c r="BI10" t="s">
        <v>306</v>
      </c>
      <c r="BJ10" t="s">
        <v>307</v>
      </c>
      <c r="BK10" t="s">
        <v>1297</v>
      </c>
      <c r="BL10" t="s">
        <v>229</v>
      </c>
      <c r="BM10" t="s">
        <v>219</v>
      </c>
      <c r="BN10" t="s">
        <v>308</v>
      </c>
      <c r="BO10" t="s">
        <v>219</v>
      </c>
      <c r="BP10" t="s">
        <v>219</v>
      </c>
      <c r="BQ10" t="s">
        <v>1297</v>
      </c>
      <c r="BR10" t="s">
        <v>240</v>
      </c>
      <c r="BS10" t="s">
        <v>1703</v>
      </c>
      <c r="BT10" t="s">
        <v>1703</v>
      </c>
      <c r="BU10" t="s">
        <v>219</v>
      </c>
      <c r="BV10" t="s">
        <v>241</v>
      </c>
      <c r="BW10" t="s">
        <v>220</v>
      </c>
      <c r="BX10" t="s">
        <v>219</v>
      </c>
      <c r="BY10">
        <v>790422213491</v>
      </c>
      <c r="BZ10" t="s">
        <v>242</v>
      </c>
      <c r="CA10" t="s">
        <v>1703</v>
      </c>
      <c r="CB10" s="14">
        <v>45172.245019756898</v>
      </c>
      <c r="CC10" t="s">
        <v>1703</v>
      </c>
      <c r="CD10" t="s">
        <v>1703</v>
      </c>
      <c r="CE10">
        <f>IFERROR(VLOOKUP(Table2[[#This Row],[Overall Rep Satisfaction]],$CS$2:$CV$21,2,FALSE),"")</f>
        <v>1</v>
      </c>
      <c r="CF10">
        <f>IFERROR(VLOOKUP(Table2[[#This Row],[Overall Rep Satisfaction]],$CS$2:$CV$21,3,FALSE),"")</f>
        <v>0</v>
      </c>
      <c r="CG10">
        <f>IFERROR(VLOOKUP(Table2[[#This Row],[Overall Rep Satisfaction]],$CS$2:$CV$21,4,FALSE),"")</f>
        <v>0</v>
      </c>
      <c r="CH10">
        <f>IFERROR(SUM(Table2[[#This Row],[Promoter]:[Detractor]],),"")</f>
        <v>1</v>
      </c>
      <c r="CI10" t="str">
        <f>TEXT(MONTH(Table2[[#This Row],[Survey Date]]),"##")&amp;" - "&amp;TEXT(Table2[[#This Row],[Survey Date]],"MMMM")</f>
        <v>9 - September</v>
      </c>
      <c r="CJ10" t="str">
        <f>TEXT(Table2[[#This Row],[Survey Date]],"DD-MMMM")</f>
        <v>01-September</v>
      </c>
      <c r="CK10" t="str">
        <f>"WK "&amp;WEEKNUM(Table2[[#This Row],[Survey Date]],1)</f>
        <v>WK 35</v>
      </c>
      <c r="CL10" t="str">
        <f>VLOOKUP(Table2[[#This Row],[ATTUID]],Roster!C:F,4,FALSE)</f>
        <v>Super 9</v>
      </c>
      <c r="CM10" t="str">
        <f>VLOOKUP(Table2[[#This Row],[ATTUID]],Roster!C:J,8,FALSE)</f>
        <v>agent 54</v>
      </c>
      <c r="CN10" t="str">
        <f>VLOOKUP(Table2[[#This Row],[ATTUID]],Roster!C:X,22,FALSE)</f>
        <v>Wave 24</v>
      </c>
      <c r="CO10">
        <f>IF(Table2[[#This Row],[Request Resolved]]="Yes",1,0)</f>
        <v>1</v>
      </c>
      <c r="CP10">
        <f>IF(Table2[[#This Row],[Request Resolved]]="No",1,0)</f>
        <v>0</v>
      </c>
      <c r="CS10" s="6" t="s">
        <v>309</v>
      </c>
      <c r="CT10" s="6">
        <v>0</v>
      </c>
      <c r="CU10" s="6">
        <v>1</v>
      </c>
      <c r="CV10" s="6">
        <v>0</v>
      </c>
    </row>
    <row r="11" spans="1:100" x14ac:dyDescent="0.25">
      <c r="A11" s="35">
        <v>249206</v>
      </c>
      <c r="B11" s="12" t="s">
        <v>1297</v>
      </c>
      <c r="C11" s="12" t="s">
        <v>1297</v>
      </c>
      <c r="D11" s="12" t="s">
        <v>1297</v>
      </c>
      <c r="E11" t="s">
        <v>1209</v>
      </c>
      <c r="F11" t="s">
        <v>1375</v>
      </c>
      <c r="G11" s="35">
        <v>762678</v>
      </c>
      <c r="H11" t="s">
        <v>219</v>
      </c>
      <c r="I11" s="35">
        <v>600534</v>
      </c>
      <c r="J11" t="s">
        <v>219</v>
      </c>
      <c r="K11" s="14">
        <v>45170.438888888901</v>
      </c>
      <c r="L11" s="14">
        <v>45169.5756944444</v>
      </c>
      <c r="M11" s="15" t="s">
        <v>220</v>
      </c>
      <c r="N11" s="15" t="s">
        <v>220</v>
      </c>
      <c r="O11" s="15" t="s">
        <v>220</v>
      </c>
      <c r="P11" s="15" t="s">
        <v>223</v>
      </c>
      <c r="Q11" s="15" t="s">
        <v>310</v>
      </c>
      <c r="R11" s="15" t="s">
        <v>219</v>
      </c>
      <c r="S11" s="15" t="s">
        <v>223</v>
      </c>
      <c r="T11" s="15" t="s">
        <v>221</v>
      </c>
      <c r="U11" s="15" t="s">
        <v>219</v>
      </c>
      <c r="V11" t="s">
        <v>265</v>
      </c>
      <c r="W11" t="s">
        <v>225</v>
      </c>
      <c r="X11" t="s">
        <v>265</v>
      </c>
      <c r="Y11" t="s">
        <v>225</v>
      </c>
      <c r="Z11" t="s">
        <v>226</v>
      </c>
      <c r="AA11" t="s">
        <v>219</v>
      </c>
      <c r="AB11" t="s">
        <v>226</v>
      </c>
      <c r="AC11" t="s">
        <v>219</v>
      </c>
      <c r="AD11" s="12" t="s">
        <v>1297</v>
      </c>
      <c r="AE11" t="s">
        <v>227</v>
      </c>
      <c r="AF11" s="12" t="s">
        <v>1297</v>
      </c>
      <c r="AG11" t="s">
        <v>1703</v>
      </c>
      <c r="AH11" t="s">
        <v>228</v>
      </c>
      <c r="AI11" s="12" t="s">
        <v>1297</v>
      </c>
      <c r="AJ11" s="12" t="s">
        <v>1297</v>
      </c>
      <c r="AK11" s="12" t="s">
        <v>1297</v>
      </c>
      <c r="AL11" s="12" t="s">
        <v>1297</v>
      </c>
      <c r="AM11" s="12" t="s">
        <v>1297</v>
      </c>
      <c r="AN11" t="s">
        <v>219</v>
      </c>
      <c r="AO11" t="s">
        <v>219</v>
      </c>
      <c r="AP11" t="s">
        <v>229</v>
      </c>
      <c r="AQ11" t="s">
        <v>230</v>
      </c>
      <c r="AR11" t="s">
        <v>273</v>
      </c>
      <c r="AS11" t="s">
        <v>311</v>
      </c>
      <c r="AT11" t="s">
        <v>220</v>
      </c>
      <c r="AU11" t="s">
        <v>233</v>
      </c>
      <c r="AV11" t="s">
        <v>1713</v>
      </c>
      <c r="AW11" t="s">
        <v>219</v>
      </c>
      <c r="AX11" t="s">
        <v>1703</v>
      </c>
      <c r="AY11" t="s">
        <v>219</v>
      </c>
      <c r="AZ11" t="s">
        <v>219</v>
      </c>
      <c r="BA11" t="s">
        <v>219</v>
      </c>
      <c r="BB11" t="s">
        <v>219</v>
      </c>
      <c r="BC11" t="s">
        <v>234</v>
      </c>
      <c r="BD11" s="12" t="s">
        <v>1297</v>
      </c>
      <c r="BE11" t="s">
        <v>235</v>
      </c>
      <c r="BF11" t="s">
        <v>1297</v>
      </c>
      <c r="BG11" t="s">
        <v>1297</v>
      </c>
      <c r="BH11" t="s">
        <v>260</v>
      </c>
      <c r="BI11" t="s">
        <v>260</v>
      </c>
      <c r="BJ11" t="s">
        <v>277</v>
      </c>
      <c r="BK11" t="s">
        <v>1297</v>
      </c>
      <c r="BL11" t="s">
        <v>229</v>
      </c>
      <c r="BM11" t="s">
        <v>219</v>
      </c>
      <c r="BN11" t="s">
        <v>262</v>
      </c>
      <c r="BO11" t="s">
        <v>219</v>
      </c>
      <c r="BP11" t="s">
        <v>219</v>
      </c>
      <c r="BQ11" t="s">
        <v>1297</v>
      </c>
      <c r="BR11" t="s">
        <v>279</v>
      </c>
      <c r="BS11" t="s">
        <v>1703</v>
      </c>
      <c r="BT11" t="s">
        <v>1703</v>
      </c>
      <c r="BU11" t="s">
        <v>219</v>
      </c>
      <c r="BV11" t="s">
        <v>241</v>
      </c>
      <c r="BW11" t="s">
        <v>220</v>
      </c>
      <c r="BX11" t="s">
        <v>219</v>
      </c>
      <c r="BY11">
        <v>800093372332</v>
      </c>
      <c r="BZ11" t="s">
        <v>242</v>
      </c>
      <c r="CA11" t="s">
        <v>1703</v>
      </c>
      <c r="CB11" s="14">
        <v>45171.389589236103</v>
      </c>
      <c r="CC11" t="s">
        <v>1703</v>
      </c>
      <c r="CD11" t="s">
        <v>1703</v>
      </c>
      <c r="CE11">
        <f>IFERROR(VLOOKUP(Table2[[#This Row],[Overall Rep Satisfaction]],$CS$2:$CV$21,2,FALSE),"")</f>
        <v>1</v>
      </c>
      <c r="CF11">
        <f>IFERROR(VLOOKUP(Table2[[#This Row],[Overall Rep Satisfaction]],$CS$2:$CV$21,3,FALSE),"")</f>
        <v>0</v>
      </c>
      <c r="CG11">
        <f>IFERROR(VLOOKUP(Table2[[#This Row],[Overall Rep Satisfaction]],$CS$2:$CV$21,4,FALSE),"")</f>
        <v>0</v>
      </c>
      <c r="CH11">
        <f>IFERROR(SUM(Table2[[#This Row],[Promoter]:[Detractor]],),"")</f>
        <v>1</v>
      </c>
      <c r="CI11" t="str">
        <f>TEXT(MONTH(Table2[[#This Row],[Survey Date]]),"##")&amp;" - "&amp;TEXT(Table2[[#This Row],[Survey Date]],"MMMM")</f>
        <v>9 - September</v>
      </c>
      <c r="CJ11" t="str">
        <f>TEXT(Table2[[#This Row],[Survey Date]],"DD-MMMM")</f>
        <v>01-September</v>
      </c>
      <c r="CK11" t="str">
        <f>"WK "&amp;WEEKNUM(Table2[[#This Row],[Survey Date]],1)</f>
        <v>WK 35</v>
      </c>
      <c r="CL11" t="str">
        <f>VLOOKUP(Table2[[#This Row],[ATTUID]],Roster!C:F,4,FALSE)</f>
        <v>Super 3</v>
      </c>
      <c r="CM11" t="str">
        <f>VLOOKUP(Table2[[#This Row],[ATTUID]],Roster!C:J,8,FALSE)</f>
        <v>agent 78</v>
      </c>
      <c r="CN11" t="str">
        <f>VLOOKUP(Table2[[#This Row],[ATTUID]],Roster!C:X,22,FALSE)</f>
        <v>Wave 27</v>
      </c>
      <c r="CO11">
        <f>IF(Table2[[#This Row],[Request Resolved]]="Yes",1,0)</f>
        <v>1</v>
      </c>
      <c r="CP11">
        <f>IF(Table2[[#This Row],[Request Resolved]]="No",1,0)</f>
        <v>0</v>
      </c>
      <c r="CS11" s="6" t="s">
        <v>293</v>
      </c>
      <c r="CT11" s="6">
        <v>1</v>
      </c>
      <c r="CU11" s="6">
        <v>0</v>
      </c>
      <c r="CV11" s="6">
        <v>0</v>
      </c>
    </row>
    <row r="12" spans="1:100" x14ac:dyDescent="0.25">
      <c r="A12" s="35">
        <v>657206</v>
      </c>
      <c r="B12" s="12" t="s">
        <v>1297</v>
      </c>
      <c r="C12" s="12" t="s">
        <v>1297</v>
      </c>
      <c r="D12" s="12" t="s">
        <v>1297</v>
      </c>
      <c r="E12" t="s">
        <v>1272</v>
      </c>
      <c r="F12" t="s">
        <v>1446</v>
      </c>
      <c r="G12" s="35">
        <v>420412</v>
      </c>
      <c r="H12" t="s">
        <v>219</v>
      </c>
      <c r="I12" s="35">
        <v>992188</v>
      </c>
      <c r="J12" t="s">
        <v>219</v>
      </c>
      <c r="K12" s="14">
        <v>45170.438888888901</v>
      </c>
      <c r="L12" s="14">
        <v>45169.555555555598</v>
      </c>
      <c r="M12" s="15" t="s">
        <v>220</v>
      </c>
      <c r="N12" s="15" t="s">
        <v>220</v>
      </c>
      <c r="O12" s="15" t="s">
        <v>220</v>
      </c>
      <c r="P12" s="15" t="s">
        <v>223</v>
      </c>
      <c r="Q12" s="15" t="s">
        <v>219</v>
      </c>
      <c r="R12" s="15" t="s">
        <v>219</v>
      </c>
      <c r="S12" s="15" t="s">
        <v>223</v>
      </c>
      <c r="T12" s="15" t="s">
        <v>221</v>
      </c>
      <c r="U12" s="15" t="s">
        <v>219</v>
      </c>
      <c r="V12" t="s">
        <v>265</v>
      </c>
      <c r="W12" t="s">
        <v>225</v>
      </c>
      <c r="X12" t="s">
        <v>265</v>
      </c>
      <c r="Y12" t="s">
        <v>225</v>
      </c>
      <c r="Z12" t="s">
        <v>226</v>
      </c>
      <c r="AA12" t="s">
        <v>219</v>
      </c>
      <c r="AB12" t="s">
        <v>226</v>
      </c>
      <c r="AC12" t="s">
        <v>219</v>
      </c>
      <c r="AD12" s="12" t="s">
        <v>1297</v>
      </c>
      <c r="AE12" t="s">
        <v>227</v>
      </c>
      <c r="AF12" s="12" t="s">
        <v>1297</v>
      </c>
      <c r="AG12" t="s">
        <v>1703</v>
      </c>
      <c r="AH12" t="s">
        <v>228</v>
      </c>
      <c r="AI12" s="12" t="s">
        <v>1297</v>
      </c>
      <c r="AJ12" s="12" t="s">
        <v>1297</v>
      </c>
      <c r="AK12" s="12" t="s">
        <v>1297</v>
      </c>
      <c r="AL12" s="12" t="s">
        <v>1297</v>
      </c>
      <c r="AM12" s="12" t="s">
        <v>1297</v>
      </c>
      <c r="AN12" t="s">
        <v>219</v>
      </c>
      <c r="AO12" t="s">
        <v>219</v>
      </c>
      <c r="AP12" t="s">
        <v>229</v>
      </c>
      <c r="AQ12" t="s">
        <v>230</v>
      </c>
      <c r="AR12" t="s">
        <v>247</v>
      </c>
      <c r="AS12" t="s">
        <v>298</v>
      </c>
      <c r="AT12" t="s">
        <v>220</v>
      </c>
      <c r="AU12" t="s">
        <v>233</v>
      </c>
      <c r="AV12" t="s">
        <v>1714</v>
      </c>
      <c r="AW12" t="s">
        <v>219</v>
      </c>
      <c r="AX12" t="s">
        <v>1703</v>
      </c>
      <c r="AY12" t="s">
        <v>219</v>
      </c>
      <c r="AZ12" t="s">
        <v>219</v>
      </c>
      <c r="BA12" t="s">
        <v>219</v>
      </c>
      <c r="BB12" t="s">
        <v>219</v>
      </c>
      <c r="BC12" t="s">
        <v>234</v>
      </c>
      <c r="BD12" s="12" t="s">
        <v>1297</v>
      </c>
      <c r="BE12" t="s">
        <v>267</v>
      </c>
      <c r="BF12" t="s">
        <v>1297</v>
      </c>
      <c r="BG12" t="s">
        <v>1297</v>
      </c>
      <c r="BH12" t="s">
        <v>312</v>
      </c>
      <c r="BI12" t="s">
        <v>313</v>
      </c>
      <c r="BJ12" t="s">
        <v>302</v>
      </c>
      <c r="BK12" t="s">
        <v>1297</v>
      </c>
      <c r="BL12" t="s">
        <v>229</v>
      </c>
      <c r="BM12" t="s">
        <v>219</v>
      </c>
      <c r="BN12" t="s">
        <v>314</v>
      </c>
      <c r="BO12" t="s">
        <v>219</v>
      </c>
      <c r="BP12" t="s">
        <v>219</v>
      </c>
      <c r="BQ12" t="s">
        <v>1297</v>
      </c>
      <c r="BR12" t="s">
        <v>271</v>
      </c>
      <c r="BS12" t="s">
        <v>1703</v>
      </c>
      <c r="BT12" t="s">
        <v>1703</v>
      </c>
      <c r="BU12" t="s">
        <v>219</v>
      </c>
      <c r="BV12" t="s">
        <v>241</v>
      </c>
      <c r="BW12" t="s">
        <v>220</v>
      </c>
      <c r="BX12" t="s">
        <v>219</v>
      </c>
      <c r="BY12">
        <v>790681625564</v>
      </c>
      <c r="BZ12" t="s">
        <v>242</v>
      </c>
      <c r="CA12" t="s">
        <v>1703</v>
      </c>
      <c r="CB12" s="14">
        <v>45172.245019756898</v>
      </c>
      <c r="CC12" t="s">
        <v>1703</v>
      </c>
      <c r="CD12" t="s">
        <v>1703</v>
      </c>
      <c r="CE12">
        <f>IFERROR(VLOOKUP(Table2[[#This Row],[Overall Rep Satisfaction]],$CS$2:$CV$21,2,FALSE),"")</f>
        <v>1</v>
      </c>
      <c r="CF12">
        <f>IFERROR(VLOOKUP(Table2[[#This Row],[Overall Rep Satisfaction]],$CS$2:$CV$21,3,FALSE),"")</f>
        <v>0</v>
      </c>
      <c r="CG12">
        <f>IFERROR(VLOOKUP(Table2[[#This Row],[Overall Rep Satisfaction]],$CS$2:$CV$21,4,FALSE),"")</f>
        <v>0</v>
      </c>
      <c r="CH12">
        <f>IFERROR(SUM(Table2[[#This Row],[Promoter]:[Detractor]],),"")</f>
        <v>1</v>
      </c>
      <c r="CI12" t="str">
        <f>TEXT(MONTH(Table2[[#This Row],[Survey Date]]),"##")&amp;" - "&amp;TEXT(Table2[[#This Row],[Survey Date]],"MMMM")</f>
        <v>9 - September</v>
      </c>
      <c r="CJ12" t="str">
        <f>TEXT(Table2[[#This Row],[Survey Date]],"DD-MMMM")</f>
        <v>01-September</v>
      </c>
      <c r="CK12" t="str">
        <f>"WK "&amp;WEEKNUM(Table2[[#This Row],[Survey Date]],1)</f>
        <v>WK 35</v>
      </c>
      <c r="CL12" t="str">
        <f>VLOOKUP(Table2[[#This Row],[ATTUID]],Roster!C:F,4,FALSE)</f>
        <v>Super 4</v>
      </c>
      <c r="CM12" t="str">
        <f>VLOOKUP(Table2[[#This Row],[ATTUID]],Roster!C:J,8,FALSE)</f>
        <v>agent 149</v>
      </c>
      <c r="CN12" t="str">
        <f>VLOOKUP(Table2[[#This Row],[ATTUID]],Roster!C:X,22,FALSE)</f>
        <v>Wave 31</v>
      </c>
      <c r="CO12">
        <f>IF(Table2[[#This Row],[Request Resolved]]="Yes",1,0)</f>
        <v>1</v>
      </c>
      <c r="CP12">
        <f>IF(Table2[[#This Row],[Request Resolved]]="No",1,0)</f>
        <v>0</v>
      </c>
      <c r="CS12" s="6" t="s">
        <v>225</v>
      </c>
      <c r="CT12" s="6">
        <v>1</v>
      </c>
      <c r="CU12" s="6">
        <v>0</v>
      </c>
      <c r="CV12" s="6">
        <v>0</v>
      </c>
    </row>
    <row r="13" spans="1:100" x14ac:dyDescent="0.25">
      <c r="A13" s="35">
        <v>241206</v>
      </c>
      <c r="B13" s="12" t="s">
        <v>1297</v>
      </c>
      <c r="C13" s="12" t="s">
        <v>1297</v>
      </c>
      <c r="D13" s="12" t="s">
        <v>1297</v>
      </c>
      <c r="E13" t="s">
        <v>1188</v>
      </c>
      <c r="F13" t="s">
        <v>1401</v>
      </c>
      <c r="G13" s="35">
        <v>564321</v>
      </c>
      <c r="H13" t="s">
        <v>219</v>
      </c>
      <c r="I13" s="35">
        <v>854523</v>
      </c>
      <c r="J13" t="s">
        <v>219</v>
      </c>
      <c r="K13" s="14">
        <v>45170.439583333296</v>
      </c>
      <c r="L13" s="14">
        <v>45169.659027777801</v>
      </c>
      <c r="M13" s="15" t="s">
        <v>220</v>
      </c>
      <c r="N13" s="15" t="s">
        <v>229</v>
      </c>
      <c r="O13" s="15" t="s">
        <v>220</v>
      </c>
      <c r="P13" s="15" t="s">
        <v>221</v>
      </c>
      <c r="Q13" s="15" t="s">
        <v>315</v>
      </c>
      <c r="R13" s="15" t="s">
        <v>229</v>
      </c>
      <c r="S13" s="15" t="s">
        <v>221</v>
      </c>
      <c r="T13" s="15" t="s">
        <v>316</v>
      </c>
      <c r="U13" s="15" t="s">
        <v>219</v>
      </c>
      <c r="V13" t="s">
        <v>224</v>
      </c>
      <c r="W13" t="s">
        <v>254</v>
      </c>
      <c r="X13" t="s">
        <v>224</v>
      </c>
      <c r="Y13" t="s">
        <v>254</v>
      </c>
      <c r="Z13" t="s">
        <v>317</v>
      </c>
      <c r="AA13" t="s">
        <v>219</v>
      </c>
      <c r="AB13" t="s">
        <v>317</v>
      </c>
      <c r="AC13" t="s">
        <v>219</v>
      </c>
      <c r="AD13" s="12" t="s">
        <v>1297</v>
      </c>
      <c r="AE13" t="s">
        <v>227</v>
      </c>
      <c r="AF13" s="12" t="s">
        <v>1297</v>
      </c>
      <c r="AG13" t="s">
        <v>1703</v>
      </c>
      <c r="AH13" t="s">
        <v>228</v>
      </c>
      <c r="AI13" s="12" t="s">
        <v>1297</v>
      </c>
      <c r="AJ13" s="12" t="s">
        <v>1297</v>
      </c>
      <c r="AK13" s="12" t="s">
        <v>1297</v>
      </c>
      <c r="AL13" s="12" t="s">
        <v>1297</v>
      </c>
      <c r="AM13" s="12" t="s">
        <v>1297</v>
      </c>
      <c r="AN13" t="s">
        <v>219</v>
      </c>
      <c r="AO13" t="s">
        <v>219</v>
      </c>
      <c r="AP13" t="s">
        <v>229</v>
      </c>
      <c r="AQ13" t="s">
        <v>230</v>
      </c>
      <c r="AR13" t="s">
        <v>273</v>
      </c>
      <c r="AS13" t="s">
        <v>294</v>
      </c>
      <c r="AT13" t="s">
        <v>220</v>
      </c>
      <c r="AU13" t="s">
        <v>233</v>
      </c>
      <c r="AV13" t="s">
        <v>1715</v>
      </c>
      <c r="AW13" t="s">
        <v>219</v>
      </c>
      <c r="AX13" t="s">
        <v>1703</v>
      </c>
      <c r="AY13" t="s">
        <v>219</v>
      </c>
      <c r="AZ13" t="s">
        <v>219</v>
      </c>
      <c r="BA13" t="s">
        <v>219</v>
      </c>
      <c r="BB13" t="s">
        <v>219</v>
      </c>
      <c r="BC13" t="s">
        <v>234</v>
      </c>
      <c r="BD13" s="12" t="s">
        <v>1297</v>
      </c>
      <c r="BE13" t="s">
        <v>304</v>
      </c>
      <c r="BF13" t="s">
        <v>1297</v>
      </c>
      <c r="BG13" t="s">
        <v>1297</v>
      </c>
      <c r="BH13" t="s">
        <v>305</v>
      </c>
      <c r="BI13" t="s">
        <v>318</v>
      </c>
      <c r="BJ13" t="s">
        <v>295</v>
      </c>
      <c r="BK13" t="s">
        <v>1297</v>
      </c>
      <c r="BL13" t="s">
        <v>229</v>
      </c>
      <c r="BM13" t="s">
        <v>219</v>
      </c>
      <c r="BN13" t="s">
        <v>319</v>
      </c>
      <c r="BO13" t="s">
        <v>219</v>
      </c>
      <c r="BP13" t="s">
        <v>219</v>
      </c>
      <c r="BQ13" t="s">
        <v>1297</v>
      </c>
      <c r="BR13" t="s">
        <v>320</v>
      </c>
      <c r="BS13" t="s">
        <v>1703</v>
      </c>
      <c r="BT13" t="s">
        <v>1703</v>
      </c>
      <c r="BU13" t="s">
        <v>219</v>
      </c>
      <c r="BV13" t="s">
        <v>241</v>
      </c>
      <c r="BW13" t="s">
        <v>220</v>
      </c>
      <c r="BX13" t="s">
        <v>219</v>
      </c>
      <c r="BY13">
        <v>800105652025</v>
      </c>
      <c r="BZ13" t="s">
        <v>242</v>
      </c>
      <c r="CA13" t="s">
        <v>1703</v>
      </c>
      <c r="CB13" s="14">
        <v>45171.389589236103</v>
      </c>
      <c r="CC13" t="s">
        <v>1703</v>
      </c>
      <c r="CD13" t="s">
        <v>1703</v>
      </c>
      <c r="CE13">
        <f>IFERROR(VLOOKUP(Table2[[#This Row],[Overall Rep Satisfaction]],$CS$2:$CV$21,2,FALSE),"")</f>
        <v>0</v>
      </c>
      <c r="CF13">
        <f>IFERROR(VLOOKUP(Table2[[#This Row],[Overall Rep Satisfaction]],$CS$2:$CV$21,3,FALSE),"")</f>
        <v>0</v>
      </c>
      <c r="CG13">
        <f>IFERROR(VLOOKUP(Table2[[#This Row],[Overall Rep Satisfaction]],$CS$2:$CV$21,4,FALSE),"")</f>
        <v>1</v>
      </c>
      <c r="CH13">
        <f>IFERROR(SUM(Table2[[#This Row],[Promoter]:[Detractor]],),"")</f>
        <v>1</v>
      </c>
      <c r="CI13" t="str">
        <f>TEXT(MONTH(Table2[[#This Row],[Survey Date]]),"##")&amp;" - "&amp;TEXT(Table2[[#This Row],[Survey Date]],"MMMM")</f>
        <v>9 - September</v>
      </c>
      <c r="CJ13" t="str">
        <f>TEXT(Table2[[#This Row],[Survey Date]],"DD-MMMM")</f>
        <v>01-September</v>
      </c>
      <c r="CK13" t="str">
        <f>"WK "&amp;WEEKNUM(Table2[[#This Row],[Survey Date]],1)</f>
        <v>WK 35</v>
      </c>
      <c r="CL13" t="str">
        <f>VLOOKUP(Table2[[#This Row],[ATTUID]],Roster!C:F,4,FALSE)</f>
        <v>Super 3</v>
      </c>
      <c r="CM13" t="str">
        <f>VLOOKUP(Table2[[#This Row],[ATTUID]],Roster!C:J,8,FALSE)</f>
        <v>agent 56</v>
      </c>
      <c r="CN13" t="str">
        <f>VLOOKUP(Table2[[#This Row],[ATTUID]],Roster!C:X,22,FALSE)</f>
        <v>Wave 24</v>
      </c>
      <c r="CO13">
        <f>IF(Table2[[#This Row],[Request Resolved]]="Yes",1,0)</f>
        <v>0</v>
      </c>
      <c r="CP13">
        <f>IF(Table2[[#This Row],[Request Resolved]]="No",1,0)</f>
        <v>1</v>
      </c>
      <c r="CS13" s="6">
        <v>2</v>
      </c>
      <c r="CT13" s="6">
        <v>0</v>
      </c>
      <c r="CU13" s="6">
        <v>0</v>
      </c>
      <c r="CV13" s="6">
        <v>1</v>
      </c>
    </row>
    <row r="14" spans="1:100" x14ac:dyDescent="0.25">
      <c r="A14" s="35">
        <v>909206</v>
      </c>
      <c r="B14" s="12" t="s">
        <v>1297</v>
      </c>
      <c r="C14" s="12" t="s">
        <v>1297</v>
      </c>
      <c r="D14" s="12" t="s">
        <v>1297</v>
      </c>
      <c r="E14" t="s">
        <v>1270</v>
      </c>
      <c r="F14" t="s">
        <v>1444</v>
      </c>
      <c r="G14" s="35">
        <v>944954</v>
      </c>
      <c r="H14" t="s">
        <v>219</v>
      </c>
      <c r="I14" s="35">
        <v>523</v>
      </c>
      <c r="J14" t="s">
        <v>219</v>
      </c>
      <c r="K14" s="14">
        <v>45170.449305555601</v>
      </c>
      <c r="L14" s="14">
        <v>45169.449305555601</v>
      </c>
      <c r="M14" s="15" t="s">
        <v>220</v>
      </c>
      <c r="N14" s="15" t="s">
        <v>220</v>
      </c>
      <c r="O14" s="15" t="s">
        <v>220</v>
      </c>
      <c r="P14" s="15" t="s">
        <v>223</v>
      </c>
      <c r="Q14" s="15" t="s">
        <v>321</v>
      </c>
      <c r="R14" s="15" t="s">
        <v>219</v>
      </c>
      <c r="S14" s="15" t="s">
        <v>223</v>
      </c>
      <c r="T14" s="15" t="s">
        <v>221</v>
      </c>
      <c r="U14" s="15" t="s">
        <v>219</v>
      </c>
      <c r="V14" t="s">
        <v>265</v>
      </c>
      <c r="W14" t="s">
        <v>225</v>
      </c>
      <c r="X14" t="s">
        <v>265</v>
      </c>
      <c r="Y14" t="s">
        <v>225</v>
      </c>
      <c r="Z14" t="s">
        <v>226</v>
      </c>
      <c r="AA14" t="s">
        <v>219</v>
      </c>
      <c r="AB14" t="s">
        <v>226</v>
      </c>
      <c r="AC14" t="s">
        <v>219</v>
      </c>
      <c r="AD14" s="12" t="s">
        <v>1297</v>
      </c>
      <c r="AE14" t="s">
        <v>227</v>
      </c>
      <c r="AF14" s="12" t="s">
        <v>1297</v>
      </c>
      <c r="AG14" t="s">
        <v>1703</v>
      </c>
      <c r="AH14" t="s">
        <v>228</v>
      </c>
      <c r="AI14" s="12" t="s">
        <v>1297</v>
      </c>
      <c r="AJ14" s="12" t="s">
        <v>1297</v>
      </c>
      <c r="AK14" s="12" t="s">
        <v>1297</v>
      </c>
      <c r="AL14" s="12" t="s">
        <v>1297</v>
      </c>
      <c r="AM14" s="12" t="s">
        <v>1297</v>
      </c>
      <c r="AN14" t="s">
        <v>219</v>
      </c>
      <c r="AO14" t="s">
        <v>219</v>
      </c>
      <c r="AP14" t="s">
        <v>229</v>
      </c>
      <c r="AQ14" t="s">
        <v>230</v>
      </c>
      <c r="AR14" t="s">
        <v>273</v>
      </c>
      <c r="AS14" t="s">
        <v>294</v>
      </c>
      <c r="AT14" t="s">
        <v>220</v>
      </c>
      <c r="AU14" t="s">
        <v>233</v>
      </c>
      <c r="AV14" t="s">
        <v>1716</v>
      </c>
      <c r="AW14" t="s">
        <v>219</v>
      </c>
      <c r="AX14" t="s">
        <v>1703</v>
      </c>
      <c r="AY14" t="s">
        <v>219</v>
      </c>
      <c r="AZ14" t="s">
        <v>219</v>
      </c>
      <c r="BA14" t="s">
        <v>219</v>
      </c>
      <c r="BB14" t="s">
        <v>219</v>
      </c>
      <c r="BC14" t="s">
        <v>234</v>
      </c>
      <c r="BD14" s="12" t="s">
        <v>1297</v>
      </c>
      <c r="BE14" t="s">
        <v>259</v>
      </c>
      <c r="BF14" t="s">
        <v>1297</v>
      </c>
      <c r="BG14" t="s">
        <v>1297</v>
      </c>
      <c r="BH14" t="s">
        <v>300</v>
      </c>
      <c r="BI14" t="s">
        <v>301</v>
      </c>
      <c r="BJ14" t="s">
        <v>295</v>
      </c>
      <c r="BK14" t="s">
        <v>1297</v>
      </c>
      <c r="BL14" t="s">
        <v>229</v>
      </c>
      <c r="BM14" t="s">
        <v>219</v>
      </c>
      <c r="BN14" t="s">
        <v>322</v>
      </c>
      <c r="BO14" t="s">
        <v>219</v>
      </c>
      <c r="BP14" t="s">
        <v>219</v>
      </c>
      <c r="BQ14" t="s">
        <v>1297</v>
      </c>
      <c r="BR14" t="s">
        <v>271</v>
      </c>
      <c r="BS14" t="s">
        <v>1703</v>
      </c>
      <c r="BT14" t="s">
        <v>1703</v>
      </c>
      <c r="BU14" t="s">
        <v>219</v>
      </c>
      <c r="BV14" t="s">
        <v>241</v>
      </c>
      <c r="BW14" t="s">
        <v>220</v>
      </c>
      <c r="BX14" t="s">
        <v>219</v>
      </c>
      <c r="BY14">
        <v>790529129671</v>
      </c>
      <c r="BZ14" t="s">
        <v>242</v>
      </c>
      <c r="CA14" t="s">
        <v>1703</v>
      </c>
      <c r="CB14" s="14">
        <v>45171.389589236103</v>
      </c>
      <c r="CC14" t="s">
        <v>1703</v>
      </c>
      <c r="CD14" t="s">
        <v>1703</v>
      </c>
      <c r="CE14">
        <f>IFERROR(VLOOKUP(Table2[[#This Row],[Overall Rep Satisfaction]],$CS$2:$CV$21,2,FALSE),"")</f>
        <v>1</v>
      </c>
      <c r="CF14">
        <f>IFERROR(VLOOKUP(Table2[[#This Row],[Overall Rep Satisfaction]],$CS$2:$CV$21,3,FALSE),"")</f>
        <v>0</v>
      </c>
      <c r="CG14">
        <f>IFERROR(VLOOKUP(Table2[[#This Row],[Overall Rep Satisfaction]],$CS$2:$CV$21,4,FALSE),"")</f>
        <v>0</v>
      </c>
      <c r="CH14">
        <f>IFERROR(SUM(Table2[[#This Row],[Promoter]:[Detractor]],),"")</f>
        <v>1</v>
      </c>
      <c r="CI14" t="str">
        <f>TEXT(MONTH(Table2[[#This Row],[Survey Date]]),"##")&amp;" - "&amp;TEXT(Table2[[#This Row],[Survey Date]],"MMMM")</f>
        <v>9 - September</v>
      </c>
      <c r="CJ14" t="str">
        <f>TEXT(Table2[[#This Row],[Survey Date]],"DD-MMMM")</f>
        <v>01-September</v>
      </c>
      <c r="CK14" t="str">
        <f>"WK "&amp;WEEKNUM(Table2[[#This Row],[Survey Date]],1)</f>
        <v>WK 35</v>
      </c>
      <c r="CL14" t="str">
        <f>VLOOKUP(Table2[[#This Row],[ATTUID]],Roster!C:F,4,FALSE)</f>
        <v>Super 6</v>
      </c>
      <c r="CM14" t="str">
        <f>VLOOKUP(Table2[[#This Row],[ATTUID]],Roster!C:J,8,FALSE)</f>
        <v>agent 146</v>
      </c>
      <c r="CN14" t="str">
        <f>VLOOKUP(Table2[[#This Row],[ATTUID]],Roster!C:X,22,FALSE)</f>
        <v>Wave 31</v>
      </c>
      <c r="CO14">
        <f>IF(Table2[[#This Row],[Request Resolved]]="Yes",1,0)</f>
        <v>1</v>
      </c>
      <c r="CP14">
        <f>IF(Table2[[#This Row],[Request Resolved]]="No",1,0)</f>
        <v>0</v>
      </c>
      <c r="CS14" s="7">
        <v>3</v>
      </c>
      <c r="CT14" s="6">
        <v>0</v>
      </c>
      <c r="CU14" s="6">
        <v>0</v>
      </c>
      <c r="CV14" s="6">
        <v>1</v>
      </c>
    </row>
    <row r="15" spans="1:100" x14ac:dyDescent="0.25">
      <c r="A15" s="35">
        <v>938206</v>
      </c>
      <c r="B15" s="12" t="s">
        <v>1297</v>
      </c>
      <c r="C15" s="12" t="s">
        <v>1297</v>
      </c>
      <c r="D15" s="12" t="s">
        <v>1297</v>
      </c>
      <c r="E15" t="s">
        <v>1246</v>
      </c>
      <c r="F15" t="s">
        <v>1415</v>
      </c>
      <c r="G15" s="35">
        <v>528502</v>
      </c>
      <c r="H15" t="s">
        <v>219</v>
      </c>
      <c r="I15" s="35">
        <v>698545</v>
      </c>
      <c r="J15" t="s">
        <v>219</v>
      </c>
      <c r="K15" s="14">
        <v>45170.452777777798</v>
      </c>
      <c r="L15" s="14">
        <v>45169.689583333296</v>
      </c>
      <c r="M15" s="15" t="s">
        <v>220</v>
      </c>
      <c r="N15" s="15" t="s">
        <v>220</v>
      </c>
      <c r="O15" s="15" t="s">
        <v>220</v>
      </c>
      <c r="P15" s="15" t="s">
        <v>323</v>
      </c>
      <c r="Q15" s="15" t="s">
        <v>324</v>
      </c>
      <c r="R15" s="15" t="s">
        <v>219</v>
      </c>
      <c r="S15" s="15" t="s">
        <v>325</v>
      </c>
      <c r="T15" s="15" t="s">
        <v>326</v>
      </c>
      <c r="U15" s="15" t="s">
        <v>219</v>
      </c>
      <c r="V15" t="s">
        <v>219</v>
      </c>
      <c r="W15" t="s">
        <v>280</v>
      </c>
      <c r="X15" t="s">
        <v>219</v>
      </c>
      <c r="Y15" t="s">
        <v>280</v>
      </c>
      <c r="Z15" t="s">
        <v>226</v>
      </c>
      <c r="AA15" t="s">
        <v>219</v>
      </c>
      <c r="AB15" t="s">
        <v>226</v>
      </c>
      <c r="AC15" t="s">
        <v>219</v>
      </c>
      <c r="AD15" s="12" t="s">
        <v>1297</v>
      </c>
      <c r="AE15" t="s">
        <v>227</v>
      </c>
      <c r="AF15" s="12" t="s">
        <v>1297</v>
      </c>
      <c r="AG15" t="s">
        <v>1703</v>
      </c>
      <c r="AH15" t="s">
        <v>228</v>
      </c>
      <c r="AI15" s="12" t="s">
        <v>1297</v>
      </c>
      <c r="AJ15" s="12" t="s">
        <v>1297</v>
      </c>
      <c r="AK15" s="12" t="s">
        <v>1297</v>
      </c>
      <c r="AL15" s="12" t="s">
        <v>1297</v>
      </c>
      <c r="AM15" s="12" t="s">
        <v>1297</v>
      </c>
      <c r="AN15" t="s">
        <v>219</v>
      </c>
      <c r="AO15" t="s">
        <v>219</v>
      </c>
      <c r="AP15" t="s">
        <v>229</v>
      </c>
      <c r="AQ15" t="s">
        <v>230</v>
      </c>
      <c r="AR15" t="s">
        <v>273</v>
      </c>
      <c r="AS15" t="s">
        <v>327</v>
      </c>
      <c r="AT15" t="s">
        <v>229</v>
      </c>
      <c r="AU15" t="s">
        <v>233</v>
      </c>
      <c r="AV15" t="s">
        <v>1717</v>
      </c>
      <c r="AW15" t="s">
        <v>219</v>
      </c>
      <c r="AX15" t="s">
        <v>1703</v>
      </c>
      <c r="AY15" t="s">
        <v>219</v>
      </c>
      <c r="AZ15" t="s">
        <v>219</v>
      </c>
      <c r="BA15" t="s">
        <v>219</v>
      </c>
      <c r="BB15" t="s">
        <v>219</v>
      </c>
      <c r="BC15" t="s">
        <v>234</v>
      </c>
      <c r="BD15" s="12" t="s">
        <v>1297</v>
      </c>
      <c r="BE15" t="s">
        <v>267</v>
      </c>
      <c r="BF15" t="s">
        <v>1297</v>
      </c>
      <c r="BG15" t="s">
        <v>1297</v>
      </c>
      <c r="BH15" t="s">
        <v>236</v>
      </c>
      <c r="BI15" t="s">
        <v>328</v>
      </c>
      <c r="BJ15" t="s">
        <v>329</v>
      </c>
      <c r="BK15" t="s">
        <v>1297</v>
      </c>
      <c r="BL15" t="s">
        <v>229</v>
      </c>
      <c r="BM15" t="s">
        <v>219</v>
      </c>
      <c r="BN15" t="s">
        <v>330</v>
      </c>
      <c r="BO15" t="s">
        <v>219</v>
      </c>
      <c r="BP15" t="s">
        <v>219</v>
      </c>
      <c r="BQ15" t="s">
        <v>1297</v>
      </c>
      <c r="BR15" t="s">
        <v>296</v>
      </c>
      <c r="BS15" t="s">
        <v>1703</v>
      </c>
      <c r="BT15" t="s">
        <v>1703</v>
      </c>
      <c r="BU15" t="s">
        <v>219</v>
      </c>
      <c r="BV15" t="s">
        <v>241</v>
      </c>
      <c r="BW15" t="s">
        <v>220</v>
      </c>
      <c r="BX15" t="s">
        <v>219</v>
      </c>
      <c r="BY15">
        <v>800784983136</v>
      </c>
      <c r="BZ15" t="s">
        <v>242</v>
      </c>
      <c r="CA15" t="s">
        <v>1703</v>
      </c>
      <c r="CB15" s="14">
        <v>45171.389589236103</v>
      </c>
      <c r="CC15" t="s">
        <v>1703</v>
      </c>
      <c r="CD15" t="s">
        <v>1703</v>
      </c>
      <c r="CE15">
        <f>IFERROR(VLOOKUP(Table2[[#This Row],[Overall Rep Satisfaction]],$CS$2:$CV$21,2,FALSE),"")</f>
        <v>0</v>
      </c>
      <c r="CF15">
        <f>IFERROR(VLOOKUP(Table2[[#This Row],[Overall Rep Satisfaction]],$CS$2:$CV$21,3,FALSE),"")</f>
        <v>0</v>
      </c>
      <c r="CG15">
        <f>IFERROR(VLOOKUP(Table2[[#This Row],[Overall Rep Satisfaction]],$CS$2:$CV$21,4,FALSE),"")</f>
        <v>1</v>
      </c>
      <c r="CH15">
        <f>IFERROR(SUM(Table2[[#This Row],[Promoter]:[Detractor]],),"")</f>
        <v>1</v>
      </c>
      <c r="CI15" t="str">
        <f>TEXT(MONTH(Table2[[#This Row],[Survey Date]]),"##")&amp;" - "&amp;TEXT(Table2[[#This Row],[Survey Date]],"MMMM")</f>
        <v>9 - September</v>
      </c>
      <c r="CJ15" t="str">
        <f>TEXT(Table2[[#This Row],[Survey Date]],"DD-MMMM")</f>
        <v>01-September</v>
      </c>
      <c r="CK15" t="str">
        <f>"WK "&amp;WEEKNUM(Table2[[#This Row],[Survey Date]],1)</f>
        <v>WK 35</v>
      </c>
      <c r="CL15" t="str">
        <f>VLOOKUP(Table2[[#This Row],[ATTUID]],Roster!C:F,4,FALSE)</f>
        <v>Super 12</v>
      </c>
      <c r="CM15" t="str">
        <f>VLOOKUP(Table2[[#This Row],[ATTUID]],Roster!C:J,8,FALSE)</f>
        <v>agent 118</v>
      </c>
      <c r="CN15" t="str">
        <f>VLOOKUP(Table2[[#This Row],[ATTUID]],Roster!C:X,22,FALSE)</f>
        <v>Wave 30</v>
      </c>
      <c r="CO15">
        <f>IF(Table2[[#This Row],[Request Resolved]]="Yes",1,0)</f>
        <v>1</v>
      </c>
      <c r="CP15">
        <f>IF(Table2[[#This Row],[Request Resolved]]="No",1,0)</f>
        <v>0</v>
      </c>
      <c r="CS15" s="6">
        <v>4</v>
      </c>
      <c r="CT15" s="6">
        <v>0</v>
      </c>
      <c r="CU15" s="6">
        <v>0</v>
      </c>
      <c r="CV15" s="6">
        <v>1</v>
      </c>
    </row>
    <row r="16" spans="1:100" x14ac:dyDescent="0.25">
      <c r="A16" s="35">
        <v>944206</v>
      </c>
      <c r="B16" s="12" t="s">
        <v>1297</v>
      </c>
      <c r="C16" s="12" t="s">
        <v>1297</v>
      </c>
      <c r="D16" s="12" t="s">
        <v>1297</v>
      </c>
      <c r="E16" t="s">
        <v>1204</v>
      </c>
      <c r="F16" t="s">
        <v>1370</v>
      </c>
      <c r="G16" s="35">
        <v>974606</v>
      </c>
      <c r="H16" t="s">
        <v>219</v>
      </c>
      <c r="I16" s="35">
        <v>282545</v>
      </c>
      <c r="J16" t="s">
        <v>219</v>
      </c>
      <c r="K16" s="14">
        <v>45170.452777777798</v>
      </c>
      <c r="L16" s="14">
        <v>45169.491666666698</v>
      </c>
      <c r="M16" s="15" t="s">
        <v>220</v>
      </c>
      <c r="N16" s="15" t="s">
        <v>220</v>
      </c>
      <c r="O16" s="15" t="s">
        <v>220</v>
      </c>
      <c r="P16" s="15" t="s">
        <v>223</v>
      </c>
      <c r="Q16" s="15" t="s">
        <v>331</v>
      </c>
      <c r="R16" s="15" t="s">
        <v>219</v>
      </c>
      <c r="S16" s="15" t="s">
        <v>223</v>
      </c>
      <c r="T16" s="15" t="s">
        <v>221</v>
      </c>
      <c r="U16" s="15" t="s">
        <v>219</v>
      </c>
      <c r="V16" t="s">
        <v>265</v>
      </c>
      <c r="W16" t="s">
        <v>225</v>
      </c>
      <c r="X16" t="s">
        <v>265</v>
      </c>
      <c r="Y16" t="s">
        <v>225</v>
      </c>
      <c r="Z16" t="s">
        <v>226</v>
      </c>
      <c r="AA16" t="s">
        <v>219</v>
      </c>
      <c r="AB16" t="s">
        <v>226</v>
      </c>
      <c r="AC16" t="s">
        <v>219</v>
      </c>
      <c r="AD16" s="12" t="s">
        <v>1297</v>
      </c>
      <c r="AE16" t="s">
        <v>227</v>
      </c>
      <c r="AF16" s="12" t="s">
        <v>1297</v>
      </c>
      <c r="AG16" t="s">
        <v>1703</v>
      </c>
      <c r="AH16" t="s">
        <v>228</v>
      </c>
      <c r="AI16" s="12" t="s">
        <v>1297</v>
      </c>
      <c r="AJ16" s="12" t="s">
        <v>1297</v>
      </c>
      <c r="AK16" s="12" t="s">
        <v>1297</v>
      </c>
      <c r="AL16" s="12" t="s">
        <v>1297</v>
      </c>
      <c r="AM16" s="12" t="s">
        <v>1297</v>
      </c>
      <c r="AN16" t="s">
        <v>219</v>
      </c>
      <c r="AO16" t="s">
        <v>219</v>
      </c>
      <c r="AP16" t="s">
        <v>229</v>
      </c>
      <c r="AQ16" t="s">
        <v>230</v>
      </c>
      <c r="AR16" t="s">
        <v>273</v>
      </c>
      <c r="AS16" t="s">
        <v>327</v>
      </c>
      <c r="AT16" t="s">
        <v>220</v>
      </c>
      <c r="AU16" t="s">
        <v>233</v>
      </c>
      <c r="AV16" t="s">
        <v>1718</v>
      </c>
      <c r="AW16" t="s">
        <v>2368</v>
      </c>
      <c r="AX16" t="s">
        <v>1703</v>
      </c>
      <c r="AY16" t="s">
        <v>219</v>
      </c>
      <c r="AZ16" t="s">
        <v>219</v>
      </c>
      <c r="BA16" t="s">
        <v>219</v>
      </c>
      <c r="BB16" t="s">
        <v>219</v>
      </c>
      <c r="BC16" t="s">
        <v>234</v>
      </c>
      <c r="BD16" s="12" t="s">
        <v>1297</v>
      </c>
      <c r="BE16" t="s">
        <v>267</v>
      </c>
      <c r="BF16" t="s">
        <v>1297</v>
      </c>
      <c r="BG16" t="s">
        <v>1297</v>
      </c>
      <c r="BH16" t="s">
        <v>260</v>
      </c>
      <c r="BI16" t="s">
        <v>268</v>
      </c>
      <c r="BJ16" t="s">
        <v>329</v>
      </c>
      <c r="BK16" t="s">
        <v>1297</v>
      </c>
      <c r="BL16" t="s">
        <v>229</v>
      </c>
      <c r="BM16" t="s">
        <v>219</v>
      </c>
      <c r="BN16" t="s">
        <v>270</v>
      </c>
      <c r="BO16" t="s">
        <v>219</v>
      </c>
      <c r="BP16" t="s">
        <v>219</v>
      </c>
      <c r="BQ16" t="s">
        <v>1297</v>
      </c>
      <c r="BR16" t="s">
        <v>279</v>
      </c>
      <c r="BS16" t="s">
        <v>1703</v>
      </c>
      <c r="BT16" t="s">
        <v>1703</v>
      </c>
      <c r="BU16" t="s">
        <v>219</v>
      </c>
      <c r="BV16" t="s">
        <v>241</v>
      </c>
      <c r="BW16" t="s">
        <v>220</v>
      </c>
      <c r="BX16" t="s">
        <v>219</v>
      </c>
      <c r="BY16">
        <v>790206761821</v>
      </c>
      <c r="BZ16" t="s">
        <v>242</v>
      </c>
      <c r="CA16" t="s">
        <v>1703</v>
      </c>
      <c r="CB16" s="14">
        <v>45171.389589236103</v>
      </c>
      <c r="CC16" t="s">
        <v>1703</v>
      </c>
      <c r="CD16" t="s">
        <v>1703</v>
      </c>
      <c r="CE16">
        <f>IFERROR(VLOOKUP(Table2[[#This Row],[Overall Rep Satisfaction]],$CS$2:$CV$21,2,FALSE),"")</f>
        <v>1</v>
      </c>
      <c r="CF16">
        <f>IFERROR(VLOOKUP(Table2[[#This Row],[Overall Rep Satisfaction]],$CS$2:$CV$21,3,FALSE),"")</f>
        <v>0</v>
      </c>
      <c r="CG16">
        <f>IFERROR(VLOOKUP(Table2[[#This Row],[Overall Rep Satisfaction]],$CS$2:$CV$21,4,FALSE),"")</f>
        <v>0</v>
      </c>
      <c r="CH16">
        <f>IFERROR(SUM(Table2[[#This Row],[Promoter]:[Detractor]],),"")</f>
        <v>1</v>
      </c>
      <c r="CI16" t="str">
        <f>TEXT(MONTH(Table2[[#This Row],[Survey Date]]),"##")&amp;" - "&amp;TEXT(Table2[[#This Row],[Survey Date]],"MMMM")</f>
        <v>9 - September</v>
      </c>
      <c r="CJ16" t="str">
        <f>TEXT(Table2[[#This Row],[Survey Date]],"DD-MMMM")</f>
        <v>01-September</v>
      </c>
      <c r="CK16" t="str">
        <f>"WK "&amp;WEEKNUM(Table2[[#This Row],[Survey Date]],1)</f>
        <v>WK 35</v>
      </c>
      <c r="CL16" t="str">
        <f>VLOOKUP(Table2[[#This Row],[ATTUID]],Roster!C:F,4,FALSE)</f>
        <v>Super 3</v>
      </c>
      <c r="CM16" t="str">
        <f>VLOOKUP(Table2[[#This Row],[ATTUID]],Roster!C:J,8,FALSE)</f>
        <v>agent 73</v>
      </c>
      <c r="CN16" t="str">
        <f>VLOOKUP(Table2[[#This Row],[ATTUID]],Roster!C:X,22,FALSE)</f>
        <v>Wave 27</v>
      </c>
      <c r="CO16">
        <f>IF(Table2[[#This Row],[Request Resolved]]="Yes",1,0)</f>
        <v>1</v>
      </c>
      <c r="CP16">
        <f>IF(Table2[[#This Row],[Request Resolved]]="No",1,0)</f>
        <v>0</v>
      </c>
      <c r="CS16" s="7">
        <v>5</v>
      </c>
      <c r="CT16" s="6">
        <v>0</v>
      </c>
      <c r="CU16" s="6">
        <v>0</v>
      </c>
      <c r="CV16" s="6">
        <v>1</v>
      </c>
    </row>
    <row r="17" spans="1:100" x14ac:dyDescent="0.25">
      <c r="A17" s="35">
        <v>933206</v>
      </c>
      <c r="B17" s="12" t="s">
        <v>1297</v>
      </c>
      <c r="C17" s="12" t="s">
        <v>1297</v>
      </c>
      <c r="D17" s="12" t="s">
        <v>1297</v>
      </c>
      <c r="E17" t="s">
        <v>1238</v>
      </c>
      <c r="F17" t="s">
        <v>1407</v>
      </c>
      <c r="G17" s="35">
        <v>665229</v>
      </c>
      <c r="H17" t="s">
        <v>219</v>
      </c>
      <c r="I17" s="35">
        <v>876534</v>
      </c>
      <c r="J17" t="s">
        <v>219</v>
      </c>
      <c r="K17" s="14">
        <v>45170.456944444399</v>
      </c>
      <c r="L17" s="14">
        <v>45169.8125</v>
      </c>
      <c r="M17" s="15" t="s">
        <v>220</v>
      </c>
      <c r="N17" s="15" t="s">
        <v>220</v>
      </c>
      <c r="O17" s="15" t="s">
        <v>220</v>
      </c>
      <c r="P17" s="15" t="s">
        <v>223</v>
      </c>
      <c r="Q17" s="15" t="s">
        <v>332</v>
      </c>
      <c r="R17" s="15" t="s">
        <v>219</v>
      </c>
      <c r="S17" s="15" t="s">
        <v>223</v>
      </c>
      <c r="T17" s="15" t="s">
        <v>221</v>
      </c>
      <c r="U17" s="15" t="s">
        <v>219</v>
      </c>
      <c r="V17" t="s">
        <v>265</v>
      </c>
      <c r="W17" t="s">
        <v>225</v>
      </c>
      <c r="X17" t="s">
        <v>265</v>
      </c>
      <c r="Y17" t="s">
        <v>225</v>
      </c>
      <c r="Z17" t="s">
        <v>226</v>
      </c>
      <c r="AA17" t="s">
        <v>219</v>
      </c>
      <c r="AB17" t="s">
        <v>226</v>
      </c>
      <c r="AC17" t="s">
        <v>219</v>
      </c>
      <c r="AD17" s="12" t="s">
        <v>1297</v>
      </c>
      <c r="AE17" t="s">
        <v>227</v>
      </c>
      <c r="AF17" s="12" t="s">
        <v>1297</v>
      </c>
      <c r="AG17" t="s">
        <v>1703</v>
      </c>
      <c r="AH17" t="s">
        <v>228</v>
      </c>
      <c r="AI17" s="12" t="s">
        <v>1297</v>
      </c>
      <c r="AJ17" s="12" t="s">
        <v>1297</v>
      </c>
      <c r="AK17" s="12" t="s">
        <v>1297</v>
      </c>
      <c r="AL17" s="12" t="s">
        <v>1297</v>
      </c>
      <c r="AM17" s="12" t="s">
        <v>1297</v>
      </c>
      <c r="AN17" t="s">
        <v>219</v>
      </c>
      <c r="AO17" t="s">
        <v>219</v>
      </c>
      <c r="AP17" t="s">
        <v>229</v>
      </c>
      <c r="AQ17" t="s">
        <v>230</v>
      </c>
      <c r="AR17" t="s">
        <v>273</v>
      </c>
      <c r="AS17" t="s">
        <v>311</v>
      </c>
      <c r="AT17" t="s">
        <v>220</v>
      </c>
      <c r="AU17" t="s">
        <v>233</v>
      </c>
      <c r="AV17" t="s">
        <v>1719</v>
      </c>
      <c r="AW17" t="s">
        <v>219</v>
      </c>
      <c r="AX17" t="s">
        <v>1703</v>
      </c>
      <c r="AY17" t="s">
        <v>219</v>
      </c>
      <c r="AZ17" t="s">
        <v>219</v>
      </c>
      <c r="BA17" t="s">
        <v>219</v>
      </c>
      <c r="BB17" t="s">
        <v>219</v>
      </c>
      <c r="BC17" t="s">
        <v>234</v>
      </c>
      <c r="BD17" s="12" t="s">
        <v>1297</v>
      </c>
      <c r="BE17" t="s">
        <v>267</v>
      </c>
      <c r="BF17" t="s">
        <v>1297</v>
      </c>
      <c r="BG17" t="s">
        <v>1297</v>
      </c>
      <c r="BH17" t="s">
        <v>236</v>
      </c>
      <c r="BI17" t="s">
        <v>333</v>
      </c>
      <c r="BJ17" t="s">
        <v>277</v>
      </c>
      <c r="BK17" t="s">
        <v>1297</v>
      </c>
      <c r="BL17" t="s">
        <v>229</v>
      </c>
      <c r="BM17" t="s">
        <v>219</v>
      </c>
      <c r="BN17" t="s">
        <v>239</v>
      </c>
      <c r="BO17" t="s">
        <v>219</v>
      </c>
      <c r="BP17" t="s">
        <v>219</v>
      </c>
      <c r="BQ17" t="s">
        <v>1297</v>
      </c>
      <c r="BR17" t="s">
        <v>296</v>
      </c>
      <c r="BS17" t="s">
        <v>1703</v>
      </c>
      <c r="BT17" t="s">
        <v>1703</v>
      </c>
      <c r="BU17" t="s">
        <v>219</v>
      </c>
      <c r="BV17" t="s">
        <v>241</v>
      </c>
      <c r="BW17" t="s">
        <v>220</v>
      </c>
      <c r="BX17" t="s">
        <v>219</v>
      </c>
      <c r="BY17" t="s">
        <v>219</v>
      </c>
      <c r="BZ17" t="s">
        <v>242</v>
      </c>
      <c r="CA17" t="s">
        <v>1703</v>
      </c>
      <c r="CB17" s="14">
        <v>45171.389589236103</v>
      </c>
      <c r="CC17" t="s">
        <v>1703</v>
      </c>
      <c r="CD17" t="s">
        <v>1703</v>
      </c>
      <c r="CE17">
        <f>IFERROR(VLOOKUP(Table2[[#This Row],[Overall Rep Satisfaction]],$CS$2:$CV$21,2,FALSE),"")</f>
        <v>1</v>
      </c>
      <c r="CF17">
        <f>IFERROR(VLOOKUP(Table2[[#This Row],[Overall Rep Satisfaction]],$CS$2:$CV$21,3,FALSE),"")</f>
        <v>0</v>
      </c>
      <c r="CG17">
        <f>IFERROR(VLOOKUP(Table2[[#This Row],[Overall Rep Satisfaction]],$CS$2:$CV$21,4,FALSE),"")</f>
        <v>0</v>
      </c>
      <c r="CH17">
        <f>IFERROR(SUM(Table2[[#This Row],[Promoter]:[Detractor]],),"")</f>
        <v>1</v>
      </c>
      <c r="CI17" t="str">
        <f>TEXT(MONTH(Table2[[#This Row],[Survey Date]]),"##")&amp;" - "&amp;TEXT(Table2[[#This Row],[Survey Date]],"MMMM")</f>
        <v>9 - September</v>
      </c>
      <c r="CJ17" t="str">
        <f>TEXT(Table2[[#This Row],[Survey Date]],"DD-MMMM")</f>
        <v>01-September</v>
      </c>
      <c r="CK17" t="str">
        <f>"WK "&amp;WEEKNUM(Table2[[#This Row],[Survey Date]],1)</f>
        <v>WK 35</v>
      </c>
      <c r="CL17" t="str">
        <f>VLOOKUP(Table2[[#This Row],[ATTUID]],Roster!C:F,4,FALSE)</f>
        <v>Super 12</v>
      </c>
      <c r="CM17" t="str">
        <f>VLOOKUP(Table2[[#This Row],[ATTUID]],Roster!C:J,8,FALSE)</f>
        <v>agent 110</v>
      </c>
      <c r="CN17" t="str">
        <f>VLOOKUP(Table2[[#This Row],[ATTUID]],Roster!C:X,22,FALSE)</f>
        <v>Wave 30</v>
      </c>
      <c r="CO17">
        <f>IF(Table2[[#This Row],[Request Resolved]]="Yes",1,0)</f>
        <v>1</v>
      </c>
      <c r="CP17">
        <f>IF(Table2[[#This Row],[Request Resolved]]="No",1,0)</f>
        <v>0</v>
      </c>
      <c r="CS17" s="6">
        <v>6</v>
      </c>
      <c r="CT17" s="6">
        <v>0</v>
      </c>
      <c r="CU17" s="6">
        <v>0</v>
      </c>
      <c r="CV17" s="6">
        <v>1</v>
      </c>
    </row>
    <row r="18" spans="1:100" x14ac:dyDescent="0.25">
      <c r="A18" s="35">
        <v>674206</v>
      </c>
      <c r="B18" s="12" t="s">
        <v>1297</v>
      </c>
      <c r="C18" s="12" t="s">
        <v>1297</v>
      </c>
      <c r="D18" s="12" t="s">
        <v>1297</v>
      </c>
      <c r="E18" t="s">
        <v>1266</v>
      </c>
      <c r="F18" t="s">
        <v>1438</v>
      </c>
      <c r="G18" s="35">
        <v>982561</v>
      </c>
      <c r="H18" t="s">
        <v>219</v>
      </c>
      <c r="I18" s="35">
        <v>684523</v>
      </c>
      <c r="J18" t="s">
        <v>219</v>
      </c>
      <c r="K18" s="14">
        <v>45170.457638888904</v>
      </c>
      <c r="L18" s="14">
        <v>45169.404861111099</v>
      </c>
      <c r="M18" s="15" t="s">
        <v>220</v>
      </c>
      <c r="N18" s="15" t="s">
        <v>220</v>
      </c>
      <c r="O18" s="15" t="s">
        <v>220</v>
      </c>
      <c r="P18" s="15" t="s">
        <v>316</v>
      </c>
      <c r="Q18" s="15" t="s">
        <v>219</v>
      </c>
      <c r="R18" s="15" t="s">
        <v>219</v>
      </c>
      <c r="S18" s="15" t="s">
        <v>334</v>
      </c>
      <c r="T18" s="15" t="s">
        <v>221</v>
      </c>
      <c r="U18" s="15" t="s">
        <v>219</v>
      </c>
      <c r="V18" t="s">
        <v>263</v>
      </c>
      <c r="W18" t="s">
        <v>309</v>
      </c>
      <c r="X18" t="s">
        <v>263</v>
      </c>
      <c r="Y18" t="s">
        <v>309</v>
      </c>
      <c r="Z18" t="s">
        <v>226</v>
      </c>
      <c r="AA18" t="s">
        <v>219</v>
      </c>
      <c r="AB18" t="s">
        <v>226</v>
      </c>
      <c r="AC18" t="s">
        <v>219</v>
      </c>
      <c r="AD18" s="12" t="s">
        <v>1297</v>
      </c>
      <c r="AE18" t="s">
        <v>227</v>
      </c>
      <c r="AF18" s="12" t="s">
        <v>1297</v>
      </c>
      <c r="AG18" t="s">
        <v>1703</v>
      </c>
      <c r="AH18" t="s">
        <v>228</v>
      </c>
      <c r="AI18" s="12" t="s">
        <v>1297</v>
      </c>
      <c r="AJ18" s="12" t="s">
        <v>1297</v>
      </c>
      <c r="AK18" s="12" t="s">
        <v>1297</v>
      </c>
      <c r="AL18" s="12" t="s">
        <v>1297</v>
      </c>
      <c r="AM18" s="12" t="s">
        <v>1297</v>
      </c>
      <c r="AN18" t="s">
        <v>219</v>
      </c>
      <c r="AO18" t="s">
        <v>219</v>
      </c>
      <c r="AP18" t="s">
        <v>229</v>
      </c>
      <c r="AQ18" t="s">
        <v>230</v>
      </c>
      <c r="AR18" t="s">
        <v>273</v>
      </c>
      <c r="AS18" t="s">
        <v>294</v>
      </c>
      <c r="AT18" t="s">
        <v>220</v>
      </c>
      <c r="AU18" t="s">
        <v>233</v>
      </c>
      <c r="AV18" t="s">
        <v>1720</v>
      </c>
      <c r="AW18" t="s">
        <v>2368</v>
      </c>
      <c r="AX18" t="s">
        <v>1703</v>
      </c>
      <c r="AY18" t="s">
        <v>219</v>
      </c>
      <c r="AZ18" t="s">
        <v>219</v>
      </c>
      <c r="BA18" t="s">
        <v>219</v>
      </c>
      <c r="BB18" t="s">
        <v>219</v>
      </c>
      <c r="BC18" t="s">
        <v>234</v>
      </c>
      <c r="BD18" s="12" t="s">
        <v>1297</v>
      </c>
      <c r="BE18" t="s">
        <v>259</v>
      </c>
      <c r="BF18" t="s">
        <v>1297</v>
      </c>
      <c r="BG18" t="s">
        <v>1297</v>
      </c>
      <c r="BH18" t="s">
        <v>312</v>
      </c>
      <c r="BI18" t="s">
        <v>335</v>
      </c>
      <c r="BJ18" t="s">
        <v>295</v>
      </c>
      <c r="BK18" t="s">
        <v>1297</v>
      </c>
      <c r="BL18" t="s">
        <v>229</v>
      </c>
      <c r="BM18" t="s">
        <v>219</v>
      </c>
      <c r="BN18" t="s">
        <v>336</v>
      </c>
      <c r="BO18" t="s">
        <v>219</v>
      </c>
      <c r="BP18" t="s">
        <v>219</v>
      </c>
      <c r="BQ18" t="s">
        <v>1297</v>
      </c>
      <c r="BR18" t="s">
        <v>253</v>
      </c>
      <c r="BS18" t="s">
        <v>1703</v>
      </c>
      <c r="BT18" t="s">
        <v>1703</v>
      </c>
      <c r="BU18" t="s">
        <v>219</v>
      </c>
      <c r="BV18" t="s">
        <v>241</v>
      </c>
      <c r="BW18" t="s">
        <v>220</v>
      </c>
      <c r="BX18" t="s">
        <v>219</v>
      </c>
      <c r="BY18">
        <v>790164249210</v>
      </c>
      <c r="BZ18" t="s">
        <v>242</v>
      </c>
      <c r="CA18" t="s">
        <v>1703</v>
      </c>
      <c r="CB18" s="14">
        <v>45172.245019756898</v>
      </c>
      <c r="CC18" t="s">
        <v>1703</v>
      </c>
      <c r="CD18" t="s">
        <v>1703</v>
      </c>
      <c r="CE18">
        <f>IFERROR(VLOOKUP(Table2[[#This Row],[Overall Rep Satisfaction]],$CS$2:$CV$21,2,FALSE),"")</f>
        <v>0</v>
      </c>
      <c r="CF18">
        <f>IFERROR(VLOOKUP(Table2[[#This Row],[Overall Rep Satisfaction]],$CS$2:$CV$21,3,FALSE),"")</f>
        <v>1</v>
      </c>
      <c r="CG18">
        <f>IFERROR(VLOOKUP(Table2[[#This Row],[Overall Rep Satisfaction]],$CS$2:$CV$21,4,FALSE),"")</f>
        <v>0</v>
      </c>
      <c r="CH18">
        <f>IFERROR(SUM(Table2[[#This Row],[Promoter]:[Detractor]],),"")</f>
        <v>1</v>
      </c>
      <c r="CI18" t="str">
        <f>TEXT(MONTH(Table2[[#This Row],[Survey Date]]),"##")&amp;" - "&amp;TEXT(Table2[[#This Row],[Survey Date]],"MMMM")</f>
        <v>9 - September</v>
      </c>
      <c r="CJ18" t="str">
        <f>TEXT(Table2[[#This Row],[Survey Date]],"DD-MMMM")</f>
        <v>01-September</v>
      </c>
      <c r="CK18" t="str">
        <f>"WK "&amp;WEEKNUM(Table2[[#This Row],[Survey Date]],1)</f>
        <v>WK 35</v>
      </c>
      <c r="CL18" t="str">
        <f>VLOOKUP(Table2[[#This Row],[ATTUID]],Roster!C:F,4,FALSE)</f>
        <v>Super 9</v>
      </c>
      <c r="CM18" t="str">
        <f>VLOOKUP(Table2[[#This Row],[ATTUID]],Roster!C:J,8,FALSE)</f>
        <v>agent 141</v>
      </c>
      <c r="CN18" t="str">
        <f>VLOOKUP(Table2[[#This Row],[ATTUID]],Roster!C:X,22,FALSE)</f>
        <v>Wave 31</v>
      </c>
      <c r="CO18">
        <f>IF(Table2[[#This Row],[Request Resolved]]="Yes",1,0)</f>
        <v>1</v>
      </c>
      <c r="CP18">
        <f>IF(Table2[[#This Row],[Request Resolved]]="No",1,0)</f>
        <v>0</v>
      </c>
      <c r="CS18" s="7">
        <v>7</v>
      </c>
      <c r="CT18" s="6">
        <v>0</v>
      </c>
      <c r="CU18" s="6">
        <v>1</v>
      </c>
      <c r="CV18" s="6">
        <v>0</v>
      </c>
    </row>
    <row r="19" spans="1:100" x14ac:dyDescent="0.25">
      <c r="A19" s="35">
        <v>940206</v>
      </c>
      <c r="B19" s="12" t="s">
        <v>1297</v>
      </c>
      <c r="C19" s="12" t="s">
        <v>1297</v>
      </c>
      <c r="D19" s="12" t="s">
        <v>1297</v>
      </c>
      <c r="E19" t="s">
        <v>1140</v>
      </c>
      <c r="F19" t="s">
        <v>1305</v>
      </c>
      <c r="G19" s="35">
        <v>110412</v>
      </c>
      <c r="H19" t="s">
        <v>219</v>
      </c>
      <c r="I19" s="35">
        <v>111188</v>
      </c>
      <c r="J19" t="s">
        <v>219</v>
      </c>
      <c r="K19" s="14">
        <v>45170.458333333299</v>
      </c>
      <c r="L19" s="14">
        <v>45169.694444444402</v>
      </c>
      <c r="M19" s="15" t="s">
        <v>220</v>
      </c>
      <c r="N19" s="15" t="s">
        <v>220</v>
      </c>
      <c r="O19" s="15" t="s">
        <v>220</v>
      </c>
      <c r="P19" s="15" t="s">
        <v>223</v>
      </c>
      <c r="Q19" s="15" t="s">
        <v>337</v>
      </c>
      <c r="R19" s="15" t="s">
        <v>219</v>
      </c>
      <c r="S19" s="15" t="s">
        <v>338</v>
      </c>
      <c r="T19" s="15" t="s">
        <v>221</v>
      </c>
      <c r="U19" s="15" t="s">
        <v>219</v>
      </c>
      <c r="V19" t="s">
        <v>265</v>
      </c>
      <c r="W19" t="s">
        <v>225</v>
      </c>
      <c r="X19" t="s">
        <v>265</v>
      </c>
      <c r="Y19" t="s">
        <v>225</v>
      </c>
      <c r="Z19" t="s">
        <v>226</v>
      </c>
      <c r="AA19" t="s">
        <v>219</v>
      </c>
      <c r="AB19" t="s">
        <v>226</v>
      </c>
      <c r="AC19" t="s">
        <v>219</v>
      </c>
      <c r="AD19" s="12" t="s">
        <v>1297</v>
      </c>
      <c r="AE19" t="s">
        <v>227</v>
      </c>
      <c r="AF19" s="12" t="s">
        <v>1297</v>
      </c>
      <c r="AG19" t="s">
        <v>1703</v>
      </c>
      <c r="AH19" t="s">
        <v>228</v>
      </c>
      <c r="AI19" s="12" t="s">
        <v>1297</v>
      </c>
      <c r="AJ19" s="12" t="s">
        <v>1297</v>
      </c>
      <c r="AK19" s="12" t="s">
        <v>1297</v>
      </c>
      <c r="AL19" s="12" t="s">
        <v>1297</v>
      </c>
      <c r="AM19" s="12" t="s">
        <v>1297</v>
      </c>
      <c r="AN19" t="s">
        <v>219</v>
      </c>
      <c r="AO19" t="s">
        <v>219</v>
      </c>
      <c r="AP19" t="s">
        <v>229</v>
      </c>
      <c r="AQ19" t="s">
        <v>230</v>
      </c>
      <c r="AR19" t="s">
        <v>247</v>
      </c>
      <c r="AS19" t="s">
        <v>298</v>
      </c>
      <c r="AT19" t="s">
        <v>220</v>
      </c>
      <c r="AU19" t="s">
        <v>233</v>
      </c>
      <c r="AV19" t="s">
        <v>1721</v>
      </c>
      <c r="AW19" t="s">
        <v>2368</v>
      </c>
      <c r="AX19" t="s">
        <v>1703</v>
      </c>
      <c r="AY19" t="s">
        <v>219</v>
      </c>
      <c r="AZ19" t="s">
        <v>219</v>
      </c>
      <c r="BA19" t="s">
        <v>219</v>
      </c>
      <c r="BB19" t="s">
        <v>219</v>
      </c>
      <c r="BC19" t="s">
        <v>234</v>
      </c>
      <c r="BD19" s="12" t="s">
        <v>1297</v>
      </c>
      <c r="BE19" t="s">
        <v>304</v>
      </c>
      <c r="BF19" t="s">
        <v>1297</v>
      </c>
      <c r="BG19" t="s">
        <v>1297</v>
      </c>
      <c r="BH19" t="s">
        <v>312</v>
      </c>
      <c r="BI19" t="s">
        <v>339</v>
      </c>
      <c r="BJ19" t="s">
        <v>302</v>
      </c>
      <c r="BK19" t="s">
        <v>1297</v>
      </c>
      <c r="BL19" t="s">
        <v>229</v>
      </c>
      <c r="BM19" t="s">
        <v>219</v>
      </c>
      <c r="BN19" t="s">
        <v>336</v>
      </c>
      <c r="BO19" t="s">
        <v>219</v>
      </c>
      <c r="BP19" t="s">
        <v>219</v>
      </c>
      <c r="BQ19" t="s">
        <v>1297</v>
      </c>
      <c r="BR19" t="s">
        <v>240</v>
      </c>
      <c r="BS19" t="s">
        <v>1703</v>
      </c>
      <c r="BT19" t="s">
        <v>1703</v>
      </c>
      <c r="BU19" t="s">
        <v>219</v>
      </c>
      <c r="BV19" t="s">
        <v>241</v>
      </c>
      <c r="BW19" t="s">
        <v>220</v>
      </c>
      <c r="BX19" t="s">
        <v>219</v>
      </c>
      <c r="BY19">
        <v>790222550206</v>
      </c>
      <c r="BZ19" t="s">
        <v>242</v>
      </c>
      <c r="CA19" t="s">
        <v>1703</v>
      </c>
      <c r="CB19" s="14">
        <v>45171.389589236103</v>
      </c>
      <c r="CC19" t="s">
        <v>1703</v>
      </c>
      <c r="CD19" t="s">
        <v>1703</v>
      </c>
      <c r="CE19">
        <f>IFERROR(VLOOKUP(Table2[[#This Row],[Overall Rep Satisfaction]],$CS$2:$CV$21,2,FALSE),"")</f>
        <v>1</v>
      </c>
      <c r="CF19">
        <f>IFERROR(VLOOKUP(Table2[[#This Row],[Overall Rep Satisfaction]],$CS$2:$CV$21,3,FALSE),"")</f>
        <v>0</v>
      </c>
      <c r="CG19">
        <f>IFERROR(VLOOKUP(Table2[[#This Row],[Overall Rep Satisfaction]],$CS$2:$CV$21,4,FALSE),"")</f>
        <v>0</v>
      </c>
      <c r="CH19">
        <f>IFERROR(SUM(Table2[[#This Row],[Promoter]:[Detractor]],),"")</f>
        <v>1</v>
      </c>
      <c r="CI19" t="str">
        <f>TEXT(MONTH(Table2[[#This Row],[Survey Date]]),"##")&amp;" - "&amp;TEXT(Table2[[#This Row],[Survey Date]],"MMMM")</f>
        <v>9 - September</v>
      </c>
      <c r="CJ19" t="str">
        <f>TEXT(Table2[[#This Row],[Survey Date]],"DD-MMMM")</f>
        <v>01-September</v>
      </c>
      <c r="CK19" t="str">
        <f>"WK "&amp;WEEKNUM(Table2[[#This Row],[Survey Date]],1)</f>
        <v>WK 35</v>
      </c>
      <c r="CL19" t="str">
        <f>VLOOKUP(Table2[[#This Row],[ATTUID]],Roster!C:F,4,FALSE)</f>
        <v>Super 6</v>
      </c>
      <c r="CM19" t="str">
        <f>VLOOKUP(Table2[[#This Row],[ATTUID]],Roster!C:J,8,FALSE)</f>
        <v>agent 8</v>
      </c>
      <c r="CN19" t="str">
        <f>VLOOKUP(Table2[[#This Row],[ATTUID]],Roster!C:X,22,FALSE)</f>
        <v>Wave 10 B</v>
      </c>
      <c r="CO19">
        <f>IF(Table2[[#This Row],[Request Resolved]]="Yes",1,0)</f>
        <v>1</v>
      </c>
      <c r="CP19">
        <f>IF(Table2[[#This Row],[Request Resolved]]="No",1,0)</f>
        <v>0</v>
      </c>
      <c r="CS19" s="6">
        <v>8</v>
      </c>
      <c r="CT19" s="6">
        <v>0</v>
      </c>
      <c r="CU19" s="6">
        <v>1</v>
      </c>
      <c r="CV19" s="6">
        <v>0</v>
      </c>
    </row>
    <row r="20" spans="1:100" x14ac:dyDescent="0.25">
      <c r="A20" s="35">
        <v>588206</v>
      </c>
      <c r="B20" s="12" t="s">
        <v>1297</v>
      </c>
      <c r="C20" s="12" t="s">
        <v>1297</v>
      </c>
      <c r="D20" s="12" t="s">
        <v>1297</v>
      </c>
      <c r="E20" t="s">
        <v>1252</v>
      </c>
      <c r="F20" t="s">
        <v>1422</v>
      </c>
      <c r="G20" s="35">
        <v>530803</v>
      </c>
      <c r="H20" t="s">
        <v>219</v>
      </c>
      <c r="I20" s="35">
        <v>528534</v>
      </c>
      <c r="J20" t="s">
        <v>219</v>
      </c>
      <c r="K20" s="14">
        <v>45170.4597222222</v>
      </c>
      <c r="L20" s="14">
        <v>45169.887499999997</v>
      </c>
      <c r="M20" s="15" t="s">
        <v>220</v>
      </c>
      <c r="N20" s="15" t="s">
        <v>229</v>
      </c>
      <c r="O20" s="15" t="s">
        <v>220</v>
      </c>
      <c r="P20" s="15" t="s">
        <v>221</v>
      </c>
      <c r="Q20" s="15" t="s">
        <v>340</v>
      </c>
      <c r="R20" s="15" t="s">
        <v>229</v>
      </c>
      <c r="S20" s="15" t="s">
        <v>255</v>
      </c>
      <c r="T20" s="15" t="s">
        <v>316</v>
      </c>
      <c r="U20" s="15" t="s">
        <v>219</v>
      </c>
      <c r="V20" t="s">
        <v>224</v>
      </c>
      <c r="W20" t="s">
        <v>257</v>
      </c>
      <c r="X20" t="s">
        <v>224</v>
      </c>
      <c r="Y20" t="s">
        <v>257</v>
      </c>
      <c r="Z20" t="s">
        <v>317</v>
      </c>
      <c r="AA20" t="s">
        <v>219</v>
      </c>
      <c r="AB20" t="s">
        <v>317</v>
      </c>
      <c r="AC20" t="s">
        <v>219</v>
      </c>
      <c r="AD20" s="12" t="s">
        <v>1297</v>
      </c>
      <c r="AE20" t="s">
        <v>227</v>
      </c>
      <c r="AF20" s="12" t="s">
        <v>1297</v>
      </c>
      <c r="AG20" t="s">
        <v>1703</v>
      </c>
      <c r="AH20" t="s">
        <v>228</v>
      </c>
      <c r="AI20" s="12" t="s">
        <v>1297</v>
      </c>
      <c r="AJ20" s="12" t="s">
        <v>1297</v>
      </c>
      <c r="AK20" s="12" t="s">
        <v>1297</v>
      </c>
      <c r="AL20" s="12" t="s">
        <v>1297</v>
      </c>
      <c r="AM20" s="12" t="s">
        <v>1297</v>
      </c>
      <c r="AN20" t="s">
        <v>219</v>
      </c>
      <c r="AO20" t="s">
        <v>219</v>
      </c>
      <c r="AP20" t="s">
        <v>229</v>
      </c>
      <c r="AQ20" t="s">
        <v>230</v>
      </c>
      <c r="AR20" t="s">
        <v>273</v>
      </c>
      <c r="AS20" t="s">
        <v>341</v>
      </c>
      <c r="AT20" t="s">
        <v>220</v>
      </c>
      <c r="AU20" t="s">
        <v>233</v>
      </c>
      <c r="AV20" t="s">
        <v>1722</v>
      </c>
      <c r="AW20" t="s">
        <v>219</v>
      </c>
      <c r="AX20" t="s">
        <v>1703</v>
      </c>
      <c r="AY20" t="s">
        <v>219</v>
      </c>
      <c r="AZ20" t="s">
        <v>219</v>
      </c>
      <c r="BA20" t="s">
        <v>219</v>
      </c>
      <c r="BB20" t="s">
        <v>219</v>
      </c>
      <c r="BC20" t="s">
        <v>234</v>
      </c>
      <c r="BD20" s="12" t="s">
        <v>1297</v>
      </c>
      <c r="BE20" t="s">
        <v>259</v>
      </c>
      <c r="BF20" t="s">
        <v>1297</v>
      </c>
      <c r="BG20" t="s">
        <v>1297</v>
      </c>
      <c r="BH20" t="s">
        <v>236</v>
      </c>
      <c r="BI20" t="s">
        <v>342</v>
      </c>
      <c r="BJ20" t="s">
        <v>277</v>
      </c>
      <c r="BK20" t="s">
        <v>1297</v>
      </c>
      <c r="BL20" t="s">
        <v>229</v>
      </c>
      <c r="BM20" t="s">
        <v>219</v>
      </c>
      <c r="BN20" t="s">
        <v>239</v>
      </c>
      <c r="BO20" t="s">
        <v>219</v>
      </c>
      <c r="BP20" t="s">
        <v>219</v>
      </c>
      <c r="BQ20" t="s">
        <v>1297</v>
      </c>
      <c r="BR20" t="s">
        <v>296</v>
      </c>
      <c r="BS20" t="s">
        <v>1703</v>
      </c>
      <c r="BT20" t="s">
        <v>1703</v>
      </c>
      <c r="BU20" t="s">
        <v>219</v>
      </c>
      <c r="BV20" t="s">
        <v>241</v>
      </c>
      <c r="BW20" t="s">
        <v>220</v>
      </c>
      <c r="BX20" t="s">
        <v>219</v>
      </c>
      <c r="BY20">
        <v>790523631721</v>
      </c>
      <c r="BZ20" t="s">
        <v>242</v>
      </c>
      <c r="CA20" t="s">
        <v>1703</v>
      </c>
      <c r="CB20" s="14">
        <v>45172.245019756898</v>
      </c>
      <c r="CC20" t="s">
        <v>1703</v>
      </c>
      <c r="CD20" t="s">
        <v>1703</v>
      </c>
      <c r="CE20">
        <f>IFERROR(VLOOKUP(Table2[[#This Row],[Overall Rep Satisfaction]],$CS$2:$CV$21,2,FALSE),"")</f>
        <v>0</v>
      </c>
      <c r="CF20">
        <f>IFERROR(VLOOKUP(Table2[[#This Row],[Overall Rep Satisfaction]],$CS$2:$CV$21,3,FALSE),"")</f>
        <v>1</v>
      </c>
      <c r="CG20">
        <f>IFERROR(VLOOKUP(Table2[[#This Row],[Overall Rep Satisfaction]],$CS$2:$CV$21,4,FALSE),"")</f>
        <v>0</v>
      </c>
      <c r="CH20">
        <f>IFERROR(SUM(Table2[[#This Row],[Promoter]:[Detractor]],),"")</f>
        <v>1</v>
      </c>
      <c r="CI20" t="str">
        <f>TEXT(MONTH(Table2[[#This Row],[Survey Date]]),"##")&amp;" - "&amp;TEXT(Table2[[#This Row],[Survey Date]],"MMMM")</f>
        <v>9 - September</v>
      </c>
      <c r="CJ20" t="str">
        <f>TEXT(Table2[[#This Row],[Survey Date]],"DD-MMMM")</f>
        <v>01-September</v>
      </c>
      <c r="CK20" t="str">
        <f>"WK "&amp;WEEKNUM(Table2[[#This Row],[Survey Date]],1)</f>
        <v>WK 35</v>
      </c>
      <c r="CL20" t="str">
        <f>VLOOKUP(Table2[[#This Row],[ATTUID]],Roster!C:F,4,FALSE)</f>
        <v>Super 12</v>
      </c>
      <c r="CM20" t="str">
        <f>VLOOKUP(Table2[[#This Row],[ATTUID]],Roster!C:J,8,FALSE)</f>
        <v>agent 125</v>
      </c>
      <c r="CN20" t="str">
        <f>VLOOKUP(Table2[[#This Row],[ATTUID]],Roster!C:X,22,FALSE)</f>
        <v>Wave 30</v>
      </c>
      <c r="CO20">
        <f>IF(Table2[[#This Row],[Request Resolved]]="Yes",1,0)</f>
        <v>0</v>
      </c>
      <c r="CP20">
        <f>IF(Table2[[#This Row],[Request Resolved]]="No",1,0)</f>
        <v>1</v>
      </c>
      <c r="CS20" s="7">
        <v>9</v>
      </c>
      <c r="CT20" s="6">
        <v>1</v>
      </c>
      <c r="CU20" s="6">
        <v>0</v>
      </c>
      <c r="CV20" s="6">
        <v>0</v>
      </c>
    </row>
    <row r="21" spans="1:100" x14ac:dyDescent="0.25">
      <c r="A21" s="35">
        <v>715206</v>
      </c>
      <c r="B21" s="12" t="s">
        <v>1297</v>
      </c>
      <c r="C21" s="12" t="s">
        <v>1297</v>
      </c>
      <c r="D21" s="12" t="s">
        <v>1297</v>
      </c>
      <c r="E21" t="s">
        <v>1196</v>
      </c>
      <c r="F21" t="s">
        <v>1361</v>
      </c>
      <c r="G21" s="35">
        <v>116443</v>
      </c>
      <c r="H21" t="s">
        <v>219</v>
      </c>
      <c r="I21" s="35">
        <v>840418</v>
      </c>
      <c r="J21" t="s">
        <v>219</v>
      </c>
      <c r="K21" s="14">
        <v>45170.467361111099</v>
      </c>
      <c r="L21" s="14">
        <v>45169.55</v>
      </c>
      <c r="M21" s="15" t="s">
        <v>220</v>
      </c>
      <c r="N21" s="15" t="s">
        <v>220</v>
      </c>
      <c r="O21" s="15" t="s">
        <v>220</v>
      </c>
      <c r="P21" s="15" t="s">
        <v>223</v>
      </c>
      <c r="Q21" s="15" t="s">
        <v>219</v>
      </c>
      <c r="R21" s="15" t="s">
        <v>219</v>
      </c>
      <c r="S21" s="15" t="s">
        <v>244</v>
      </c>
      <c r="T21" s="15" t="s">
        <v>219</v>
      </c>
      <c r="U21" s="15" t="s">
        <v>219</v>
      </c>
      <c r="V21" t="s">
        <v>265</v>
      </c>
      <c r="W21" t="s">
        <v>246</v>
      </c>
      <c r="X21" t="s">
        <v>265</v>
      </c>
      <c r="Y21" t="s">
        <v>246</v>
      </c>
      <c r="Z21" t="s">
        <v>219</v>
      </c>
      <c r="AA21" t="s">
        <v>219</v>
      </c>
      <c r="AB21" t="s">
        <v>219</v>
      </c>
      <c r="AC21" t="s">
        <v>219</v>
      </c>
      <c r="AD21" s="12" t="s">
        <v>1297</v>
      </c>
      <c r="AE21" t="s">
        <v>227</v>
      </c>
      <c r="AF21" s="12" t="s">
        <v>1297</v>
      </c>
      <c r="AG21" t="s">
        <v>1703</v>
      </c>
      <c r="AH21" t="s">
        <v>228</v>
      </c>
      <c r="AI21" s="12" t="s">
        <v>1297</v>
      </c>
      <c r="AJ21" s="12" t="s">
        <v>1297</v>
      </c>
      <c r="AK21" s="12" t="s">
        <v>1297</v>
      </c>
      <c r="AL21" s="12" t="s">
        <v>1297</v>
      </c>
      <c r="AM21" s="12" t="s">
        <v>1297</v>
      </c>
      <c r="AN21" t="s">
        <v>219</v>
      </c>
      <c r="AO21" t="s">
        <v>219</v>
      </c>
      <c r="AP21" t="s">
        <v>229</v>
      </c>
      <c r="AQ21" t="s">
        <v>230</v>
      </c>
      <c r="AR21" t="s">
        <v>247</v>
      </c>
      <c r="AS21" t="s">
        <v>343</v>
      </c>
      <c r="AT21" t="s">
        <v>220</v>
      </c>
      <c r="AU21" t="s">
        <v>233</v>
      </c>
      <c r="AV21" t="s">
        <v>1723</v>
      </c>
      <c r="AW21" t="s">
        <v>219</v>
      </c>
      <c r="AX21" t="s">
        <v>1703</v>
      </c>
      <c r="AY21" t="s">
        <v>219</v>
      </c>
      <c r="AZ21" t="s">
        <v>219</v>
      </c>
      <c r="BA21" t="s">
        <v>219</v>
      </c>
      <c r="BB21" t="s">
        <v>219</v>
      </c>
      <c r="BC21" t="s">
        <v>234</v>
      </c>
      <c r="BD21" s="12" t="s">
        <v>1297</v>
      </c>
      <c r="BE21" t="s">
        <v>304</v>
      </c>
      <c r="BF21" t="s">
        <v>1297</v>
      </c>
      <c r="BG21" t="s">
        <v>1297</v>
      </c>
      <c r="BH21" t="s">
        <v>344</v>
      </c>
      <c r="BI21" t="s">
        <v>345</v>
      </c>
      <c r="BJ21" t="s">
        <v>346</v>
      </c>
      <c r="BK21" t="s">
        <v>1297</v>
      </c>
      <c r="BL21" t="s">
        <v>229</v>
      </c>
      <c r="BM21" t="s">
        <v>219</v>
      </c>
      <c r="BN21" t="s">
        <v>347</v>
      </c>
      <c r="BO21" t="s">
        <v>219</v>
      </c>
      <c r="BP21" t="s">
        <v>219</v>
      </c>
      <c r="BQ21" t="s">
        <v>1297</v>
      </c>
      <c r="BR21" t="s">
        <v>279</v>
      </c>
      <c r="BS21" t="s">
        <v>1703</v>
      </c>
      <c r="BT21" t="s">
        <v>1703</v>
      </c>
      <c r="BU21" t="s">
        <v>219</v>
      </c>
      <c r="BV21" t="s">
        <v>241</v>
      </c>
      <c r="BW21" t="s">
        <v>220</v>
      </c>
      <c r="BX21" t="s">
        <v>219</v>
      </c>
      <c r="BY21">
        <v>800029505596</v>
      </c>
      <c r="BZ21" t="s">
        <v>242</v>
      </c>
      <c r="CA21" t="s">
        <v>1703</v>
      </c>
      <c r="CB21" s="14">
        <v>45172.245019756898</v>
      </c>
      <c r="CC21" t="s">
        <v>1703</v>
      </c>
      <c r="CD21" t="s">
        <v>1703</v>
      </c>
      <c r="CE21">
        <f>IFERROR(VLOOKUP(Table2[[#This Row],[Overall Rep Satisfaction]],$CS$2:$CV$21,2,FALSE),"")</f>
        <v>0</v>
      </c>
      <c r="CF21">
        <f>IFERROR(VLOOKUP(Table2[[#This Row],[Overall Rep Satisfaction]],$CS$2:$CV$21,3,FALSE),"")</f>
        <v>0</v>
      </c>
      <c r="CG21">
        <f>IFERROR(VLOOKUP(Table2[[#This Row],[Overall Rep Satisfaction]],$CS$2:$CV$21,4,FALSE),"")</f>
        <v>1</v>
      </c>
      <c r="CH21">
        <f>IFERROR(SUM(Table2[[#This Row],[Promoter]:[Detractor]],),"")</f>
        <v>1</v>
      </c>
      <c r="CI21" t="str">
        <f>TEXT(MONTH(Table2[[#This Row],[Survey Date]]),"##")&amp;" - "&amp;TEXT(Table2[[#This Row],[Survey Date]],"MMMM")</f>
        <v>9 - September</v>
      </c>
      <c r="CJ21" t="str">
        <f>TEXT(Table2[[#This Row],[Survey Date]],"DD-MMMM")</f>
        <v>01-September</v>
      </c>
      <c r="CK21" t="str">
        <f>"WK "&amp;WEEKNUM(Table2[[#This Row],[Survey Date]],1)</f>
        <v>WK 35</v>
      </c>
      <c r="CL21" t="str">
        <f>VLOOKUP(Table2[[#This Row],[ATTUID]],Roster!C:F,4,FALSE)</f>
        <v>Super 9</v>
      </c>
      <c r="CM21" t="str">
        <f>VLOOKUP(Table2[[#This Row],[ATTUID]],Roster!C:J,8,FALSE)</f>
        <v>agent 64</v>
      </c>
      <c r="CN21" t="str">
        <f>VLOOKUP(Table2[[#This Row],[ATTUID]],Roster!C:X,22,FALSE)</f>
        <v>Wave 25</v>
      </c>
      <c r="CO21">
        <f>IF(Table2[[#This Row],[Request Resolved]]="Yes",1,0)</f>
        <v>0</v>
      </c>
      <c r="CP21">
        <f>IF(Table2[[#This Row],[Request Resolved]]="No",1,0)</f>
        <v>0</v>
      </c>
      <c r="CS21" s="6">
        <v>1</v>
      </c>
      <c r="CT21" s="6">
        <v>0</v>
      </c>
      <c r="CU21" s="6">
        <v>0</v>
      </c>
      <c r="CV21" s="6">
        <v>1</v>
      </c>
    </row>
    <row r="22" spans="1:100" x14ac:dyDescent="0.25">
      <c r="A22" s="35">
        <v>703206</v>
      </c>
      <c r="B22" s="12" t="s">
        <v>1297</v>
      </c>
      <c r="C22" s="12" t="s">
        <v>1297</v>
      </c>
      <c r="D22" s="12" t="s">
        <v>1297</v>
      </c>
      <c r="E22" t="s">
        <v>1166</v>
      </c>
      <c r="F22" t="s">
        <v>1331</v>
      </c>
      <c r="G22" s="35">
        <v>441606</v>
      </c>
      <c r="H22" t="s">
        <v>219</v>
      </c>
      <c r="I22" s="35">
        <v>931545</v>
      </c>
      <c r="J22" t="s">
        <v>219</v>
      </c>
      <c r="K22" s="14">
        <v>45170.468055555597</v>
      </c>
      <c r="L22" s="14">
        <v>45169.685416666704</v>
      </c>
      <c r="M22" s="15" t="s">
        <v>220</v>
      </c>
      <c r="N22" s="15" t="s">
        <v>220</v>
      </c>
      <c r="O22" s="15" t="s">
        <v>220</v>
      </c>
      <c r="P22" s="15" t="s">
        <v>223</v>
      </c>
      <c r="Q22" s="15" t="s">
        <v>219</v>
      </c>
      <c r="R22" s="15" t="s">
        <v>219</v>
      </c>
      <c r="S22" s="15" t="s">
        <v>223</v>
      </c>
      <c r="T22" s="15" t="s">
        <v>221</v>
      </c>
      <c r="U22" s="15" t="s">
        <v>219</v>
      </c>
      <c r="V22" t="s">
        <v>265</v>
      </c>
      <c r="W22" t="s">
        <v>225</v>
      </c>
      <c r="X22" t="s">
        <v>265</v>
      </c>
      <c r="Y22" t="s">
        <v>225</v>
      </c>
      <c r="Z22" t="s">
        <v>226</v>
      </c>
      <c r="AA22" t="s">
        <v>219</v>
      </c>
      <c r="AB22" t="s">
        <v>226</v>
      </c>
      <c r="AC22" t="s">
        <v>219</v>
      </c>
      <c r="AD22" s="12" t="s">
        <v>1297</v>
      </c>
      <c r="AE22" t="s">
        <v>227</v>
      </c>
      <c r="AF22" s="12" t="s">
        <v>1297</v>
      </c>
      <c r="AG22" t="s">
        <v>1703</v>
      </c>
      <c r="AH22" t="s">
        <v>228</v>
      </c>
      <c r="AI22" s="12" t="s">
        <v>1297</v>
      </c>
      <c r="AJ22" s="12" t="s">
        <v>1297</v>
      </c>
      <c r="AK22" s="12" t="s">
        <v>1297</v>
      </c>
      <c r="AL22" s="12" t="s">
        <v>1297</v>
      </c>
      <c r="AM22" s="12" t="s">
        <v>1297</v>
      </c>
      <c r="AN22" t="s">
        <v>219</v>
      </c>
      <c r="AO22" t="s">
        <v>219</v>
      </c>
      <c r="AP22" t="s">
        <v>229</v>
      </c>
      <c r="AQ22" t="s">
        <v>230</v>
      </c>
      <c r="AR22" t="s">
        <v>273</v>
      </c>
      <c r="AS22" t="s">
        <v>327</v>
      </c>
      <c r="AT22" t="s">
        <v>220</v>
      </c>
      <c r="AU22" t="s">
        <v>233</v>
      </c>
      <c r="AV22" t="s">
        <v>1724</v>
      </c>
      <c r="AW22" t="s">
        <v>219</v>
      </c>
      <c r="AX22" t="s">
        <v>1703</v>
      </c>
      <c r="AY22" t="s">
        <v>219</v>
      </c>
      <c r="AZ22" t="s">
        <v>219</v>
      </c>
      <c r="BA22" t="s">
        <v>219</v>
      </c>
      <c r="BB22" t="s">
        <v>219</v>
      </c>
      <c r="BC22" t="s">
        <v>234</v>
      </c>
      <c r="BD22" s="12" t="s">
        <v>1297</v>
      </c>
      <c r="BE22" t="s">
        <v>348</v>
      </c>
      <c r="BF22" t="s">
        <v>1297</v>
      </c>
      <c r="BG22" t="s">
        <v>1297</v>
      </c>
      <c r="BH22" t="s">
        <v>300</v>
      </c>
      <c r="BI22" t="s">
        <v>349</v>
      </c>
      <c r="BJ22" t="s">
        <v>329</v>
      </c>
      <c r="BK22" t="s">
        <v>1297</v>
      </c>
      <c r="BL22" t="s">
        <v>229</v>
      </c>
      <c r="BM22" t="s">
        <v>219</v>
      </c>
      <c r="BN22" t="s">
        <v>350</v>
      </c>
      <c r="BO22" t="s">
        <v>219</v>
      </c>
      <c r="BP22" t="s">
        <v>219</v>
      </c>
      <c r="BQ22" t="s">
        <v>1297</v>
      </c>
      <c r="BR22" t="s">
        <v>240</v>
      </c>
      <c r="BS22" t="s">
        <v>1703</v>
      </c>
      <c r="BT22" t="s">
        <v>1703</v>
      </c>
      <c r="BU22" t="s">
        <v>219</v>
      </c>
      <c r="BV22" t="s">
        <v>241</v>
      </c>
      <c r="BW22" t="s">
        <v>220</v>
      </c>
      <c r="BX22" t="s">
        <v>219</v>
      </c>
      <c r="BY22">
        <v>790546671762</v>
      </c>
      <c r="BZ22" t="s">
        <v>242</v>
      </c>
      <c r="CA22" t="s">
        <v>1703</v>
      </c>
      <c r="CB22" s="14">
        <v>45172.245019756898</v>
      </c>
      <c r="CC22" t="s">
        <v>1703</v>
      </c>
      <c r="CD22" t="s">
        <v>1703</v>
      </c>
      <c r="CE22">
        <f>IFERROR(VLOOKUP(Table2[[#This Row],[Overall Rep Satisfaction]],$CS$2:$CV$21,2,FALSE),"")</f>
        <v>1</v>
      </c>
      <c r="CF22">
        <f>IFERROR(VLOOKUP(Table2[[#This Row],[Overall Rep Satisfaction]],$CS$2:$CV$21,3,FALSE),"")</f>
        <v>0</v>
      </c>
      <c r="CG22">
        <f>IFERROR(VLOOKUP(Table2[[#This Row],[Overall Rep Satisfaction]],$CS$2:$CV$21,4,FALSE),"")</f>
        <v>0</v>
      </c>
      <c r="CH22">
        <f>IFERROR(SUM(Table2[[#This Row],[Promoter]:[Detractor]],),"")</f>
        <v>1</v>
      </c>
      <c r="CI22" t="str">
        <f>TEXT(MONTH(Table2[[#This Row],[Survey Date]]),"##")&amp;" - "&amp;TEXT(Table2[[#This Row],[Survey Date]],"MMMM")</f>
        <v>9 - September</v>
      </c>
      <c r="CJ22" t="str">
        <f>TEXT(Table2[[#This Row],[Survey Date]],"DD-MMMM")</f>
        <v>01-September</v>
      </c>
      <c r="CK22" t="str">
        <f>"WK "&amp;WEEKNUM(Table2[[#This Row],[Survey Date]],1)</f>
        <v>WK 35</v>
      </c>
      <c r="CL22" t="str">
        <f>VLOOKUP(Table2[[#This Row],[ATTUID]],Roster!C:F,4,FALSE)</f>
        <v>Super 1</v>
      </c>
      <c r="CM22" t="str">
        <f>VLOOKUP(Table2[[#This Row],[ATTUID]],Roster!C:J,8,FALSE)</f>
        <v>agent 34</v>
      </c>
      <c r="CN22" t="str">
        <f>VLOOKUP(Table2[[#This Row],[ATTUID]],Roster!C:X,22,FALSE)</f>
        <v>Wave 19</v>
      </c>
      <c r="CO22">
        <f>IF(Table2[[#This Row],[Request Resolved]]="Yes",1,0)</f>
        <v>1</v>
      </c>
      <c r="CP22">
        <f>IF(Table2[[#This Row],[Request Resolved]]="No",1,0)</f>
        <v>0</v>
      </c>
    </row>
    <row r="23" spans="1:100" x14ac:dyDescent="0.25">
      <c r="A23" s="35">
        <v>21206</v>
      </c>
      <c r="B23" s="12" t="s">
        <v>1297</v>
      </c>
      <c r="C23" s="12" t="s">
        <v>1297</v>
      </c>
      <c r="D23" s="12" t="s">
        <v>1297</v>
      </c>
      <c r="E23" t="s">
        <v>1249</v>
      </c>
      <c r="F23" t="s">
        <v>1419</v>
      </c>
      <c r="G23" s="35">
        <v>760870</v>
      </c>
      <c r="H23" t="s">
        <v>219</v>
      </c>
      <c r="I23" s="35">
        <v>444133</v>
      </c>
      <c r="J23" t="s">
        <v>219</v>
      </c>
      <c r="K23" s="14">
        <v>45170.474305555603</v>
      </c>
      <c r="L23" s="14">
        <v>45169.777083333298</v>
      </c>
      <c r="M23" s="15" t="s">
        <v>220</v>
      </c>
      <c r="N23" s="15" t="s">
        <v>220</v>
      </c>
      <c r="O23" s="15" t="s">
        <v>220</v>
      </c>
      <c r="P23" s="15" t="s">
        <v>223</v>
      </c>
      <c r="Q23" s="15" t="s">
        <v>351</v>
      </c>
      <c r="R23" s="15" t="s">
        <v>219</v>
      </c>
      <c r="S23" s="15" t="s">
        <v>223</v>
      </c>
      <c r="T23" s="15" t="s">
        <v>221</v>
      </c>
      <c r="U23" s="15" t="s">
        <v>219</v>
      </c>
      <c r="V23" t="s">
        <v>265</v>
      </c>
      <c r="W23" t="s">
        <v>225</v>
      </c>
      <c r="X23" t="s">
        <v>265</v>
      </c>
      <c r="Y23" t="s">
        <v>225</v>
      </c>
      <c r="Z23" t="s">
        <v>226</v>
      </c>
      <c r="AA23" t="s">
        <v>219</v>
      </c>
      <c r="AB23" t="s">
        <v>226</v>
      </c>
      <c r="AC23" t="s">
        <v>219</v>
      </c>
      <c r="AD23" s="12" t="s">
        <v>1297</v>
      </c>
      <c r="AE23" t="s">
        <v>227</v>
      </c>
      <c r="AF23" s="12" t="s">
        <v>1297</v>
      </c>
      <c r="AG23" t="s">
        <v>1703</v>
      </c>
      <c r="AH23" t="s">
        <v>228</v>
      </c>
      <c r="AI23" s="12" t="s">
        <v>1297</v>
      </c>
      <c r="AJ23" s="12" t="s">
        <v>1297</v>
      </c>
      <c r="AK23" s="12" t="s">
        <v>1297</v>
      </c>
      <c r="AL23" s="12" t="s">
        <v>1297</v>
      </c>
      <c r="AM23" s="12" t="s">
        <v>1297</v>
      </c>
      <c r="AN23" t="s">
        <v>219</v>
      </c>
      <c r="AO23" t="s">
        <v>219</v>
      </c>
      <c r="AP23" t="s">
        <v>229</v>
      </c>
      <c r="AQ23" t="s">
        <v>230</v>
      </c>
      <c r="AR23" t="s">
        <v>231</v>
      </c>
      <c r="AS23" t="s">
        <v>258</v>
      </c>
      <c r="AT23" t="s">
        <v>229</v>
      </c>
      <c r="AU23" t="s">
        <v>233</v>
      </c>
      <c r="AV23" t="s">
        <v>1725</v>
      </c>
      <c r="AW23" t="s">
        <v>2368</v>
      </c>
      <c r="AX23" t="s">
        <v>1703</v>
      </c>
      <c r="AY23" t="s">
        <v>219</v>
      </c>
      <c r="AZ23" t="s">
        <v>219</v>
      </c>
      <c r="BA23" t="s">
        <v>219</v>
      </c>
      <c r="BB23" t="s">
        <v>219</v>
      </c>
      <c r="BC23" t="s">
        <v>234</v>
      </c>
      <c r="BD23" s="12" t="s">
        <v>1297</v>
      </c>
      <c r="BE23" t="s">
        <v>267</v>
      </c>
      <c r="BF23" t="s">
        <v>1297</v>
      </c>
      <c r="BG23" t="s">
        <v>1297</v>
      </c>
      <c r="BH23" t="s">
        <v>344</v>
      </c>
      <c r="BI23" t="s">
        <v>345</v>
      </c>
      <c r="BJ23" t="s">
        <v>261</v>
      </c>
      <c r="BK23" t="s">
        <v>1297</v>
      </c>
      <c r="BL23" t="s">
        <v>229</v>
      </c>
      <c r="BM23" t="s">
        <v>219</v>
      </c>
      <c r="BN23" t="s">
        <v>347</v>
      </c>
      <c r="BO23" t="s">
        <v>219</v>
      </c>
      <c r="BP23" t="s">
        <v>219</v>
      </c>
      <c r="BQ23" t="s">
        <v>1297</v>
      </c>
      <c r="BR23" t="s">
        <v>296</v>
      </c>
      <c r="BS23" t="s">
        <v>1703</v>
      </c>
      <c r="BT23" t="s">
        <v>1703</v>
      </c>
      <c r="BU23" t="s">
        <v>219</v>
      </c>
      <c r="BV23" t="s">
        <v>241</v>
      </c>
      <c r="BW23" t="s">
        <v>220</v>
      </c>
      <c r="BX23" t="s">
        <v>219</v>
      </c>
      <c r="BY23">
        <v>800479429919</v>
      </c>
      <c r="BZ23" t="s">
        <v>242</v>
      </c>
      <c r="CA23" t="s">
        <v>1703</v>
      </c>
      <c r="CB23" s="14">
        <v>45171.389589236103</v>
      </c>
      <c r="CC23" t="s">
        <v>1703</v>
      </c>
      <c r="CD23" t="s">
        <v>1703</v>
      </c>
      <c r="CE23">
        <f>IFERROR(VLOOKUP(Table2[[#This Row],[Overall Rep Satisfaction]],$CS$2:$CV$21,2,FALSE),"")</f>
        <v>1</v>
      </c>
      <c r="CF23">
        <f>IFERROR(VLOOKUP(Table2[[#This Row],[Overall Rep Satisfaction]],$CS$2:$CV$21,3,FALSE),"")</f>
        <v>0</v>
      </c>
      <c r="CG23">
        <f>IFERROR(VLOOKUP(Table2[[#This Row],[Overall Rep Satisfaction]],$CS$2:$CV$21,4,FALSE),"")</f>
        <v>0</v>
      </c>
      <c r="CH23">
        <f>IFERROR(SUM(Table2[[#This Row],[Promoter]:[Detractor]],),"")</f>
        <v>1</v>
      </c>
      <c r="CI23" t="str">
        <f>TEXT(MONTH(Table2[[#This Row],[Survey Date]]),"##")&amp;" - "&amp;TEXT(Table2[[#This Row],[Survey Date]],"MMMM")</f>
        <v>9 - September</v>
      </c>
      <c r="CJ23" t="str">
        <f>TEXT(Table2[[#This Row],[Survey Date]],"DD-MMMM")</f>
        <v>01-September</v>
      </c>
      <c r="CK23" t="str">
        <f>"WK "&amp;WEEKNUM(Table2[[#This Row],[Survey Date]],1)</f>
        <v>WK 35</v>
      </c>
      <c r="CL23" t="str">
        <f>VLOOKUP(Table2[[#This Row],[ATTUID]],Roster!C:F,4,FALSE)</f>
        <v>Super 12</v>
      </c>
      <c r="CM23" t="str">
        <f>VLOOKUP(Table2[[#This Row],[ATTUID]],Roster!C:J,8,FALSE)</f>
        <v>agent 122</v>
      </c>
      <c r="CN23" t="str">
        <f>VLOOKUP(Table2[[#This Row],[ATTUID]],Roster!C:X,22,FALSE)</f>
        <v>Wave 30</v>
      </c>
      <c r="CO23">
        <f>IF(Table2[[#This Row],[Request Resolved]]="Yes",1,0)</f>
        <v>1</v>
      </c>
      <c r="CP23">
        <f>IF(Table2[[#This Row],[Request Resolved]]="No",1,0)</f>
        <v>0</v>
      </c>
    </row>
    <row r="24" spans="1:100" x14ac:dyDescent="0.25">
      <c r="A24" s="35">
        <v>122206</v>
      </c>
      <c r="B24" s="12" t="s">
        <v>1297</v>
      </c>
      <c r="C24" s="12" t="s">
        <v>1297</v>
      </c>
      <c r="D24" s="12" t="s">
        <v>1297</v>
      </c>
      <c r="E24" t="s">
        <v>1255</v>
      </c>
      <c r="F24" t="s">
        <v>1425</v>
      </c>
      <c r="G24" s="35">
        <v>467985</v>
      </c>
      <c r="H24" t="s">
        <v>219</v>
      </c>
      <c r="I24" s="35">
        <v>866578</v>
      </c>
      <c r="J24" t="s">
        <v>219</v>
      </c>
      <c r="K24" s="14">
        <v>45170.474305555603</v>
      </c>
      <c r="L24" s="14">
        <v>45169.643750000003</v>
      </c>
      <c r="M24" s="15" t="s">
        <v>220</v>
      </c>
      <c r="N24" s="15" t="s">
        <v>220</v>
      </c>
      <c r="O24" s="15" t="s">
        <v>220</v>
      </c>
      <c r="P24" s="15" t="s">
        <v>325</v>
      </c>
      <c r="Q24" s="15" t="s">
        <v>219</v>
      </c>
      <c r="R24" s="15" t="s">
        <v>219</v>
      </c>
      <c r="S24" s="15" t="s">
        <v>223</v>
      </c>
      <c r="T24" s="15" t="s">
        <v>221</v>
      </c>
      <c r="U24" s="15" t="s">
        <v>219</v>
      </c>
      <c r="V24" t="s">
        <v>280</v>
      </c>
      <c r="W24" t="s">
        <v>225</v>
      </c>
      <c r="X24" t="s">
        <v>280</v>
      </c>
      <c r="Y24" t="s">
        <v>225</v>
      </c>
      <c r="Z24" t="s">
        <v>226</v>
      </c>
      <c r="AA24" t="s">
        <v>219</v>
      </c>
      <c r="AB24" t="s">
        <v>226</v>
      </c>
      <c r="AC24" t="s">
        <v>219</v>
      </c>
      <c r="AD24" s="12" t="s">
        <v>1297</v>
      </c>
      <c r="AE24" t="s">
        <v>227</v>
      </c>
      <c r="AF24" s="12" t="s">
        <v>1297</v>
      </c>
      <c r="AG24" t="s">
        <v>1703</v>
      </c>
      <c r="AH24" t="s">
        <v>228</v>
      </c>
      <c r="AI24" s="12" t="s">
        <v>1297</v>
      </c>
      <c r="AJ24" s="12" t="s">
        <v>1297</v>
      </c>
      <c r="AK24" s="12" t="s">
        <v>1297</v>
      </c>
      <c r="AL24" s="12" t="s">
        <v>1297</v>
      </c>
      <c r="AM24" s="12" t="s">
        <v>1297</v>
      </c>
      <c r="AN24" t="s">
        <v>219</v>
      </c>
      <c r="AO24" t="s">
        <v>219</v>
      </c>
      <c r="AP24" t="s">
        <v>229</v>
      </c>
      <c r="AQ24" t="s">
        <v>230</v>
      </c>
      <c r="AR24" t="s">
        <v>273</v>
      </c>
      <c r="AS24" t="s">
        <v>352</v>
      </c>
      <c r="AT24" t="s">
        <v>229</v>
      </c>
      <c r="AU24" t="s">
        <v>233</v>
      </c>
      <c r="AV24" t="s">
        <v>1726</v>
      </c>
      <c r="AW24" t="s">
        <v>2368</v>
      </c>
      <c r="AX24" t="s">
        <v>1703</v>
      </c>
      <c r="AY24" t="s">
        <v>219</v>
      </c>
      <c r="AZ24" t="s">
        <v>219</v>
      </c>
      <c r="BA24" t="s">
        <v>219</v>
      </c>
      <c r="BB24" t="s">
        <v>286</v>
      </c>
      <c r="BC24" t="s">
        <v>234</v>
      </c>
      <c r="BD24" s="12" t="s">
        <v>1297</v>
      </c>
      <c r="BE24" t="s">
        <v>267</v>
      </c>
      <c r="BF24" t="s">
        <v>1297</v>
      </c>
      <c r="BG24" t="s">
        <v>1297</v>
      </c>
      <c r="BH24" t="s">
        <v>236</v>
      </c>
      <c r="BI24" t="s">
        <v>333</v>
      </c>
      <c r="BJ24" t="s">
        <v>353</v>
      </c>
      <c r="BK24" t="s">
        <v>1297</v>
      </c>
      <c r="BL24" t="s">
        <v>229</v>
      </c>
      <c r="BM24" t="s">
        <v>219</v>
      </c>
      <c r="BN24" t="s">
        <v>239</v>
      </c>
      <c r="BO24" t="s">
        <v>219</v>
      </c>
      <c r="BP24" t="s">
        <v>219</v>
      </c>
      <c r="BQ24" t="s">
        <v>1297</v>
      </c>
      <c r="BR24" t="s">
        <v>296</v>
      </c>
      <c r="BS24" t="s">
        <v>1703</v>
      </c>
      <c r="BT24" t="s">
        <v>1703</v>
      </c>
      <c r="BU24" t="s">
        <v>219</v>
      </c>
      <c r="BV24" t="s">
        <v>241</v>
      </c>
      <c r="BW24" t="s">
        <v>220</v>
      </c>
      <c r="BX24" t="s">
        <v>219</v>
      </c>
      <c r="BY24">
        <v>800270048425</v>
      </c>
      <c r="BZ24" t="s">
        <v>242</v>
      </c>
      <c r="CA24" t="s">
        <v>1703</v>
      </c>
      <c r="CB24" s="14">
        <v>45172.245019756898</v>
      </c>
      <c r="CC24" t="s">
        <v>1703</v>
      </c>
      <c r="CD24" t="s">
        <v>1703</v>
      </c>
      <c r="CE24">
        <f>IFERROR(VLOOKUP(Table2[[#This Row],[Overall Rep Satisfaction]],$CS$2:$CV$21,2,FALSE),"")</f>
        <v>1</v>
      </c>
      <c r="CF24">
        <f>IFERROR(VLOOKUP(Table2[[#This Row],[Overall Rep Satisfaction]],$CS$2:$CV$21,3,FALSE),"")</f>
        <v>0</v>
      </c>
      <c r="CG24">
        <f>IFERROR(VLOOKUP(Table2[[#This Row],[Overall Rep Satisfaction]],$CS$2:$CV$21,4,FALSE),"")</f>
        <v>0</v>
      </c>
      <c r="CH24">
        <f>IFERROR(SUM(Table2[[#This Row],[Promoter]:[Detractor]],),"")</f>
        <v>1</v>
      </c>
      <c r="CI24" t="str">
        <f>TEXT(MONTH(Table2[[#This Row],[Survey Date]]),"##")&amp;" - "&amp;TEXT(Table2[[#This Row],[Survey Date]],"MMMM")</f>
        <v>9 - September</v>
      </c>
      <c r="CJ24" t="str">
        <f>TEXT(Table2[[#This Row],[Survey Date]],"DD-MMMM")</f>
        <v>01-September</v>
      </c>
      <c r="CK24" t="str">
        <f>"WK "&amp;WEEKNUM(Table2[[#This Row],[Survey Date]],1)</f>
        <v>WK 35</v>
      </c>
      <c r="CL24" t="str">
        <f>VLOOKUP(Table2[[#This Row],[ATTUID]],Roster!C:F,4,FALSE)</f>
        <v>Super 12</v>
      </c>
      <c r="CM24" t="str">
        <f>VLOOKUP(Table2[[#This Row],[ATTUID]],Roster!C:J,8,FALSE)</f>
        <v>agent 128</v>
      </c>
      <c r="CN24" t="str">
        <f>VLOOKUP(Table2[[#This Row],[ATTUID]],Roster!C:X,22,FALSE)</f>
        <v>Wave 30</v>
      </c>
      <c r="CO24">
        <f>IF(Table2[[#This Row],[Request Resolved]]="Yes",1,0)</f>
        <v>1</v>
      </c>
      <c r="CP24">
        <f>IF(Table2[[#This Row],[Request Resolved]]="No",1,0)</f>
        <v>0</v>
      </c>
    </row>
    <row r="25" spans="1:100" x14ac:dyDescent="0.25">
      <c r="A25" s="35">
        <v>911206</v>
      </c>
      <c r="B25" s="12" t="s">
        <v>1297</v>
      </c>
      <c r="C25" s="12" t="s">
        <v>1297</v>
      </c>
      <c r="D25" s="12" t="s">
        <v>1297</v>
      </c>
      <c r="E25" t="s">
        <v>1251</v>
      </c>
      <c r="F25" t="s">
        <v>1421</v>
      </c>
      <c r="G25" s="35">
        <v>792513</v>
      </c>
      <c r="H25" t="s">
        <v>219</v>
      </c>
      <c r="I25" s="35">
        <v>436188</v>
      </c>
      <c r="J25" t="s">
        <v>219</v>
      </c>
      <c r="K25" s="14">
        <v>45170.475694444402</v>
      </c>
      <c r="L25" s="14">
        <v>45169.684722222199</v>
      </c>
      <c r="M25" s="15" t="s">
        <v>220</v>
      </c>
      <c r="N25" s="15" t="s">
        <v>229</v>
      </c>
      <c r="O25" s="15" t="s">
        <v>220</v>
      </c>
      <c r="P25" s="15" t="s">
        <v>221</v>
      </c>
      <c r="Q25" s="15" t="s">
        <v>354</v>
      </c>
      <c r="R25" s="15" t="s">
        <v>229</v>
      </c>
      <c r="S25" s="15" t="s">
        <v>221</v>
      </c>
      <c r="T25" s="15" t="s">
        <v>316</v>
      </c>
      <c r="U25" s="15" t="s">
        <v>219</v>
      </c>
      <c r="V25" t="s">
        <v>224</v>
      </c>
      <c r="W25" t="s">
        <v>254</v>
      </c>
      <c r="X25" t="s">
        <v>224</v>
      </c>
      <c r="Y25" t="s">
        <v>254</v>
      </c>
      <c r="Z25" t="s">
        <v>317</v>
      </c>
      <c r="AA25" t="s">
        <v>219</v>
      </c>
      <c r="AB25" t="s">
        <v>317</v>
      </c>
      <c r="AC25" t="s">
        <v>219</v>
      </c>
      <c r="AD25" s="12" t="s">
        <v>1297</v>
      </c>
      <c r="AE25" t="s">
        <v>227</v>
      </c>
      <c r="AF25" s="12" t="s">
        <v>1297</v>
      </c>
      <c r="AG25" t="s">
        <v>1703</v>
      </c>
      <c r="AH25" t="s">
        <v>228</v>
      </c>
      <c r="AI25" s="12" t="s">
        <v>1297</v>
      </c>
      <c r="AJ25" s="12" t="s">
        <v>1297</v>
      </c>
      <c r="AK25" s="12" t="s">
        <v>1297</v>
      </c>
      <c r="AL25" s="12" t="s">
        <v>1297</v>
      </c>
      <c r="AM25" s="12" t="s">
        <v>1297</v>
      </c>
      <c r="AN25" t="s">
        <v>219</v>
      </c>
      <c r="AO25" t="s">
        <v>219</v>
      </c>
      <c r="AP25" t="s">
        <v>229</v>
      </c>
      <c r="AQ25" t="s">
        <v>230</v>
      </c>
      <c r="AR25" t="s">
        <v>281</v>
      </c>
      <c r="AS25" t="s">
        <v>355</v>
      </c>
      <c r="AT25" t="s">
        <v>220</v>
      </c>
      <c r="AU25" t="s">
        <v>356</v>
      </c>
      <c r="AV25" t="s">
        <v>1727</v>
      </c>
      <c r="AW25" t="s">
        <v>2368</v>
      </c>
      <c r="AX25" t="s">
        <v>1703</v>
      </c>
      <c r="AY25" t="s">
        <v>219</v>
      </c>
      <c r="AZ25" t="s">
        <v>219</v>
      </c>
      <c r="BA25" t="s">
        <v>219</v>
      </c>
      <c r="BB25" t="s">
        <v>219</v>
      </c>
      <c r="BC25" t="s">
        <v>234</v>
      </c>
      <c r="BD25" s="12" t="s">
        <v>1297</v>
      </c>
      <c r="BE25" t="s">
        <v>267</v>
      </c>
      <c r="BF25" t="s">
        <v>1297</v>
      </c>
      <c r="BG25" t="s">
        <v>1297</v>
      </c>
      <c r="BH25" t="s">
        <v>305</v>
      </c>
      <c r="BI25" t="s">
        <v>357</v>
      </c>
      <c r="BJ25" t="s">
        <v>302</v>
      </c>
      <c r="BK25" t="s">
        <v>1297</v>
      </c>
      <c r="BL25" t="s">
        <v>229</v>
      </c>
      <c r="BM25" t="s">
        <v>219</v>
      </c>
      <c r="BN25" t="s">
        <v>358</v>
      </c>
      <c r="BO25" t="s">
        <v>219</v>
      </c>
      <c r="BP25" t="s">
        <v>219</v>
      </c>
      <c r="BQ25" t="s">
        <v>1297</v>
      </c>
      <c r="BR25" t="s">
        <v>296</v>
      </c>
      <c r="BS25" t="s">
        <v>1703</v>
      </c>
      <c r="BT25" t="s">
        <v>1703</v>
      </c>
      <c r="BU25" t="s">
        <v>219</v>
      </c>
      <c r="BV25" t="s">
        <v>241</v>
      </c>
      <c r="BW25" t="s">
        <v>220</v>
      </c>
      <c r="BX25" t="s">
        <v>219</v>
      </c>
      <c r="BY25">
        <v>790486257946</v>
      </c>
      <c r="BZ25" t="s">
        <v>242</v>
      </c>
      <c r="CA25" t="s">
        <v>1703</v>
      </c>
      <c r="CB25" s="14">
        <v>45171.389589236103</v>
      </c>
      <c r="CC25" t="s">
        <v>1703</v>
      </c>
      <c r="CD25" t="s">
        <v>1703</v>
      </c>
      <c r="CE25">
        <f>IFERROR(VLOOKUP(Table2[[#This Row],[Overall Rep Satisfaction]],$CS$2:$CV$21,2,FALSE),"")</f>
        <v>0</v>
      </c>
      <c r="CF25">
        <f>IFERROR(VLOOKUP(Table2[[#This Row],[Overall Rep Satisfaction]],$CS$2:$CV$21,3,FALSE),"")</f>
        <v>0</v>
      </c>
      <c r="CG25">
        <f>IFERROR(VLOOKUP(Table2[[#This Row],[Overall Rep Satisfaction]],$CS$2:$CV$21,4,FALSE),"")</f>
        <v>1</v>
      </c>
      <c r="CH25">
        <f>IFERROR(SUM(Table2[[#This Row],[Promoter]:[Detractor]],),"")</f>
        <v>1</v>
      </c>
      <c r="CI25" t="str">
        <f>TEXT(MONTH(Table2[[#This Row],[Survey Date]]),"##")&amp;" - "&amp;TEXT(Table2[[#This Row],[Survey Date]],"MMMM")</f>
        <v>9 - September</v>
      </c>
      <c r="CJ25" t="str">
        <f>TEXT(Table2[[#This Row],[Survey Date]],"DD-MMMM")</f>
        <v>01-September</v>
      </c>
      <c r="CK25" t="str">
        <f>"WK "&amp;WEEKNUM(Table2[[#This Row],[Survey Date]],1)</f>
        <v>WK 35</v>
      </c>
      <c r="CL25" t="str">
        <f>VLOOKUP(Table2[[#This Row],[ATTUID]],Roster!C:F,4,FALSE)</f>
        <v>Super 12</v>
      </c>
      <c r="CM25" t="str">
        <f>VLOOKUP(Table2[[#This Row],[ATTUID]],Roster!C:J,8,FALSE)</f>
        <v>agent 124</v>
      </c>
      <c r="CN25" t="str">
        <f>VLOOKUP(Table2[[#This Row],[ATTUID]],Roster!C:X,22,FALSE)</f>
        <v>Wave 30</v>
      </c>
      <c r="CO25">
        <f>IF(Table2[[#This Row],[Request Resolved]]="Yes",1,0)</f>
        <v>0</v>
      </c>
      <c r="CP25">
        <f>IF(Table2[[#This Row],[Request Resolved]]="No",1,0)</f>
        <v>1</v>
      </c>
    </row>
    <row r="26" spans="1:100" x14ac:dyDescent="0.25">
      <c r="A26" s="35">
        <v>35206</v>
      </c>
      <c r="B26" s="12" t="s">
        <v>1297</v>
      </c>
      <c r="C26" s="12" t="s">
        <v>1297</v>
      </c>
      <c r="D26" s="12" t="s">
        <v>1297</v>
      </c>
      <c r="E26" t="s">
        <v>1245</v>
      </c>
      <c r="F26" t="s">
        <v>1414</v>
      </c>
      <c r="G26" s="35">
        <v>595504</v>
      </c>
      <c r="H26" t="s">
        <v>219</v>
      </c>
      <c r="I26" s="35">
        <v>547578</v>
      </c>
      <c r="J26" t="s">
        <v>219</v>
      </c>
      <c r="K26" s="14">
        <v>45170.476388888899</v>
      </c>
      <c r="L26" s="14">
        <v>45169.677777777797</v>
      </c>
      <c r="M26" s="15" t="s">
        <v>220</v>
      </c>
      <c r="N26" s="15" t="s">
        <v>220</v>
      </c>
      <c r="O26" s="15" t="s">
        <v>220</v>
      </c>
      <c r="P26" s="15" t="s">
        <v>223</v>
      </c>
      <c r="Q26" s="15" t="s">
        <v>359</v>
      </c>
      <c r="R26" s="15" t="s">
        <v>219</v>
      </c>
      <c r="S26" s="15" t="s">
        <v>223</v>
      </c>
      <c r="T26" s="15" t="s">
        <v>221</v>
      </c>
      <c r="U26" s="15" t="s">
        <v>219</v>
      </c>
      <c r="V26" t="s">
        <v>265</v>
      </c>
      <c r="W26" t="s">
        <v>225</v>
      </c>
      <c r="X26" t="s">
        <v>265</v>
      </c>
      <c r="Y26" t="s">
        <v>225</v>
      </c>
      <c r="Z26" t="s">
        <v>226</v>
      </c>
      <c r="AA26" t="s">
        <v>219</v>
      </c>
      <c r="AB26" t="s">
        <v>226</v>
      </c>
      <c r="AC26" t="s">
        <v>219</v>
      </c>
      <c r="AD26" s="12" t="s">
        <v>1297</v>
      </c>
      <c r="AE26" t="s">
        <v>227</v>
      </c>
      <c r="AF26" s="12" t="s">
        <v>1297</v>
      </c>
      <c r="AG26" t="s">
        <v>1703</v>
      </c>
      <c r="AH26" t="s">
        <v>228</v>
      </c>
      <c r="AI26" s="12" t="s">
        <v>1297</v>
      </c>
      <c r="AJ26" s="12" t="s">
        <v>1297</v>
      </c>
      <c r="AK26" s="12" t="s">
        <v>1297</v>
      </c>
      <c r="AL26" s="12" t="s">
        <v>1297</v>
      </c>
      <c r="AM26" s="12" t="s">
        <v>1297</v>
      </c>
      <c r="AN26" t="s">
        <v>219</v>
      </c>
      <c r="AO26" t="s">
        <v>219</v>
      </c>
      <c r="AP26" t="s">
        <v>229</v>
      </c>
      <c r="AQ26" t="s">
        <v>230</v>
      </c>
      <c r="AR26" t="s">
        <v>273</v>
      </c>
      <c r="AS26" t="s">
        <v>352</v>
      </c>
      <c r="AT26" t="s">
        <v>220</v>
      </c>
      <c r="AU26" t="s">
        <v>233</v>
      </c>
      <c r="AV26" t="s">
        <v>1728</v>
      </c>
      <c r="AW26" t="s">
        <v>219</v>
      </c>
      <c r="AX26" t="s">
        <v>1703</v>
      </c>
      <c r="AY26" t="s">
        <v>219</v>
      </c>
      <c r="AZ26" t="s">
        <v>219</v>
      </c>
      <c r="BA26" t="s">
        <v>219</v>
      </c>
      <c r="BB26" t="s">
        <v>219</v>
      </c>
      <c r="BC26" t="s">
        <v>234</v>
      </c>
      <c r="BD26" s="12" t="s">
        <v>1297</v>
      </c>
      <c r="BE26" t="s">
        <v>267</v>
      </c>
      <c r="BF26" t="s">
        <v>1297</v>
      </c>
      <c r="BG26" t="s">
        <v>1297</v>
      </c>
      <c r="BH26" t="s">
        <v>305</v>
      </c>
      <c r="BI26" t="s">
        <v>357</v>
      </c>
      <c r="BJ26" t="s">
        <v>353</v>
      </c>
      <c r="BK26" t="s">
        <v>1297</v>
      </c>
      <c r="BL26" t="s">
        <v>229</v>
      </c>
      <c r="BM26" t="s">
        <v>219</v>
      </c>
      <c r="BN26" t="s">
        <v>360</v>
      </c>
      <c r="BO26" t="s">
        <v>219</v>
      </c>
      <c r="BP26" t="s">
        <v>219</v>
      </c>
      <c r="BQ26" t="s">
        <v>1297</v>
      </c>
      <c r="BR26" t="s">
        <v>296</v>
      </c>
      <c r="BS26" t="s">
        <v>1703</v>
      </c>
      <c r="BT26" t="s">
        <v>1703</v>
      </c>
      <c r="BU26" t="s">
        <v>219</v>
      </c>
      <c r="BV26" t="s">
        <v>241</v>
      </c>
      <c r="BW26" t="s">
        <v>220</v>
      </c>
      <c r="BX26" t="s">
        <v>219</v>
      </c>
      <c r="BY26" t="s">
        <v>219</v>
      </c>
      <c r="BZ26" t="s">
        <v>242</v>
      </c>
      <c r="CA26" t="s">
        <v>1703</v>
      </c>
      <c r="CB26" s="14">
        <v>45171.389589236103</v>
      </c>
      <c r="CC26" t="s">
        <v>1703</v>
      </c>
      <c r="CD26" t="s">
        <v>1703</v>
      </c>
      <c r="CE26">
        <f>IFERROR(VLOOKUP(Table2[[#This Row],[Overall Rep Satisfaction]],$CS$2:$CV$21,2,FALSE),"")</f>
        <v>1</v>
      </c>
      <c r="CF26">
        <f>IFERROR(VLOOKUP(Table2[[#This Row],[Overall Rep Satisfaction]],$CS$2:$CV$21,3,FALSE),"")</f>
        <v>0</v>
      </c>
      <c r="CG26">
        <f>IFERROR(VLOOKUP(Table2[[#This Row],[Overall Rep Satisfaction]],$CS$2:$CV$21,4,FALSE),"")</f>
        <v>0</v>
      </c>
      <c r="CH26">
        <f>IFERROR(SUM(Table2[[#This Row],[Promoter]:[Detractor]],),"")</f>
        <v>1</v>
      </c>
      <c r="CI26" t="str">
        <f>TEXT(MONTH(Table2[[#This Row],[Survey Date]]),"##")&amp;" - "&amp;TEXT(Table2[[#This Row],[Survey Date]],"MMMM")</f>
        <v>9 - September</v>
      </c>
      <c r="CJ26" t="str">
        <f>TEXT(Table2[[#This Row],[Survey Date]],"DD-MMMM")</f>
        <v>01-September</v>
      </c>
      <c r="CK26" t="str">
        <f>"WK "&amp;WEEKNUM(Table2[[#This Row],[Survey Date]],1)</f>
        <v>WK 35</v>
      </c>
      <c r="CL26" t="str">
        <f>VLOOKUP(Table2[[#This Row],[ATTUID]],Roster!C:F,4,FALSE)</f>
        <v>Super 12</v>
      </c>
      <c r="CM26" t="str">
        <f>VLOOKUP(Table2[[#This Row],[ATTUID]],Roster!C:J,8,FALSE)</f>
        <v>agent 117</v>
      </c>
      <c r="CN26" t="str">
        <f>VLOOKUP(Table2[[#This Row],[ATTUID]],Roster!C:X,22,FALSE)</f>
        <v>Wave 30</v>
      </c>
      <c r="CO26">
        <f>IF(Table2[[#This Row],[Request Resolved]]="Yes",1,0)</f>
        <v>1</v>
      </c>
      <c r="CP26">
        <f>IF(Table2[[#This Row],[Request Resolved]]="No",1,0)</f>
        <v>0</v>
      </c>
    </row>
    <row r="27" spans="1:100" x14ac:dyDescent="0.25">
      <c r="A27" s="35">
        <v>52206</v>
      </c>
      <c r="B27" s="12" t="s">
        <v>1297</v>
      </c>
      <c r="C27" s="12" t="s">
        <v>1297</v>
      </c>
      <c r="D27" s="12" t="s">
        <v>1297</v>
      </c>
      <c r="E27" t="s">
        <v>1280</v>
      </c>
      <c r="F27" t="s">
        <v>1455</v>
      </c>
      <c r="G27" s="35">
        <v>101773</v>
      </c>
      <c r="H27" t="s">
        <v>219</v>
      </c>
      <c r="I27" s="35">
        <v>211296</v>
      </c>
      <c r="J27" t="s">
        <v>219</v>
      </c>
      <c r="K27" s="14">
        <v>45170.480555555601</v>
      </c>
      <c r="L27" s="14">
        <v>45169.8034722222</v>
      </c>
      <c r="M27" s="15" t="s">
        <v>220</v>
      </c>
      <c r="N27" s="15" t="s">
        <v>220</v>
      </c>
      <c r="O27" s="15" t="s">
        <v>220</v>
      </c>
      <c r="P27" s="15" t="s">
        <v>223</v>
      </c>
      <c r="Q27" s="15" t="s">
        <v>219</v>
      </c>
      <c r="R27" s="15" t="s">
        <v>219</v>
      </c>
      <c r="S27" s="15" t="s">
        <v>223</v>
      </c>
      <c r="T27" s="15" t="s">
        <v>221</v>
      </c>
      <c r="U27" s="15" t="s">
        <v>219</v>
      </c>
      <c r="V27" t="s">
        <v>265</v>
      </c>
      <c r="W27" t="s">
        <v>225</v>
      </c>
      <c r="X27" t="s">
        <v>265</v>
      </c>
      <c r="Y27" t="s">
        <v>225</v>
      </c>
      <c r="Z27" t="s">
        <v>226</v>
      </c>
      <c r="AA27" t="s">
        <v>219</v>
      </c>
      <c r="AB27" t="s">
        <v>226</v>
      </c>
      <c r="AC27" t="s">
        <v>219</v>
      </c>
      <c r="AD27" s="12" t="s">
        <v>1297</v>
      </c>
      <c r="AE27" t="s">
        <v>227</v>
      </c>
      <c r="AF27" s="12" t="s">
        <v>1297</v>
      </c>
      <c r="AG27" t="s">
        <v>1703</v>
      </c>
      <c r="AH27" t="s">
        <v>228</v>
      </c>
      <c r="AI27" s="12" t="s">
        <v>1297</v>
      </c>
      <c r="AJ27" s="12" t="s">
        <v>1297</v>
      </c>
      <c r="AK27" s="12" t="s">
        <v>1297</v>
      </c>
      <c r="AL27" s="12" t="s">
        <v>1297</v>
      </c>
      <c r="AM27" s="12" t="s">
        <v>1297</v>
      </c>
      <c r="AN27" t="s">
        <v>219</v>
      </c>
      <c r="AO27" t="s">
        <v>219</v>
      </c>
      <c r="AP27" t="s">
        <v>229</v>
      </c>
      <c r="AQ27" t="s">
        <v>230</v>
      </c>
      <c r="AR27" t="s">
        <v>281</v>
      </c>
      <c r="AS27" t="s">
        <v>361</v>
      </c>
      <c r="AT27" t="s">
        <v>220</v>
      </c>
      <c r="AU27" t="s">
        <v>233</v>
      </c>
      <c r="AV27" t="s">
        <v>1729</v>
      </c>
      <c r="AW27" t="s">
        <v>219</v>
      </c>
      <c r="AX27" t="s">
        <v>1703</v>
      </c>
      <c r="AY27" t="s">
        <v>219</v>
      </c>
      <c r="AZ27" t="s">
        <v>219</v>
      </c>
      <c r="BA27" t="s">
        <v>219</v>
      </c>
      <c r="BB27" t="s">
        <v>219</v>
      </c>
      <c r="BC27" t="s">
        <v>234</v>
      </c>
      <c r="BD27" s="12" t="s">
        <v>1297</v>
      </c>
      <c r="BE27" t="s">
        <v>267</v>
      </c>
      <c r="BF27" t="s">
        <v>1297</v>
      </c>
      <c r="BG27" t="s">
        <v>1297</v>
      </c>
      <c r="BH27" t="s">
        <v>260</v>
      </c>
      <c r="BI27" t="s">
        <v>260</v>
      </c>
      <c r="BJ27" t="s">
        <v>362</v>
      </c>
      <c r="BK27" t="s">
        <v>1297</v>
      </c>
      <c r="BL27" t="s">
        <v>229</v>
      </c>
      <c r="BM27" t="s">
        <v>219</v>
      </c>
      <c r="BN27" t="s">
        <v>363</v>
      </c>
      <c r="BO27" t="s">
        <v>219</v>
      </c>
      <c r="BP27" t="s">
        <v>219</v>
      </c>
      <c r="BQ27" t="s">
        <v>1297</v>
      </c>
      <c r="BR27" t="s">
        <v>240</v>
      </c>
      <c r="BS27" t="s">
        <v>1703</v>
      </c>
      <c r="BT27" t="s">
        <v>1703</v>
      </c>
      <c r="BU27" t="s">
        <v>219</v>
      </c>
      <c r="BV27" t="s">
        <v>241</v>
      </c>
      <c r="BW27" t="s">
        <v>220</v>
      </c>
      <c r="BX27" t="s">
        <v>219</v>
      </c>
      <c r="BY27">
        <v>508822278</v>
      </c>
      <c r="BZ27" t="s">
        <v>242</v>
      </c>
      <c r="CA27" t="s">
        <v>1703</v>
      </c>
      <c r="CB27" s="14">
        <v>45172.245019756898</v>
      </c>
      <c r="CC27" t="s">
        <v>1703</v>
      </c>
      <c r="CD27" t="s">
        <v>1703</v>
      </c>
      <c r="CE27">
        <f>IFERROR(VLOOKUP(Table2[[#This Row],[Overall Rep Satisfaction]],$CS$2:$CV$21,2,FALSE),"")</f>
        <v>1</v>
      </c>
      <c r="CF27">
        <f>IFERROR(VLOOKUP(Table2[[#This Row],[Overall Rep Satisfaction]],$CS$2:$CV$21,3,FALSE),"")</f>
        <v>0</v>
      </c>
      <c r="CG27">
        <f>IFERROR(VLOOKUP(Table2[[#This Row],[Overall Rep Satisfaction]],$CS$2:$CV$21,4,FALSE),"")</f>
        <v>0</v>
      </c>
      <c r="CH27">
        <f>IFERROR(SUM(Table2[[#This Row],[Promoter]:[Detractor]],),"")</f>
        <v>1</v>
      </c>
      <c r="CI27" t="str">
        <f>TEXT(MONTH(Table2[[#This Row],[Survey Date]]),"##")&amp;" - "&amp;TEXT(Table2[[#This Row],[Survey Date]],"MMMM")</f>
        <v>9 - September</v>
      </c>
      <c r="CJ27" t="str">
        <f>TEXT(Table2[[#This Row],[Survey Date]],"DD-MMMM")</f>
        <v>01-September</v>
      </c>
      <c r="CK27" t="str">
        <f>"WK "&amp;WEEKNUM(Table2[[#This Row],[Survey Date]],1)</f>
        <v>WK 35</v>
      </c>
      <c r="CL27" t="str">
        <f>VLOOKUP(Table2[[#This Row],[ATTUID]],Roster!C:F,4,FALSE)</f>
        <v>Super 9</v>
      </c>
      <c r="CM27" t="str">
        <f>VLOOKUP(Table2[[#This Row],[ATTUID]],Roster!C:J,8,FALSE)</f>
        <v>agent 158</v>
      </c>
      <c r="CN27" t="str">
        <f>VLOOKUP(Table2[[#This Row],[ATTUID]],Roster!C:X,22,FALSE)</f>
        <v>Wave 9</v>
      </c>
      <c r="CO27">
        <f>IF(Table2[[#This Row],[Request Resolved]]="Yes",1,0)</f>
        <v>1</v>
      </c>
      <c r="CP27">
        <f>IF(Table2[[#This Row],[Request Resolved]]="No",1,0)</f>
        <v>0</v>
      </c>
    </row>
    <row r="28" spans="1:100" x14ac:dyDescent="0.25">
      <c r="A28" s="35">
        <v>121206</v>
      </c>
      <c r="B28" s="12" t="s">
        <v>1297</v>
      </c>
      <c r="C28" s="12" t="s">
        <v>1297</v>
      </c>
      <c r="D28" s="12" t="s">
        <v>1297</v>
      </c>
      <c r="E28" t="s">
        <v>1219</v>
      </c>
      <c r="F28" t="s">
        <v>1391</v>
      </c>
      <c r="G28" s="35">
        <v>303318</v>
      </c>
      <c r="H28" t="s">
        <v>219</v>
      </c>
      <c r="I28" s="35">
        <v>20578</v>
      </c>
      <c r="J28" t="s">
        <v>219</v>
      </c>
      <c r="K28" s="14">
        <v>45170.481249999997</v>
      </c>
      <c r="L28" s="14">
        <v>45169.386805555601</v>
      </c>
      <c r="M28" s="15" t="s">
        <v>220</v>
      </c>
      <c r="N28" s="15" t="s">
        <v>220</v>
      </c>
      <c r="O28" s="15" t="s">
        <v>220</v>
      </c>
      <c r="P28" s="15" t="s">
        <v>223</v>
      </c>
      <c r="Q28" s="15" t="s">
        <v>219</v>
      </c>
      <c r="R28" s="15" t="s">
        <v>219</v>
      </c>
      <c r="S28" s="15" t="s">
        <v>223</v>
      </c>
      <c r="T28" s="15" t="s">
        <v>221</v>
      </c>
      <c r="U28" s="15" t="s">
        <v>219</v>
      </c>
      <c r="V28" t="s">
        <v>265</v>
      </c>
      <c r="W28" t="s">
        <v>225</v>
      </c>
      <c r="X28" t="s">
        <v>265</v>
      </c>
      <c r="Y28" t="s">
        <v>225</v>
      </c>
      <c r="Z28" t="s">
        <v>226</v>
      </c>
      <c r="AA28" t="s">
        <v>219</v>
      </c>
      <c r="AB28" t="s">
        <v>226</v>
      </c>
      <c r="AC28" t="s">
        <v>219</v>
      </c>
      <c r="AD28" s="12" t="s">
        <v>1297</v>
      </c>
      <c r="AE28" t="s">
        <v>227</v>
      </c>
      <c r="AF28" s="12" t="s">
        <v>1297</v>
      </c>
      <c r="AG28" t="s">
        <v>1703</v>
      </c>
      <c r="AH28" t="s">
        <v>228</v>
      </c>
      <c r="AI28" s="12" t="s">
        <v>1297</v>
      </c>
      <c r="AJ28" s="12" t="s">
        <v>1297</v>
      </c>
      <c r="AK28" s="12" t="s">
        <v>1297</v>
      </c>
      <c r="AL28" s="12" t="s">
        <v>1297</v>
      </c>
      <c r="AM28" s="12" t="s">
        <v>1297</v>
      </c>
      <c r="AN28" t="s">
        <v>219</v>
      </c>
      <c r="AO28" t="s">
        <v>219</v>
      </c>
      <c r="AP28" t="s">
        <v>229</v>
      </c>
      <c r="AQ28" t="s">
        <v>230</v>
      </c>
      <c r="AR28" t="s">
        <v>273</v>
      </c>
      <c r="AS28" t="s">
        <v>352</v>
      </c>
      <c r="AT28" t="s">
        <v>220</v>
      </c>
      <c r="AU28" t="s">
        <v>233</v>
      </c>
      <c r="AV28" t="s">
        <v>1730</v>
      </c>
      <c r="AW28" t="s">
        <v>219</v>
      </c>
      <c r="AX28" t="s">
        <v>1703</v>
      </c>
      <c r="AY28" t="s">
        <v>219</v>
      </c>
      <c r="AZ28" t="s">
        <v>219</v>
      </c>
      <c r="BA28" t="s">
        <v>219</v>
      </c>
      <c r="BB28" t="s">
        <v>219</v>
      </c>
      <c r="BC28" t="s">
        <v>234</v>
      </c>
      <c r="BD28" s="12" t="s">
        <v>1297</v>
      </c>
      <c r="BE28" t="s">
        <v>304</v>
      </c>
      <c r="BF28" t="s">
        <v>1297</v>
      </c>
      <c r="BG28" t="s">
        <v>1297</v>
      </c>
      <c r="BH28" t="s">
        <v>305</v>
      </c>
      <c r="BI28" t="s">
        <v>357</v>
      </c>
      <c r="BJ28" t="s">
        <v>353</v>
      </c>
      <c r="BK28" t="s">
        <v>1297</v>
      </c>
      <c r="BL28" t="s">
        <v>229</v>
      </c>
      <c r="BM28" t="s">
        <v>219</v>
      </c>
      <c r="BN28" t="s">
        <v>360</v>
      </c>
      <c r="BO28" t="s">
        <v>219</v>
      </c>
      <c r="BP28" t="s">
        <v>219</v>
      </c>
      <c r="BQ28" t="s">
        <v>1297</v>
      </c>
      <c r="BR28" t="s">
        <v>279</v>
      </c>
      <c r="BS28" t="s">
        <v>1703</v>
      </c>
      <c r="BT28" t="s">
        <v>1703</v>
      </c>
      <c r="BU28" t="s">
        <v>219</v>
      </c>
      <c r="BV28" t="s">
        <v>241</v>
      </c>
      <c r="BW28" t="s">
        <v>220</v>
      </c>
      <c r="BX28" t="s">
        <v>219</v>
      </c>
      <c r="BY28">
        <v>801182140927</v>
      </c>
      <c r="BZ28" t="s">
        <v>242</v>
      </c>
      <c r="CA28" t="s">
        <v>1703</v>
      </c>
      <c r="CB28" s="14">
        <v>45172.245019756898</v>
      </c>
      <c r="CC28" t="s">
        <v>1703</v>
      </c>
      <c r="CD28" t="s">
        <v>1703</v>
      </c>
      <c r="CE28">
        <f>IFERROR(VLOOKUP(Table2[[#This Row],[Overall Rep Satisfaction]],$CS$2:$CV$21,2,FALSE),"")</f>
        <v>1</v>
      </c>
      <c r="CF28">
        <f>IFERROR(VLOOKUP(Table2[[#This Row],[Overall Rep Satisfaction]],$CS$2:$CV$21,3,FALSE),"")</f>
        <v>0</v>
      </c>
      <c r="CG28">
        <f>IFERROR(VLOOKUP(Table2[[#This Row],[Overall Rep Satisfaction]],$CS$2:$CV$21,4,FALSE),"")</f>
        <v>0</v>
      </c>
      <c r="CH28">
        <f>IFERROR(SUM(Table2[[#This Row],[Promoter]:[Detractor]],),"")</f>
        <v>1</v>
      </c>
      <c r="CI28" t="str">
        <f>TEXT(MONTH(Table2[[#This Row],[Survey Date]]),"##")&amp;" - "&amp;TEXT(Table2[[#This Row],[Survey Date]],"MMMM")</f>
        <v>9 - September</v>
      </c>
      <c r="CJ28" t="str">
        <f>TEXT(Table2[[#This Row],[Survey Date]],"DD-MMMM")</f>
        <v>01-September</v>
      </c>
      <c r="CK28" t="str">
        <f>"WK "&amp;WEEKNUM(Table2[[#This Row],[Survey Date]],1)</f>
        <v>WK 35</v>
      </c>
      <c r="CL28" t="str">
        <f>VLOOKUP(Table2[[#This Row],[ATTUID]],Roster!C:F,4,FALSE)</f>
        <v>Super 11</v>
      </c>
      <c r="CM28" t="str">
        <f>VLOOKUP(Table2[[#This Row],[ATTUID]],Roster!C:J,8,FALSE)</f>
        <v>agent 88</v>
      </c>
      <c r="CN28" t="str">
        <f>VLOOKUP(Table2[[#This Row],[ATTUID]],Roster!C:X,22,FALSE)</f>
        <v>Wave 28</v>
      </c>
      <c r="CO28">
        <f>IF(Table2[[#This Row],[Request Resolved]]="Yes",1,0)</f>
        <v>1</v>
      </c>
      <c r="CP28">
        <f>IF(Table2[[#This Row],[Request Resolved]]="No",1,0)</f>
        <v>0</v>
      </c>
    </row>
    <row r="29" spans="1:100" x14ac:dyDescent="0.25">
      <c r="A29" s="35">
        <v>50206</v>
      </c>
      <c r="B29" s="12" t="s">
        <v>1297</v>
      </c>
      <c r="C29" s="12" t="s">
        <v>1297</v>
      </c>
      <c r="D29" s="12" t="s">
        <v>1297</v>
      </c>
      <c r="E29" t="s">
        <v>1238</v>
      </c>
      <c r="F29" t="s">
        <v>1407</v>
      </c>
      <c r="G29" s="35">
        <v>243225</v>
      </c>
      <c r="H29" t="s">
        <v>219</v>
      </c>
      <c r="I29" s="35">
        <v>977578</v>
      </c>
      <c r="J29" t="s">
        <v>219</v>
      </c>
      <c r="K29" s="14">
        <v>45170.483333333301</v>
      </c>
      <c r="L29" s="14">
        <v>45169.844444444403</v>
      </c>
      <c r="M29" s="15" t="s">
        <v>220</v>
      </c>
      <c r="N29" s="15" t="s">
        <v>220</v>
      </c>
      <c r="O29" s="15" t="s">
        <v>220</v>
      </c>
      <c r="P29" s="15" t="s">
        <v>223</v>
      </c>
      <c r="Q29" s="15" t="s">
        <v>364</v>
      </c>
      <c r="R29" s="15" t="s">
        <v>219</v>
      </c>
      <c r="S29" s="15" t="s">
        <v>223</v>
      </c>
      <c r="T29" s="15" t="s">
        <v>221</v>
      </c>
      <c r="U29" s="15" t="s">
        <v>219</v>
      </c>
      <c r="V29" t="s">
        <v>265</v>
      </c>
      <c r="W29" t="s">
        <v>225</v>
      </c>
      <c r="X29" t="s">
        <v>265</v>
      </c>
      <c r="Y29" t="s">
        <v>225</v>
      </c>
      <c r="Z29" t="s">
        <v>226</v>
      </c>
      <c r="AA29" t="s">
        <v>219</v>
      </c>
      <c r="AB29" t="s">
        <v>226</v>
      </c>
      <c r="AC29" t="s">
        <v>219</v>
      </c>
      <c r="AD29" s="12" t="s">
        <v>1297</v>
      </c>
      <c r="AE29" t="s">
        <v>227</v>
      </c>
      <c r="AF29" s="12" t="s">
        <v>1297</v>
      </c>
      <c r="AG29" t="s">
        <v>1703</v>
      </c>
      <c r="AH29" t="s">
        <v>228</v>
      </c>
      <c r="AI29" s="12" t="s">
        <v>1297</v>
      </c>
      <c r="AJ29" s="12" t="s">
        <v>1297</v>
      </c>
      <c r="AK29" s="12" t="s">
        <v>1297</v>
      </c>
      <c r="AL29" s="12" t="s">
        <v>1297</v>
      </c>
      <c r="AM29" s="12" t="s">
        <v>1297</v>
      </c>
      <c r="AN29" t="s">
        <v>219</v>
      </c>
      <c r="AO29" t="s">
        <v>219</v>
      </c>
      <c r="AP29" t="s">
        <v>229</v>
      </c>
      <c r="AQ29" t="s">
        <v>230</v>
      </c>
      <c r="AR29" t="s">
        <v>273</v>
      </c>
      <c r="AS29" t="s">
        <v>352</v>
      </c>
      <c r="AT29" t="s">
        <v>229</v>
      </c>
      <c r="AU29" t="s">
        <v>233</v>
      </c>
      <c r="AV29" t="s">
        <v>1731</v>
      </c>
      <c r="AW29" t="s">
        <v>219</v>
      </c>
      <c r="AX29" t="s">
        <v>1703</v>
      </c>
      <c r="AY29" t="s">
        <v>219</v>
      </c>
      <c r="AZ29" t="s">
        <v>219</v>
      </c>
      <c r="BA29" t="s">
        <v>219</v>
      </c>
      <c r="BB29" t="s">
        <v>219</v>
      </c>
      <c r="BC29" t="s">
        <v>234</v>
      </c>
      <c r="BD29" s="12" t="s">
        <v>1297</v>
      </c>
      <c r="BE29" t="s">
        <v>267</v>
      </c>
      <c r="BF29" t="s">
        <v>1297</v>
      </c>
      <c r="BG29" t="s">
        <v>1297</v>
      </c>
      <c r="BH29" t="s">
        <v>305</v>
      </c>
      <c r="BI29" t="s">
        <v>365</v>
      </c>
      <c r="BJ29" t="s">
        <v>353</v>
      </c>
      <c r="BK29" t="s">
        <v>1297</v>
      </c>
      <c r="BL29" t="s">
        <v>229</v>
      </c>
      <c r="BM29" t="s">
        <v>219</v>
      </c>
      <c r="BN29" t="s">
        <v>366</v>
      </c>
      <c r="BO29" t="s">
        <v>219</v>
      </c>
      <c r="BP29" t="s">
        <v>219</v>
      </c>
      <c r="BQ29" t="s">
        <v>1297</v>
      </c>
      <c r="BR29" t="s">
        <v>296</v>
      </c>
      <c r="BS29" t="s">
        <v>1703</v>
      </c>
      <c r="BT29" t="s">
        <v>1703</v>
      </c>
      <c r="BU29" t="s">
        <v>219</v>
      </c>
      <c r="BV29" t="s">
        <v>241</v>
      </c>
      <c r="BW29" t="s">
        <v>220</v>
      </c>
      <c r="BX29" t="s">
        <v>219</v>
      </c>
      <c r="BY29">
        <v>800262975136</v>
      </c>
      <c r="BZ29" t="s">
        <v>242</v>
      </c>
      <c r="CA29" t="s">
        <v>1703</v>
      </c>
      <c r="CB29" s="14">
        <v>45171.389589236103</v>
      </c>
      <c r="CC29" t="s">
        <v>1703</v>
      </c>
      <c r="CD29" t="s">
        <v>1703</v>
      </c>
      <c r="CE29">
        <f>IFERROR(VLOOKUP(Table2[[#This Row],[Overall Rep Satisfaction]],$CS$2:$CV$21,2,FALSE),"")</f>
        <v>1</v>
      </c>
      <c r="CF29">
        <f>IFERROR(VLOOKUP(Table2[[#This Row],[Overall Rep Satisfaction]],$CS$2:$CV$21,3,FALSE),"")</f>
        <v>0</v>
      </c>
      <c r="CG29">
        <f>IFERROR(VLOOKUP(Table2[[#This Row],[Overall Rep Satisfaction]],$CS$2:$CV$21,4,FALSE),"")</f>
        <v>0</v>
      </c>
      <c r="CH29">
        <f>IFERROR(SUM(Table2[[#This Row],[Promoter]:[Detractor]],),"")</f>
        <v>1</v>
      </c>
      <c r="CI29" t="str">
        <f>TEXT(MONTH(Table2[[#This Row],[Survey Date]]),"##")&amp;" - "&amp;TEXT(Table2[[#This Row],[Survey Date]],"MMMM")</f>
        <v>9 - September</v>
      </c>
      <c r="CJ29" t="str">
        <f>TEXT(Table2[[#This Row],[Survey Date]],"DD-MMMM")</f>
        <v>01-September</v>
      </c>
      <c r="CK29" t="str">
        <f>"WK "&amp;WEEKNUM(Table2[[#This Row],[Survey Date]],1)</f>
        <v>WK 35</v>
      </c>
      <c r="CL29" t="str">
        <f>VLOOKUP(Table2[[#This Row],[ATTUID]],Roster!C:F,4,FALSE)</f>
        <v>Super 12</v>
      </c>
      <c r="CM29" t="str">
        <f>VLOOKUP(Table2[[#This Row],[ATTUID]],Roster!C:J,8,FALSE)</f>
        <v>agent 110</v>
      </c>
      <c r="CN29" t="str">
        <f>VLOOKUP(Table2[[#This Row],[ATTUID]],Roster!C:X,22,FALSE)</f>
        <v>Wave 30</v>
      </c>
      <c r="CO29">
        <f>IF(Table2[[#This Row],[Request Resolved]]="Yes",1,0)</f>
        <v>1</v>
      </c>
      <c r="CP29">
        <f>IF(Table2[[#This Row],[Request Resolved]]="No",1,0)</f>
        <v>0</v>
      </c>
    </row>
    <row r="30" spans="1:100" x14ac:dyDescent="0.25">
      <c r="A30" s="35">
        <v>59206</v>
      </c>
      <c r="B30" s="12" t="s">
        <v>1297</v>
      </c>
      <c r="C30" s="12" t="s">
        <v>1297</v>
      </c>
      <c r="D30" s="12" t="s">
        <v>1297</v>
      </c>
      <c r="E30" t="s">
        <v>1239</v>
      </c>
      <c r="F30" t="s">
        <v>1408</v>
      </c>
      <c r="G30" s="35">
        <v>898479</v>
      </c>
      <c r="H30" t="s">
        <v>219</v>
      </c>
      <c r="I30" s="35">
        <v>981133</v>
      </c>
      <c r="J30" t="s">
        <v>219</v>
      </c>
      <c r="K30" s="14">
        <v>45170.483333333301</v>
      </c>
      <c r="L30" s="14">
        <v>45169.788194444402</v>
      </c>
      <c r="M30" s="15" t="s">
        <v>220</v>
      </c>
      <c r="N30" s="15" t="s">
        <v>220</v>
      </c>
      <c r="O30" s="15" t="s">
        <v>220</v>
      </c>
      <c r="P30" s="15" t="s">
        <v>334</v>
      </c>
      <c r="Q30" s="15" t="s">
        <v>219</v>
      </c>
      <c r="R30" s="15" t="s">
        <v>219</v>
      </c>
      <c r="S30" s="15" t="s">
        <v>291</v>
      </c>
      <c r="T30" s="15" t="s">
        <v>221</v>
      </c>
      <c r="U30" s="15" t="s">
        <v>219</v>
      </c>
      <c r="V30" t="s">
        <v>309</v>
      </c>
      <c r="W30" t="s">
        <v>293</v>
      </c>
      <c r="X30" t="s">
        <v>309</v>
      </c>
      <c r="Y30" t="s">
        <v>293</v>
      </c>
      <c r="Z30" t="s">
        <v>226</v>
      </c>
      <c r="AA30" t="s">
        <v>219</v>
      </c>
      <c r="AB30" t="s">
        <v>226</v>
      </c>
      <c r="AC30" t="s">
        <v>219</v>
      </c>
      <c r="AD30" s="12" t="s">
        <v>1297</v>
      </c>
      <c r="AE30" t="s">
        <v>227</v>
      </c>
      <c r="AF30" s="12" t="s">
        <v>1297</v>
      </c>
      <c r="AG30" t="s">
        <v>1703</v>
      </c>
      <c r="AH30" t="s">
        <v>228</v>
      </c>
      <c r="AI30" s="12" t="s">
        <v>1297</v>
      </c>
      <c r="AJ30" s="12" t="s">
        <v>1297</v>
      </c>
      <c r="AK30" s="12" t="s">
        <v>1297</v>
      </c>
      <c r="AL30" s="12" t="s">
        <v>1297</v>
      </c>
      <c r="AM30" s="12" t="s">
        <v>1297</v>
      </c>
      <c r="AN30" t="s">
        <v>219</v>
      </c>
      <c r="AO30" t="s">
        <v>219</v>
      </c>
      <c r="AP30" t="s">
        <v>229</v>
      </c>
      <c r="AQ30" t="s">
        <v>230</v>
      </c>
      <c r="AR30" t="s">
        <v>231</v>
      </c>
      <c r="AS30" t="s">
        <v>258</v>
      </c>
      <c r="AT30" t="s">
        <v>220</v>
      </c>
      <c r="AU30" t="s">
        <v>233</v>
      </c>
      <c r="AV30" t="s">
        <v>1732</v>
      </c>
      <c r="AW30" t="s">
        <v>219</v>
      </c>
      <c r="AX30" t="s">
        <v>1703</v>
      </c>
      <c r="AY30" t="s">
        <v>219</v>
      </c>
      <c r="AZ30" t="s">
        <v>219</v>
      </c>
      <c r="BA30" t="s">
        <v>219</v>
      </c>
      <c r="BB30" t="s">
        <v>219</v>
      </c>
      <c r="BC30" t="s">
        <v>234</v>
      </c>
      <c r="BD30" s="12" t="s">
        <v>1297</v>
      </c>
      <c r="BE30" t="s">
        <v>267</v>
      </c>
      <c r="BF30" t="s">
        <v>1297</v>
      </c>
      <c r="BG30" t="s">
        <v>1297</v>
      </c>
      <c r="BH30" t="s">
        <v>367</v>
      </c>
      <c r="BI30" t="s">
        <v>367</v>
      </c>
      <c r="BJ30" t="s">
        <v>261</v>
      </c>
      <c r="BK30" t="s">
        <v>1297</v>
      </c>
      <c r="BL30" t="s">
        <v>229</v>
      </c>
      <c r="BM30" t="s">
        <v>219</v>
      </c>
      <c r="BN30" t="s">
        <v>368</v>
      </c>
      <c r="BO30" t="s">
        <v>219</v>
      </c>
      <c r="BP30" t="s">
        <v>219</v>
      </c>
      <c r="BQ30" t="s">
        <v>1297</v>
      </c>
      <c r="BR30" t="s">
        <v>296</v>
      </c>
      <c r="BS30" t="s">
        <v>1703</v>
      </c>
      <c r="BT30" t="s">
        <v>1703</v>
      </c>
      <c r="BU30" t="s">
        <v>219</v>
      </c>
      <c r="BV30" t="s">
        <v>241</v>
      </c>
      <c r="BW30" t="s">
        <v>220</v>
      </c>
      <c r="BX30" t="s">
        <v>219</v>
      </c>
      <c r="BY30" t="s">
        <v>219</v>
      </c>
      <c r="BZ30" t="s">
        <v>242</v>
      </c>
      <c r="CA30" t="s">
        <v>1703</v>
      </c>
      <c r="CB30" s="14">
        <v>45172.245019756898</v>
      </c>
      <c r="CC30" t="s">
        <v>1703</v>
      </c>
      <c r="CD30" t="s">
        <v>1703</v>
      </c>
      <c r="CE30">
        <f>IFERROR(VLOOKUP(Table2[[#This Row],[Overall Rep Satisfaction]],$CS$2:$CV$21,2,FALSE),"")</f>
        <v>1</v>
      </c>
      <c r="CF30">
        <f>IFERROR(VLOOKUP(Table2[[#This Row],[Overall Rep Satisfaction]],$CS$2:$CV$21,3,FALSE),"")</f>
        <v>0</v>
      </c>
      <c r="CG30">
        <f>IFERROR(VLOOKUP(Table2[[#This Row],[Overall Rep Satisfaction]],$CS$2:$CV$21,4,FALSE),"")</f>
        <v>0</v>
      </c>
      <c r="CH30">
        <f>IFERROR(SUM(Table2[[#This Row],[Promoter]:[Detractor]],),"")</f>
        <v>1</v>
      </c>
      <c r="CI30" t="str">
        <f>TEXT(MONTH(Table2[[#This Row],[Survey Date]]),"##")&amp;" - "&amp;TEXT(Table2[[#This Row],[Survey Date]],"MMMM")</f>
        <v>9 - September</v>
      </c>
      <c r="CJ30" t="str">
        <f>TEXT(Table2[[#This Row],[Survey Date]],"DD-MMMM")</f>
        <v>01-September</v>
      </c>
      <c r="CK30" t="str">
        <f>"WK "&amp;WEEKNUM(Table2[[#This Row],[Survey Date]],1)</f>
        <v>WK 35</v>
      </c>
      <c r="CL30" t="str">
        <f>VLOOKUP(Table2[[#This Row],[ATTUID]],Roster!C:F,4,FALSE)</f>
        <v>Super 12</v>
      </c>
      <c r="CM30" t="str">
        <f>VLOOKUP(Table2[[#This Row],[ATTUID]],Roster!C:J,8,FALSE)</f>
        <v>agent 111</v>
      </c>
      <c r="CN30" t="str">
        <f>VLOOKUP(Table2[[#This Row],[ATTUID]],Roster!C:X,22,FALSE)</f>
        <v>Wave 30</v>
      </c>
      <c r="CO30">
        <f>IF(Table2[[#This Row],[Request Resolved]]="Yes",1,0)</f>
        <v>1</v>
      </c>
      <c r="CP30">
        <f>IF(Table2[[#This Row],[Request Resolved]]="No",1,0)</f>
        <v>0</v>
      </c>
    </row>
    <row r="31" spans="1:100" x14ac:dyDescent="0.25">
      <c r="A31" s="35">
        <v>22206</v>
      </c>
      <c r="B31" s="12" t="s">
        <v>1297</v>
      </c>
      <c r="C31" s="12" t="s">
        <v>1297</v>
      </c>
      <c r="D31" s="12" t="s">
        <v>1297</v>
      </c>
      <c r="E31" t="s">
        <v>1140</v>
      </c>
      <c r="F31" t="s">
        <v>1305</v>
      </c>
      <c r="G31" s="35">
        <v>466251</v>
      </c>
      <c r="H31" t="s">
        <v>219</v>
      </c>
      <c r="I31" s="35">
        <v>880578</v>
      </c>
      <c r="J31" t="s">
        <v>219</v>
      </c>
      <c r="K31" s="14">
        <v>45170.484722222202</v>
      </c>
      <c r="L31" s="14">
        <v>45169.754861111098</v>
      </c>
      <c r="M31" s="15" t="s">
        <v>220</v>
      </c>
      <c r="N31" s="15" t="s">
        <v>220</v>
      </c>
      <c r="O31" s="15" t="s">
        <v>220</v>
      </c>
      <c r="P31" s="15" t="s">
        <v>223</v>
      </c>
      <c r="Q31" s="15" t="s">
        <v>369</v>
      </c>
      <c r="R31" s="15" t="s">
        <v>219</v>
      </c>
      <c r="S31" s="15" t="s">
        <v>223</v>
      </c>
      <c r="T31" s="15" t="s">
        <v>221</v>
      </c>
      <c r="U31" s="15" t="s">
        <v>219</v>
      </c>
      <c r="V31" t="s">
        <v>265</v>
      </c>
      <c r="W31" t="s">
        <v>225</v>
      </c>
      <c r="X31" t="s">
        <v>265</v>
      </c>
      <c r="Y31" t="s">
        <v>225</v>
      </c>
      <c r="Z31" t="s">
        <v>226</v>
      </c>
      <c r="AA31" t="s">
        <v>219</v>
      </c>
      <c r="AB31" t="s">
        <v>226</v>
      </c>
      <c r="AC31" t="s">
        <v>219</v>
      </c>
      <c r="AD31" s="12" t="s">
        <v>1297</v>
      </c>
      <c r="AE31" t="s">
        <v>227</v>
      </c>
      <c r="AF31" s="12" t="s">
        <v>1297</v>
      </c>
      <c r="AG31" t="s">
        <v>1703</v>
      </c>
      <c r="AH31" t="s">
        <v>228</v>
      </c>
      <c r="AI31" s="12" t="s">
        <v>1297</v>
      </c>
      <c r="AJ31" s="12" t="s">
        <v>1297</v>
      </c>
      <c r="AK31" s="12" t="s">
        <v>1297</v>
      </c>
      <c r="AL31" s="12" t="s">
        <v>1297</v>
      </c>
      <c r="AM31" s="12" t="s">
        <v>1297</v>
      </c>
      <c r="AN31" t="s">
        <v>219</v>
      </c>
      <c r="AO31" t="s">
        <v>219</v>
      </c>
      <c r="AP31" t="s">
        <v>229</v>
      </c>
      <c r="AQ31" t="s">
        <v>230</v>
      </c>
      <c r="AR31" t="s">
        <v>273</v>
      </c>
      <c r="AS31" t="s">
        <v>370</v>
      </c>
      <c r="AT31" t="s">
        <v>220</v>
      </c>
      <c r="AU31" t="s">
        <v>233</v>
      </c>
      <c r="AV31" t="s">
        <v>1733</v>
      </c>
      <c r="AW31" t="s">
        <v>2368</v>
      </c>
      <c r="AX31" t="s">
        <v>1703</v>
      </c>
      <c r="AY31" t="s">
        <v>219</v>
      </c>
      <c r="AZ31" t="s">
        <v>219</v>
      </c>
      <c r="BA31" t="s">
        <v>219</v>
      </c>
      <c r="BB31" t="s">
        <v>219</v>
      </c>
      <c r="BC31" t="s">
        <v>234</v>
      </c>
      <c r="BD31" s="12" t="s">
        <v>1297</v>
      </c>
      <c r="BE31" t="s">
        <v>304</v>
      </c>
      <c r="BF31" t="s">
        <v>1297</v>
      </c>
      <c r="BG31" t="s">
        <v>1297</v>
      </c>
      <c r="BH31" t="s">
        <v>260</v>
      </c>
      <c r="BI31" t="s">
        <v>260</v>
      </c>
      <c r="BJ31" t="s">
        <v>353</v>
      </c>
      <c r="BK31" t="s">
        <v>1297</v>
      </c>
      <c r="BL31" t="s">
        <v>229</v>
      </c>
      <c r="BM31" t="s">
        <v>219</v>
      </c>
      <c r="BN31" t="s">
        <v>363</v>
      </c>
      <c r="BO31" t="s">
        <v>219</v>
      </c>
      <c r="BP31" t="s">
        <v>219</v>
      </c>
      <c r="BQ31" t="s">
        <v>1297</v>
      </c>
      <c r="BR31" t="s">
        <v>240</v>
      </c>
      <c r="BS31" t="s">
        <v>1703</v>
      </c>
      <c r="BT31" t="s">
        <v>1703</v>
      </c>
      <c r="BU31" t="s">
        <v>219</v>
      </c>
      <c r="BV31" t="s">
        <v>241</v>
      </c>
      <c r="BW31" t="s">
        <v>220</v>
      </c>
      <c r="BX31" t="s">
        <v>219</v>
      </c>
      <c r="BY31">
        <v>800604476659</v>
      </c>
      <c r="BZ31" t="s">
        <v>242</v>
      </c>
      <c r="CA31" t="s">
        <v>1703</v>
      </c>
      <c r="CB31" s="14">
        <v>45171.389589236103</v>
      </c>
      <c r="CC31" t="s">
        <v>1703</v>
      </c>
      <c r="CD31" t="s">
        <v>1703</v>
      </c>
      <c r="CE31">
        <f>IFERROR(VLOOKUP(Table2[[#This Row],[Overall Rep Satisfaction]],$CS$2:$CV$21,2,FALSE),"")</f>
        <v>1</v>
      </c>
      <c r="CF31">
        <f>IFERROR(VLOOKUP(Table2[[#This Row],[Overall Rep Satisfaction]],$CS$2:$CV$21,3,FALSE),"")</f>
        <v>0</v>
      </c>
      <c r="CG31">
        <f>IFERROR(VLOOKUP(Table2[[#This Row],[Overall Rep Satisfaction]],$CS$2:$CV$21,4,FALSE),"")</f>
        <v>0</v>
      </c>
      <c r="CH31">
        <f>IFERROR(SUM(Table2[[#This Row],[Promoter]:[Detractor]],),"")</f>
        <v>1</v>
      </c>
      <c r="CI31" t="str">
        <f>TEXT(MONTH(Table2[[#This Row],[Survey Date]]),"##")&amp;" - "&amp;TEXT(Table2[[#This Row],[Survey Date]],"MMMM")</f>
        <v>9 - September</v>
      </c>
      <c r="CJ31" t="str">
        <f>TEXT(Table2[[#This Row],[Survey Date]],"DD-MMMM")</f>
        <v>01-September</v>
      </c>
      <c r="CK31" t="str">
        <f>"WK "&amp;WEEKNUM(Table2[[#This Row],[Survey Date]],1)</f>
        <v>WK 35</v>
      </c>
      <c r="CL31" t="str">
        <f>VLOOKUP(Table2[[#This Row],[ATTUID]],Roster!C:F,4,FALSE)</f>
        <v>Super 6</v>
      </c>
      <c r="CM31" t="str">
        <f>VLOOKUP(Table2[[#This Row],[ATTUID]],Roster!C:J,8,FALSE)</f>
        <v>agent 8</v>
      </c>
      <c r="CN31" t="str">
        <f>VLOOKUP(Table2[[#This Row],[ATTUID]],Roster!C:X,22,FALSE)</f>
        <v>Wave 10 B</v>
      </c>
      <c r="CO31">
        <f>IF(Table2[[#This Row],[Request Resolved]]="Yes",1,0)</f>
        <v>1</v>
      </c>
      <c r="CP31">
        <f>IF(Table2[[#This Row],[Request Resolved]]="No",1,0)</f>
        <v>0</v>
      </c>
    </row>
    <row r="32" spans="1:100" x14ac:dyDescent="0.25">
      <c r="A32" s="35">
        <v>690206</v>
      </c>
      <c r="B32" s="12" t="s">
        <v>1297</v>
      </c>
      <c r="C32" s="12" t="s">
        <v>1297</v>
      </c>
      <c r="D32" s="12" t="s">
        <v>1297</v>
      </c>
      <c r="E32" t="s">
        <v>1266</v>
      </c>
      <c r="F32" t="s">
        <v>1438</v>
      </c>
      <c r="G32" s="35">
        <v>591336</v>
      </c>
      <c r="H32" t="s">
        <v>219</v>
      </c>
      <c r="I32" s="35">
        <v>881534</v>
      </c>
      <c r="J32" t="s">
        <v>219</v>
      </c>
      <c r="K32" s="14">
        <v>45170.484722222202</v>
      </c>
      <c r="L32" s="14">
        <v>45169.640277777798</v>
      </c>
      <c r="M32" s="15" t="s">
        <v>220</v>
      </c>
      <c r="N32" s="15" t="s">
        <v>220</v>
      </c>
      <c r="O32" s="15" t="s">
        <v>220</v>
      </c>
      <c r="P32" s="15" t="s">
        <v>223</v>
      </c>
      <c r="Q32" s="15" t="s">
        <v>219</v>
      </c>
      <c r="R32" s="15" t="s">
        <v>219</v>
      </c>
      <c r="S32" s="15" t="s">
        <v>223</v>
      </c>
      <c r="T32" s="15" t="s">
        <v>371</v>
      </c>
      <c r="U32" s="15" t="s">
        <v>219</v>
      </c>
      <c r="V32" t="s">
        <v>265</v>
      </c>
      <c r="W32" t="s">
        <v>225</v>
      </c>
      <c r="X32" t="s">
        <v>265</v>
      </c>
      <c r="Y32" t="s">
        <v>225</v>
      </c>
      <c r="Z32" t="s">
        <v>226</v>
      </c>
      <c r="AA32" t="s">
        <v>219</v>
      </c>
      <c r="AB32" t="s">
        <v>226</v>
      </c>
      <c r="AC32" t="s">
        <v>219</v>
      </c>
      <c r="AD32" s="12" t="s">
        <v>1297</v>
      </c>
      <c r="AE32" t="s">
        <v>227</v>
      </c>
      <c r="AF32" s="12" t="s">
        <v>1297</v>
      </c>
      <c r="AG32" t="s">
        <v>1703</v>
      </c>
      <c r="AH32" t="s">
        <v>228</v>
      </c>
      <c r="AI32" s="12" t="s">
        <v>1297</v>
      </c>
      <c r="AJ32" s="12" t="s">
        <v>1297</v>
      </c>
      <c r="AK32" s="12" t="s">
        <v>1297</v>
      </c>
      <c r="AL32" s="12" t="s">
        <v>1297</v>
      </c>
      <c r="AM32" s="12" t="s">
        <v>1297</v>
      </c>
      <c r="AN32" t="s">
        <v>219</v>
      </c>
      <c r="AO32" t="s">
        <v>219</v>
      </c>
      <c r="AP32" t="s">
        <v>229</v>
      </c>
      <c r="AQ32" t="s">
        <v>230</v>
      </c>
      <c r="AR32" t="s">
        <v>273</v>
      </c>
      <c r="AS32" t="s">
        <v>274</v>
      </c>
      <c r="AT32" t="s">
        <v>220</v>
      </c>
      <c r="AU32" t="s">
        <v>233</v>
      </c>
      <c r="AV32" t="s">
        <v>1734</v>
      </c>
      <c r="AW32" t="s">
        <v>219</v>
      </c>
      <c r="AX32" t="s">
        <v>1703</v>
      </c>
      <c r="AY32" t="s">
        <v>219</v>
      </c>
      <c r="AZ32" t="s">
        <v>219</v>
      </c>
      <c r="BA32" t="s">
        <v>219</v>
      </c>
      <c r="BB32" t="s">
        <v>219</v>
      </c>
      <c r="BC32" t="s">
        <v>234</v>
      </c>
      <c r="BD32" s="12" t="s">
        <v>1297</v>
      </c>
      <c r="BE32" t="s">
        <v>259</v>
      </c>
      <c r="BF32" t="s">
        <v>1297</v>
      </c>
      <c r="BG32" t="s">
        <v>1297</v>
      </c>
      <c r="BH32" t="s">
        <v>236</v>
      </c>
      <c r="BI32" t="s">
        <v>372</v>
      </c>
      <c r="BJ32" t="s">
        <v>277</v>
      </c>
      <c r="BK32" t="s">
        <v>1297</v>
      </c>
      <c r="BL32" t="s">
        <v>229</v>
      </c>
      <c r="BM32" t="s">
        <v>219</v>
      </c>
      <c r="BN32" t="s">
        <v>239</v>
      </c>
      <c r="BO32" t="s">
        <v>219</v>
      </c>
      <c r="BP32" t="s">
        <v>219</v>
      </c>
      <c r="BQ32" t="s">
        <v>1297</v>
      </c>
      <c r="BR32" t="s">
        <v>253</v>
      </c>
      <c r="BS32" t="s">
        <v>1703</v>
      </c>
      <c r="BT32" t="s">
        <v>1703</v>
      </c>
      <c r="BU32" t="s">
        <v>219</v>
      </c>
      <c r="BV32" t="s">
        <v>241</v>
      </c>
      <c r="BW32" t="s">
        <v>220</v>
      </c>
      <c r="BX32" t="s">
        <v>219</v>
      </c>
      <c r="BY32" t="s">
        <v>219</v>
      </c>
      <c r="BZ32" t="s">
        <v>242</v>
      </c>
      <c r="CA32" t="s">
        <v>1703</v>
      </c>
      <c r="CB32" s="14">
        <v>45172.245019756898</v>
      </c>
      <c r="CC32" t="s">
        <v>1703</v>
      </c>
      <c r="CD32" t="s">
        <v>1703</v>
      </c>
      <c r="CE32">
        <f>IFERROR(VLOOKUP(Table2[[#This Row],[Overall Rep Satisfaction]],$CS$2:$CV$21,2,FALSE),"")</f>
        <v>1</v>
      </c>
      <c r="CF32">
        <f>IFERROR(VLOOKUP(Table2[[#This Row],[Overall Rep Satisfaction]],$CS$2:$CV$21,3,FALSE),"")</f>
        <v>0</v>
      </c>
      <c r="CG32">
        <f>IFERROR(VLOOKUP(Table2[[#This Row],[Overall Rep Satisfaction]],$CS$2:$CV$21,4,FALSE),"")</f>
        <v>0</v>
      </c>
      <c r="CH32">
        <f>IFERROR(SUM(Table2[[#This Row],[Promoter]:[Detractor]],),"")</f>
        <v>1</v>
      </c>
      <c r="CI32" t="str">
        <f>TEXT(MONTH(Table2[[#This Row],[Survey Date]]),"##")&amp;" - "&amp;TEXT(Table2[[#This Row],[Survey Date]],"MMMM")</f>
        <v>9 - September</v>
      </c>
      <c r="CJ32" t="str">
        <f>TEXT(Table2[[#This Row],[Survey Date]],"DD-MMMM")</f>
        <v>01-September</v>
      </c>
      <c r="CK32" t="str">
        <f>"WK "&amp;WEEKNUM(Table2[[#This Row],[Survey Date]],1)</f>
        <v>WK 35</v>
      </c>
      <c r="CL32" t="str">
        <f>VLOOKUP(Table2[[#This Row],[ATTUID]],Roster!C:F,4,FALSE)</f>
        <v>Super 9</v>
      </c>
      <c r="CM32" t="str">
        <f>VLOOKUP(Table2[[#This Row],[ATTUID]],Roster!C:J,8,FALSE)</f>
        <v>agent 141</v>
      </c>
      <c r="CN32" t="str">
        <f>VLOOKUP(Table2[[#This Row],[ATTUID]],Roster!C:X,22,FALSE)</f>
        <v>Wave 31</v>
      </c>
      <c r="CO32">
        <f>IF(Table2[[#This Row],[Request Resolved]]="Yes",1,0)</f>
        <v>1</v>
      </c>
      <c r="CP32">
        <f>IF(Table2[[#This Row],[Request Resolved]]="No",1,0)</f>
        <v>0</v>
      </c>
    </row>
    <row r="33" spans="1:94" x14ac:dyDescent="0.25">
      <c r="A33" s="35">
        <v>129206</v>
      </c>
      <c r="B33" s="12" t="s">
        <v>1297</v>
      </c>
      <c r="C33" s="12" t="s">
        <v>1297</v>
      </c>
      <c r="D33" s="12" t="s">
        <v>1297</v>
      </c>
      <c r="E33" t="s">
        <v>1258</v>
      </c>
      <c r="F33" t="s">
        <v>1429</v>
      </c>
      <c r="G33" s="35">
        <v>468985</v>
      </c>
      <c r="H33" t="s">
        <v>219</v>
      </c>
      <c r="I33" s="35">
        <v>964578</v>
      </c>
      <c r="J33" t="s">
        <v>219</v>
      </c>
      <c r="K33" s="14">
        <v>45170.484722222202</v>
      </c>
      <c r="L33" s="14">
        <v>45169.704166666699</v>
      </c>
      <c r="M33" s="15" t="s">
        <v>220</v>
      </c>
      <c r="N33" s="15" t="s">
        <v>220</v>
      </c>
      <c r="O33" s="15" t="s">
        <v>220</v>
      </c>
      <c r="P33" s="15" t="s">
        <v>223</v>
      </c>
      <c r="Q33" s="15" t="s">
        <v>219</v>
      </c>
      <c r="R33" s="15" t="s">
        <v>219</v>
      </c>
      <c r="S33" s="15" t="s">
        <v>223</v>
      </c>
      <c r="T33" s="15" t="s">
        <v>221</v>
      </c>
      <c r="U33" s="15" t="s">
        <v>219</v>
      </c>
      <c r="V33" t="s">
        <v>265</v>
      </c>
      <c r="W33" t="s">
        <v>225</v>
      </c>
      <c r="X33" t="s">
        <v>265</v>
      </c>
      <c r="Y33" t="s">
        <v>225</v>
      </c>
      <c r="Z33" t="s">
        <v>226</v>
      </c>
      <c r="AA33" t="s">
        <v>219</v>
      </c>
      <c r="AB33" t="s">
        <v>226</v>
      </c>
      <c r="AC33" t="s">
        <v>219</v>
      </c>
      <c r="AD33" s="12" t="s">
        <v>1297</v>
      </c>
      <c r="AE33" t="s">
        <v>227</v>
      </c>
      <c r="AF33" s="12" t="s">
        <v>1297</v>
      </c>
      <c r="AG33" t="s">
        <v>1703</v>
      </c>
      <c r="AH33" t="s">
        <v>228</v>
      </c>
      <c r="AI33" s="12" t="s">
        <v>1297</v>
      </c>
      <c r="AJ33" s="12" t="s">
        <v>1297</v>
      </c>
      <c r="AK33" s="12" t="s">
        <v>1297</v>
      </c>
      <c r="AL33" s="12" t="s">
        <v>1297</v>
      </c>
      <c r="AM33" s="12" t="s">
        <v>1297</v>
      </c>
      <c r="AN33" t="s">
        <v>219</v>
      </c>
      <c r="AO33" t="s">
        <v>219</v>
      </c>
      <c r="AP33" t="s">
        <v>229</v>
      </c>
      <c r="AQ33" t="s">
        <v>230</v>
      </c>
      <c r="AR33" t="s">
        <v>273</v>
      </c>
      <c r="AS33" t="s">
        <v>352</v>
      </c>
      <c r="AT33" t="s">
        <v>220</v>
      </c>
      <c r="AU33" t="s">
        <v>233</v>
      </c>
      <c r="AV33" t="s">
        <v>1735</v>
      </c>
      <c r="AW33" t="s">
        <v>219</v>
      </c>
      <c r="AX33" t="s">
        <v>1703</v>
      </c>
      <c r="AY33" t="s">
        <v>219</v>
      </c>
      <c r="AZ33" t="s">
        <v>219</v>
      </c>
      <c r="BA33" t="s">
        <v>219</v>
      </c>
      <c r="BB33" t="s">
        <v>219</v>
      </c>
      <c r="BC33" t="s">
        <v>234</v>
      </c>
      <c r="BD33" s="12" t="s">
        <v>1297</v>
      </c>
      <c r="BE33" t="s">
        <v>304</v>
      </c>
      <c r="BF33" t="s">
        <v>1297</v>
      </c>
      <c r="BG33" t="s">
        <v>1297</v>
      </c>
      <c r="BH33" t="s">
        <v>305</v>
      </c>
      <c r="BI33" t="s">
        <v>318</v>
      </c>
      <c r="BJ33" t="s">
        <v>353</v>
      </c>
      <c r="BK33" t="s">
        <v>1297</v>
      </c>
      <c r="BL33" t="s">
        <v>229</v>
      </c>
      <c r="BM33" t="s">
        <v>219</v>
      </c>
      <c r="BN33" t="s">
        <v>319</v>
      </c>
      <c r="BO33" t="s">
        <v>219</v>
      </c>
      <c r="BP33" t="s">
        <v>219</v>
      </c>
      <c r="BQ33" t="s">
        <v>1297</v>
      </c>
      <c r="BR33" t="s">
        <v>253</v>
      </c>
      <c r="BS33" t="s">
        <v>1703</v>
      </c>
      <c r="BT33" t="s">
        <v>1703</v>
      </c>
      <c r="BU33" t="s">
        <v>219</v>
      </c>
      <c r="BV33" t="s">
        <v>241</v>
      </c>
      <c r="BW33" t="s">
        <v>220</v>
      </c>
      <c r="BX33" t="s">
        <v>219</v>
      </c>
      <c r="BY33">
        <v>800010256604</v>
      </c>
      <c r="BZ33" t="s">
        <v>242</v>
      </c>
      <c r="CA33" t="s">
        <v>1703</v>
      </c>
      <c r="CB33" s="14">
        <v>45172.245019756898</v>
      </c>
      <c r="CC33" t="s">
        <v>1703</v>
      </c>
      <c r="CD33" t="s">
        <v>1703</v>
      </c>
      <c r="CE33">
        <f>IFERROR(VLOOKUP(Table2[[#This Row],[Overall Rep Satisfaction]],$CS$2:$CV$21,2,FALSE),"")</f>
        <v>1</v>
      </c>
      <c r="CF33">
        <f>IFERROR(VLOOKUP(Table2[[#This Row],[Overall Rep Satisfaction]],$CS$2:$CV$21,3,FALSE),"")</f>
        <v>0</v>
      </c>
      <c r="CG33">
        <f>IFERROR(VLOOKUP(Table2[[#This Row],[Overall Rep Satisfaction]],$CS$2:$CV$21,4,FALSE),"")</f>
        <v>0</v>
      </c>
      <c r="CH33">
        <f>IFERROR(SUM(Table2[[#This Row],[Promoter]:[Detractor]],),"")</f>
        <v>1</v>
      </c>
      <c r="CI33" t="str">
        <f>TEXT(MONTH(Table2[[#This Row],[Survey Date]]),"##")&amp;" - "&amp;TEXT(Table2[[#This Row],[Survey Date]],"MMMM")</f>
        <v>9 - September</v>
      </c>
      <c r="CJ33" t="str">
        <f>TEXT(Table2[[#This Row],[Survey Date]],"DD-MMMM")</f>
        <v>01-September</v>
      </c>
      <c r="CK33" t="str">
        <f>"WK "&amp;WEEKNUM(Table2[[#This Row],[Survey Date]],1)</f>
        <v>WK 35</v>
      </c>
      <c r="CL33" t="str">
        <f>VLOOKUP(Table2[[#This Row],[ATTUID]],Roster!C:F,4,FALSE)</f>
        <v>Super 3</v>
      </c>
      <c r="CM33" t="str">
        <f>VLOOKUP(Table2[[#This Row],[ATTUID]],Roster!C:J,8,FALSE)</f>
        <v>agent 132</v>
      </c>
      <c r="CN33" t="str">
        <f>VLOOKUP(Table2[[#This Row],[ATTUID]],Roster!C:X,22,FALSE)</f>
        <v>Wave 31</v>
      </c>
      <c r="CO33">
        <f>IF(Table2[[#This Row],[Request Resolved]]="Yes",1,0)</f>
        <v>1</v>
      </c>
      <c r="CP33">
        <f>IF(Table2[[#This Row],[Request Resolved]]="No",1,0)</f>
        <v>0</v>
      </c>
    </row>
    <row r="34" spans="1:94" x14ac:dyDescent="0.25">
      <c r="A34" s="35">
        <v>36206</v>
      </c>
      <c r="B34" s="12" t="s">
        <v>1297</v>
      </c>
      <c r="C34" s="12" t="s">
        <v>1297</v>
      </c>
      <c r="D34" s="12" t="s">
        <v>1297</v>
      </c>
      <c r="E34" t="s">
        <v>1265</v>
      </c>
      <c r="F34" t="s">
        <v>1436</v>
      </c>
      <c r="G34" s="35">
        <v>915316</v>
      </c>
      <c r="H34" t="s">
        <v>219</v>
      </c>
      <c r="I34" s="35">
        <v>356276</v>
      </c>
      <c r="J34" t="s">
        <v>219</v>
      </c>
      <c r="K34" s="14">
        <v>45170.485416666699</v>
      </c>
      <c r="L34" s="14">
        <v>45169.420833333301</v>
      </c>
      <c r="M34" s="15" t="s">
        <v>220</v>
      </c>
      <c r="N34" s="15" t="s">
        <v>220</v>
      </c>
      <c r="O34" s="15" t="s">
        <v>220</v>
      </c>
      <c r="P34" s="15" t="s">
        <v>223</v>
      </c>
      <c r="Q34" s="15" t="s">
        <v>373</v>
      </c>
      <c r="R34" s="15" t="s">
        <v>219</v>
      </c>
      <c r="S34" s="15" t="s">
        <v>223</v>
      </c>
      <c r="T34" s="15" t="s">
        <v>221</v>
      </c>
      <c r="U34" s="15" t="s">
        <v>219</v>
      </c>
      <c r="V34" t="s">
        <v>265</v>
      </c>
      <c r="W34" t="s">
        <v>225</v>
      </c>
      <c r="X34" t="s">
        <v>265</v>
      </c>
      <c r="Y34" t="s">
        <v>225</v>
      </c>
      <c r="Z34" t="s">
        <v>226</v>
      </c>
      <c r="AA34" t="s">
        <v>219</v>
      </c>
      <c r="AB34" t="s">
        <v>226</v>
      </c>
      <c r="AC34" t="s">
        <v>219</v>
      </c>
      <c r="AD34" s="12" t="s">
        <v>1297</v>
      </c>
      <c r="AE34" t="s">
        <v>227</v>
      </c>
      <c r="AF34" s="12" t="s">
        <v>1297</v>
      </c>
      <c r="AG34" t="s">
        <v>1703</v>
      </c>
      <c r="AH34" t="s">
        <v>228</v>
      </c>
      <c r="AI34" s="12" t="s">
        <v>1297</v>
      </c>
      <c r="AJ34" s="12" t="s">
        <v>1297</v>
      </c>
      <c r="AK34" s="12" t="s">
        <v>1297</v>
      </c>
      <c r="AL34" s="12" t="s">
        <v>1297</v>
      </c>
      <c r="AM34" s="12" t="s">
        <v>1297</v>
      </c>
      <c r="AN34" t="s">
        <v>219</v>
      </c>
      <c r="AO34" t="s">
        <v>219</v>
      </c>
      <c r="AP34" t="s">
        <v>229</v>
      </c>
      <c r="AQ34" t="s">
        <v>230</v>
      </c>
      <c r="AR34" t="s">
        <v>231</v>
      </c>
      <c r="AS34" t="s">
        <v>374</v>
      </c>
      <c r="AT34" t="s">
        <v>220</v>
      </c>
      <c r="AU34" t="s">
        <v>233</v>
      </c>
      <c r="AV34" t="s">
        <v>1736</v>
      </c>
      <c r="AW34" t="s">
        <v>2368</v>
      </c>
      <c r="AX34" t="s">
        <v>1703</v>
      </c>
      <c r="AY34" t="s">
        <v>219</v>
      </c>
      <c r="AZ34" t="s">
        <v>219</v>
      </c>
      <c r="BA34" t="s">
        <v>219</v>
      </c>
      <c r="BB34" t="s">
        <v>219</v>
      </c>
      <c r="BC34" t="s">
        <v>234</v>
      </c>
      <c r="BD34" s="12" t="s">
        <v>1297</v>
      </c>
      <c r="BE34" t="s">
        <v>304</v>
      </c>
      <c r="BF34" t="s">
        <v>1297</v>
      </c>
      <c r="BG34" t="s">
        <v>1297</v>
      </c>
      <c r="BH34" t="s">
        <v>260</v>
      </c>
      <c r="BI34" t="s">
        <v>375</v>
      </c>
      <c r="BJ34" t="s">
        <v>376</v>
      </c>
      <c r="BK34" t="s">
        <v>1297</v>
      </c>
      <c r="BL34" t="s">
        <v>229</v>
      </c>
      <c r="BM34" t="s">
        <v>219</v>
      </c>
      <c r="BN34" t="s">
        <v>377</v>
      </c>
      <c r="BO34" t="s">
        <v>219</v>
      </c>
      <c r="BP34" t="s">
        <v>219</v>
      </c>
      <c r="BQ34" t="s">
        <v>1297</v>
      </c>
      <c r="BR34" t="s">
        <v>253</v>
      </c>
      <c r="BS34" t="s">
        <v>1703</v>
      </c>
      <c r="BT34" t="s">
        <v>1703</v>
      </c>
      <c r="BU34" t="s">
        <v>219</v>
      </c>
      <c r="BV34" t="s">
        <v>241</v>
      </c>
      <c r="BW34" t="s">
        <v>220</v>
      </c>
      <c r="BX34" t="s">
        <v>219</v>
      </c>
      <c r="BY34">
        <v>790569745132</v>
      </c>
      <c r="BZ34" t="s">
        <v>242</v>
      </c>
      <c r="CA34" t="s">
        <v>1703</v>
      </c>
      <c r="CB34" s="14">
        <v>45171.389589236103</v>
      </c>
      <c r="CC34" t="s">
        <v>1703</v>
      </c>
      <c r="CD34" t="s">
        <v>1703</v>
      </c>
      <c r="CE34">
        <f>IFERROR(VLOOKUP(Table2[[#This Row],[Overall Rep Satisfaction]],$CS$2:$CV$21,2,FALSE),"")</f>
        <v>1</v>
      </c>
      <c r="CF34">
        <f>IFERROR(VLOOKUP(Table2[[#This Row],[Overall Rep Satisfaction]],$CS$2:$CV$21,3,FALSE),"")</f>
        <v>0</v>
      </c>
      <c r="CG34">
        <f>IFERROR(VLOOKUP(Table2[[#This Row],[Overall Rep Satisfaction]],$CS$2:$CV$21,4,FALSE),"")</f>
        <v>0</v>
      </c>
      <c r="CH34">
        <f>IFERROR(SUM(Table2[[#This Row],[Promoter]:[Detractor]],),"")</f>
        <v>1</v>
      </c>
      <c r="CI34" t="str">
        <f>TEXT(MONTH(Table2[[#This Row],[Survey Date]]),"##")&amp;" - "&amp;TEXT(Table2[[#This Row],[Survey Date]],"MMMM")</f>
        <v>9 - September</v>
      </c>
      <c r="CJ34" t="str">
        <f>TEXT(Table2[[#This Row],[Survey Date]],"DD-MMMM")</f>
        <v>01-September</v>
      </c>
      <c r="CK34" t="str">
        <f>"WK "&amp;WEEKNUM(Table2[[#This Row],[Survey Date]],1)</f>
        <v>WK 35</v>
      </c>
      <c r="CL34" t="str">
        <f>VLOOKUP(Table2[[#This Row],[ATTUID]],Roster!C:F,4,FALSE)</f>
        <v>Super 7</v>
      </c>
      <c r="CM34" t="str">
        <f>VLOOKUP(Table2[[#This Row],[ATTUID]],Roster!C:J,8,FALSE)</f>
        <v>agent 139</v>
      </c>
      <c r="CN34" t="str">
        <f>VLOOKUP(Table2[[#This Row],[ATTUID]],Roster!C:X,22,FALSE)</f>
        <v>Wave 31</v>
      </c>
      <c r="CO34">
        <f>IF(Table2[[#This Row],[Request Resolved]]="Yes",1,0)</f>
        <v>1</v>
      </c>
      <c r="CP34">
        <f>IF(Table2[[#This Row],[Request Resolved]]="No",1,0)</f>
        <v>0</v>
      </c>
    </row>
    <row r="35" spans="1:94" x14ac:dyDescent="0.25">
      <c r="A35" s="35">
        <v>107206</v>
      </c>
      <c r="B35" s="12" t="s">
        <v>1297</v>
      </c>
      <c r="C35" s="12" t="s">
        <v>1297</v>
      </c>
      <c r="D35" s="12" t="s">
        <v>1297</v>
      </c>
      <c r="E35" t="s">
        <v>1182</v>
      </c>
      <c r="F35" t="s">
        <v>1347</v>
      </c>
      <c r="G35" s="35">
        <v>205218</v>
      </c>
      <c r="H35" t="s">
        <v>219</v>
      </c>
      <c r="I35" s="35">
        <v>384199</v>
      </c>
      <c r="J35" t="s">
        <v>219</v>
      </c>
      <c r="K35" s="14">
        <v>45170.485416666699</v>
      </c>
      <c r="L35" s="14">
        <v>45169.743055555598</v>
      </c>
      <c r="M35" s="15" t="s">
        <v>220</v>
      </c>
      <c r="N35" s="15" t="s">
        <v>220</v>
      </c>
      <c r="O35" s="15" t="s">
        <v>220</v>
      </c>
      <c r="P35" s="15" t="s">
        <v>223</v>
      </c>
      <c r="Q35" s="15" t="s">
        <v>219</v>
      </c>
      <c r="R35" s="15" t="s">
        <v>219</v>
      </c>
      <c r="S35" s="15" t="s">
        <v>223</v>
      </c>
      <c r="T35" s="15" t="s">
        <v>221</v>
      </c>
      <c r="U35" s="15" t="s">
        <v>219</v>
      </c>
      <c r="V35" t="s">
        <v>265</v>
      </c>
      <c r="W35" t="s">
        <v>225</v>
      </c>
      <c r="X35" t="s">
        <v>265</v>
      </c>
      <c r="Y35" t="s">
        <v>225</v>
      </c>
      <c r="Z35" t="s">
        <v>226</v>
      </c>
      <c r="AA35" t="s">
        <v>219</v>
      </c>
      <c r="AB35" t="s">
        <v>226</v>
      </c>
      <c r="AC35" t="s">
        <v>219</v>
      </c>
      <c r="AD35" s="12" t="s">
        <v>1297</v>
      </c>
      <c r="AE35" t="s">
        <v>227</v>
      </c>
      <c r="AF35" s="12" t="s">
        <v>1297</v>
      </c>
      <c r="AG35" t="s">
        <v>1703</v>
      </c>
      <c r="AH35" t="s">
        <v>228</v>
      </c>
      <c r="AI35" s="12" t="s">
        <v>1297</v>
      </c>
      <c r="AJ35" s="12" t="s">
        <v>1297</v>
      </c>
      <c r="AK35" s="12" t="s">
        <v>1297</v>
      </c>
      <c r="AL35" s="12" t="s">
        <v>1297</v>
      </c>
      <c r="AM35" s="12" t="s">
        <v>1297</v>
      </c>
      <c r="AN35" t="s">
        <v>219</v>
      </c>
      <c r="AO35" t="s">
        <v>219</v>
      </c>
      <c r="AP35" t="s">
        <v>229</v>
      </c>
      <c r="AQ35" t="s">
        <v>230</v>
      </c>
      <c r="AR35" t="s">
        <v>247</v>
      </c>
      <c r="AS35" t="s">
        <v>378</v>
      </c>
      <c r="AT35" t="s">
        <v>220</v>
      </c>
      <c r="AU35" t="s">
        <v>233</v>
      </c>
      <c r="AV35" t="s">
        <v>1709</v>
      </c>
      <c r="AW35" t="s">
        <v>2368</v>
      </c>
      <c r="AX35" t="s">
        <v>1703</v>
      </c>
      <c r="AY35" t="s">
        <v>219</v>
      </c>
      <c r="AZ35" t="s">
        <v>219</v>
      </c>
      <c r="BA35" t="s">
        <v>219</v>
      </c>
      <c r="BB35" t="s">
        <v>219</v>
      </c>
      <c r="BC35" t="s">
        <v>234</v>
      </c>
      <c r="BD35" s="12" t="s">
        <v>1297</v>
      </c>
      <c r="BE35" t="s">
        <v>267</v>
      </c>
      <c r="BF35" t="s">
        <v>1297</v>
      </c>
      <c r="BG35" t="s">
        <v>1297</v>
      </c>
      <c r="BH35" t="s">
        <v>260</v>
      </c>
      <c r="BI35" t="s">
        <v>375</v>
      </c>
      <c r="BJ35" t="s">
        <v>379</v>
      </c>
      <c r="BK35" t="s">
        <v>1297</v>
      </c>
      <c r="BL35" t="s">
        <v>229</v>
      </c>
      <c r="BM35" t="s">
        <v>219</v>
      </c>
      <c r="BN35" t="s">
        <v>377</v>
      </c>
      <c r="BO35" t="s">
        <v>219</v>
      </c>
      <c r="BP35" t="s">
        <v>219</v>
      </c>
      <c r="BQ35" t="s">
        <v>1297</v>
      </c>
      <c r="BR35" t="s">
        <v>279</v>
      </c>
      <c r="BS35" t="s">
        <v>1703</v>
      </c>
      <c r="BT35" t="s">
        <v>1703</v>
      </c>
      <c r="BU35" t="s">
        <v>219</v>
      </c>
      <c r="BV35" t="s">
        <v>241</v>
      </c>
      <c r="BW35" t="s">
        <v>220</v>
      </c>
      <c r="BX35" t="s">
        <v>219</v>
      </c>
      <c r="BY35">
        <v>790484180104</v>
      </c>
      <c r="BZ35" t="s">
        <v>242</v>
      </c>
      <c r="CA35" t="s">
        <v>1703</v>
      </c>
      <c r="CB35" s="14">
        <v>45172.245019756898</v>
      </c>
      <c r="CC35" t="s">
        <v>1703</v>
      </c>
      <c r="CD35" t="s">
        <v>1703</v>
      </c>
      <c r="CE35">
        <f>IFERROR(VLOOKUP(Table2[[#This Row],[Overall Rep Satisfaction]],$CS$2:$CV$21,2,FALSE),"")</f>
        <v>1</v>
      </c>
      <c r="CF35">
        <f>IFERROR(VLOOKUP(Table2[[#This Row],[Overall Rep Satisfaction]],$CS$2:$CV$21,3,FALSE),"")</f>
        <v>0</v>
      </c>
      <c r="CG35">
        <f>IFERROR(VLOOKUP(Table2[[#This Row],[Overall Rep Satisfaction]],$CS$2:$CV$21,4,FALSE),"")</f>
        <v>0</v>
      </c>
      <c r="CH35">
        <f>IFERROR(SUM(Table2[[#This Row],[Promoter]:[Detractor]],),"")</f>
        <v>1</v>
      </c>
      <c r="CI35" t="str">
        <f>TEXT(MONTH(Table2[[#This Row],[Survey Date]]),"##")&amp;" - "&amp;TEXT(Table2[[#This Row],[Survey Date]],"MMMM")</f>
        <v>9 - September</v>
      </c>
      <c r="CJ35" t="str">
        <f>TEXT(Table2[[#This Row],[Survey Date]],"DD-MMMM")</f>
        <v>01-September</v>
      </c>
      <c r="CK35" t="str">
        <f>"WK "&amp;WEEKNUM(Table2[[#This Row],[Survey Date]],1)</f>
        <v>WK 35</v>
      </c>
      <c r="CL35" t="str">
        <f>VLOOKUP(Table2[[#This Row],[ATTUID]],Roster!C:F,4,FALSE)</f>
        <v>Super 8</v>
      </c>
      <c r="CM35" t="str">
        <f>VLOOKUP(Table2[[#This Row],[ATTUID]],Roster!C:J,8,FALSE)</f>
        <v>agent 50</v>
      </c>
      <c r="CN35" t="str">
        <f>VLOOKUP(Table2[[#This Row],[ATTUID]],Roster!C:X,22,FALSE)</f>
        <v>Wave 24</v>
      </c>
      <c r="CO35">
        <f>IF(Table2[[#This Row],[Request Resolved]]="Yes",1,0)</f>
        <v>1</v>
      </c>
      <c r="CP35">
        <f>IF(Table2[[#This Row],[Request Resolved]]="No",1,0)</f>
        <v>0</v>
      </c>
    </row>
    <row r="36" spans="1:94" x14ac:dyDescent="0.25">
      <c r="A36" s="35">
        <v>949206</v>
      </c>
      <c r="B36" s="12" t="s">
        <v>1297</v>
      </c>
      <c r="C36" s="12" t="s">
        <v>1297</v>
      </c>
      <c r="D36" s="12" t="s">
        <v>1297</v>
      </c>
      <c r="E36" t="s">
        <v>1250</v>
      </c>
      <c r="F36" t="s">
        <v>1420</v>
      </c>
      <c r="G36" s="35">
        <v>441706</v>
      </c>
      <c r="H36" t="s">
        <v>219</v>
      </c>
      <c r="I36" s="35">
        <v>602534</v>
      </c>
      <c r="J36" t="s">
        <v>219</v>
      </c>
      <c r="K36" s="14">
        <v>45170.486111111102</v>
      </c>
      <c r="L36" s="14">
        <v>45169.764583333301</v>
      </c>
      <c r="M36" s="15" t="s">
        <v>220</v>
      </c>
      <c r="N36" s="15" t="s">
        <v>220</v>
      </c>
      <c r="O36" s="15" t="s">
        <v>220</v>
      </c>
      <c r="P36" s="15" t="s">
        <v>244</v>
      </c>
      <c r="Q36" s="15" t="s">
        <v>380</v>
      </c>
      <c r="R36" s="15" t="s">
        <v>219</v>
      </c>
      <c r="S36" s="15" t="s">
        <v>325</v>
      </c>
      <c r="T36" s="15" t="s">
        <v>221</v>
      </c>
      <c r="U36" s="15" t="s">
        <v>219</v>
      </c>
      <c r="V36" t="s">
        <v>246</v>
      </c>
      <c r="W36" t="s">
        <v>280</v>
      </c>
      <c r="X36" t="s">
        <v>246</v>
      </c>
      <c r="Y36" t="s">
        <v>280</v>
      </c>
      <c r="Z36" t="s">
        <v>226</v>
      </c>
      <c r="AA36" t="s">
        <v>219</v>
      </c>
      <c r="AB36" t="s">
        <v>226</v>
      </c>
      <c r="AC36" t="s">
        <v>219</v>
      </c>
      <c r="AD36" s="12" t="s">
        <v>1297</v>
      </c>
      <c r="AE36" t="s">
        <v>227</v>
      </c>
      <c r="AF36" s="12" t="s">
        <v>1297</v>
      </c>
      <c r="AG36" t="s">
        <v>1703</v>
      </c>
      <c r="AH36" t="s">
        <v>228</v>
      </c>
      <c r="AI36" s="12" t="s">
        <v>1297</v>
      </c>
      <c r="AJ36" s="12" t="s">
        <v>1297</v>
      </c>
      <c r="AK36" s="12" t="s">
        <v>1297</v>
      </c>
      <c r="AL36" s="12" t="s">
        <v>1297</v>
      </c>
      <c r="AM36" s="12" t="s">
        <v>1297</v>
      </c>
      <c r="AN36" t="s">
        <v>219</v>
      </c>
      <c r="AO36" t="s">
        <v>219</v>
      </c>
      <c r="AP36" t="s">
        <v>229</v>
      </c>
      <c r="AQ36" t="s">
        <v>230</v>
      </c>
      <c r="AR36" t="s">
        <v>273</v>
      </c>
      <c r="AS36" t="s">
        <v>311</v>
      </c>
      <c r="AT36" t="s">
        <v>220</v>
      </c>
      <c r="AU36" t="s">
        <v>233</v>
      </c>
      <c r="AV36" t="s">
        <v>1737</v>
      </c>
      <c r="AW36" t="s">
        <v>219</v>
      </c>
      <c r="AX36" t="s">
        <v>1703</v>
      </c>
      <c r="AY36" t="s">
        <v>219</v>
      </c>
      <c r="AZ36" t="s">
        <v>284</v>
      </c>
      <c r="BA36" t="s">
        <v>381</v>
      </c>
      <c r="BB36" t="s">
        <v>286</v>
      </c>
      <c r="BC36" t="s">
        <v>234</v>
      </c>
      <c r="BD36" s="12" t="s">
        <v>1297</v>
      </c>
      <c r="BE36" t="s">
        <v>304</v>
      </c>
      <c r="BF36" t="s">
        <v>1297</v>
      </c>
      <c r="BG36" t="s">
        <v>1297</v>
      </c>
      <c r="BH36" t="s">
        <v>305</v>
      </c>
      <c r="BI36" t="s">
        <v>357</v>
      </c>
      <c r="BJ36" t="s">
        <v>277</v>
      </c>
      <c r="BK36" t="s">
        <v>1297</v>
      </c>
      <c r="BL36" t="s">
        <v>229</v>
      </c>
      <c r="BM36" t="s">
        <v>219</v>
      </c>
      <c r="BN36" t="s">
        <v>360</v>
      </c>
      <c r="BO36" t="s">
        <v>219</v>
      </c>
      <c r="BP36" t="s">
        <v>219</v>
      </c>
      <c r="BQ36" t="s">
        <v>1297</v>
      </c>
      <c r="BR36" t="s">
        <v>296</v>
      </c>
      <c r="BS36" t="s">
        <v>1703</v>
      </c>
      <c r="BT36" t="s">
        <v>1703</v>
      </c>
      <c r="BU36" t="s">
        <v>219</v>
      </c>
      <c r="BV36" t="s">
        <v>241</v>
      </c>
      <c r="BW36" t="s">
        <v>220</v>
      </c>
      <c r="BX36" t="s">
        <v>219</v>
      </c>
      <c r="BY36">
        <v>790416469657</v>
      </c>
      <c r="BZ36" t="s">
        <v>242</v>
      </c>
      <c r="CA36" t="s">
        <v>1703</v>
      </c>
      <c r="CB36" s="14">
        <v>45171.389589236103</v>
      </c>
      <c r="CC36" t="s">
        <v>1703</v>
      </c>
      <c r="CD36" t="s">
        <v>1703</v>
      </c>
      <c r="CE36">
        <f>IFERROR(VLOOKUP(Table2[[#This Row],[Overall Rep Satisfaction]],$CS$2:$CV$21,2,FALSE),"")</f>
        <v>0</v>
      </c>
      <c r="CF36">
        <f>IFERROR(VLOOKUP(Table2[[#This Row],[Overall Rep Satisfaction]],$CS$2:$CV$21,3,FALSE),"")</f>
        <v>0</v>
      </c>
      <c r="CG36">
        <f>IFERROR(VLOOKUP(Table2[[#This Row],[Overall Rep Satisfaction]],$CS$2:$CV$21,4,FALSE),"")</f>
        <v>1</v>
      </c>
      <c r="CH36">
        <f>IFERROR(SUM(Table2[[#This Row],[Promoter]:[Detractor]],),"")</f>
        <v>1</v>
      </c>
      <c r="CI36" t="str">
        <f>TEXT(MONTH(Table2[[#This Row],[Survey Date]]),"##")&amp;" - "&amp;TEXT(Table2[[#This Row],[Survey Date]],"MMMM")</f>
        <v>9 - September</v>
      </c>
      <c r="CJ36" t="str">
        <f>TEXT(Table2[[#This Row],[Survey Date]],"DD-MMMM")</f>
        <v>01-September</v>
      </c>
      <c r="CK36" t="str">
        <f>"WK "&amp;WEEKNUM(Table2[[#This Row],[Survey Date]],1)</f>
        <v>WK 35</v>
      </c>
      <c r="CL36" t="str">
        <f>VLOOKUP(Table2[[#This Row],[ATTUID]],Roster!C:F,4,FALSE)</f>
        <v>Super 12</v>
      </c>
      <c r="CM36" t="str">
        <f>VLOOKUP(Table2[[#This Row],[ATTUID]],Roster!C:J,8,FALSE)</f>
        <v>agent 123</v>
      </c>
      <c r="CN36" t="str">
        <f>VLOOKUP(Table2[[#This Row],[ATTUID]],Roster!C:X,22,FALSE)</f>
        <v>Wave 30</v>
      </c>
      <c r="CO36">
        <f>IF(Table2[[#This Row],[Request Resolved]]="Yes",1,0)</f>
        <v>1</v>
      </c>
      <c r="CP36">
        <f>IF(Table2[[#This Row],[Request Resolved]]="No",1,0)</f>
        <v>0</v>
      </c>
    </row>
    <row r="37" spans="1:94" x14ac:dyDescent="0.25">
      <c r="A37" s="35">
        <v>932206</v>
      </c>
      <c r="B37" s="12" t="s">
        <v>1297</v>
      </c>
      <c r="C37" s="12" t="s">
        <v>1297</v>
      </c>
      <c r="D37" s="12" t="s">
        <v>1297</v>
      </c>
      <c r="E37" t="s">
        <v>1255</v>
      </c>
      <c r="F37" t="s">
        <v>1425</v>
      </c>
      <c r="G37" s="35">
        <v>199680</v>
      </c>
      <c r="H37" t="s">
        <v>219</v>
      </c>
      <c r="I37" s="35">
        <v>830319</v>
      </c>
      <c r="J37" t="s">
        <v>219</v>
      </c>
      <c r="K37" s="14">
        <v>45170.488194444399</v>
      </c>
      <c r="L37" s="14">
        <v>45169.824305555601</v>
      </c>
      <c r="M37" s="15" t="s">
        <v>220</v>
      </c>
      <c r="N37" s="15" t="s">
        <v>220</v>
      </c>
      <c r="O37" s="15" t="s">
        <v>220</v>
      </c>
      <c r="P37" s="15" t="s">
        <v>255</v>
      </c>
      <c r="Q37" s="15" t="s">
        <v>382</v>
      </c>
      <c r="R37" s="15" t="s">
        <v>219</v>
      </c>
      <c r="S37" s="15" t="s">
        <v>334</v>
      </c>
      <c r="T37" s="15" t="s">
        <v>221</v>
      </c>
      <c r="U37" s="15" t="s">
        <v>219</v>
      </c>
      <c r="V37" t="s">
        <v>257</v>
      </c>
      <c r="W37" t="s">
        <v>309</v>
      </c>
      <c r="X37" t="s">
        <v>257</v>
      </c>
      <c r="Y37" t="s">
        <v>309</v>
      </c>
      <c r="Z37" t="s">
        <v>226</v>
      </c>
      <c r="AA37" t="s">
        <v>219</v>
      </c>
      <c r="AB37" t="s">
        <v>226</v>
      </c>
      <c r="AC37" t="s">
        <v>219</v>
      </c>
      <c r="AD37" s="12" t="s">
        <v>1297</v>
      </c>
      <c r="AE37" t="s">
        <v>227</v>
      </c>
      <c r="AF37" s="12" t="s">
        <v>1297</v>
      </c>
      <c r="AG37" t="s">
        <v>1703</v>
      </c>
      <c r="AH37" t="s">
        <v>228</v>
      </c>
      <c r="AI37" s="12" t="s">
        <v>1297</v>
      </c>
      <c r="AJ37" s="12" t="s">
        <v>1297</v>
      </c>
      <c r="AK37" s="12" t="s">
        <v>1297</v>
      </c>
      <c r="AL37" s="12" t="s">
        <v>1297</v>
      </c>
      <c r="AM37" s="12" t="s">
        <v>1297</v>
      </c>
      <c r="AN37" t="s">
        <v>219</v>
      </c>
      <c r="AO37" t="s">
        <v>219</v>
      </c>
      <c r="AP37" t="s">
        <v>229</v>
      </c>
      <c r="AQ37" t="s">
        <v>230</v>
      </c>
      <c r="AR37" t="s">
        <v>247</v>
      </c>
      <c r="AS37" t="s">
        <v>383</v>
      </c>
      <c r="AT37" t="s">
        <v>220</v>
      </c>
      <c r="AU37" t="s">
        <v>233</v>
      </c>
      <c r="AV37" t="s">
        <v>1738</v>
      </c>
      <c r="AW37" t="s">
        <v>219</v>
      </c>
      <c r="AX37" t="s">
        <v>1703</v>
      </c>
      <c r="AY37" t="s">
        <v>219</v>
      </c>
      <c r="AZ37" t="s">
        <v>219</v>
      </c>
      <c r="BA37" t="s">
        <v>219</v>
      </c>
      <c r="BB37" t="s">
        <v>219</v>
      </c>
      <c r="BC37" t="s">
        <v>234</v>
      </c>
      <c r="BD37" s="12" t="s">
        <v>1297</v>
      </c>
      <c r="BE37" t="s">
        <v>304</v>
      </c>
      <c r="BF37" t="s">
        <v>1297</v>
      </c>
      <c r="BG37" t="s">
        <v>1297</v>
      </c>
      <c r="BH37" t="s">
        <v>260</v>
      </c>
      <c r="BI37" t="s">
        <v>268</v>
      </c>
      <c r="BJ37" t="s">
        <v>384</v>
      </c>
      <c r="BK37" t="s">
        <v>1297</v>
      </c>
      <c r="BL37" t="s">
        <v>229</v>
      </c>
      <c r="BM37" t="s">
        <v>219</v>
      </c>
      <c r="BN37" t="s">
        <v>270</v>
      </c>
      <c r="BO37" t="s">
        <v>219</v>
      </c>
      <c r="BP37" t="s">
        <v>219</v>
      </c>
      <c r="BQ37" t="s">
        <v>1297</v>
      </c>
      <c r="BR37" t="s">
        <v>296</v>
      </c>
      <c r="BS37" t="s">
        <v>1703</v>
      </c>
      <c r="BT37" t="s">
        <v>1703</v>
      </c>
      <c r="BU37" t="s">
        <v>219</v>
      </c>
      <c r="BV37" t="s">
        <v>241</v>
      </c>
      <c r="BW37" t="s">
        <v>220</v>
      </c>
      <c r="BX37" t="s">
        <v>219</v>
      </c>
      <c r="BY37">
        <v>801099196694</v>
      </c>
      <c r="BZ37" t="s">
        <v>242</v>
      </c>
      <c r="CA37" t="s">
        <v>1703</v>
      </c>
      <c r="CB37" s="14">
        <v>45171.389589236103</v>
      </c>
      <c r="CC37" t="s">
        <v>1703</v>
      </c>
      <c r="CD37" t="s">
        <v>1703</v>
      </c>
      <c r="CE37">
        <f>IFERROR(VLOOKUP(Table2[[#This Row],[Overall Rep Satisfaction]],$CS$2:$CV$21,2,FALSE),"")</f>
        <v>0</v>
      </c>
      <c r="CF37">
        <f>IFERROR(VLOOKUP(Table2[[#This Row],[Overall Rep Satisfaction]],$CS$2:$CV$21,3,FALSE),"")</f>
        <v>1</v>
      </c>
      <c r="CG37">
        <f>IFERROR(VLOOKUP(Table2[[#This Row],[Overall Rep Satisfaction]],$CS$2:$CV$21,4,FALSE),"")</f>
        <v>0</v>
      </c>
      <c r="CH37">
        <f>IFERROR(SUM(Table2[[#This Row],[Promoter]:[Detractor]],),"")</f>
        <v>1</v>
      </c>
      <c r="CI37" t="str">
        <f>TEXT(MONTH(Table2[[#This Row],[Survey Date]]),"##")&amp;" - "&amp;TEXT(Table2[[#This Row],[Survey Date]],"MMMM")</f>
        <v>9 - September</v>
      </c>
      <c r="CJ37" t="str">
        <f>TEXT(Table2[[#This Row],[Survey Date]],"DD-MMMM")</f>
        <v>01-September</v>
      </c>
      <c r="CK37" t="str">
        <f>"WK "&amp;WEEKNUM(Table2[[#This Row],[Survey Date]],1)</f>
        <v>WK 35</v>
      </c>
      <c r="CL37" t="str">
        <f>VLOOKUP(Table2[[#This Row],[ATTUID]],Roster!C:F,4,FALSE)</f>
        <v>Super 12</v>
      </c>
      <c r="CM37" t="str">
        <f>VLOOKUP(Table2[[#This Row],[ATTUID]],Roster!C:J,8,FALSE)</f>
        <v>agent 128</v>
      </c>
      <c r="CN37" t="str">
        <f>VLOOKUP(Table2[[#This Row],[ATTUID]],Roster!C:X,22,FALSE)</f>
        <v>Wave 30</v>
      </c>
      <c r="CO37">
        <f>IF(Table2[[#This Row],[Request Resolved]]="Yes",1,0)</f>
        <v>1</v>
      </c>
      <c r="CP37">
        <f>IF(Table2[[#This Row],[Request Resolved]]="No",1,0)</f>
        <v>0</v>
      </c>
    </row>
    <row r="38" spans="1:94" x14ac:dyDescent="0.25">
      <c r="A38" s="35">
        <v>681206</v>
      </c>
      <c r="B38" s="12" t="s">
        <v>1297</v>
      </c>
      <c r="C38" s="12" t="s">
        <v>1297</v>
      </c>
      <c r="D38" s="12" t="s">
        <v>1297</v>
      </c>
      <c r="E38" t="s">
        <v>1182</v>
      </c>
      <c r="F38" t="s">
        <v>1347</v>
      </c>
      <c r="G38" s="35">
        <v>330585</v>
      </c>
      <c r="H38" t="s">
        <v>219</v>
      </c>
      <c r="I38" s="35">
        <v>524319</v>
      </c>
      <c r="J38" t="s">
        <v>219</v>
      </c>
      <c r="K38" s="14">
        <v>45170.4909722222</v>
      </c>
      <c r="L38" s="14">
        <v>45169.397916666698</v>
      </c>
      <c r="M38" s="15" t="s">
        <v>220</v>
      </c>
      <c r="N38" s="15" t="s">
        <v>220</v>
      </c>
      <c r="O38" s="15" t="s">
        <v>220</v>
      </c>
      <c r="P38" s="15" t="s">
        <v>334</v>
      </c>
      <c r="Q38" s="15" t="s">
        <v>219</v>
      </c>
      <c r="R38" s="15" t="s">
        <v>219</v>
      </c>
      <c r="S38" s="15" t="s">
        <v>223</v>
      </c>
      <c r="T38" s="15" t="s">
        <v>221</v>
      </c>
      <c r="U38" s="15" t="s">
        <v>219</v>
      </c>
      <c r="V38" t="s">
        <v>309</v>
      </c>
      <c r="W38" t="s">
        <v>225</v>
      </c>
      <c r="X38" t="s">
        <v>309</v>
      </c>
      <c r="Y38" t="s">
        <v>225</v>
      </c>
      <c r="Z38" t="s">
        <v>226</v>
      </c>
      <c r="AA38" t="s">
        <v>219</v>
      </c>
      <c r="AB38" t="s">
        <v>226</v>
      </c>
      <c r="AC38" t="s">
        <v>219</v>
      </c>
      <c r="AD38" s="12" t="s">
        <v>1297</v>
      </c>
      <c r="AE38" t="s">
        <v>227</v>
      </c>
      <c r="AF38" s="12" t="s">
        <v>1297</v>
      </c>
      <c r="AG38" t="s">
        <v>1703</v>
      </c>
      <c r="AH38" t="s">
        <v>228</v>
      </c>
      <c r="AI38" s="12" t="s">
        <v>1297</v>
      </c>
      <c r="AJ38" s="12" t="s">
        <v>1297</v>
      </c>
      <c r="AK38" s="12" t="s">
        <v>1297</v>
      </c>
      <c r="AL38" s="12" t="s">
        <v>1297</v>
      </c>
      <c r="AM38" s="12" t="s">
        <v>1297</v>
      </c>
      <c r="AN38" t="s">
        <v>219</v>
      </c>
      <c r="AO38" t="s">
        <v>219</v>
      </c>
      <c r="AP38" t="s">
        <v>229</v>
      </c>
      <c r="AQ38" t="s">
        <v>230</v>
      </c>
      <c r="AR38" t="s">
        <v>247</v>
      </c>
      <c r="AS38" t="s">
        <v>383</v>
      </c>
      <c r="AT38" t="s">
        <v>220</v>
      </c>
      <c r="AU38" t="s">
        <v>233</v>
      </c>
      <c r="AV38" t="s">
        <v>1739</v>
      </c>
      <c r="AW38" t="s">
        <v>219</v>
      </c>
      <c r="AX38" t="s">
        <v>1703</v>
      </c>
      <c r="AY38" t="s">
        <v>219</v>
      </c>
      <c r="AZ38" t="s">
        <v>219</v>
      </c>
      <c r="BA38" t="s">
        <v>219</v>
      </c>
      <c r="BB38" t="s">
        <v>219</v>
      </c>
      <c r="BC38" t="s">
        <v>234</v>
      </c>
      <c r="BD38" s="12" t="s">
        <v>1297</v>
      </c>
      <c r="BE38" t="s">
        <v>385</v>
      </c>
      <c r="BF38" t="s">
        <v>1297</v>
      </c>
      <c r="BG38" t="s">
        <v>1297</v>
      </c>
      <c r="BH38" t="s">
        <v>236</v>
      </c>
      <c r="BI38" t="s">
        <v>386</v>
      </c>
      <c r="BJ38" t="s">
        <v>384</v>
      </c>
      <c r="BK38" t="s">
        <v>1297</v>
      </c>
      <c r="BL38" t="s">
        <v>229</v>
      </c>
      <c r="BM38" t="s">
        <v>219</v>
      </c>
      <c r="BN38" t="s">
        <v>252</v>
      </c>
      <c r="BO38" t="s">
        <v>219</v>
      </c>
      <c r="BP38" t="s">
        <v>219</v>
      </c>
      <c r="BQ38" t="s">
        <v>1297</v>
      </c>
      <c r="BR38" t="s">
        <v>279</v>
      </c>
      <c r="BS38" t="s">
        <v>1703</v>
      </c>
      <c r="BT38" t="s">
        <v>1703</v>
      </c>
      <c r="BU38" t="s">
        <v>219</v>
      </c>
      <c r="BV38" t="s">
        <v>241</v>
      </c>
      <c r="BW38" t="s">
        <v>220</v>
      </c>
      <c r="BX38" t="s">
        <v>219</v>
      </c>
      <c r="BY38">
        <v>800624411634</v>
      </c>
      <c r="BZ38" t="s">
        <v>242</v>
      </c>
      <c r="CA38" t="s">
        <v>1703</v>
      </c>
      <c r="CB38" s="14">
        <v>45172.245019756898</v>
      </c>
      <c r="CC38" t="s">
        <v>1703</v>
      </c>
      <c r="CD38" t="s">
        <v>1703</v>
      </c>
      <c r="CE38">
        <f>IFERROR(VLOOKUP(Table2[[#This Row],[Overall Rep Satisfaction]],$CS$2:$CV$21,2,FALSE),"")</f>
        <v>1</v>
      </c>
      <c r="CF38">
        <f>IFERROR(VLOOKUP(Table2[[#This Row],[Overall Rep Satisfaction]],$CS$2:$CV$21,3,FALSE),"")</f>
        <v>0</v>
      </c>
      <c r="CG38">
        <f>IFERROR(VLOOKUP(Table2[[#This Row],[Overall Rep Satisfaction]],$CS$2:$CV$21,4,FALSE),"")</f>
        <v>0</v>
      </c>
      <c r="CH38">
        <f>IFERROR(SUM(Table2[[#This Row],[Promoter]:[Detractor]],),"")</f>
        <v>1</v>
      </c>
      <c r="CI38" t="str">
        <f>TEXT(MONTH(Table2[[#This Row],[Survey Date]]),"##")&amp;" - "&amp;TEXT(Table2[[#This Row],[Survey Date]],"MMMM")</f>
        <v>9 - September</v>
      </c>
      <c r="CJ38" t="str">
        <f>TEXT(Table2[[#This Row],[Survey Date]],"DD-MMMM")</f>
        <v>01-September</v>
      </c>
      <c r="CK38" t="str">
        <f>"WK "&amp;WEEKNUM(Table2[[#This Row],[Survey Date]],1)</f>
        <v>WK 35</v>
      </c>
      <c r="CL38" t="str">
        <f>VLOOKUP(Table2[[#This Row],[ATTUID]],Roster!C:F,4,FALSE)</f>
        <v>Super 8</v>
      </c>
      <c r="CM38" t="str">
        <f>VLOOKUP(Table2[[#This Row],[ATTUID]],Roster!C:J,8,FALSE)</f>
        <v>agent 50</v>
      </c>
      <c r="CN38" t="str">
        <f>VLOOKUP(Table2[[#This Row],[ATTUID]],Roster!C:X,22,FALSE)</f>
        <v>Wave 24</v>
      </c>
      <c r="CO38">
        <f>IF(Table2[[#This Row],[Request Resolved]]="Yes",1,0)</f>
        <v>1</v>
      </c>
      <c r="CP38">
        <f>IF(Table2[[#This Row],[Request Resolved]]="No",1,0)</f>
        <v>0</v>
      </c>
    </row>
    <row r="39" spans="1:94" x14ac:dyDescent="0.25">
      <c r="A39" s="35">
        <v>284206</v>
      </c>
      <c r="B39" s="12" t="s">
        <v>1297</v>
      </c>
      <c r="C39" s="12" t="s">
        <v>1297</v>
      </c>
      <c r="D39" s="12" t="s">
        <v>1297</v>
      </c>
      <c r="E39" t="s">
        <v>1187</v>
      </c>
      <c r="F39" t="s">
        <v>1352</v>
      </c>
      <c r="G39" s="35">
        <v>319361</v>
      </c>
      <c r="H39" t="s">
        <v>219</v>
      </c>
      <c r="I39" s="35">
        <v>455144</v>
      </c>
      <c r="J39" t="s">
        <v>219</v>
      </c>
      <c r="K39" s="14">
        <v>45170.491666666698</v>
      </c>
      <c r="L39" s="14">
        <v>45169.633333333302</v>
      </c>
      <c r="M39" s="15" t="s">
        <v>220</v>
      </c>
      <c r="N39" s="15" t="s">
        <v>220</v>
      </c>
      <c r="O39" s="15" t="s">
        <v>220</v>
      </c>
      <c r="P39" s="15" t="s">
        <v>221</v>
      </c>
      <c r="Q39" s="15" t="s">
        <v>387</v>
      </c>
      <c r="R39" s="15" t="s">
        <v>219</v>
      </c>
      <c r="S39" s="15" t="s">
        <v>223</v>
      </c>
      <c r="T39" s="15" t="s">
        <v>221</v>
      </c>
      <c r="U39" s="15" t="s">
        <v>219</v>
      </c>
      <c r="V39" t="s">
        <v>224</v>
      </c>
      <c r="W39" t="s">
        <v>225</v>
      </c>
      <c r="X39" t="s">
        <v>224</v>
      </c>
      <c r="Y39" t="s">
        <v>225</v>
      </c>
      <c r="Z39" t="s">
        <v>226</v>
      </c>
      <c r="AA39" t="s">
        <v>219</v>
      </c>
      <c r="AB39" t="s">
        <v>226</v>
      </c>
      <c r="AC39" t="s">
        <v>219</v>
      </c>
      <c r="AD39" s="12" t="s">
        <v>1297</v>
      </c>
      <c r="AE39" t="s">
        <v>227</v>
      </c>
      <c r="AF39" s="12" t="s">
        <v>1297</v>
      </c>
      <c r="AG39" t="s">
        <v>1703</v>
      </c>
      <c r="AH39" t="s">
        <v>228</v>
      </c>
      <c r="AI39" s="12" t="s">
        <v>1297</v>
      </c>
      <c r="AJ39" s="12" t="s">
        <v>1297</v>
      </c>
      <c r="AK39" s="12" t="s">
        <v>1297</v>
      </c>
      <c r="AL39" s="12" t="s">
        <v>1297</v>
      </c>
      <c r="AM39" s="12" t="s">
        <v>1297</v>
      </c>
      <c r="AN39" t="s">
        <v>219</v>
      </c>
      <c r="AO39" t="s">
        <v>219</v>
      </c>
      <c r="AP39" t="s">
        <v>229</v>
      </c>
      <c r="AQ39" t="s">
        <v>230</v>
      </c>
      <c r="AR39" t="s">
        <v>231</v>
      </c>
      <c r="AS39" t="s">
        <v>232</v>
      </c>
      <c r="AT39" t="s">
        <v>220</v>
      </c>
      <c r="AU39" t="s">
        <v>233</v>
      </c>
      <c r="AV39" t="s">
        <v>1740</v>
      </c>
      <c r="AW39" t="s">
        <v>2368</v>
      </c>
      <c r="AX39" t="s">
        <v>1703</v>
      </c>
      <c r="AY39" t="s">
        <v>219</v>
      </c>
      <c r="AZ39" t="s">
        <v>219</v>
      </c>
      <c r="BA39" t="s">
        <v>219</v>
      </c>
      <c r="BB39" t="s">
        <v>219</v>
      </c>
      <c r="BC39" t="s">
        <v>234</v>
      </c>
      <c r="BD39" s="12" t="s">
        <v>1297</v>
      </c>
      <c r="BE39" t="s">
        <v>267</v>
      </c>
      <c r="BF39" t="s">
        <v>1297</v>
      </c>
      <c r="BG39" t="s">
        <v>1297</v>
      </c>
      <c r="BH39" t="s">
        <v>275</v>
      </c>
      <c r="BI39" t="s">
        <v>276</v>
      </c>
      <c r="BJ39" t="s">
        <v>388</v>
      </c>
      <c r="BK39" t="s">
        <v>1297</v>
      </c>
      <c r="BL39" t="s">
        <v>229</v>
      </c>
      <c r="BM39" t="s">
        <v>219</v>
      </c>
      <c r="BN39" t="s">
        <v>278</v>
      </c>
      <c r="BO39" t="s">
        <v>219</v>
      </c>
      <c r="BP39" t="s">
        <v>219</v>
      </c>
      <c r="BQ39" t="s">
        <v>1297</v>
      </c>
      <c r="BR39" t="s">
        <v>240</v>
      </c>
      <c r="BS39" t="s">
        <v>1703</v>
      </c>
      <c r="BT39" t="s">
        <v>1703</v>
      </c>
      <c r="BU39" t="s">
        <v>219</v>
      </c>
      <c r="BV39" t="s">
        <v>241</v>
      </c>
      <c r="BW39" t="s">
        <v>220</v>
      </c>
      <c r="BX39" t="s">
        <v>219</v>
      </c>
      <c r="BY39">
        <v>790470028201</v>
      </c>
      <c r="BZ39" t="s">
        <v>242</v>
      </c>
      <c r="CA39" t="s">
        <v>1703</v>
      </c>
      <c r="CB39" s="14">
        <v>45171.389589236103</v>
      </c>
      <c r="CC39" t="s">
        <v>1703</v>
      </c>
      <c r="CD39" t="s">
        <v>1703</v>
      </c>
      <c r="CE39">
        <f>IFERROR(VLOOKUP(Table2[[#This Row],[Overall Rep Satisfaction]],$CS$2:$CV$21,2,FALSE),"")</f>
        <v>1</v>
      </c>
      <c r="CF39">
        <f>IFERROR(VLOOKUP(Table2[[#This Row],[Overall Rep Satisfaction]],$CS$2:$CV$21,3,FALSE),"")</f>
        <v>0</v>
      </c>
      <c r="CG39">
        <f>IFERROR(VLOOKUP(Table2[[#This Row],[Overall Rep Satisfaction]],$CS$2:$CV$21,4,FALSE),"")</f>
        <v>0</v>
      </c>
      <c r="CH39">
        <f>IFERROR(SUM(Table2[[#This Row],[Promoter]:[Detractor]],),"")</f>
        <v>1</v>
      </c>
      <c r="CI39" t="str">
        <f>TEXT(MONTH(Table2[[#This Row],[Survey Date]]),"##")&amp;" - "&amp;TEXT(Table2[[#This Row],[Survey Date]],"MMMM")</f>
        <v>9 - September</v>
      </c>
      <c r="CJ39" t="str">
        <f>TEXT(Table2[[#This Row],[Survey Date]],"DD-MMMM")</f>
        <v>01-September</v>
      </c>
      <c r="CK39" t="str">
        <f>"WK "&amp;WEEKNUM(Table2[[#This Row],[Survey Date]],1)</f>
        <v>WK 35</v>
      </c>
      <c r="CL39" t="str">
        <f>VLOOKUP(Table2[[#This Row],[ATTUID]],Roster!C:F,4,FALSE)</f>
        <v>Super 3</v>
      </c>
      <c r="CM39" t="str">
        <f>VLOOKUP(Table2[[#This Row],[ATTUID]],Roster!C:J,8,FALSE)</f>
        <v>agent 55</v>
      </c>
      <c r="CN39" t="str">
        <f>VLOOKUP(Table2[[#This Row],[ATTUID]],Roster!C:X,22,FALSE)</f>
        <v>Wave 24</v>
      </c>
      <c r="CO39">
        <f>IF(Table2[[#This Row],[Request Resolved]]="Yes",1,0)</f>
        <v>1</v>
      </c>
      <c r="CP39">
        <f>IF(Table2[[#This Row],[Request Resolved]]="No",1,0)</f>
        <v>0</v>
      </c>
    </row>
    <row r="40" spans="1:94" x14ac:dyDescent="0.25">
      <c r="A40" s="35">
        <v>273206</v>
      </c>
      <c r="B40" s="12" t="s">
        <v>1297</v>
      </c>
      <c r="C40" s="12" t="s">
        <v>1297</v>
      </c>
      <c r="D40" s="12" t="s">
        <v>1297</v>
      </c>
      <c r="E40" t="s">
        <v>1185</v>
      </c>
      <c r="F40" t="s">
        <v>1350</v>
      </c>
      <c r="G40" s="35">
        <v>187832</v>
      </c>
      <c r="H40" t="s">
        <v>219</v>
      </c>
      <c r="I40" s="35">
        <v>322111</v>
      </c>
      <c r="J40" t="s">
        <v>219</v>
      </c>
      <c r="K40" s="14">
        <v>45170.493055555598</v>
      </c>
      <c r="L40" s="14">
        <v>45169.45</v>
      </c>
      <c r="M40" s="15" t="s">
        <v>220</v>
      </c>
      <c r="N40" s="15" t="s">
        <v>229</v>
      </c>
      <c r="O40" s="15" t="s">
        <v>220</v>
      </c>
      <c r="P40" s="15" t="s">
        <v>221</v>
      </c>
      <c r="Q40" s="15" t="s">
        <v>389</v>
      </c>
      <c r="R40" s="15" t="s">
        <v>229</v>
      </c>
      <c r="S40" s="15" t="s">
        <v>221</v>
      </c>
      <c r="T40" s="15" t="s">
        <v>316</v>
      </c>
      <c r="U40" s="15" t="s">
        <v>219</v>
      </c>
      <c r="V40" t="s">
        <v>224</v>
      </c>
      <c r="W40" t="s">
        <v>254</v>
      </c>
      <c r="X40" t="s">
        <v>224</v>
      </c>
      <c r="Y40" t="s">
        <v>254</v>
      </c>
      <c r="Z40" t="s">
        <v>317</v>
      </c>
      <c r="AA40" t="s">
        <v>219</v>
      </c>
      <c r="AB40" t="s">
        <v>317</v>
      </c>
      <c r="AC40" t="s">
        <v>219</v>
      </c>
      <c r="AD40" s="12" t="s">
        <v>1297</v>
      </c>
      <c r="AE40" t="s">
        <v>227</v>
      </c>
      <c r="AF40" s="12" t="s">
        <v>1297</v>
      </c>
      <c r="AG40" t="s">
        <v>1703</v>
      </c>
      <c r="AH40" t="s">
        <v>228</v>
      </c>
      <c r="AI40" s="12" t="s">
        <v>1297</v>
      </c>
      <c r="AJ40" s="12" t="s">
        <v>1297</v>
      </c>
      <c r="AK40" s="12" t="s">
        <v>1297</v>
      </c>
      <c r="AL40" s="12" t="s">
        <v>1297</v>
      </c>
      <c r="AM40" s="12" t="s">
        <v>1297</v>
      </c>
      <c r="AN40" t="s">
        <v>219</v>
      </c>
      <c r="AO40" t="s">
        <v>219</v>
      </c>
      <c r="AP40" t="s">
        <v>229</v>
      </c>
      <c r="AQ40" t="s">
        <v>230</v>
      </c>
      <c r="AR40" t="s">
        <v>231</v>
      </c>
      <c r="AS40" t="s">
        <v>232</v>
      </c>
      <c r="AT40" t="s">
        <v>220</v>
      </c>
      <c r="AU40" t="s">
        <v>233</v>
      </c>
      <c r="AV40" t="s">
        <v>1741</v>
      </c>
      <c r="AW40" t="s">
        <v>219</v>
      </c>
      <c r="AX40" t="s">
        <v>1703</v>
      </c>
      <c r="AY40" t="s">
        <v>219</v>
      </c>
      <c r="AZ40" t="s">
        <v>219</v>
      </c>
      <c r="BA40" t="s">
        <v>219</v>
      </c>
      <c r="BB40" t="s">
        <v>219</v>
      </c>
      <c r="BC40" t="s">
        <v>234</v>
      </c>
      <c r="BD40" s="12" t="s">
        <v>1297</v>
      </c>
      <c r="BE40" t="s">
        <v>267</v>
      </c>
      <c r="BF40" t="s">
        <v>1297</v>
      </c>
      <c r="BG40" t="s">
        <v>1297</v>
      </c>
      <c r="BH40" t="s">
        <v>305</v>
      </c>
      <c r="BI40" t="s">
        <v>318</v>
      </c>
      <c r="BJ40" t="s">
        <v>390</v>
      </c>
      <c r="BK40" t="s">
        <v>1297</v>
      </c>
      <c r="BL40" t="s">
        <v>229</v>
      </c>
      <c r="BM40" t="s">
        <v>219</v>
      </c>
      <c r="BN40" t="s">
        <v>319</v>
      </c>
      <c r="BO40" t="s">
        <v>219</v>
      </c>
      <c r="BP40" t="s">
        <v>219</v>
      </c>
      <c r="BQ40" t="s">
        <v>1297</v>
      </c>
      <c r="BR40" t="s">
        <v>240</v>
      </c>
      <c r="BS40" t="s">
        <v>1703</v>
      </c>
      <c r="BT40" t="s">
        <v>1703</v>
      </c>
      <c r="BU40" t="s">
        <v>219</v>
      </c>
      <c r="BV40" t="s">
        <v>241</v>
      </c>
      <c r="BW40" t="s">
        <v>220</v>
      </c>
      <c r="BX40" t="s">
        <v>219</v>
      </c>
      <c r="BY40">
        <v>800592613308</v>
      </c>
      <c r="BZ40" t="s">
        <v>242</v>
      </c>
      <c r="CA40" t="s">
        <v>1703</v>
      </c>
      <c r="CB40" s="14">
        <v>45171.389589236103</v>
      </c>
      <c r="CC40" t="s">
        <v>1703</v>
      </c>
      <c r="CD40" t="s">
        <v>1703</v>
      </c>
      <c r="CE40">
        <f>IFERROR(VLOOKUP(Table2[[#This Row],[Overall Rep Satisfaction]],$CS$2:$CV$21,2,FALSE),"")</f>
        <v>0</v>
      </c>
      <c r="CF40">
        <f>IFERROR(VLOOKUP(Table2[[#This Row],[Overall Rep Satisfaction]],$CS$2:$CV$21,3,FALSE),"")</f>
        <v>0</v>
      </c>
      <c r="CG40">
        <f>IFERROR(VLOOKUP(Table2[[#This Row],[Overall Rep Satisfaction]],$CS$2:$CV$21,4,FALSE),"")</f>
        <v>1</v>
      </c>
      <c r="CH40">
        <f>IFERROR(SUM(Table2[[#This Row],[Promoter]:[Detractor]],),"")</f>
        <v>1</v>
      </c>
      <c r="CI40" t="str">
        <f>TEXT(MONTH(Table2[[#This Row],[Survey Date]]),"##")&amp;" - "&amp;TEXT(Table2[[#This Row],[Survey Date]],"MMMM")</f>
        <v>9 - September</v>
      </c>
      <c r="CJ40" t="str">
        <f>TEXT(Table2[[#This Row],[Survey Date]],"DD-MMMM")</f>
        <v>01-September</v>
      </c>
      <c r="CK40" t="str">
        <f>"WK "&amp;WEEKNUM(Table2[[#This Row],[Survey Date]],1)</f>
        <v>WK 35</v>
      </c>
      <c r="CL40" t="str">
        <f>VLOOKUP(Table2[[#This Row],[ATTUID]],Roster!C:F,4,FALSE)</f>
        <v>Super 3</v>
      </c>
      <c r="CM40" t="str">
        <f>VLOOKUP(Table2[[#This Row],[ATTUID]],Roster!C:J,8,FALSE)</f>
        <v>agent 53</v>
      </c>
      <c r="CN40" t="str">
        <f>VLOOKUP(Table2[[#This Row],[ATTUID]],Roster!C:X,22,FALSE)</f>
        <v>Wave 24</v>
      </c>
      <c r="CO40">
        <f>IF(Table2[[#This Row],[Request Resolved]]="Yes",1,0)</f>
        <v>0</v>
      </c>
      <c r="CP40">
        <f>IF(Table2[[#This Row],[Request Resolved]]="No",1,0)</f>
        <v>1</v>
      </c>
    </row>
    <row r="41" spans="1:94" x14ac:dyDescent="0.25">
      <c r="A41" s="35">
        <v>280206</v>
      </c>
      <c r="B41" s="12" t="s">
        <v>1297</v>
      </c>
      <c r="C41" s="12" t="s">
        <v>1297</v>
      </c>
      <c r="D41" s="12" t="s">
        <v>1297</v>
      </c>
      <c r="E41" t="s">
        <v>1238</v>
      </c>
      <c r="F41" t="s">
        <v>1407</v>
      </c>
      <c r="G41" s="35">
        <v>473504</v>
      </c>
      <c r="H41" t="s">
        <v>219</v>
      </c>
      <c r="I41" s="35">
        <v>491578</v>
      </c>
      <c r="J41" t="s">
        <v>219</v>
      </c>
      <c r="K41" s="14">
        <v>45170.493750000001</v>
      </c>
      <c r="L41" s="14">
        <v>45169.574999999997</v>
      </c>
      <c r="M41" s="15" t="s">
        <v>220</v>
      </c>
      <c r="N41" s="15" t="s">
        <v>220</v>
      </c>
      <c r="O41" s="15" t="s">
        <v>220</v>
      </c>
      <c r="P41" s="15" t="s">
        <v>223</v>
      </c>
      <c r="Q41" s="15" t="s">
        <v>391</v>
      </c>
      <c r="R41" s="15" t="s">
        <v>219</v>
      </c>
      <c r="S41" s="15" t="s">
        <v>223</v>
      </c>
      <c r="T41" s="15" t="s">
        <v>371</v>
      </c>
      <c r="U41" s="15" t="s">
        <v>219</v>
      </c>
      <c r="V41" t="s">
        <v>265</v>
      </c>
      <c r="W41" t="s">
        <v>225</v>
      </c>
      <c r="X41" t="s">
        <v>265</v>
      </c>
      <c r="Y41" t="s">
        <v>225</v>
      </c>
      <c r="Z41" t="s">
        <v>226</v>
      </c>
      <c r="AA41" t="s">
        <v>219</v>
      </c>
      <c r="AB41" t="s">
        <v>226</v>
      </c>
      <c r="AC41" t="s">
        <v>219</v>
      </c>
      <c r="AD41" s="12" t="s">
        <v>1297</v>
      </c>
      <c r="AE41" t="s">
        <v>227</v>
      </c>
      <c r="AF41" s="12" t="s">
        <v>1297</v>
      </c>
      <c r="AG41" t="s">
        <v>1703</v>
      </c>
      <c r="AH41" t="s">
        <v>228</v>
      </c>
      <c r="AI41" s="12" t="s">
        <v>1297</v>
      </c>
      <c r="AJ41" s="12" t="s">
        <v>1297</v>
      </c>
      <c r="AK41" s="12" t="s">
        <v>1297</v>
      </c>
      <c r="AL41" s="12" t="s">
        <v>1297</v>
      </c>
      <c r="AM41" s="12" t="s">
        <v>1297</v>
      </c>
      <c r="AN41" t="s">
        <v>219</v>
      </c>
      <c r="AO41" t="s">
        <v>219</v>
      </c>
      <c r="AP41" t="s">
        <v>229</v>
      </c>
      <c r="AQ41" t="s">
        <v>230</v>
      </c>
      <c r="AR41" t="s">
        <v>273</v>
      </c>
      <c r="AS41" t="s">
        <v>352</v>
      </c>
      <c r="AT41" t="s">
        <v>220</v>
      </c>
      <c r="AU41" t="s">
        <v>233</v>
      </c>
      <c r="AV41" t="s">
        <v>1742</v>
      </c>
      <c r="AW41" t="s">
        <v>219</v>
      </c>
      <c r="AX41" t="s">
        <v>1703</v>
      </c>
      <c r="AY41" t="s">
        <v>219</v>
      </c>
      <c r="AZ41" t="s">
        <v>219</v>
      </c>
      <c r="BA41" t="s">
        <v>219</v>
      </c>
      <c r="BB41" t="s">
        <v>219</v>
      </c>
      <c r="BC41" t="s">
        <v>234</v>
      </c>
      <c r="BD41" s="12" t="s">
        <v>1297</v>
      </c>
      <c r="BE41" t="s">
        <v>304</v>
      </c>
      <c r="BF41" t="s">
        <v>1297</v>
      </c>
      <c r="BG41" t="s">
        <v>1297</v>
      </c>
      <c r="BH41" t="s">
        <v>305</v>
      </c>
      <c r="BI41" t="s">
        <v>306</v>
      </c>
      <c r="BJ41" t="s">
        <v>353</v>
      </c>
      <c r="BK41" t="s">
        <v>1297</v>
      </c>
      <c r="BL41" t="s">
        <v>229</v>
      </c>
      <c r="BM41" t="s">
        <v>219</v>
      </c>
      <c r="BN41" t="s">
        <v>308</v>
      </c>
      <c r="BO41" t="s">
        <v>219</v>
      </c>
      <c r="BP41" t="s">
        <v>219</v>
      </c>
      <c r="BQ41" t="s">
        <v>1297</v>
      </c>
      <c r="BR41" t="s">
        <v>296</v>
      </c>
      <c r="BS41" t="s">
        <v>1703</v>
      </c>
      <c r="BT41" t="s">
        <v>1703</v>
      </c>
      <c r="BU41" t="s">
        <v>219</v>
      </c>
      <c r="BV41" t="s">
        <v>241</v>
      </c>
      <c r="BW41" t="s">
        <v>220</v>
      </c>
      <c r="BX41" t="s">
        <v>219</v>
      </c>
      <c r="BY41">
        <v>801131688361</v>
      </c>
      <c r="BZ41" t="s">
        <v>242</v>
      </c>
      <c r="CA41" t="s">
        <v>1703</v>
      </c>
      <c r="CB41" s="14">
        <v>45171.389589236103</v>
      </c>
      <c r="CC41" t="s">
        <v>1703</v>
      </c>
      <c r="CD41" t="s">
        <v>1703</v>
      </c>
      <c r="CE41">
        <f>IFERROR(VLOOKUP(Table2[[#This Row],[Overall Rep Satisfaction]],$CS$2:$CV$21,2,FALSE),"")</f>
        <v>1</v>
      </c>
      <c r="CF41">
        <f>IFERROR(VLOOKUP(Table2[[#This Row],[Overall Rep Satisfaction]],$CS$2:$CV$21,3,FALSE),"")</f>
        <v>0</v>
      </c>
      <c r="CG41">
        <f>IFERROR(VLOOKUP(Table2[[#This Row],[Overall Rep Satisfaction]],$CS$2:$CV$21,4,FALSE),"")</f>
        <v>0</v>
      </c>
      <c r="CH41">
        <f>IFERROR(SUM(Table2[[#This Row],[Promoter]:[Detractor]],),"")</f>
        <v>1</v>
      </c>
      <c r="CI41" t="str">
        <f>TEXT(MONTH(Table2[[#This Row],[Survey Date]]),"##")&amp;" - "&amp;TEXT(Table2[[#This Row],[Survey Date]],"MMMM")</f>
        <v>9 - September</v>
      </c>
      <c r="CJ41" t="str">
        <f>TEXT(Table2[[#This Row],[Survey Date]],"DD-MMMM")</f>
        <v>01-September</v>
      </c>
      <c r="CK41" t="str">
        <f>"WK "&amp;WEEKNUM(Table2[[#This Row],[Survey Date]],1)</f>
        <v>WK 35</v>
      </c>
      <c r="CL41" t="str">
        <f>VLOOKUP(Table2[[#This Row],[ATTUID]],Roster!C:F,4,FALSE)</f>
        <v>Super 12</v>
      </c>
      <c r="CM41" t="str">
        <f>VLOOKUP(Table2[[#This Row],[ATTUID]],Roster!C:J,8,FALSE)</f>
        <v>agent 110</v>
      </c>
      <c r="CN41" t="str">
        <f>VLOOKUP(Table2[[#This Row],[ATTUID]],Roster!C:X,22,FALSE)</f>
        <v>Wave 30</v>
      </c>
      <c r="CO41">
        <f>IF(Table2[[#This Row],[Request Resolved]]="Yes",1,0)</f>
        <v>1</v>
      </c>
      <c r="CP41">
        <f>IF(Table2[[#This Row],[Request Resolved]]="No",1,0)</f>
        <v>0</v>
      </c>
    </row>
    <row r="42" spans="1:94" x14ac:dyDescent="0.25">
      <c r="A42" s="35">
        <v>245206</v>
      </c>
      <c r="B42" s="12" t="s">
        <v>1297</v>
      </c>
      <c r="C42" s="12" t="s">
        <v>1297</v>
      </c>
      <c r="D42" s="12" t="s">
        <v>1297</v>
      </c>
      <c r="E42" t="s">
        <v>1201</v>
      </c>
      <c r="F42" t="s">
        <v>1367</v>
      </c>
      <c r="G42" s="35">
        <v>804251</v>
      </c>
      <c r="H42" t="s">
        <v>219</v>
      </c>
      <c r="I42" s="35">
        <v>223578</v>
      </c>
      <c r="J42" t="s">
        <v>219</v>
      </c>
      <c r="K42" s="14">
        <v>45170.503472222197</v>
      </c>
      <c r="L42" s="14">
        <v>45169.489583333299</v>
      </c>
      <c r="M42" s="15" t="s">
        <v>220</v>
      </c>
      <c r="N42" s="15" t="s">
        <v>229</v>
      </c>
      <c r="O42" s="15" t="s">
        <v>220</v>
      </c>
      <c r="P42" s="15" t="s">
        <v>392</v>
      </c>
      <c r="Q42" s="15" t="s">
        <v>393</v>
      </c>
      <c r="R42" s="15" t="s">
        <v>219</v>
      </c>
      <c r="S42" s="15" t="s">
        <v>291</v>
      </c>
      <c r="T42" s="15" t="s">
        <v>394</v>
      </c>
      <c r="U42" s="15" t="s">
        <v>219</v>
      </c>
      <c r="V42" t="s">
        <v>290</v>
      </c>
      <c r="W42" t="s">
        <v>293</v>
      </c>
      <c r="X42" t="s">
        <v>290</v>
      </c>
      <c r="Y42" t="s">
        <v>293</v>
      </c>
      <c r="Z42" t="s">
        <v>317</v>
      </c>
      <c r="AA42" t="s">
        <v>219</v>
      </c>
      <c r="AB42" t="s">
        <v>317</v>
      </c>
      <c r="AC42" t="s">
        <v>219</v>
      </c>
      <c r="AD42" s="12" t="s">
        <v>1297</v>
      </c>
      <c r="AE42" t="s">
        <v>227</v>
      </c>
      <c r="AF42" s="12" t="s">
        <v>1297</v>
      </c>
      <c r="AG42" t="s">
        <v>1703</v>
      </c>
      <c r="AH42" t="s">
        <v>228</v>
      </c>
      <c r="AI42" s="12" t="s">
        <v>1297</v>
      </c>
      <c r="AJ42" s="12" t="s">
        <v>1297</v>
      </c>
      <c r="AK42" s="12" t="s">
        <v>1297</v>
      </c>
      <c r="AL42" s="12" t="s">
        <v>1297</v>
      </c>
      <c r="AM42" s="12" t="s">
        <v>1297</v>
      </c>
      <c r="AN42" t="s">
        <v>219</v>
      </c>
      <c r="AO42" t="s">
        <v>219</v>
      </c>
      <c r="AP42" t="s">
        <v>229</v>
      </c>
      <c r="AQ42" t="s">
        <v>230</v>
      </c>
      <c r="AR42" t="s">
        <v>273</v>
      </c>
      <c r="AS42" t="s">
        <v>370</v>
      </c>
      <c r="AT42" t="s">
        <v>220</v>
      </c>
      <c r="AU42" t="s">
        <v>233</v>
      </c>
      <c r="AV42" t="s">
        <v>1743</v>
      </c>
      <c r="AW42" t="s">
        <v>219</v>
      </c>
      <c r="AX42" t="s">
        <v>1703</v>
      </c>
      <c r="AY42" t="s">
        <v>219</v>
      </c>
      <c r="AZ42" t="s">
        <v>219</v>
      </c>
      <c r="BA42" t="s">
        <v>219</v>
      </c>
      <c r="BB42" t="s">
        <v>219</v>
      </c>
      <c r="BC42" t="s">
        <v>234</v>
      </c>
      <c r="BD42" s="12" t="s">
        <v>1297</v>
      </c>
      <c r="BE42" t="s">
        <v>395</v>
      </c>
      <c r="BF42" t="s">
        <v>1297</v>
      </c>
      <c r="BG42" t="s">
        <v>1297</v>
      </c>
      <c r="BH42" t="s">
        <v>236</v>
      </c>
      <c r="BI42" t="s">
        <v>328</v>
      </c>
      <c r="BJ42" t="s">
        <v>353</v>
      </c>
      <c r="BK42" t="s">
        <v>1297</v>
      </c>
      <c r="BL42" t="s">
        <v>229</v>
      </c>
      <c r="BM42" t="s">
        <v>219</v>
      </c>
      <c r="BN42" t="s">
        <v>330</v>
      </c>
      <c r="BO42" t="s">
        <v>219</v>
      </c>
      <c r="BP42" t="s">
        <v>219</v>
      </c>
      <c r="BQ42" t="s">
        <v>1297</v>
      </c>
      <c r="BR42" t="s">
        <v>296</v>
      </c>
      <c r="BS42" t="s">
        <v>1703</v>
      </c>
      <c r="BT42" t="s">
        <v>1703</v>
      </c>
      <c r="BU42" t="s">
        <v>219</v>
      </c>
      <c r="BV42" t="s">
        <v>241</v>
      </c>
      <c r="BW42" t="s">
        <v>220</v>
      </c>
      <c r="BX42" t="s">
        <v>219</v>
      </c>
      <c r="BY42">
        <v>790295472566</v>
      </c>
      <c r="BZ42" t="s">
        <v>242</v>
      </c>
      <c r="CA42" t="s">
        <v>1703</v>
      </c>
      <c r="CB42" s="14">
        <v>45171.389589236103</v>
      </c>
      <c r="CC42" t="s">
        <v>1703</v>
      </c>
      <c r="CD42" t="s">
        <v>1703</v>
      </c>
      <c r="CE42">
        <f>IFERROR(VLOOKUP(Table2[[#This Row],[Overall Rep Satisfaction]],$CS$2:$CV$21,2,FALSE),"")</f>
        <v>1</v>
      </c>
      <c r="CF42">
        <f>IFERROR(VLOOKUP(Table2[[#This Row],[Overall Rep Satisfaction]],$CS$2:$CV$21,3,FALSE),"")</f>
        <v>0</v>
      </c>
      <c r="CG42">
        <f>IFERROR(VLOOKUP(Table2[[#This Row],[Overall Rep Satisfaction]],$CS$2:$CV$21,4,FALSE),"")</f>
        <v>0</v>
      </c>
      <c r="CH42">
        <f>IFERROR(SUM(Table2[[#This Row],[Promoter]:[Detractor]],),"")</f>
        <v>1</v>
      </c>
      <c r="CI42" t="str">
        <f>TEXT(MONTH(Table2[[#This Row],[Survey Date]]),"##")&amp;" - "&amp;TEXT(Table2[[#This Row],[Survey Date]],"MMMM")</f>
        <v>9 - September</v>
      </c>
      <c r="CJ42" t="str">
        <f>TEXT(Table2[[#This Row],[Survey Date]],"DD-MMMM")</f>
        <v>01-September</v>
      </c>
      <c r="CK42" t="str">
        <f>"WK "&amp;WEEKNUM(Table2[[#This Row],[Survey Date]],1)</f>
        <v>WK 35</v>
      </c>
      <c r="CL42" t="str">
        <f>VLOOKUP(Table2[[#This Row],[ATTUID]],Roster!C:F,4,FALSE)</f>
        <v>Super 6</v>
      </c>
      <c r="CM42" t="str">
        <f>VLOOKUP(Table2[[#This Row],[ATTUID]],Roster!C:J,8,FALSE)</f>
        <v>agent 70</v>
      </c>
      <c r="CN42" t="str">
        <f>VLOOKUP(Table2[[#This Row],[ATTUID]],Roster!C:X,22,FALSE)</f>
        <v>Wave 26</v>
      </c>
      <c r="CO42">
        <f>IF(Table2[[#This Row],[Request Resolved]]="Yes",1,0)</f>
        <v>0</v>
      </c>
      <c r="CP42">
        <f>IF(Table2[[#This Row],[Request Resolved]]="No",1,0)</f>
        <v>1</v>
      </c>
    </row>
    <row r="43" spans="1:94" x14ac:dyDescent="0.25">
      <c r="A43" s="35">
        <v>267206</v>
      </c>
      <c r="B43" s="12" t="s">
        <v>1297</v>
      </c>
      <c r="C43" s="12" t="s">
        <v>1297</v>
      </c>
      <c r="D43" s="12" t="s">
        <v>1297</v>
      </c>
      <c r="E43" t="s">
        <v>1236</v>
      </c>
      <c r="F43" t="s">
        <v>1405</v>
      </c>
      <c r="G43" s="35">
        <v>130903</v>
      </c>
      <c r="H43" t="s">
        <v>219</v>
      </c>
      <c r="I43" s="35">
        <v>84177</v>
      </c>
      <c r="J43" t="s">
        <v>219</v>
      </c>
      <c r="K43" s="14">
        <v>45170.507638888899</v>
      </c>
      <c r="L43" s="14">
        <v>45169.810416666704</v>
      </c>
      <c r="M43" s="15" t="s">
        <v>220</v>
      </c>
      <c r="N43" s="15" t="s">
        <v>220</v>
      </c>
      <c r="O43" s="15" t="s">
        <v>220</v>
      </c>
      <c r="P43" s="15" t="s">
        <v>223</v>
      </c>
      <c r="Q43" s="15" t="s">
        <v>396</v>
      </c>
      <c r="R43" s="15" t="s">
        <v>219</v>
      </c>
      <c r="S43" s="15" t="s">
        <v>223</v>
      </c>
      <c r="T43" s="15" t="s">
        <v>221</v>
      </c>
      <c r="U43" s="15" t="s">
        <v>219</v>
      </c>
      <c r="V43" t="s">
        <v>265</v>
      </c>
      <c r="W43" t="s">
        <v>225</v>
      </c>
      <c r="X43" t="s">
        <v>265</v>
      </c>
      <c r="Y43" t="s">
        <v>225</v>
      </c>
      <c r="Z43" t="s">
        <v>226</v>
      </c>
      <c r="AA43" t="s">
        <v>219</v>
      </c>
      <c r="AB43" t="s">
        <v>226</v>
      </c>
      <c r="AC43" t="s">
        <v>219</v>
      </c>
      <c r="AD43" s="12" t="s">
        <v>1297</v>
      </c>
      <c r="AE43" t="s">
        <v>227</v>
      </c>
      <c r="AF43" s="12" t="s">
        <v>1297</v>
      </c>
      <c r="AG43" t="s">
        <v>1703</v>
      </c>
      <c r="AH43" t="s">
        <v>228</v>
      </c>
      <c r="AI43" s="12" t="s">
        <v>1297</v>
      </c>
      <c r="AJ43" s="12" t="s">
        <v>1297</v>
      </c>
      <c r="AK43" s="12" t="s">
        <v>1297</v>
      </c>
      <c r="AL43" s="12" t="s">
        <v>1297</v>
      </c>
      <c r="AM43" s="12" t="s">
        <v>1297</v>
      </c>
      <c r="AN43" t="s">
        <v>219</v>
      </c>
      <c r="AO43" t="s">
        <v>219</v>
      </c>
      <c r="AP43" t="s">
        <v>229</v>
      </c>
      <c r="AQ43" t="s">
        <v>230</v>
      </c>
      <c r="AR43" t="s">
        <v>231</v>
      </c>
      <c r="AS43" t="s">
        <v>232</v>
      </c>
      <c r="AT43" t="s">
        <v>229</v>
      </c>
      <c r="AU43" t="s">
        <v>233</v>
      </c>
      <c r="AV43" t="s">
        <v>1744</v>
      </c>
      <c r="AW43" t="s">
        <v>219</v>
      </c>
      <c r="AX43" t="s">
        <v>1703</v>
      </c>
      <c r="AY43" t="s">
        <v>219</v>
      </c>
      <c r="AZ43" t="s">
        <v>219</v>
      </c>
      <c r="BA43" t="s">
        <v>219</v>
      </c>
      <c r="BB43" t="s">
        <v>219</v>
      </c>
      <c r="BC43" t="s">
        <v>234</v>
      </c>
      <c r="BD43" s="12" t="s">
        <v>1297</v>
      </c>
      <c r="BE43" t="s">
        <v>267</v>
      </c>
      <c r="BF43" t="s">
        <v>1297</v>
      </c>
      <c r="BG43" t="s">
        <v>1297</v>
      </c>
      <c r="BH43" t="s">
        <v>397</v>
      </c>
      <c r="BI43" t="s">
        <v>398</v>
      </c>
      <c r="BJ43" t="s">
        <v>238</v>
      </c>
      <c r="BK43" t="s">
        <v>1297</v>
      </c>
      <c r="BL43" t="s">
        <v>229</v>
      </c>
      <c r="BM43" t="s">
        <v>219</v>
      </c>
      <c r="BN43" t="s">
        <v>399</v>
      </c>
      <c r="BO43" t="s">
        <v>219</v>
      </c>
      <c r="BP43" t="s">
        <v>219</v>
      </c>
      <c r="BQ43" t="s">
        <v>1297</v>
      </c>
      <c r="BR43" t="s">
        <v>279</v>
      </c>
      <c r="BS43" t="s">
        <v>1703</v>
      </c>
      <c r="BT43" t="s">
        <v>1703</v>
      </c>
      <c r="BU43" t="s">
        <v>219</v>
      </c>
      <c r="BV43" t="s">
        <v>241</v>
      </c>
      <c r="BW43" t="s">
        <v>220</v>
      </c>
      <c r="BX43" t="s">
        <v>219</v>
      </c>
      <c r="BY43">
        <v>801181914567</v>
      </c>
      <c r="BZ43" t="s">
        <v>242</v>
      </c>
      <c r="CA43" t="s">
        <v>1703</v>
      </c>
      <c r="CB43" s="14">
        <v>45171.389589236103</v>
      </c>
      <c r="CC43" t="s">
        <v>1703</v>
      </c>
      <c r="CD43" t="s">
        <v>1703</v>
      </c>
      <c r="CE43">
        <f>IFERROR(VLOOKUP(Table2[[#This Row],[Overall Rep Satisfaction]],$CS$2:$CV$21,2,FALSE),"")</f>
        <v>1</v>
      </c>
      <c r="CF43">
        <f>IFERROR(VLOOKUP(Table2[[#This Row],[Overall Rep Satisfaction]],$CS$2:$CV$21,3,FALSE),"")</f>
        <v>0</v>
      </c>
      <c r="CG43">
        <f>IFERROR(VLOOKUP(Table2[[#This Row],[Overall Rep Satisfaction]],$CS$2:$CV$21,4,FALSE),"")</f>
        <v>0</v>
      </c>
      <c r="CH43">
        <f>IFERROR(SUM(Table2[[#This Row],[Promoter]:[Detractor]],),"")</f>
        <v>1</v>
      </c>
      <c r="CI43" t="str">
        <f>TEXT(MONTH(Table2[[#This Row],[Survey Date]]),"##")&amp;" - "&amp;TEXT(Table2[[#This Row],[Survey Date]],"MMMM")</f>
        <v>9 - September</v>
      </c>
      <c r="CJ43" t="str">
        <f>TEXT(Table2[[#This Row],[Survey Date]],"DD-MMMM")</f>
        <v>01-September</v>
      </c>
      <c r="CK43" t="str">
        <f>"WK "&amp;WEEKNUM(Table2[[#This Row],[Survey Date]],1)</f>
        <v>WK 35</v>
      </c>
      <c r="CL43" t="str">
        <f>VLOOKUP(Table2[[#This Row],[ATTUID]],Roster!C:F,4,FALSE)</f>
        <v>Super 5</v>
      </c>
      <c r="CM43" t="str">
        <f>VLOOKUP(Table2[[#This Row],[ATTUID]],Roster!C:J,8,FALSE)</f>
        <v>agent 108</v>
      </c>
      <c r="CN43" t="str">
        <f>VLOOKUP(Table2[[#This Row],[ATTUID]],Roster!C:X,22,FALSE)</f>
        <v>Wave 3</v>
      </c>
      <c r="CO43">
        <f>IF(Table2[[#This Row],[Request Resolved]]="Yes",1,0)</f>
        <v>1</v>
      </c>
      <c r="CP43">
        <f>IF(Table2[[#This Row],[Request Resolved]]="No",1,0)</f>
        <v>0</v>
      </c>
    </row>
    <row r="44" spans="1:94" x14ac:dyDescent="0.25">
      <c r="A44" s="35">
        <v>263206</v>
      </c>
      <c r="B44" s="12" t="s">
        <v>1297</v>
      </c>
      <c r="C44" s="12" t="s">
        <v>1297</v>
      </c>
      <c r="D44" s="12" t="s">
        <v>1297</v>
      </c>
      <c r="E44" t="s">
        <v>1245</v>
      </c>
      <c r="F44" t="s">
        <v>1414</v>
      </c>
      <c r="G44" s="35">
        <v>713936</v>
      </c>
      <c r="H44" t="s">
        <v>219</v>
      </c>
      <c r="I44" s="35">
        <v>565111</v>
      </c>
      <c r="J44" t="s">
        <v>219</v>
      </c>
      <c r="K44" s="14">
        <v>45170.515277777798</v>
      </c>
      <c r="L44" s="14">
        <v>45169.644444444399</v>
      </c>
      <c r="M44" s="15" t="s">
        <v>220</v>
      </c>
      <c r="N44" s="15" t="s">
        <v>220</v>
      </c>
      <c r="O44" s="15" t="s">
        <v>220</v>
      </c>
      <c r="P44" s="15" t="s">
        <v>223</v>
      </c>
      <c r="Q44" s="15" t="s">
        <v>400</v>
      </c>
      <c r="R44" s="15" t="s">
        <v>219</v>
      </c>
      <c r="S44" s="15" t="s">
        <v>291</v>
      </c>
      <c r="T44" s="15" t="s">
        <v>221</v>
      </c>
      <c r="U44" s="15" t="s">
        <v>219</v>
      </c>
      <c r="V44" t="s">
        <v>265</v>
      </c>
      <c r="W44" t="s">
        <v>293</v>
      </c>
      <c r="X44" t="s">
        <v>265</v>
      </c>
      <c r="Y44" t="s">
        <v>293</v>
      </c>
      <c r="Z44" t="s">
        <v>226</v>
      </c>
      <c r="AA44" t="s">
        <v>219</v>
      </c>
      <c r="AB44" t="s">
        <v>226</v>
      </c>
      <c r="AC44" t="s">
        <v>219</v>
      </c>
      <c r="AD44" s="12" t="s">
        <v>1297</v>
      </c>
      <c r="AE44" t="s">
        <v>227</v>
      </c>
      <c r="AF44" s="12" t="s">
        <v>1297</v>
      </c>
      <c r="AG44" t="s">
        <v>1703</v>
      </c>
      <c r="AH44" t="s">
        <v>228</v>
      </c>
      <c r="AI44" s="12" t="s">
        <v>1297</v>
      </c>
      <c r="AJ44" s="12" t="s">
        <v>1297</v>
      </c>
      <c r="AK44" s="12" t="s">
        <v>1297</v>
      </c>
      <c r="AL44" s="12" t="s">
        <v>1297</v>
      </c>
      <c r="AM44" s="12" t="s">
        <v>1297</v>
      </c>
      <c r="AN44" t="s">
        <v>219</v>
      </c>
      <c r="AO44" t="s">
        <v>219</v>
      </c>
      <c r="AP44" t="s">
        <v>229</v>
      </c>
      <c r="AQ44" t="s">
        <v>230</v>
      </c>
      <c r="AR44" t="s">
        <v>231</v>
      </c>
      <c r="AS44" t="s">
        <v>232</v>
      </c>
      <c r="AT44" t="s">
        <v>220</v>
      </c>
      <c r="AU44" t="s">
        <v>233</v>
      </c>
      <c r="AV44" t="s">
        <v>1745</v>
      </c>
      <c r="AW44" t="s">
        <v>219</v>
      </c>
      <c r="AX44" t="s">
        <v>1703</v>
      </c>
      <c r="AY44" t="s">
        <v>219</v>
      </c>
      <c r="AZ44" t="s">
        <v>219</v>
      </c>
      <c r="BA44" t="s">
        <v>219</v>
      </c>
      <c r="BB44" t="s">
        <v>219</v>
      </c>
      <c r="BC44" t="s">
        <v>234</v>
      </c>
      <c r="BD44" s="12" t="s">
        <v>1297</v>
      </c>
      <c r="BE44" t="s">
        <v>259</v>
      </c>
      <c r="BF44" t="s">
        <v>1297</v>
      </c>
      <c r="BG44" t="s">
        <v>1297</v>
      </c>
      <c r="BH44" t="s">
        <v>236</v>
      </c>
      <c r="BI44" t="s">
        <v>237</v>
      </c>
      <c r="BJ44" t="s">
        <v>390</v>
      </c>
      <c r="BK44" t="s">
        <v>1297</v>
      </c>
      <c r="BL44" t="s">
        <v>229</v>
      </c>
      <c r="BM44" t="s">
        <v>219</v>
      </c>
      <c r="BN44" t="s">
        <v>239</v>
      </c>
      <c r="BO44" t="s">
        <v>219</v>
      </c>
      <c r="BP44" t="s">
        <v>219</v>
      </c>
      <c r="BQ44" t="s">
        <v>1297</v>
      </c>
      <c r="BR44" t="s">
        <v>296</v>
      </c>
      <c r="BS44" t="s">
        <v>1703</v>
      </c>
      <c r="BT44" t="s">
        <v>1703</v>
      </c>
      <c r="BU44" t="s">
        <v>219</v>
      </c>
      <c r="BV44" t="s">
        <v>241</v>
      </c>
      <c r="BW44" t="s">
        <v>220</v>
      </c>
      <c r="BX44" t="s">
        <v>219</v>
      </c>
      <c r="BY44">
        <v>800287027708</v>
      </c>
      <c r="BZ44" t="s">
        <v>242</v>
      </c>
      <c r="CA44" t="s">
        <v>1703</v>
      </c>
      <c r="CB44" s="14">
        <v>45171.389589236103</v>
      </c>
      <c r="CC44" t="s">
        <v>1703</v>
      </c>
      <c r="CD44" t="s">
        <v>1703</v>
      </c>
      <c r="CE44">
        <f>IFERROR(VLOOKUP(Table2[[#This Row],[Overall Rep Satisfaction]],$CS$2:$CV$21,2,FALSE),"")</f>
        <v>1</v>
      </c>
      <c r="CF44">
        <f>IFERROR(VLOOKUP(Table2[[#This Row],[Overall Rep Satisfaction]],$CS$2:$CV$21,3,FALSE),"")</f>
        <v>0</v>
      </c>
      <c r="CG44">
        <f>IFERROR(VLOOKUP(Table2[[#This Row],[Overall Rep Satisfaction]],$CS$2:$CV$21,4,FALSE),"")</f>
        <v>0</v>
      </c>
      <c r="CH44">
        <f>IFERROR(SUM(Table2[[#This Row],[Promoter]:[Detractor]],),"")</f>
        <v>1</v>
      </c>
      <c r="CI44" t="str">
        <f>TEXT(MONTH(Table2[[#This Row],[Survey Date]]),"##")&amp;" - "&amp;TEXT(Table2[[#This Row],[Survey Date]],"MMMM")</f>
        <v>9 - September</v>
      </c>
      <c r="CJ44" t="str">
        <f>TEXT(Table2[[#This Row],[Survey Date]],"DD-MMMM")</f>
        <v>01-September</v>
      </c>
      <c r="CK44" t="str">
        <f>"WK "&amp;WEEKNUM(Table2[[#This Row],[Survey Date]],1)</f>
        <v>WK 35</v>
      </c>
      <c r="CL44" t="str">
        <f>VLOOKUP(Table2[[#This Row],[ATTUID]],Roster!C:F,4,FALSE)</f>
        <v>Super 12</v>
      </c>
      <c r="CM44" t="str">
        <f>VLOOKUP(Table2[[#This Row],[ATTUID]],Roster!C:J,8,FALSE)</f>
        <v>agent 117</v>
      </c>
      <c r="CN44" t="str">
        <f>VLOOKUP(Table2[[#This Row],[ATTUID]],Roster!C:X,22,FALSE)</f>
        <v>Wave 30</v>
      </c>
      <c r="CO44">
        <f>IF(Table2[[#This Row],[Request Resolved]]="Yes",1,0)</f>
        <v>1</v>
      </c>
      <c r="CP44">
        <f>IF(Table2[[#This Row],[Request Resolved]]="No",1,0)</f>
        <v>0</v>
      </c>
    </row>
    <row r="45" spans="1:94" ht="30" x14ac:dyDescent="0.25">
      <c r="A45" s="35">
        <v>264206</v>
      </c>
      <c r="B45" s="12" t="s">
        <v>1297</v>
      </c>
      <c r="C45" s="12" t="s">
        <v>1297</v>
      </c>
      <c r="D45" s="12" t="s">
        <v>1297</v>
      </c>
      <c r="E45" t="s">
        <v>1193</v>
      </c>
      <c r="F45" t="s">
        <v>1358</v>
      </c>
      <c r="G45" s="35">
        <v>428479</v>
      </c>
      <c r="H45" t="s">
        <v>219</v>
      </c>
      <c r="I45" s="35">
        <v>911133</v>
      </c>
      <c r="J45" t="s">
        <v>219</v>
      </c>
      <c r="K45" s="14">
        <v>45170.515277777798</v>
      </c>
      <c r="L45" s="14">
        <v>45169.556944444397</v>
      </c>
      <c r="M45" s="15" t="s">
        <v>220</v>
      </c>
      <c r="N45" s="15" t="s">
        <v>229</v>
      </c>
      <c r="O45" s="15" t="s">
        <v>220</v>
      </c>
      <c r="P45" s="15" t="s">
        <v>401</v>
      </c>
      <c r="Q45" s="15" t="s">
        <v>402</v>
      </c>
      <c r="R45" s="15" t="s">
        <v>229</v>
      </c>
      <c r="S45" s="15" t="s">
        <v>221</v>
      </c>
      <c r="T45" s="15" t="s">
        <v>316</v>
      </c>
      <c r="U45" s="15" t="s">
        <v>219</v>
      </c>
      <c r="V45" t="s">
        <v>224</v>
      </c>
      <c r="W45" t="s">
        <v>254</v>
      </c>
      <c r="X45" t="s">
        <v>224</v>
      </c>
      <c r="Y45" t="s">
        <v>254</v>
      </c>
      <c r="Z45" t="s">
        <v>317</v>
      </c>
      <c r="AA45" t="s">
        <v>219</v>
      </c>
      <c r="AB45" t="s">
        <v>317</v>
      </c>
      <c r="AC45" t="s">
        <v>219</v>
      </c>
      <c r="AD45" s="12" t="s">
        <v>1297</v>
      </c>
      <c r="AE45" t="s">
        <v>227</v>
      </c>
      <c r="AF45" s="12" t="s">
        <v>1297</v>
      </c>
      <c r="AG45" t="s">
        <v>1703</v>
      </c>
      <c r="AH45" t="s">
        <v>228</v>
      </c>
      <c r="AI45" s="12" t="s">
        <v>1297</v>
      </c>
      <c r="AJ45" s="12" t="s">
        <v>1297</v>
      </c>
      <c r="AK45" s="12" t="s">
        <v>1297</v>
      </c>
      <c r="AL45" s="12" t="s">
        <v>1297</v>
      </c>
      <c r="AM45" s="12" t="s">
        <v>1297</v>
      </c>
      <c r="AN45" t="s">
        <v>219</v>
      </c>
      <c r="AO45" t="s">
        <v>219</v>
      </c>
      <c r="AP45" t="s">
        <v>229</v>
      </c>
      <c r="AQ45" t="s">
        <v>230</v>
      </c>
      <c r="AR45" t="s">
        <v>231</v>
      </c>
      <c r="AS45" t="s">
        <v>258</v>
      </c>
      <c r="AT45" t="s">
        <v>220</v>
      </c>
      <c r="AU45" t="s">
        <v>356</v>
      </c>
      <c r="AV45" t="s">
        <v>1746</v>
      </c>
      <c r="AW45" t="s">
        <v>2368</v>
      </c>
      <c r="AX45" t="s">
        <v>1703</v>
      </c>
      <c r="AY45" t="s">
        <v>219</v>
      </c>
      <c r="AZ45" t="s">
        <v>219</v>
      </c>
      <c r="BA45" t="s">
        <v>219</v>
      </c>
      <c r="BB45" t="s">
        <v>219</v>
      </c>
      <c r="BC45" t="s">
        <v>234</v>
      </c>
      <c r="BD45" s="12" t="s">
        <v>1297</v>
      </c>
      <c r="BE45" t="s">
        <v>267</v>
      </c>
      <c r="BF45" t="s">
        <v>1297</v>
      </c>
      <c r="BG45" t="s">
        <v>1297</v>
      </c>
      <c r="BH45" t="s">
        <v>305</v>
      </c>
      <c r="BI45" t="s">
        <v>357</v>
      </c>
      <c r="BJ45" t="s">
        <v>261</v>
      </c>
      <c r="BK45" t="s">
        <v>1297</v>
      </c>
      <c r="BL45" t="s">
        <v>229</v>
      </c>
      <c r="BM45" t="s">
        <v>219</v>
      </c>
      <c r="BN45" t="s">
        <v>358</v>
      </c>
      <c r="BO45" t="s">
        <v>219</v>
      </c>
      <c r="BP45" t="s">
        <v>219</v>
      </c>
      <c r="BQ45" t="s">
        <v>1297</v>
      </c>
      <c r="BR45" t="s">
        <v>279</v>
      </c>
      <c r="BS45" t="s">
        <v>1703</v>
      </c>
      <c r="BT45" t="s">
        <v>1703</v>
      </c>
      <c r="BU45" t="s">
        <v>219</v>
      </c>
      <c r="BV45" t="s">
        <v>241</v>
      </c>
      <c r="BW45" t="s">
        <v>220</v>
      </c>
      <c r="BX45" t="s">
        <v>219</v>
      </c>
      <c r="BY45">
        <v>790066783162</v>
      </c>
      <c r="BZ45" t="s">
        <v>242</v>
      </c>
      <c r="CA45" t="s">
        <v>1703</v>
      </c>
      <c r="CB45" s="14">
        <v>45171.389589236103</v>
      </c>
      <c r="CC45" t="s">
        <v>1703</v>
      </c>
      <c r="CD45" t="s">
        <v>1703</v>
      </c>
      <c r="CE45">
        <f>IFERROR(VLOOKUP(Table2[[#This Row],[Overall Rep Satisfaction]],$CS$2:$CV$21,2,FALSE),"")</f>
        <v>0</v>
      </c>
      <c r="CF45">
        <f>IFERROR(VLOOKUP(Table2[[#This Row],[Overall Rep Satisfaction]],$CS$2:$CV$21,3,FALSE),"")</f>
        <v>0</v>
      </c>
      <c r="CG45">
        <f>IFERROR(VLOOKUP(Table2[[#This Row],[Overall Rep Satisfaction]],$CS$2:$CV$21,4,FALSE),"")</f>
        <v>1</v>
      </c>
      <c r="CH45">
        <f>IFERROR(SUM(Table2[[#This Row],[Promoter]:[Detractor]],),"")</f>
        <v>1</v>
      </c>
      <c r="CI45" t="str">
        <f>TEXT(MONTH(Table2[[#This Row],[Survey Date]]),"##")&amp;" - "&amp;TEXT(Table2[[#This Row],[Survey Date]],"MMMM")</f>
        <v>9 - September</v>
      </c>
      <c r="CJ45" t="str">
        <f>TEXT(Table2[[#This Row],[Survey Date]],"DD-MMMM")</f>
        <v>01-September</v>
      </c>
      <c r="CK45" t="str">
        <f>"WK "&amp;WEEKNUM(Table2[[#This Row],[Survey Date]],1)</f>
        <v>WK 35</v>
      </c>
      <c r="CL45" t="str">
        <f>VLOOKUP(Table2[[#This Row],[ATTUID]],Roster!C:F,4,FALSE)</f>
        <v>Super 1</v>
      </c>
      <c r="CM45" t="str">
        <f>VLOOKUP(Table2[[#This Row],[ATTUID]],Roster!C:J,8,FALSE)</f>
        <v>agent 61</v>
      </c>
      <c r="CN45" t="str">
        <f>VLOOKUP(Table2[[#This Row],[ATTUID]],Roster!C:X,22,FALSE)</f>
        <v>Wave 25</v>
      </c>
      <c r="CO45">
        <f>IF(Table2[[#This Row],[Request Resolved]]="Yes",1,0)</f>
        <v>0</v>
      </c>
      <c r="CP45">
        <f>IF(Table2[[#This Row],[Request Resolved]]="No",1,0)</f>
        <v>1</v>
      </c>
    </row>
    <row r="46" spans="1:94" x14ac:dyDescent="0.25">
      <c r="A46" s="35">
        <v>93206</v>
      </c>
      <c r="B46" s="12" t="s">
        <v>1297</v>
      </c>
      <c r="C46" s="12" t="s">
        <v>1297</v>
      </c>
      <c r="D46" s="12" t="s">
        <v>1297</v>
      </c>
      <c r="E46" t="s">
        <v>1188</v>
      </c>
      <c r="F46" t="s">
        <v>1353</v>
      </c>
      <c r="G46" s="35">
        <v>602573</v>
      </c>
      <c r="H46" t="s">
        <v>219</v>
      </c>
      <c r="I46" s="35">
        <v>889383</v>
      </c>
      <c r="J46" t="s">
        <v>219</v>
      </c>
      <c r="K46" s="14">
        <v>45170.515277777798</v>
      </c>
      <c r="L46" s="14">
        <v>45169.472916666702</v>
      </c>
      <c r="M46" s="15" t="s">
        <v>220</v>
      </c>
      <c r="N46" s="15" t="s">
        <v>220</v>
      </c>
      <c r="O46" s="15" t="s">
        <v>220</v>
      </c>
      <c r="P46" s="15" t="s">
        <v>291</v>
      </c>
      <c r="Q46" s="15" t="s">
        <v>219</v>
      </c>
      <c r="R46" s="15" t="s">
        <v>219</v>
      </c>
      <c r="S46" s="15" t="s">
        <v>223</v>
      </c>
      <c r="T46" s="15" t="s">
        <v>221</v>
      </c>
      <c r="U46" s="15" t="s">
        <v>219</v>
      </c>
      <c r="V46" t="s">
        <v>293</v>
      </c>
      <c r="W46" t="s">
        <v>225</v>
      </c>
      <c r="X46" t="s">
        <v>293</v>
      </c>
      <c r="Y46" t="s">
        <v>225</v>
      </c>
      <c r="Z46" t="s">
        <v>226</v>
      </c>
      <c r="AA46" t="s">
        <v>219</v>
      </c>
      <c r="AB46" t="s">
        <v>226</v>
      </c>
      <c r="AC46" t="s">
        <v>219</v>
      </c>
      <c r="AD46" s="12" t="s">
        <v>1297</v>
      </c>
      <c r="AE46" t="s">
        <v>227</v>
      </c>
      <c r="AF46" s="12" t="s">
        <v>1297</v>
      </c>
      <c r="AG46" t="s">
        <v>1703</v>
      </c>
      <c r="AH46" t="s">
        <v>228</v>
      </c>
      <c r="AI46" s="12" t="s">
        <v>1297</v>
      </c>
      <c r="AJ46" s="12" t="s">
        <v>1297</v>
      </c>
      <c r="AK46" s="12" t="s">
        <v>1297</v>
      </c>
      <c r="AL46" s="12" t="s">
        <v>1297</v>
      </c>
      <c r="AM46" s="12" t="s">
        <v>1297</v>
      </c>
      <c r="AN46" t="s">
        <v>219</v>
      </c>
      <c r="AO46" t="s">
        <v>219</v>
      </c>
      <c r="AP46" t="s">
        <v>229</v>
      </c>
      <c r="AQ46" t="s">
        <v>230</v>
      </c>
      <c r="AR46" t="s">
        <v>231</v>
      </c>
      <c r="AS46" t="s">
        <v>403</v>
      </c>
      <c r="AT46" t="s">
        <v>220</v>
      </c>
      <c r="AU46" t="s">
        <v>233</v>
      </c>
      <c r="AV46" t="s">
        <v>1747</v>
      </c>
      <c r="AW46" t="s">
        <v>219</v>
      </c>
      <c r="AX46" t="s">
        <v>1703</v>
      </c>
      <c r="AY46" t="s">
        <v>219</v>
      </c>
      <c r="AZ46" t="s">
        <v>219</v>
      </c>
      <c r="BA46" t="s">
        <v>219</v>
      </c>
      <c r="BB46" t="s">
        <v>219</v>
      </c>
      <c r="BC46" t="s">
        <v>234</v>
      </c>
      <c r="BD46" s="12" t="s">
        <v>1297</v>
      </c>
      <c r="BE46" t="s">
        <v>304</v>
      </c>
      <c r="BF46" t="s">
        <v>1297</v>
      </c>
      <c r="BG46" t="s">
        <v>1297</v>
      </c>
      <c r="BH46" t="s">
        <v>260</v>
      </c>
      <c r="BI46" t="s">
        <v>268</v>
      </c>
      <c r="BJ46" t="s">
        <v>404</v>
      </c>
      <c r="BK46" t="s">
        <v>1297</v>
      </c>
      <c r="BL46" t="s">
        <v>229</v>
      </c>
      <c r="BM46" t="s">
        <v>219</v>
      </c>
      <c r="BN46" t="s">
        <v>270</v>
      </c>
      <c r="BO46" t="s">
        <v>219</v>
      </c>
      <c r="BP46" t="s">
        <v>219</v>
      </c>
      <c r="BQ46" t="s">
        <v>1297</v>
      </c>
      <c r="BR46" t="s">
        <v>240</v>
      </c>
      <c r="BS46" t="s">
        <v>1703</v>
      </c>
      <c r="BT46" t="s">
        <v>1703</v>
      </c>
      <c r="BU46" t="s">
        <v>219</v>
      </c>
      <c r="BV46" t="s">
        <v>241</v>
      </c>
      <c r="BW46" t="s">
        <v>220</v>
      </c>
      <c r="BX46" t="s">
        <v>219</v>
      </c>
      <c r="BY46">
        <v>801186807305</v>
      </c>
      <c r="BZ46" t="s">
        <v>242</v>
      </c>
      <c r="CA46" t="s">
        <v>1703</v>
      </c>
      <c r="CB46" s="14">
        <v>45172.245019756898</v>
      </c>
      <c r="CC46" t="s">
        <v>1703</v>
      </c>
      <c r="CD46" t="s">
        <v>1703</v>
      </c>
      <c r="CE46">
        <f>IFERROR(VLOOKUP(Table2[[#This Row],[Overall Rep Satisfaction]],$CS$2:$CV$21,2,FALSE),"")</f>
        <v>1</v>
      </c>
      <c r="CF46">
        <f>IFERROR(VLOOKUP(Table2[[#This Row],[Overall Rep Satisfaction]],$CS$2:$CV$21,3,FALSE),"")</f>
        <v>0</v>
      </c>
      <c r="CG46">
        <f>IFERROR(VLOOKUP(Table2[[#This Row],[Overall Rep Satisfaction]],$CS$2:$CV$21,4,FALSE),"")</f>
        <v>0</v>
      </c>
      <c r="CH46">
        <f>IFERROR(SUM(Table2[[#This Row],[Promoter]:[Detractor]],),"")</f>
        <v>1</v>
      </c>
      <c r="CI46" t="str">
        <f>TEXT(MONTH(Table2[[#This Row],[Survey Date]]),"##")&amp;" - "&amp;TEXT(Table2[[#This Row],[Survey Date]],"MMMM")</f>
        <v>9 - September</v>
      </c>
      <c r="CJ46" t="str">
        <f>TEXT(Table2[[#This Row],[Survey Date]],"DD-MMMM")</f>
        <v>01-September</v>
      </c>
      <c r="CK46" t="str">
        <f>"WK "&amp;WEEKNUM(Table2[[#This Row],[Survey Date]],1)</f>
        <v>WK 35</v>
      </c>
      <c r="CL46" t="str">
        <f>VLOOKUP(Table2[[#This Row],[ATTUID]],Roster!C:F,4,FALSE)</f>
        <v>Super 3</v>
      </c>
      <c r="CM46" t="str">
        <f>VLOOKUP(Table2[[#This Row],[ATTUID]],Roster!C:J,8,FALSE)</f>
        <v>agent 56</v>
      </c>
      <c r="CN46" t="str">
        <f>VLOOKUP(Table2[[#This Row],[ATTUID]],Roster!C:X,22,FALSE)</f>
        <v>Wave 24</v>
      </c>
      <c r="CO46">
        <f>IF(Table2[[#This Row],[Request Resolved]]="Yes",1,0)</f>
        <v>1</v>
      </c>
      <c r="CP46">
        <f>IF(Table2[[#This Row],[Request Resolved]]="No",1,0)</f>
        <v>0</v>
      </c>
    </row>
    <row r="47" spans="1:94" x14ac:dyDescent="0.25">
      <c r="A47" s="35">
        <v>279206</v>
      </c>
      <c r="B47" s="12" t="s">
        <v>1297</v>
      </c>
      <c r="C47" s="12" t="s">
        <v>1297</v>
      </c>
      <c r="D47" s="12" t="s">
        <v>1297</v>
      </c>
      <c r="E47" t="s">
        <v>1268</v>
      </c>
      <c r="F47" t="s">
        <v>1440</v>
      </c>
      <c r="G47" s="35">
        <v>866870</v>
      </c>
      <c r="H47" t="s">
        <v>219</v>
      </c>
      <c r="I47" s="35">
        <v>685133</v>
      </c>
      <c r="J47" t="s">
        <v>219</v>
      </c>
      <c r="K47" s="14">
        <v>45170.519444444399</v>
      </c>
      <c r="L47" s="14">
        <v>45169.629861111098</v>
      </c>
      <c r="M47" s="15" t="s">
        <v>220</v>
      </c>
      <c r="N47" s="15" t="s">
        <v>220</v>
      </c>
      <c r="O47" s="15" t="s">
        <v>220</v>
      </c>
      <c r="P47" s="15" t="s">
        <v>223</v>
      </c>
      <c r="Q47" s="15" t="s">
        <v>405</v>
      </c>
      <c r="R47" s="15" t="s">
        <v>219</v>
      </c>
      <c r="S47" s="15" t="s">
        <v>223</v>
      </c>
      <c r="T47" s="15" t="s">
        <v>221</v>
      </c>
      <c r="U47" s="15" t="s">
        <v>219</v>
      </c>
      <c r="V47" t="s">
        <v>265</v>
      </c>
      <c r="W47" t="s">
        <v>225</v>
      </c>
      <c r="X47" t="s">
        <v>265</v>
      </c>
      <c r="Y47" t="s">
        <v>225</v>
      </c>
      <c r="Z47" t="s">
        <v>226</v>
      </c>
      <c r="AA47" t="s">
        <v>219</v>
      </c>
      <c r="AB47" t="s">
        <v>226</v>
      </c>
      <c r="AC47" t="s">
        <v>219</v>
      </c>
      <c r="AD47" s="12" t="s">
        <v>1297</v>
      </c>
      <c r="AE47" t="s">
        <v>227</v>
      </c>
      <c r="AF47" s="12" t="s">
        <v>1297</v>
      </c>
      <c r="AG47" t="s">
        <v>1703</v>
      </c>
      <c r="AH47" t="s">
        <v>228</v>
      </c>
      <c r="AI47" s="12" t="s">
        <v>1297</v>
      </c>
      <c r="AJ47" s="12" t="s">
        <v>1297</v>
      </c>
      <c r="AK47" s="12" t="s">
        <v>1297</v>
      </c>
      <c r="AL47" s="12" t="s">
        <v>1297</v>
      </c>
      <c r="AM47" s="12" t="s">
        <v>1297</v>
      </c>
      <c r="AN47" t="s">
        <v>219</v>
      </c>
      <c r="AO47" t="s">
        <v>219</v>
      </c>
      <c r="AP47" t="s">
        <v>229</v>
      </c>
      <c r="AQ47" t="s">
        <v>230</v>
      </c>
      <c r="AR47" t="s">
        <v>231</v>
      </c>
      <c r="AS47" t="s">
        <v>258</v>
      </c>
      <c r="AT47" t="s">
        <v>220</v>
      </c>
      <c r="AU47" t="s">
        <v>233</v>
      </c>
      <c r="AV47" t="s">
        <v>1748</v>
      </c>
      <c r="AW47" t="s">
        <v>219</v>
      </c>
      <c r="AX47" t="s">
        <v>1703</v>
      </c>
      <c r="AY47" t="s">
        <v>219</v>
      </c>
      <c r="AZ47" t="s">
        <v>219</v>
      </c>
      <c r="BA47" t="s">
        <v>219</v>
      </c>
      <c r="BB47" t="s">
        <v>219</v>
      </c>
      <c r="BC47" t="s">
        <v>234</v>
      </c>
      <c r="BD47" s="12" t="s">
        <v>1297</v>
      </c>
      <c r="BE47" t="s">
        <v>304</v>
      </c>
      <c r="BF47" t="s">
        <v>1297</v>
      </c>
      <c r="BG47" t="s">
        <v>1297</v>
      </c>
      <c r="BH47" t="s">
        <v>305</v>
      </c>
      <c r="BI47" t="s">
        <v>406</v>
      </c>
      <c r="BJ47" t="s">
        <v>261</v>
      </c>
      <c r="BK47" t="s">
        <v>1297</v>
      </c>
      <c r="BL47" t="s">
        <v>229</v>
      </c>
      <c r="BM47" t="s">
        <v>219</v>
      </c>
      <c r="BN47" t="s">
        <v>407</v>
      </c>
      <c r="BO47" t="s">
        <v>219</v>
      </c>
      <c r="BP47" t="s">
        <v>219</v>
      </c>
      <c r="BQ47" t="s">
        <v>1297</v>
      </c>
      <c r="BR47" t="s">
        <v>253</v>
      </c>
      <c r="BS47" t="s">
        <v>1703</v>
      </c>
      <c r="BT47" t="s">
        <v>1703</v>
      </c>
      <c r="BU47" t="s">
        <v>219</v>
      </c>
      <c r="BV47" t="s">
        <v>241</v>
      </c>
      <c r="BW47" t="s">
        <v>220</v>
      </c>
      <c r="BX47" t="s">
        <v>219</v>
      </c>
      <c r="BY47">
        <v>790219482438</v>
      </c>
      <c r="BZ47" t="s">
        <v>242</v>
      </c>
      <c r="CA47" t="s">
        <v>1703</v>
      </c>
      <c r="CB47" s="14">
        <v>45171.389589236103</v>
      </c>
      <c r="CC47" t="s">
        <v>1703</v>
      </c>
      <c r="CD47" t="s">
        <v>1703</v>
      </c>
      <c r="CE47">
        <f>IFERROR(VLOOKUP(Table2[[#This Row],[Overall Rep Satisfaction]],$CS$2:$CV$21,2,FALSE),"")</f>
        <v>1</v>
      </c>
      <c r="CF47">
        <f>IFERROR(VLOOKUP(Table2[[#This Row],[Overall Rep Satisfaction]],$CS$2:$CV$21,3,FALSE),"")</f>
        <v>0</v>
      </c>
      <c r="CG47">
        <f>IFERROR(VLOOKUP(Table2[[#This Row],[Overall Rep Satisfaction]],$CS$2:$CV$21,4,FALSE),"")</f>
        <v>0</v>
      </c>
      <c r="CH47">
        <f>IFERROR(SUM(Table2[[#This Row],[Promoter]:[Detractor]],),"")</f>
        <v>1</v>
      </c>
      <c r="CI47" t="str">
        <f>TEXT(MONTH(Table2[[#This Row],[Survey Date]]),"##")&amp;" - "&amp;TEXT(Table2[[#This Row],[Survey Date]],"MMMM")</f>
        <v>9 - September</v>
      </c>
      <c r="CJ47" t="str">
        <f>TEXT(Table2[[#This Row],[Survey Date]],"DD-MMMM")</f>
        <v>01-September</v>
      </c>
      <c r="CK47" t="str">
        <f>"WK "&amp;WEEKNUM(Table2[[#This Row],[Survey Date]],1)</f>
        <v>WK 35</v>
      </c>
      <c r="CL47" t="str">
        <f>VLOOKUP(Table2[[#This Row],[ATTUID]],Roster!C:F,4,FALSE)</f>
        <v>Super 6</v>
      </c>
      <c r="CM47" t="str">
        <f>VLOOKUP(Table2[[#This Row],[ATTUID]],Roster!C:J,8,FALSE)</f>
        <v>agent 143</v>
      </c>
      <c r="CN47" t="str">
        <f>VLOOKUP(Table2[[#This Row],[ATTUID]],Roster!C:X,22,FALSE)</f>
        <v>Wave 31</v>
      </c>
      <c r="CO47">
        <f>IF(Table2[[#This Row],[Request Resolved]]="Yes",1,0)</f>
        <v>1</v>
      </c>
      <c r="CP47">
        <f>IF(Table2[[#This Row],[Request Resolved]]="No",1,0)</f>
        <v>0</v>
      </c>
    </row>
    <row r="48" spans="1:94" x14ac:dyDescent="0.25">
      <c r="A48" s="35">
        <v>688206</v>
      </c>
      <c r="B48" s="12" t="s">
        <v>1297</v>
      </c>
      <c r="C48" s="12" t="s">
        <v>1297</v>
      </c>
      <c r="D48" s="12" t="s">
        <v>1297</v>
      </c>
      <c r="E48" t="s">
        <v>1140</v>
      </c>
      <c r="F48" t="s">
        <v>1305</v>
      </c>
      <c r="G48" s="35">
        <v>694757</v>
      </c>
      <c r="H48" t="s">
        <v>219</v>
      </c>
      <c r="I48" s="35">
        <v>74418</v>
      </c>
      <c r="J48" t="s">
        <v>219</v>
      </c>
      <c r="K48" s="14">
        <v>45170.520138888904</v>
      </c>
      <c r="L48" s="14">
        <v>45169.706250000003</v>
      </c>
      <c r="M48" s="15" t="s">
        <v>220</v>
      </c>
      <c r="N48" s="15" t="s">
        <v>229</v>
      </c>
      <c r="O48" s="15" t="s">
        <v>220</v>
      </c>
      <c r="P48" s="15" t="s">
        <v>408</v>
      </c>
      <c r="Q48" s="15" t="s">
        <v>219</v>
      </c>
      <c r="R48" s="15" t="s">
        <v>229</v>
      </c>
      <c r="S48" s="15" t="s">
        <v>408</v>
      </c>
      <c r="T48" s="15" t="s">
        <v>316</v>
      </c>
      <c r="U48" s="15" t="s">
        <v>219</v>
      </c>
      <c r="V48" t="s">
        <v>224</v>
      </c>
      <c r="W48" t="s">
        <v>254</v>
      </c>
      <c r="X48" t="s">
        <v>224</v>
      </c>
      <c r="Y48" t="s">
        <v>254</v>
      </c>
      <c r="Z48" t="s">
        <v>317</v>
      </c>
      <c r="AA48" t="s">
        <v>219</v>
      </c>
      <c r="AB48" t="s">
        <v>317</v>
      </c>
      <c r="AC48" t="s">
        <v>219</v>
      </c>
      <c r="AD48" s="12" t="s">
        <v>1297</v>
      </c>
      <c r="AE48" t="s">
        <v>227</v>
      </c>
      <c r="AF48" s="12" t="s">
        <v>1297</v>
      </c>
      <c r="AG48" t="s">
        <v>1703</v>
      </c>
      <c r="AH48" t="s">
        <v>228</v>
      </c>
      <c r="AI48" s="12" t="s">
        <v>1297</v>
      </c>
      <c r="AJ48" s="12" t="s">
        <v>1297</v>
      </c>
      <c r="AK48" s="12" t="s">
        <v>1297</v>
      </c>
      <c r="AL48" s="12" t="s">
        <v>1297</v>
      </c>
      <c r="AM48" s="12" t="s">
        <v>1297</v>
      </c>
      <c r="AN48" t="s">
        <v>219</v>
      </c>
      <c r="AO48" t="s">
        <v>219</v>
      </c>
      <c r="AP48" t="s">
        <v>229</v>
      </c>
      <c r="AQ48" t="s">
        <v>230</v>
      </c>
      <c r="AR48" t="s">
        <v>247</v>
      </c>
      <c r="AS48" t="s">
        <v>409</v>
      </c>
      <c r="AT48" t="s">
        <v>220</v>
      </c>
      <c r="AU48" t="s">
        <v>233</v>
      </c>
      <c r="AV48" t="s">
        <v>1749</v>
      </c>
      <c r="AW48" t="s">
        <v>2368</v>
      </c>
      <c r="AX48" t="s">
        <v>1703</v>
      </c>
      <c r="AY48" t="s">
        <v>219</v>
      </c>
      <c r="AZ48" t="s">
        <v>219</v>
      </c>
      <c r="BA48" t="s">
        <v>219</v>
      </c>
      <c r="BB48" t="s">
        <v>219</v>
      </c>
      <c r="BC48" t="s">
        <v>234</v>
      </c>
      <c r="BD48" s="12" t="s">
        <v>1297</v>
      </c>
      <c r="BE48" t="s">
        <v>267</v>
      </c>
      <c r="BF48" t="s">
        <v>1297</v>
      </c>
      <c r="BG48" t="s">
        <v>1297</v>
      </c>
      <c r="BH48" t="s">
        <v>236</v>
      </c>
      <c r="BI48" t="s">
        <v>410</v>
      </c>
      <c r="BJ48" t="s">
        <v>346</v>
      </c>
      <c r="BK48" t="s">
        <v>1297</v>
      </c>
      <c r="BL48" t="s">
        <v>229</v>
      </c>
      <c r="BM48" t="s">
        <v>219</v>
      </c>
      <c r="BN48" t="s">
        <v>411</v>
      </c>
      <c r="BO48" t="s">
        <v>219</v>
      </c>
      <c r="BP48" t="s">
        <v>219</v>
      </c>
      <c r="BQ48" t="s">
        <v>1297</v>
      </c>
      <c r="BR48" t="s">
        <v>240</v>
      </c>
      <c r="BS48" t="s">
        <v>1703</v>
      </c>
      <c r="BT48" t="s">
        <v>1703</v>
      </c>
      <c r="BU48" t="s">
        <v>219</v>
      </c>
      <c r="BV48" t="s">
        <v>241</v>
      </c>
      <c r="BW48" t="s">
        <v>220</v>
      </c>
      <c r="BX48" t="s">
        <v>219</v>
      </c>
      <c r="BY48">
        <v>800304251526</v>
      </c>
      <c r="BZ48" t="s">
        <v>242</v>
      </c>
      <c r="CA48" t="s">
        <v>1703</v>
      </c>
      <c r="CB48" s="14">
        <v>45172.245019756898</v>
      </c>
      <c r="CC48" t="s">
        <v>1703</v>
      </c>
      <c r="CD48" t="s">
        <v>1703</v>
      </c>
      <c r="CE48">
        <f>IFERROR(VLOOKUP(Table2[[#This Row],[Overall Rep Satisfaction]],$CS$2:$CV$21,2,FALSE),"")</f>
        <v>0</v>
      </c>
      <c r="CF48">
        <f>IFERROR(VLOOKUP(Table2[[#This Row],[Overall Rep Satisfaction]],$CS$2:$CV$21,3,FALSE),"")</f>
        <v>0</v>
      </c>
      <c r="CG48">
        <f>IFERROR(VLOOKUP(Table2[[#This Row],[Overall Rep Satisfaction]],$CS$2:$CV$21,4,FALSE),"")</f>
        <v>1</v>
      </c>
      <c r="CH48">
        <f>IFERROR(SUM(Table2[[#This Row],[Promoter]:[Detractor]],),"")</f>
        <v>1</v>
      </c>
      <c r="CI48" t="str">
        <f>TEXT(MONTH(Table2[[#This Row],[Survey Date]]),"##")&amp;" - "&amp;TEXT(Table2[[#This Row],[Survey Date]],"MMMM")</f>
        <v>9 - September</v>
      </c>
      <c r="CJ48" t="str">
        <f>TEXT(Table2[[#This Row],[Survey Date]],"DD-MMMM")</f>
        <v>01-September</v>
      </c>
      <c r="CK48" t="str">
        <f>"WK "&amp;WEEKNUM(Table2[[#This Row],[Survey Date]],1)</f>
        <v>WK 35</v>
      </c>
      <c r="CL48" t="str">
        <f>VLOOKUP(Table2[[#This Row],[ATTUID]],Roster!C:F,4,FALSE)</f>
        <v>Super 6</v>
      </c>
      <c r="CM48" t="str">
        <f>VLOOKUP(Table2[[#This Row],[ATTUID]],Roster!C:J,8,FALSE)</f>
        <v>agent 8</v>
      </c>
      <c r="CN48" t="str">
        <f>VLOOKUP(Table2[[#This Row],[ATTUID]],Roster!C:X,22,FALSE)</f>
        <v>Wave 10 B</v>
      </c>
      <c r="CO48">
        <f>IF(Table2[[#This Row],[Request Resolved]]="Yes",1,0)</f>
        <v>0</v>
      </c>
      <c r="CP48">
        <f>IF(Table2[[#This Row],[Request Resolved]]="No",1,0)</f>
        <v>1</v>
      </c>
    </row>
    <row r="49" spans="1:94" x14ac:dyDescent="0.25">
      <c r="A49" s="35">
        <v>212206</v>
      </c>
      <c r="B49" s="12" t="s">
        <v>1297</v>
      </c>
      <c r="C49" s="12" t="s">
        <v>1297</v>
      </c>
      <c r="D49" s="12" t="s">
        <v>1297</v>
      </c>
      <c r="E49" t="s">
        <v>1260</v>
      </c>
      <c r="F49" t="s">
        <v>1431</v>
      </c>
      <c r="G49" s="35">
        <v>990267</v>
      </c>
      <c r="H49" t="s">
        <v>219</v>
      </c>
      <c r="I49" s="35">
        <v>566464</v>
      </c>
      <c r="J49" t="s">
        <v>219</v>
      </c>
      <c r="K49" s="14">
        <v>45170.521527777797</v>
      </c>
      <c r="L49" s="14">
        <v>45169.538888888899</v>
      </c>
      <c r="M49" s="15" t="s">
        <v>220</v>
      </c>
      <c r="N49" s="15" t="s">
        <v>220</v>
      </c>
      <c r="O49" s="15" t="s">
        <v>220</v>
      </c>
      <c r="P49" s="15" t="s">
        <v>291</v>
      </c>
      <c r="Q49" s="15" t="s">
        <v>412</v>
      </c>
      <c r="R49" s="15" t="s">
        <v>219</v>
      </c>
      <c r="S49" s="15" t="s">
        <v>223</v>
      </c>
      <c r="T49" s="15" t="s">
        <v>221</v>
      </c>
      <c r="U49" s="15" t="s">
        <v>219</v>
      </c>
      <c r="V49" t="s">
        <v>293</v>
      </c>
      <c r="W49" t="s">
        <v>225</v>
      </c>
      <c r="X49" t="s">
        <v>293</v>
      </c>
      <c r="Y49" t="s">
        <v>225</v>
      </c>
      <c r="Z49" t="s">
        <v>226</v>
      </c>
      <c r="AA49" t="s">
        <v>219</v>
      </c>
      <c r="AB49" t="s">
        <v>226</v>
      </c>
      <c r="AC49" t="s">
        <v>219</v>
      </c>
      <c r="AD49" s="12" t="s">
        <v>1297</v>
      </c>
      <c r="AE49" t="s">
        <v>227</v>
      </c>
      <c r="AF49" s="12" t="s">
        <v>1297</v>
      </c>
      <c r="AG49" t="s">
        <v>1703</v>
      </c>
      <c r="AH49" t="s">
        <v>228</v>
      </c>
      <c r="AI49" s="12" t="s">
        <v>1297</v>
      </c>
      <c r="AJ49" s="12" t="s">
        <v>1297</v>
      </c>
      <c r="AK49" s="12" t="s">
        <v>1297</v>
      </c>
      <c r="AL49" s="12" t="s">
        <v>1297</v>
      </c>
      <c r="AM49" s="12" t="s">
        <v>1297</v>
      </c>
      <c r="AN49" t="s">
        <v>219</v>
      </c>
      <c r="AO49" t="s">
        <v>219</v>
      </c>
      <c r="AP49" t="s">
        <v>229</v>
      </c>
      <c r="AQ49" t="s">
        <v>230</v>
      </c>
      <c r="AR49" t="s">
        <v>247</v>
      </c>
      <c r="AS49" t="s">
        <v>298</v>
      </c>
      <c r="AT49" t="s">
        <v>220</v>
      </c>
      <c r="AU49" t="s">
        <v>233</v>
      </c>
      <c r="AV49" t="s">
        <v>1750</v>
      </c>
      <c r="AW49" t="s">
        <v>219</v>
      </c>
      <c r="AX49" t="s">
        <v>1703</v>
      </c>
      <c r="AY49" t="s">
        <v>219</v>
      </c>
      <c r="AZ49" t="s">
        <v>219</v>
      </c>
      <c r="BA49" t="s">
        <v>219</v>
      </c>
      <c r="BB49" t="s">
        <v>219</v>
      </c>
      <c r="BC49" t="s">
        <v>234</v>
      </c>
      <c r="BD49" s="12" t="s">
        <v>1297</v>
      </c>
      <c r="BE49" t="s">
        <v>267</v>
      </c>
      <c r="BF49" t="s">
        <v>1297</v>
      </c>
      <c r="BG49" t="s">
        <v>1297</v>
      </c>
      <c r="BH49" t="s">
        <v>260</v>
      </c>
      <c r="BI49" t="s">
        <v>375</v>
      </c>
      <c r="BJ49" t="s">
        <v>307</v>
      </c>
      <c r="BK49" t="s">
        <v>1297</v>
      </c>
      <c r="BL49" t="s">
        <v>229</v>
      </c>
      <c r="BM49" t="s">
        <v>219</v>
      </c>
      <c r="BN49" t="s">
        <v>377</v>
      </c>
      <c r="BO49" t="s">
        <v>219</v>
      </c>
      <c r="BP49" t="s">
        <v>219</v>
      </c>
      <c r="BQ49" t="s">
        <v>1297</v>
      </c>
      <c r="BR49" t="s">
        <v>271</v>
      </c>
      <c r="BS49" t="s">
        <v>1703</v>
      </c>
      <c r="BT49" t="s">
        <v>1703</v>
      </c>
      <c r="BU49" t="s">
        <v>219</v>
      </c>
      <c r="BV49" t="s">
        <v>241</v>
      </c>
      <c r="BW49" t="s">
        <v>220</v>
      </c>
      <c r="BX49" t="s">
        <v>219</v>
      </c>
      <c r="BY49">
        <v>800023735303</v>
      </c>
      <c r="BZ49" t="s">
        <v>242</v>
      </c>
      <c r="CA49" t="s">
        <v>1703</v>
      </c>
      <c r="CB49" s="14">
        <v>45171.389589236103</v>
      </c>
      <c r="CC49" t="s">
        <v>1703</v>
      </c>
      <c r="CD49" t="s">
        <v>1703</v>
      </c>
      <c r="CE49">
        <f>IFERROR(VLOOKUP(Table2[[#This Row],[Overall Rep Satisfaction]],$CS$2:$CV$21,2,FALSE),"")</f>
        <v>1</v>
      </c>
      <c r="CF49">
        <f>IFERROR(VLOOKUP(Table2[[#This Row],[Overall Rep Satisfaction]],$CS$2:$CV$21,3,FALSE),"")</f>
        <v>0</v>
      </c>
      <c r="CG49">
        <f>IFERROR(VLOOKUP(Table2[[#This Row],[Overall Rep Satisfaction]],$CS$2:$CV$21,4,FALSE),"")</f>
        <v>0</v>
      </c>
      <c r="CH49">
        <f>IFERROR(SUM(Table2[[#This Row],[Promoter]:[Detractor]],),"")</f>
        <v>1</v>
      </c>
      <c r="CI49" t="str">
        <f>TEXT(MONTH(Table2[[#This Row],[Survey Date]]),"##")&amp;" - "&amp;TEXT(Table2[[#This Row],[Survey Date]],"MMMM")</f>
        <v>9 - September</v>
      </c>
      <c r="CJ49" t="str">
        <f>TEXT(Table2[[#This Row],[Survey Date]],"DD-MMMM")</f>
        <v>01-September</v>
      </c>
      <c r="CK49" t="str">
        <f>"WK "&amp;WEEKNUM(Table2[[#This Row],[Survey Date]],1)</f>
        <v>WK 35</v>
      </c>
      <c r="CL49" t="str">
        <f>VLOOKUP(Table2[[#This Row],[ATTUID]],Roster!C:F,4,FALSE)</f>
        <v>Super 3</v>
      </c>
      <c r="CM49" t="str">
        <f>VLOOKUP(Table2[[#This Row],[ATTUID]],Roster!C:J,8,FALSE)</f>
        <v>agent 134</v>
      </c>
      <c r="CN49" t="str">
        <f>VLOOKUP(Table2[[#This Row],[ATTUID]],Roster!C:X,22,FALSE)</f>
        <v>Wave 31</v>
      </c>
      <c r="CO49">
        <f>IF(Table2[[#This Row],[Request Resolved]]="Yes",1,0)</f>
        <v>1</v>
      </c>
      <c r="CP49">
        <f>IF(Table2[[#This Row],[Request Resolved]]="No",1,0)</f>
        <v>0</v>
      </c>
    </row>
    <row r="50" spans="1:94" x14ac:dyDescent="0.25">
      <c r="A50" s="35">
        <v>271206</v>
      </c>
      <c r="B50" s="12" t="s">
        <v>1297</v>
      </c>
      <c r="C50" s="12" t="s">
        <v>1297</v>
      </c>
      <c r="D50" s="12" t="s">
        <v>1297</v>
      </c>
      <c r="E50" t="s">
        <v>1234</v>
      </c>
      <c r="F50" t="s">
        <v>1403</v>
      </c>
      <c r="G50" s="35">
        <v>192469</v>
      </c>
      <c r="H50" t="s">
        <v>219</v>
      </c>
      <c r="I50" s="35">
        <v>58177</v>
      </c>
      <c r="J50" t="s">
        <v>219</v>
      </c>
      <c r="K50" s="14">
        <v>45170.522916666698</v>
      </c>
      <c r="L50" s="14">
        <v>45169.4284722222</v>
      </c>
      <c r="M50" s="15" t="s">
        <v>220</v>
      </c>
      <c r="N50" s="15" t="s">
        <v>220</v>
      </c>
      <c r="O50" s="15" t="s">
        <v>220</v>
      </c>
      <c r="P50" s="15" t="s">
        <v>223</v>
      </c>
      <c r="Q50" s="15" t="s">
        <v>413</v>
      </c>
      <c r="R50" s="15" t="s">
        <v>219</v>
      </c>
      <c r="S50" s="15" t="s">
        <v>223</v>
      </c>
      <c r="T50" s="15" t="s">
        <v>221</v>
      </c>
      <c r="U50" s="15" t="s">
        <v>219</v>
      </c>
      <c r="V50" t="s">
        <v>265</v>
      </c>
      <c r="W50" t="s">
        <v>225</v>
      </c>
      <c r="X50" t="s">
        <v>265</v>
      </c>
      <c r="Y50" t="s">
        <v>225</v>
      </c>
      <c r="Z50" t="s">
        <v>226</v>
      </c>
      <c r="AA50" t="s">
        <v>219</v>
      </c>
      <c r="AB50" t="s">
        <v>226</v>
      </c>
      <c r="AC50" t="s">
        <v>219</v>
      </c>
      <c r="AD50" s="12" t="s">
        <v>1297</v>
      </c>
      <c r="AE50" t="s">
        <v>227</v>
      </c>
      <c r="AF50" s="12" t="s">
        <v>1297</v>
      </c>
      <c r="AG50" t="s">
        <v>1703</v>
      </c>
      <c r="AH50" t="s">
        <v>228</v>
      </c>
      <c r="AI50" s="12" t="s">
        <v>1297</v>
      </c>
      <c r="AJ50" s="12" t="s">
        <v>1297</v>
      </c>
      <c r="AK50" s="12" t="s">
        <v>1297</v>
      </c>
      <c r="AL50" s="12" t="s">
        <v>1297</v>
      </c>
      <c r="AM50" s="12" t="s">
        <v>1297</v>
      </c>
      <c r="AN50" t="s">
        <v>219</v>
      </c>
      <c r="AO50" t="s">
        <v>219</v>
      </c>
      <c r="AP50" t="s">
        <v>229</v>
      </c>
      <c r="AQ50" t="s">
        <v>230</v>
      </c>
      <c r="AR50" t="s">
        <v>231</v>
      </c>
      <c r="AS50" t="s">
        <v>232</v>
      </c>
      <c r="AT50" t="s">
        <v>220</v>
      </c>
      <c r="AU50" t="s">
        <v>233</v>
      </c>
      <c r="AV50" t="s">
        <v>1751</v>
      </c>
      <c r="AW50" t="s">
        <v>219</v>
      </c>
      <c r="AX50" t="s">
        <v>1703</v>
      </c>
      <c r="AY50" t="s">
        <v>219</v>
      </c>
      <c r="AZ50" t="s">
        <v>219</v>
      </c>
      <c r="BA50" t="s">
        <v>219</v>
      </c>
      <c r="BB50" t="s">
        <v>219</v>
      </c>
      <c r="BC50" t="s">
        <v>234</v>
      </c>
      <c r="BD50" s="12" t="s">
        <v>1297</v>
      </c>
      <c r="BE50" t="s">
        <v>267</v>
      </c>
      <c r="BF50" t="s">
        <v>1297</v>
      </c>
      <c r="BG50" t="s">
        <v>1297</v>
      </c>
      <c r="BH50" t="s">
        <v>305</v>
      </c>
      <c r="BI50" t="s">
        <v>357</v>
      </c>
      <c r="BJ50" t="s">
        <v>238</v>
      </c>
      <c r="BK50" t="s">
        <v>1297</v>
      </c>
      <c r="BL50" t="s">
        <v>229</v>
      </c>
      <c r="BM50" t="s">
        <v>219</v>
      </c>
      <c r="BN50" t="s">
        <v>414</v>
      </c>
      <c r="BO50" t="s">
        <v>219</v>
      </c>
      <c r="BP50" t="s">
        <v>219</v>
      </c>
      <c r="BQ50" t="s">
        <v>1297</v>
      </c>
      <c r="BR50" t="s">
        <v>320</v>
      </c>
      <c r="BS50" t="s">
        <v>1703</v>
      </c>
      <c r="BT50" t="s">
        <v>1703</v>
      </c>
      <c r="BU50" t="s">
        <v>219</v>
      </c>
      <c r="BV50" t="s">
        <v>241</v>
      </c>
      <c r="BW50" t="s">
        <v>220</v>
      </c>
      <c r="BX50" t="s">
        <v>219</v>
      </c>
      <c r="BY50">
        <v>800527609649</v>
      </c>
      <c r="BZ50" t="s">
        <v>242</v>
      </c>
      <c r="CA50" t="s">
        <v>1703</v>
      </c>
      <c r="CB50" s="14">
        <v>45171.389589236103</v>
      </c>
      <c r="CC50" t="s">
        <v>1703</v>
      </c>
      <c r="CD50" t="s">
        <v>1703</v>
      </c>
      <c r="CE50">
        <f>IFERROR(VLOOKUP(Table2[[#This Row],[Overall Rep Satisfaction]],$CS$2:$CV$21,2,FALSE),"")</f>
        <v>1</v>
      </c>
      <c r="CF50">
        <f>IFERROR(VLOOKUP(Table2[[#This Row],[Overall Rep Satisfaction]],$CS$2:$CV$21,3,FALSE),"")</f>
        <v>0</v>
      </c>
      <c r="CG50">
        <f>IFERROR(VLOOKUP(Table2[[#This Row],[Overall Rep Satisfaction]],$CS$2:$CV$21,4,FALSE),"")</f>
        <v>0</v>
      </c>
      <c r="CH50">
        <f>IFERROR(SUM(Table2[[#This Row],[Promoter]:[Detractor]],),"")</f>
        <v>1</v>
      </c>
      <c r="CI50" t="str">
        <f>TEXT(MONTH(Table2[[#This Row],[Survey Date]]),"##")&amp;" - "&amp;TEXT(Table2[[#This Row],[Survey Date]],"MMMM")</f>
        <v>9 - September</v>
      </c>
      <c r="CJ50" t="str">
        <f>TEXT(Table2[[#This Row],[Survey Date]],"DD-MMMM")</f>
        <v>01-September</v>
      </c>
      <c r="CK50" t="str">
        <f>"WK "&amp;WEEKNUM(Table2[[#This Row],[Survey Date]],1)</f>
        <v>WK 35</v>
      </c>
      <c r="CL50" t="str">
        <f>VLOOKUP(Table2[[#This Row],[ATTUID]],Roster!C:F,4,FALSE)</f>
        <v>Super 6</v>
      </c>
      <c r="CM50" t="str">
        <f>VLOOKUP(Table2[[#This Row],[ATTUID]],Roster!C:J,8,FALSE)</f>
        <v>agent 106</v>
      </c>
      <c r="CN50" t="str">
        <f>VLOOKUP(Table2[[#This Row],[ATTUID]],Roster!C:X,22,FALSE)</f>
        <v>Wave 29</v>
      </c>
      <c r="CO50">
        <f>IF(Table2[[#This Row],[Request Resolved]]="Yes",1,0)</f>
        <v>1</v>
      </c>
      <c r="CP50">
        <f>IF(Table2[[#This Row],[Request Resolved]]="No",1,0)</f>
        <v>0</v>
      </c>
    </row>
    <row r="51" spans="1:94" x14ac:dyDescent="0.25">
      <c r="A51" s="35">
        <v>656206</v>
      </c>
      <c r="B51" s="12" t="s">
        <v>1297</v>
      </c>
      <c r="C51" s="12" t="s">
        <v>1297</v>
      </c>
      <c r="D51" s="12" t="s">
        <v>1297</v>
      </c>
      <c r="E51" t="s">
        <v>1257</v>
      </c>
      <c r="F51" t="s">
        <v>1427</v>
      </c>
      <c r="G51" s="35">
        <v>668561</v>
      </c>
      <c r="H51" t="s">
        <v>219</v>
      </c>
      <c r="I51" s="35">
        <v>6523</v>
      </c>
      <c r="J51" t="s">
        <v>219</v>
      </c>
      <c r="K51" s="14">
        <v>45170.524305555598</v>
      </c>
      <c r="L51" s="14">
        <v>45169.709027777797</v>
      </c>
      <c r="M51" s="15" t="s">
        <v>220</v>
      </c>
      <c r="N51" s="15" t="s">
        <v>220</v>
      </c>
      <c r="O51" s="15" t="s">
        <v>220</v>
      </c>
      <c r="P51" s="15" t="s">
        <v>223</v>
      </c>
      <c r="Q51" s="15" t="s">
        <v>219</v>
      </c>
      <c r="R51" s="15" t="s">
        <v>219</v>
      </c>
      <c r="S51" s="15" t="s">
        <v>223</v>
      </c>
      <c r="T51" s="15" t="s">
        <v>221</v>
      </c>
      <c r="U51" s="15" t="s">
        <v>219</v>
      </c>
      <c r="V51" t="s">
        <v>265</v>
      </c>
      <c r="W51" t="s">
        <v>225</v>
      </c>
      <c r="X51" t="s">
        <v>265</v>
      </c>
      <c r="Y51" t="s">
        <v>225</v>
      </c>
      <c r="Z51" t="s">
        <v>226</v>
      </c>
      <c r="AA51" t="s">
        <v>219</v>
      </c>
      <c r="AB51" t="s">
        <v>226</v>
      </c>
      <c r="AC51" t="s">
        <v>219</v>
      </c>
      <c r="AD51" s="12" t="s">
        <v>1297</v>
      </c>
      <c r="AE51" t="s">
        <v>227</v>
      </c>
      <c r="AF51" s="12" t="s">
        <v>1297</v>
      </c>
      <c r="AG51" t="s">
        <v>1703</v>
      </c>
      <c r="AH51" t="s">
        <v>228</v>
      </c>
      <c r="AI51" s="12" t="s">
        <v>1297</v>
      </c>
      <c r="AJ51" s="12" t="s">
        <v>1297</v>
      </c>
      <c r="AK51" s="12" t="s">
        <v>1297</v>
      </c>
      <c r="AL51" s="12" t="s">
        <v>1297</v>
      </c>
      <c r="AM51" s="12" t="s">
        <v>1297</v>
      </c>
      <c r="AN51" t="s">
        <v>219</v>
      </c>
      <c r="AO51" t="s">
        <v>219</v>
      </c>
      <c r="AP51" t="s">
        <v>229</v>
      </c>
      <c r="AQ51" t="s">
        <v>230</v>
      </c>
      <c r="AR51" t="s">
        <v>273</v>
      </c>
      <c r="AS51" t="s">
        <v>294</v>
      </c>
      <c r="AT51" t="s">
        <v>220</v>
      </c>
      <c r="AU51" t="s">
        <v>233</v>
      </c>
      <c r="AV51" t="s">
        <v>1752</v>
      </c>
      <c r="AW51" t="s">
        <v>2368</v>
      </c>
      <c r="AX51" t="s">
        <v>1703</v>
      </c>
      <c r="AY51" t="s">
        <v>219</v>
      </c>
      <c r="AZ51" t="s">
        <v>219</v>
      </c>
      <c r="BA51" t="s">
        <v>219</v>
      </c>
      <c r="BB51" t="s">
        <v>219</v>
      </c>
      <c r="BC51" t="s">
        <v>234</v>
      </c>
      <c r="BD51" s="12" t="s">
        <v>1297</v>
      </c>
      <c r="BE51" t="s">
        <v>267</v>
      </c>
      <c r="BF51" t="s">
        <v>1297</v>
      </c>
      <c r="BG51" t="s">
        <v>1297</v>
      </c>
      <c r="BH51" t="s">
        <v>260</v>
      </c>
      <c r="BI51" t="s">
        <v>375</v>
      </c>
      <c r="BJ51" t="s">
        <v>295</v>
      </c>
      <c r="BK51" t="s">
        <v>1297</v>
      </c>
      <c r="BL51" t="s">
        <v>229</v>
      </c>
      <c r="BM51" t="s">
        <v>219</v>
      </c>
      <c r="BN51" t="s">
        <v>377</v>
      </c>
      <c r="BO51" t="s">
        <v>219</v>
      </c>
      <c r="BP51" t="s">
        <v>219</v>
      </c>
      <c r="BQ51" t="s">
        <v>1297</v>
      </c>
      <c r="BR51" t="s">
        <v>271</v>
      </c>
      <c r="BS51" t="s">
        <v>1703</v>
      </c>
      <c r="BT51" t="s">
        <v>1703</v>
      </c>
      <c r="BU51" t="s">
        <v>219</v>
      </c>
      <c r="BV51" t="s">
        <v>241</v>
      </c>
      <c r="BW51" t="s">
        <v>220</v>
      </c>
      <c r="BX51" t="s">
        <v>219</v>
      </c>
      <c r="BY51">
        <v>790451905527</v>
      </c>
      <c r="BZ51" t="s">
        <v>242</v>
      </c>
      <c r="CA51" t="s">
        <v>1703</v>
      </c>
      <c r="CB51" s="14">
        <v>45172.245019756898</v>
      </c>
      <c r="CC51" t="s">
        <v>1703</v>
      </c>
      <c r="CD51" t="s">
        <v>1703</v>
      </c>
      <c r="CE51">
        <f>IFERROR(VLOOKUP(Table2[[#This Row],[Overall Rep Satisfaction]],$CS$2:$CV$21,2,FALSE),"")</f>
        <v>1</v>
      </c>
      <c r="CF51">
        <f>IFERROR(VLOOKUP(Table2[[#This Row],[Overall Rep Satisfaction]],$CS$2:$CV$21,3,FALSE),"")</f>
        <v>0</v>
      </c>
      <c r="CG51">
        <f>IFERROR(VLOOKUP(Table2[[#This Row],[Overall Rep Satisfaction]],$CS$2:$CV$21,4,FALSE),"")</f>
        <v>0</v>
      </c>
      <c r="CH51">
        <f>IFERROR(SUM(Table2[[#This Row],[Promoter]:[Detractor]],),"")</f>
        <v>1</v>
      </c>
      <c r="CI51" t="str">
        <f>TEXT(MONTH(Table2[[#This Row],[Survey Date]]),"##")&amp;" - "&amp;TEXT(Table2[[#This Row],[Survey Date]],"MMMM")</f>
        <v>9 - September</v>
      </c>
      <c r="CJ51" t="str">
        <f>TEXT(Table2[[#This Row],[Survey Date]],"DD-MMMM")</f>
        <v>01-September</v>
      </c>
      <c r="CK51" t="str">
        <f>"WK "&amp;WEEKNUM(Table2[[#This Row],[Survey Date]],1)</f>
        <v>WK 35</v>
      </c>
      <c r="CL51" t="str">
        <f>VLOOKUP(Table2[[#This Row],[ATTUID]],Roster!C:F,4,FALSE)</f>
        <v>Super 9</v>
      </c>
      <c r="CM51" t="str">
        <f>VLOOKUP(Table2[[#This Row],[ATTUID]],Roster!C:J,8,FALSE)</f>
        <v>agent 130</v>
      </c>
      <c r="CN51" t="str">
        <f>VLOOKUP(Table2[[#This Row],[ATTUID]],Roster!C:X,22,FALSE)</f>
        <v>Wave 31</v>
      </c>
      <c r="CO51">
        <f>IF(Table2[[#This Row],[Request Resolved]]="Yes",1,0)</f>
        <v>1</v>
      </c>
      <c r="CP51">
        <f>IF(Table2[[#This Row],[Request Resolved]]="No",1,0)</f>
        <v>0</v>
      </c>
    </row>
    <row r="52" spans="1:94" x14ac:dyDescent="0.25">
      <c r="A52" s="35">
        <v>65206</v>
      </c>
      <c r="B52" s="12" t="s">
        <v>1297</v>
      </c>
      <c r="C52" s="12" t="s">
        <v>1297</v>
      </c>
      <c r="D52" s="12" t="s">
        <v>1297</v>
      </c>
      <c r="E52" t="s">
        <v>1186</v>
      </c>
      <c r="F52" t="s">
        <v>1351</v>
      </c>
      <c r="G52" s="35">
        <v>11314</v>
      </c>
      <c r="H52" t="s">
        <v>219</v>
      </c>
      <c r="I52" s="35">
        <v>376383</v>
      </c>
      <c r="J52" t="s">
        <v>219</v>
      </c>
      <c r="K52" s="14">
        <v>45170.525000000001</v>
      </c>
      <c r="L52" s="14">
        <v>45169.655555555597</v>
      </c>
      <c r="M52" s="15" t="s">
        <v>220</v>
      </c>
      <c r="N52" s="15" t="s">
        <v>229</v>
      </c>
      <c r="O52" s="15" t="s">
        <v>220</v>
      </c>
      <c r="P52" s="15" t="s">
        <v>221</v>
      </c>
      <c r="Q52" s="15" t="s">
        <v>219</v>
      </c>
      <c r="R52" s="15" t="s">
        <v>229</v>
      </c>
      <c r="S52" s="15" t="s">
        <v>221</v>
      </c>
      <c r="T52" s="15" t="s">
        <v>316</v>
      </c>
      <c r="U52" s="15" t="s">
        <v>219</v>
      </c>
      <c r="V52" t="s">
        <v>224</v>
      </c>
      <c r="W52" t="s">
        <v>254</v>
      </c>
      <c r="X52" t="s">
        <v>224</v>
      </c>
      <c r="Y52" t="s">
        <v>254</v>
      </c>
      <c r="Z52" t="s">
        <v>317</v>
      </c>
      <c r="AA52" t="s">
        <v>219</v>
      </c>
      <c r="AB52" t="s">
        <v>317</v>
      </c>
      <c r="AC52" t="s">
        <v>219</v>
      </c>
      <c r="AD52" s="12" t="s">
        <v>1297</v>
      </c>
      <c r="AE52" t="s">
        <v>227</v>
      </c>
      <c r="AF52" s="12" t="s">
        <v>1297</v>
      </c>
      <c r="AG52" t="s">
        <v>1703</v>
      </c>
      <c r="AH52" t="s">
        <v>228</v>
      </c>
      <c r="AI52" s="12" t="s">
        <v>1297</v>
      </c>
      <c r="AJ52" s="12" t="s">
        <v>1297</v>
      </c>
      <c r="AK52" s="12" t="s">
        <v>1297</v>
      </c>
      <c r="AL52" s="12" t="s">
        <v>1297</v>
      </c>
      <c r="AM52" s="12" t="s">
        <v>1297</v>
      </c>
      <c r="AN52" t="s">
        <v>219</v>
      </c>
      <c r="AO52" t="s">
        <v>219</v>
      </c>
      <c r="AP52" t="s">
        <v>229</v>
      </c>
      <c r="AQ52" t="s">
        <v>230</v>
      </c>
      <c r="AR52" t="s">
        <v>231</v>
      </c>
      <c r="AS52" t="s">
        <v>403</v>
      </c>
      <c r="AT52" t="s">
        <v>220</v>
      </c>
      <c r="AU52" t="s">
        <v>233</v>
      </c>
      <c r="AV52" t="s">
        <v>1753</v>
      </c>
      <c r="AW52" t="s">
        <v>2368</v>
      </c>
      <c r="AX52" t="s">
        <v>1703</v>
      </c>
      <c r="AY52" t="s">
        <v>219</v>
      </c>
      <c r="AZ52" t="s">
        <v>415</v>
      </c>
      <c r="BA52" t="s">
        <v>416</v>
      </c>
      <c r="BB52" t="s">
        <v>286</v>
      </c>
      <c r="BC52" t="s">
        <v>234</v>
      </c>
      <c r="BD52" s="12" t="s">
        <v>1297</v>
      </c>
      <c r="BE52" t="s">
        <v>267</v>
      </c>
      <c r="BF52" t="s">
        <v>1297</v>
      </c>
      <c r="BG52" t="s">
        <v>1297</v>
      </c>
      <c r="BH52" t="s">
        <v>300</v>
      </c>
      <c r="BI52" t="s">
        <v>301</v>
      </c>
      <c r="BJ52" t="s">
        <v>404</v>
      </c>
      <c r="BK52" t="s">
        <v>1297</v>
      </c>
      <c r="BL52" t="s">
        <v>229</v>
      </c>
      <c r="BM52" t="s">
        <v>219</v>
      </c>
      <c r="BN52" t="s">
        <v>417</v>
      </c>
      <c r="BO52" t="s">
        <v>219</v>
      </c>
      <c r="BP52" t="s">
        <v>219</v>
      </c>
      <c r="BQ52" t="s">
        <v>1297</v>
      </c>
      <c r="BR52" t="s">
        <v>240</v>
      </c>
      <c r="BS52" t="s">
        <v>1703</v>
      </c>
      <c r="BT52" t="s">
        <v>1703</v>
      </c>
      <c r="BU52" t="s">
        <v>219</v>
      </c>
      <c r="BV52" t="s">
        <v>241</v>
      </c>
      <c r="BW52" t="s">
        <v>220</v>
      </c>
      <c r="BX52" t="s">
        <v>219</v>
      </c>
      <c r="BY52">
        <v>790184841432</v>
      </c>
      <c r="BZ52" t="s">
        <v>242</v>
      </c>
      <c r="CA52" t="s">
        <v>1703</v>
      </c>
      <c r="CB52" s="14">
        <v>45172.245019756898</v>
      </c>
      <c r="CC52" t="s">
        <v>1703</v>
      </c>
      <c r="CD52" t="s">
        <v>1703</v>
      </c>
      <c r="CE52">
        <f>IFERROR(VLOOKUP(Table2[[#This Row],[Overall Rep Satisfaction]],$CS$2:$CV$21,2,FALSE),"")</f>
        <v>0</v>
      </c>
      <c r="CF52">
        <f>IFERROR(VLOOKUP(Table2[[#This Row],[Overall Rep Satisfaction]],$CS$2:$CV$21,3,FALSE),"")</f>
        <v>0</v>
      </c>
      <c r="CG52">
        <f>IFERROR(VLOOKUP(Table2[[#This Row],[Overall Rep Satisfaction]],$CS$2:$CV$21,4,FALSE),"")</f>
        <v>1</v>
      </c>
      <c r="CH52">
        <f>IFERROR(SUM(Table2[[#This Row],[Promoter]:[Detractor]],),"")</f>
        <v>1</v>
      </c>
      <c r="CI52" t="str">
        <f>TEXT(MONTH(Table2[[#This Row],[Survey Date]]),"##")&amp;" - "&amp;TEXT(Table2[[#This Row],[Survey Date]],"MMMM")</f>
        <v>9 - September</v>
      </c>
      <c r="CJ52" t="str">
        <f>TEXT(Table2[[#This Row],[Survey Date]],"DD-MMMM")</f>
        <v>01-September</v>
      </c>
      <c r="CK52" t="str">
        <f>"WK "&amp;WEEKNUM(Table2[[#This Row],[Survey Date]],1)</f>
        <v>WK 35</v>
      </c>
      <c r="CL52" t="str">
        <f>VLOOKUP(Table2[[#This Row],[ATTUID]],Roster!C:F,4,FALSE)</f>
        <v>Super 9</v>
      </c>
      <c r="CM52" t="str">
        <f>VLOOKUP(Table2[[#This Row],[ATTUID]],Roster!C:J,8,FALSE)</f>
        <v>agent 54</v>
      </c>
      <c r="CN52" t="str">
        <f>VLOOKUP(Table2[[#This Row],[ATTUID]],Roster!C:X,22,FALSE)</f>
        <v>Wave 24</v>
      </c>
      <c r="CO52">
        <f>IF(Table2[[#This Row],[Request Resolved]]="Yes",1,0)</f>
        <v>0</v>
      </c>
      <c r="CP52">
        <f>IF(Table2[[#This Row],[Request Resolved]]="No",1,0)</f>
        <v>1</v>
      </c>
    </row>
    <row r="53" spans="1:94" x14ac:dyDescent="0.25">
      <c r="A53" s="35">
        <v>270206</v>
      </c>
      <c r="B53" s="12" t="s">
        <v>1297</v>
      </c>
      <c r="C53" s="12" t="s">
        <v>1297</v>
      </c>
      <c r="D53" s="12" t="s">
        <v>1297</v>
      </c>
      <c r="E53" t="s">
        <v>1224</v>
      </c>
      <c r="F53" t="s">
        <v>1390</v>
      </c>
      <c r="G53" s="35">
        <v>178270</v>
      </c>
      <c r="H53" t="s">
        <v>219</v>
      </c>
      <c r="I53" s="35">
        <v>431545</v>
      </c>
      <c r="J53" t="s">
        <v>219</v>
      </c>
      <c r="K53" s="14">
        <v>45170.527777777803</v>
      </c>
      <c r="L53" s="14">
        <v>45169.818055555603</v>
      </c>
      <c r="M53" s="15" t="s">
        <v>220</v>
      </c>
      <c r="N53" s="15" t="s">
        <v>220</v>
      </c>
      <c r="O53" s="15" t="s">
        <v>220</v>
      </c>
      <c r="P53" s="15" t="s">
        <v>223</v>
      </c>
      <c r="Q53" s="15" t="s">
        <v>418</v>
      </c>
      <c r="R53" s="15" t="s">
        <v>219</v>
      </c>
      <c r="S53" s="15" t="s">
        <v>223</v>
      </c>
      <c r="T53" s="15" t="s">
        <v>221</v>
      </c>
      <c r="U53" s="15" t="s">
        <v>219</v>
      </c>
      <c r="V53" t="s">
        <v>265</v>
      </c>
      <c r="W53" t="s">
        <v>225</v>
      </c>
      <c r="X53" t="s">
        <v>265</v>
      </c>
      <c r="Y53" t="s">
        <v>225</v>
      </c>
      <c r="Z53" t="s">
        <v>226</v>
      </c>
      <c r="AA53" t="s">
        <v>219</v>
      </c>
      <c r="AB53" t="s">
        <v>226</v>
      </c>
      <c r="AC53" t="s">
        <v>219</v>
      </c>
      <c r="AD53" s="12" t="s">
        <v>1297</v>
      </c>
      <c r="AE53" t="s">
        <v>227</v>
      </c>
      <c r="AF53" s="12" t="s">
        <v>1297</v>
      </c>
      <c r="AG53" t="s">
        <v>1703</v>
      </c>
      <c r="AH53" t="s">
        <v>228</v>
      </c>
      <c r="AI53" s="12" t="s">
        <v>1297</v>
      </c>
      <c r="AJ53" s="12" t="s">
        <v>1297</v>
      </c>
      <c r="AK53" s="12" t="s">
        <v>1297</v>
      </c>
      <c r="AL53" s="12" t="s">
        <v>1297</v>
      </c>
      <c r="AM53" s="12" t="s">
        <v>1297</v>
      </c>
      <c r="AN53" t="s">
        <v>219</v>
      </c>
      <c r="AO53" t="s">
        <v>219</v>
      </c>
      <c r="AP53" t="s">
        <v>229</v>
      </c>
      <c r="AQ53" t="s">
        <v>230</v>
      </c>
      <c r="AR53" t="s">
        <v>273</v>
      </c>
      <c r="AS53" t="s">
        <v>327</v>
      </c>
      <c r="AT53" t="s">
        <v>229</v>
      </c>
      <c r="AU53" t="s">
        <v>233</v>
      </c>
      <c r="AV53" t="s">
        <v>1754</v>
      </c>
      <c r="AW53" t="s">
        <v>219</v>
      </c>
      <c r="AX53" t="s">
        <v>1703</v>
      </c>
      <c r="AY53" t="s">
        <v>219</v>
      </c>
      <c r="AZ53" t="s">
        <v>219</v>
      </c>
      <c r="BA53" t="s">
        <v>219</v>
      </c>
      <c r="BB53" t="s">
        <v>219</v>
      </c>
      <c r="BC53" t="s">
        <v>234</v>
      </c>
      <c r="BD53" s="12" t="s">
        <v>1297</v>
      </c>
      <c r="BE53" t="s">
        <v>267</v>
      </c>
      <c r="BF53" t="s">
        <v>1297</v>
      </c>
      <c r="BG53" t="s">
        <v>1297</v>
      </c>
      <c r="BH53" t="s">
        <v>305</v>
      </c>
      <c r="BI53" t="s">
        <v>357</v>
      </c>
      <c r="BJ53" t="s">
        <v>329</v>
      </c>
      <c r="BK53" t="s">
        <v>1297</v>
      </c>
      <c r="BL53" t="s">
        <v>229</v>
      </c>
      <c r="BM53" t="s">
        <v>219</v>
      </c>
      <c r="BN53" t="s">
        <v>360</v>
      </c>
      <c r="BO53" t="s">
        <v>219</v>
      </c>
      <c r="BP53" t="s">
        <v>219</v>
      </c>
      <c r="BQ53" t="s">
        <v>1297</v>
      </c>
      <c r="BR53" t="s">
        <v>279</v>
      </c>
      <c r="BS53" t="s">
        <v>1703</v>
      </c>
      <c r="BT53" t="s">
        <v>1703</v>
      </c>
      <c r="BU53" t="s">
        <v>219</v>
      </c>
      <c r="BV53" t="s">
        <v>241</v>
      </c>
      <c r="BW53" t="s">
        <v>220</v>
      </c>
      <c r="BX53" t="s">
        <v>219</v>
      </c>
      <c r="BY53">
        <v>800107892008</v>
      </c>
      <c r="BZ53" t="s">
        <v>242</v>
      </c>
      <c r="CA53" t="s">
        <v>1703</v>
      </c>
      <c r="CB53" s="14">
        <v>45171.389589236103</v>
      </c>
      <c r="CC53" t="s">
        <v>1703</v>
      </c>
      <c r="CD53" t="s">
        <v>1703</v>
      </c>
      <c r="CE53">
        <f>IFERROR(VLOOKUP(Table2[[#This Row],[Overall Rep Satisfaction]],$CS$2:$CV$21,2,FALSE),"")</f>
        <v>1</v>
      </c>
      <c r="CF53">
        <f>IFERROR(VLOOKUP(Table2[[#This Row],[Overall Rep Satisfaction]],$CS$2:$CV$21,3,FALSE),"")</f>
        <v>0</v>
      </c>
      <c r="CG53">
        <f>IFERROR(VLOOKUP(Table2[[#This Row],[Overall Rep Satisfaction]],$CS$2:$CV$21,4,FALSE),"")</f>
        <v>0</v>
      </c>
      <c r="CH53">
        <f>IFERROR(SUM(Table2[[#This Row],[Promoter]:[Detractor]],),"")</f>
        <v>1</v>
      </c>
      <c r="CI53" t="str">
        <f>TEXT(MONTH(Table2[[#This Row],[Survey Date]]),"##")&amp;" - "&amp;TEXT(Table2[[#This Row],[Survey Date]],"MMMM")</f>
        <v>9 - September</v>
      </c>
      <c r="CJ53" t="str">
        <f>TEXT(Table2[[#This Row],[Survey Date]],"DD-MMMM")</f>
        <v>01-September</v>
      </c>
      <c r="CK53" t="str">
        <f>"WK "&amp;WEEKNUM(Table2[[#This Row],[Survey Date]],1)</f>
        <v>WK 35</v>
      </c>
      <c r="CL53" t="str">
        <f>VLOOKUP(Table2[[#This Row],[ATTUID]],Roster!C:F,4,FALSE)</f>
        <v>Super 7</v>
      </c>
      <c r="CM53" t="str">
        <f>VLOOKUP(Table2[[#This Row],[ATTUID]],Roster!C:J,8,FALSE)</f>
        <v>agent 93</v>
      </c>
      <c r="CN53" t="str">
        <f>VLOOKUP(Table2[[#This Row],[ATTUID]],Roster!C:X,22,FALSE)</f>
        <v>Wave 28</v>
      </c>
      <c r="CO53">
        <f>IF(Table2[[#This Row],[Request Resolved]]="Yes",1,0)</f>
        <v>1</v>
      </c>
      <c r="CP53">
        <f>IF(Table2[[#This Row],[Request Resolved]]="No",1,0)</f>
        <v>0</v>
      </c>
    </row>
    <row r="54" spans="1:94" x14ac:dyDescent="0.25">
      <c r="A54" s="35">
        <v>276206</v>
      </c>
      <c r="B54" s="12" t="s">
        <v>1297</v>
      </c>
      <c r="C54" s="12" t="s">
        <v>1297</v>
      </c>
      <c r="D54" s="12" t="s">
        <v>1297</v>
      </c>
      <c r="E54" t="s">
        <v>1201</v>
      </c>
      <c r="F54" t="s">
        <v>1367</v>
      </c>
      <c r="G54" s="35">
        <v>642936</v>
      </c>
      <c r="H54" t="s">
        <v>219</v>
      </c>
      <c r="I54" s="35">
        <v>541177</v>
      </c>
      <c r="J54" t="s">
        <v>219</v>
      </c>
      <c r="K54" s="14">
        <v>45170.528472222199</v>
      </c>
      <c r="L54" s="14">
        <v>45169.638888888898</v>
      </c>
      <c r="M54" s="15" t="s">
        <v>220</v>
      </c>
      <c r="N54" s="15" t="s">
        <v>220</v>
      </c>
      <c r="O54" s="15" t="s">
        <v>220</v>
      </c>
      <c r="P54" s="15" t="s">
        <v>223</v>
      </c>
      <c r="Q54" s="15" t="s">
        <v>419</v>
      </c>
      <c r="R54" s="15" t="s">
        <v>219</v>
      </c>
      <c r="S54" s="15" t="s">
        <v>223</v>
      </c>
      <c r="T54" s="15" t="s">
        <v>221</v>
      </c>
      <c r="U54" s="15" t="s">
        <v>219</v>
      </c>
      <c r="V54" t="s">
        <v>265</v>
      </c>
      <c r="W54" t="s">
        <v>225</v>
      </c>
      <c r="X54" t="s">
        <v>265</v>
      </c>
      <c r="Y54" t="s">
        <v>225</v>
      </c>
      <c r="Z54" t="s">
        <v>226</v>
      </c>
      <c r="AA54" t="s">
        <v>219</v>
      </c>
      <c r="AB54" t="s">
        <v>226</v>
      </c>
      <c r="AC54" t="s">
        <v>219</v>
      </c>
      <c r="AD54" s="12" t="s">
        <v>1297</v>
      </c>
      <c r="AE54" t="s">
        <v>227</v>
      </c>
      <c r="AF54" s="12" t="s">
        <v>1297</v>
      </c>
      <c r="AG54" t="s">
        <v>1703</v>
      </c>
      <c r="AH54" t="s">
        <v>228</v>
      </c>
      <c r="AI54" s="12" t="s">
        <v>1297</v>
      </c>
      <c r="AJ54" s="12" t="s">
        <v>1297</v>
      </c>
      <c r="AK54" s="12" t="s">
        <v>1297</v>
      </c>
      <c r="AL54" s="12" t="s">
        <v>1297</v>
      </c>
      <c r="AM54" s="12" t="s">
        <v>1297</v>
      </c>
      <c r="AN54" t="s">
        <v>219</v>
      </c>
      <c r="AO54" t="s">
        <v>219</v>
      </c>
      <c r="AP54" t="s">
        <v>229</v>
      </c>
      <c r="AQ54" t="s">
        <v>230</v>
      </c>
      <c r="AR54" t="s">
        <v>231</v>
      </c>
      <c r="AS54" t="s">
        <v>232</v>
      </c>
      <c r="AT54" t="s">
        <v>220</v>
      </c>
      <c r="AU54" t="s">
        <v>233</v>
      </c>
      <c r="AV54" t="s">
        <v>1755</v>
      </c>
      <c r="AW54" t="s">
        <v>219</v>
      </c>
      <c r="AX54" t="s">
        <v>1703</v>
      </c>
      <c r="AY54" t="s">
        <v>219</v>
      </c>
      <c r="AZ54" t="s">
        <v>219</v>
      </c>
      <c r="BA54" t="s">
        <v>219</v>
      </c>
      <c r="BB54" t="s">
        <v>219</v>
      </c>
      <c r="BC54" t="s">
        <v>234</v>
      </c>
      <c r="BD54" s="12" t="s">
        <v>1297</v>
      </c>
      <c r="BE54" t="s">
        <v>267</v>
      </c>
      <c r="BF54" t="s">
        <v>1297</v>
      </c>
      <c r="BG54" t="s">
        <v>1297</v>
      </c>
      <c r="BH54" t="s">
        <v>260</v>
      </c>
      <c r="BI54" t="s">
        <v>268</v>
      </c>
      <c r="BJ54" t="s">
        <v>238</v>
      </c>
      <c r="BK54" t="s">
        <v>1297</v>
      </c>
      <c r="BL54" t="s">
        <v>229</v>
      </c>
      <c r="BM54" t="s">
        <v>219</v>
      </c>
      <c r="BN54" t="s">
        <v>270</v>
      </c>
      <c r="BO54" t="s">
        <v>219</v>
      </c>
      <c r="BP54" t="s">
        <v>219</v>
      </c>
      <c r="BQ54" t="s">
        <v>1297</v>
      </c>
      <c r="BR54" t="s">
        <v>296</v>
      </c>
      <c r="BS54" t="s">
        <v>1703</v>
      </c>
      <c r="BT54" t="s">
        <v>1703</v>
      </c>
      <c r="BU54" t="s">
        <v>219</v>
      </c>
      <c r="BV54" t="s">
        <v>241</v>
      </c>
      <c r="BW54" t="s">
        <v>220</v>
      </c>
      <c r="BX54" t="s">
        <v>219</v>
      </c>
      <c r="BY54">
        <v>790198249651</v>
      </c>
      <c r="BZ54" t="s">
        <v>242</v>
      </c>
      <c r="CA54" t="s">
        <v>1703</v>
      </c>
      <c r="CB54" s="14">
        <v>45171.389589236103</v>
      </c>
      <c r="CC54" t="s">
        <v>1703</v>
      </c>
      <c r="CD54" t="s">
        <v>1703</v>
      </c>
      <c r="CE54">
        <f>IFERROR(VLOOKUP(Table2[[#This Row],[Overall Rep Satisfaction]],$CS$2:$CV$21,2,FALSE),"")</f>
        <v>1</v>
      </c>
      <c r="CF54">
        <f>IFERROR(VLOOKUP(Table2[[#This Row],[Overall Rep Satisfaction]],$CS$2:$CV$21,3,FALSE),"")</f>
        <v>0</v>
      </c>
      <c r="CG54">
        <f>IFERROR(VLOOKUP(Table2[[#This Row],[Overall Rep Satisfaction]],$CS$2:$CV$21,4,FALSE),"")</f>
        <v>0</v>
      </c>
      <c r="CH54">
        <f>IFERROR(SUM(Table2[[#This Row],[Promoter]:[Detractor]],),"")</f>
        <v>1</v>
      </c>
      <c r="CI54" t="str">
        <f>TEXT(MONTH(Table2[[#This Row],[Survey Date]]),"##")&amp;" - "&amp;TEXT(Table2[[#This Row],[Survey Date]],"MMMM")</f>
        <v>9 - September</v>
      </c>
      <c r="CJ54" t="str">
        <f>TEXT(Table2[[#This Row],[Survey Date]],"DD-MMMM")</f>
        <v>01-September</v>
      </c>
      <c r="CK54" t="str">
        <f>"WK "&amp;WEEKNUM(Table2[[#This Row],[Survey Date]],1)</f>
        <v>WK 35</v>
      </c>
      <c r="CL54" t="str">
        <f>VLOOKUP(Table2[[#This Row],[ATTUID]],Roster!C:F,4,FALSE)</f>
        <v>Super 6</v>
      </c>
      <c r="CM54" t="str">
        <f>VLOOKUP(Table2[[#This Row],[ATTUID]],Roster!C:J,8,FALSE)</f>
        <v>agent 70</v>
      </c>
      <c r="CN54" t="str">
        <f>VLOOKUP(Table2[[#This Row],[ATTUID]],Roster!C:X,22,FALSE)</f>
        <v>Wave 26</v>
      </c>
      <c r="CO54">
        <f>IF(Table2[[#This Row],[Request Resolved]]="Yes",1,0)</f>
        <v>1</v>
      </c>
      <c r="CP54">
        <f>IF(Table2[[#This Row],[Request Resolved]]="No",1,0)</f>
        <v>0</v>
      </c>
    </row>
    <row r="55" spans="1:94" x14ac:dyDescent="0.25">
      <c r="A55" s="35">
        <v>812206</v>
      </c>
      <c r="B55" s="12" t="s">
        <v>1297</v>
      </c>
      <c r="C55" s="12" t="s">
        <v>1297</v>
      </c>
      <c r="D55" s="12" t="s">
        <v>1297</v>
      </c>
      <c r="E55" t="s">
        <v>1239</v>
      </c>
      <c r="F55" t="s">
        <v>1408</v>
      </c>
      <c r="G55" s="35">
        <v>487424</v>
      </c>
      <c r="H55" t="s">
        <v>219</v>
      </c>
      <c r="I55" s="35">
        <v>262337</v>
      </c>
      <c r="J55" t="s">
        <v>219</v>
      </c>
      <c r="K55" s="14">
        <v>45170.545833333301</v>
      </c>
      <c r="L55" s="14">
        <v>45169.876388888901</v>
      </c>
      <c r="M55" s="15" t="s">
        <v>220</v>
      </c>
      <c r="N55" s="15" t="s">
        <v>220</v>
      </c>
      <c r="O55" s="15" t="s">
        <v>220</v>
      </c>
      <c r="P55" s="15" t="s">
        <v>223</v>
      </c>
      <c r="Q55" s="15" t="s">
        <v>219</v>
      </c>
      <c r="R55" s="15" t="s">
        <v>219</v>
      </c>
      <c r="S55" s="15" t="s">
        <v>223</v>
      </c>
      <c r="T55" s="15" t="s">
        <v>221</v>
      </c>
      <c r="U55" s="15" t="s">
        <v>219</v>
      </c>
      <c r="V55" t="s">
        <v>265</v>
      </c>
      <c r="W55" t="s">
        <v>225</v>
      </c>
      <c r="X55" t="s">
        <v>265</v>
      </c>
      <c r="Y55" t="s">
        <v>225</v>
      </c>
      <c r="Z55" t="s">
        <v>226</v>
      </c>
      <c r="AA55" t="s">
        <v>219</v>
      </c>
      <c r="AB55" t="s">
        <v>226</v>
      </c>
      <c r="AC55" t="s">
        <v>219</v>
      </c>
      <c r="AD55" s="12" t="s">
        <v>1297</v>
      </c>
      <c r="AE55" t="s">
        <v>227</v>
      </c>
      <c r="AF55" s="12" t="s">
        <v>1297</v>
      </c>
      <c r="AG55" t="s">
        <v>1703</v>
      </c>
      <c r="AH55" t="s">
        <v>228</v>
      </c>
      <c r="AI55" s="12" t="s">
        <v>1297</v>
      </c>
      <c r="AJ55" s="12" t="s">
        <v>1297</v>
      </c>
      <c r="AK55" s="12" t="s">
        <v>1297</v>
      </c>
      <c r="AL55" s="12" t="s">
        <v>1297</v>
      </c>
      <c r="AM55" s="12" t="s">
        <v>1297</v>
      </c>
      <c r="AN55" t="s">
        <v>219</v>
      </c>
      <c r="AO55" t="s">
        <v>219</v>
      </c>
      <c r="AP55" t="s">
        <v>229</v>
      </c>
      <c r="AQ55" t="s">
        <v>230</v>
      </c>
      <c r="AR55" t="s">
        <v>420</v>
      </c>
      <c r="AS55" t="s">
        <v>421</v>
      </c>
      <c r="AT55" t="s">
        <v>220</v>
      </c>
      <c r="AU55" t="s">
        <v>233</v>
      </c>
      <c r="AV55" t="s">
        <v>1756</v>
      </c>
      <c r="AW55" t="s">
        <v>219</v>
      </c>
      <c r="AX55" t="s">
        <v>1703</v>
      </c>
      <c r="AY55" t="s">
        <v>219</v>
      </c>
      <c r="AZ55" t="s">
        <v>219</v>
      </c>
      <c r="BA55" t="s">
        <v>219</v>
      </c>
      <c r="BB55" t="s">
        <v>219</v>
      </c>
      <c r="BC55" t="s">
        <v>234</v>
      </c>
      <c r="BD55" s="12" t="s">
        <v>1297</v>
      </c>
      <c r="BE55" t="s">
        <v>304</v>
      </c>
      <c r="BF55" t="s">
        <v>1297</v>
      </c>
      <c r="BG55" t="s">
        <v>1297</v>
      </c>
      <c r="BH55" t="s">
        <v>305</v>
      </c>
      <c r="BI55" t="s">
        <v>357</v>
      </c>
      <c r="BJ55" t="s">
        <v>422</v>
      </c>
      <c r="BK55" t="s">
        <v>1297</v>
      </c>
      <c r="BL55" t="s">
        <v>229</v>
      </c>
      <c r="BM55" t="s">
        <v>219</v>
      </c>
      <c r="BN55" t="s">
        <v>360</v>
      </c>
      <c r="BO55" t="s">
        <v>219</v>
      </c>
      <c r="BP55" t="s">
        <v>219</v>
      </c>
      <c r="BQ55" t="s">
        <v>1297</v>
      </c>
      <c r="BR55" t="s">
        <v>296</v>
      </c>
      <c r="BS55" t="s">
        <v>1703</v>
      </c>
      <c r="BT55" t="s">
        <v>1703</v>
      </c>
      <c r="BU55" t="s">
        <v>219</v>
      </c>
      <c r="BV55" t="s">
        <v>241</v>
      </c>
      <c r="BW55" t="s">
        <v>220</v>
      </c>
      <c r="BX55" t="s">
        <v>219</v>
      </c>
      <c r="BY55">
        <v>800155562723</v>
      </c>
      <c r="BZ55" t="s">
        <v>242</v>
      </c>
      <c r="CA55" t="s">
        <v>1703</v>
      </c>
      <c r="CB55" s="14">
        <v>45172.245019756898</v>
      </c>
      <c r="CC55" t="s">
        <v>1703</v>
      </c>
      <c r="CD55" t="s">
        <v>1703</v>
      </c>
      <c r="CE55">
        <f>IFERROR(VLOOKUP(Table2[[#This Row],[Overall Rep Satisfaction]],$CS$2:$CV$21,2,FALSE),"")</f>
        <v>1</v>
      </c>
      <c r="CF55">
        <f>IFERROR(VLOOKUP(Table2[[#This Row],[Overall Rep Satisfaction]],$CS$2:$CV$21,3,FALSE),"")</f>
        <v>0</v>
      </c>
      <c r="CG55">
        <f>IFERROR(VLOOKUP(Table2[[#This Row],[Overall Rep Satisfaction]],$CS$2:$CV$21,4,FALSE),"")</f>
        <v>0</v>
      </c>
      <c r="CH55">
        <f>IFERROR(SUM(Table2[[#This Row],[Promoter]:[Detractor]],),"")</f>
        <v>1</v>
      </c>
      <c r="CI55" t="str">
        <f>TEXT(MONTH(Table2[[#This Row],[Survey Date]]),"##")&amp;" - "&amp;TEXT(Table2[[#This Row],[Survey Date]],"MMMM")</f>
        <v>9 - September</v>
      </c>
      <c r="CJ55" t="str">
        <f>TEXT(Table2[[#This Row],[Survey Date]],"DD-MMMM")</f>
        <v>01-September</v>
      </c>
      <c r="CK55" t="str">
        <f>"WK "&amp;WEEKNUM(Table2[[#This Row],[Survey Date]],1)</f>
        <v>WK 35</v>
      </c>
      <c r="CL55" t="str">
        <f>VLOOKUP(Table2[[#This Row],[ATTUID]],Roster!C:F,4,FALSE)</f>
        <v>Super 12</v>
      </c>
      <c r="CM55" t="str">
        <f>VLOOKUP(Table2[[#This Row],[ATTUID]],Roster!C:J,8,FALSE)</f>
        <v>agent 111</v>
      </c>
      <c r="CN55" t="str">
        <f>VLOOKUP(Table2[[#This Row],[ATTUID]],Roster!C:X,22,FALSE)</f>
        <v>Wave 30</v>
      </c>
      <c r="CO55">
        <f>IF(Table2[[#This Row],[Request Resolved]]="Yes",1,0)</f>
        <v>1</v>
      </c>
      <c r="CP55">
        <f>IF(Table2[[#This Row],[Request Resolved]]="No",1,0)</f>
        <v>0</v>
      </c>
    </row>
    <row r="56" spans="1:94" x14ac:dyDescent="0.25">
      <c r="A56" s="35">
        <v>749206</v>
      </c>
      <c r="B56" s="12" t="s">
        <v>1297</v>
      </c>
      <c r="C56" s="12" t="s">
        <v>1297</v>
      </c>
      <c r="D56" s="12" t="s">
        <v>1297</v>
      </c>
      <c r="E56" t="s">
        <v>1261</v>
      </c>
      <c r="F56" t="s">
        <v>1432</v>
      </c>
      <c r="G56" s="35">
        <v>236985</v>
      </c>
      <c r="H56" t="s">
        <v>219</v>
      </c>
      <c r="I56" s="35">
        <v>239578</v>
      </c>
      <c r="J56" t="s">
        <v>219</v>
      </c>
      <c r="K56" s="14">
        <v>45170.546527777798</v>
      </c>
      <c r="L56" s="14">
        <v>45169.452777777798</v>
      </c>
      <c r="M56" s="15" t="s">
        <v>220</v>
      </c>
      <c r="N56" s="15" t="s">
        <v>220</v>
      </c>
      <c r="O56" s="15" t="s">
        <v>220</v>
      </c>
      <c r="P56" s="15" t="s">
        <v>223</v>
      </c>
      <c r="Q56" s="15" t="s">
        <v>423</v>
      </c>
      <c r="R56" s="15" t="s">
        <v>219</v>
      </c>
      <c r="S56" s="15" t="s">
        <v>223</v>
      </c>
      <c r="T56" s="15" t="s">
        <v>221</v>
      </c>
      <c r="U56" s="15" t="s">
        <v>219</v>
      </c>
      <c r="V56" t="s">
        <v>265</v>
      </c>
      <c r="W56" t="s">
        <v>225</v>
      </c>
      <c r="X56" t="s">
        <v>265</v>
      </c>
      <c r="Y56" t="s">
        <v>225</v>
      </c>
      <c r="Z56" t="s">
        <v>226</v>
      </c>
      <c r="AA56" t="s">
        <v>219</v>
      </c>
      <c r="AB56" t="s">
        <v>226</v>
      </c>
      <c r="AC56" t="s">
        <v>219</v>
      </c>
      <c r="AD56" s="12" t="s">
        <v>1297</v>
      </c>
      <c r="AE56" t="s">
        <v>227</v>
      </c>
      <c r="AF56" s="12" t="s">
        <v>1297</v>
      </c>
      <c r="AG56" t="s">
        <v>1703</v>
      </c>
      <c r="AH56" t="s">
        <v>228</v>
      </c>
      <c r="AI56" s="12" t="s">
        <v>1297</v>
      </c>
      <c r="AJ56" s="12" t="s">
        <v>1297</v>
      </c>
      <c r="AK56" s="12" t="s">
        <v>1297</v>
      </c>
      <c r="AL56" s="12" t="s">
        <v>1297</v>
      </c>
      <c r="AM56" s="12" t="s">
        <v>1297</v>
      </c>
      <c r="AN56" t="s">
        <v>219</v>
      </c>
      <c r="AO56" t="s">
        <v>219</v>
      </c>
      <c r="AP56" t="s">
        <v>229</v>
      </c>
      <c r="AQ56" t="s">
        <v>230</v>
      </c>
      <c r="AR56" t="s">
        <v>273</v>
      </c>
      <c r="AS56" t="s">
        <v>352</v>
      </c>
      <c r="AT56" t="s">
        <v>220</v>
      </c>
      <c r="AU56" t="s">
        <v>233</v>
      </c>
      <c r="AV56" t="s">
        <v>1757</v>
      </c>
      <c r="AW56" t="s">
        <v>219</v>
      </c>
      <c r="AX56" t="s">
        <v>1703</v>
      </c>
      <c r="AY56" t="s">
        <v>219</v>
      </c>
      <c r="AZ56" t="s">
        <v>219</v>
      </c>
      <c r="BA56" t="s">
        <v>219</v>
      </c>
      <c r="BB56" t="s">
        <v>219</v>
      </c>
      <c r="BC56" t="s">
        <v>234</v>
      </c>
      <c r="BD56" s="12" t="s">
        <v>1297</v>
      </c>
      <c r="BE56" t="s">
        <v>267</v>
      </c>
      <c r="BF56" t="s">
        <v>1297</v>
      </c>
      <c r="BG56" t="s">
        <v>1297</v>
      </c>
      <c r="BH56" t="s">
        <v>305</v>
      </c>
      <c r="BI56" t="s">
        <v>357</v>
      </c>
      <c r="BJ56" t="s">
        <v>353</v>
      </c>
      <c r="BK56" t="s">
        <v>1297</v>
      </c>
      <c r="BL56" t="s">
        <v>229</v>
      </c>
      <c r="BM56" t="s">
        <v>219</v>
      </c>
      <c r="BN56" t="s">
        <v>360</v>
      </c>
      <c r="BO56" t="s">
        <v>219</v>
      </c>
      <c r="BP56" t="s">
        <v>219</v>
      </c>
      <c r="BQ56" t="s">
        <v>1297</v>
      </c>
      <c r="BR56" t="s">
        <v>271</v>
      </c>
      <c r="BS56" t="s">
        <v>1703</v>
      </c>
      <c r="BT56" t="s">
        <v>1703</v>
      </c>
      <c r="BU56" t="s">
        <v>219</v>
      </c>
      <c r="BV56" t="s">
        <v>241</v>
      </c>
      <c r="BW56" t="s">
        <v>220</v>
      </c>
      <c r="BX56" t="s">
        <v>219</v>
      </c>
      <c r="BY56">
        <v>790246632264</v>
      </c>
      <c r="BZ56" t="s">
        <v>242</v>
      </c>
      <c r="CA56" t="s">
        <v>1703</v>
      </c>
      <c r="CB56" s="14">
        <v>45171.389589236103</v>
      </c>
      <c r="CC56" t="s">
        <v>1703</v>
      </c>
      <c r="CD56" t="s">
        <v>1703</v>
      </c>
      <c r="CE56">
        <f>IFERROR(VLOOKUP(Table2[[#This Row],[Overall Rep Satisfaction]],$CS$2:$CV$21,2,FALSE),"")</f>
        <v>1</v>
      </c>
      <c r="CF56">
        <f>IFERROR(VLOOKUP(Table2[[#This Row],[Overall Rep Satisfaction]],$CS$2:$CV$21,3,FALSE),"")</f>
        <v>0</v>
      </c>
      <c r="CG56">
        <f>IFERROR(VLOOKUP(Table2[[#This Row],[Overall Rep Satisfaction]],$CS$2:$CV$21,4,FALSE),"")</f>
        <v>0</v>
      </c>
      <c r="CH56">
        <f>IFERROR(SUM(Table2[[#This Row],[Promoter]:[Detractor]],),"")</f>
        <v>1</v>
      </c>
      <c r="CI56" t="str">
        <f>TEXT(MONTH(Table2[[#This Row],[Survey Date]]),"##")&amp;" - "&amp;TEXT(Table2[[#This Row],[Survey Date]],"MMMM")</f>
        <v>9 - September</v>
      </c>
      <c r="CJ56" t="str">
        <f>TEXT(Table2[[#This Row],[Survey Date]],"DD-MMMM")</f>
        <v>01-September</v>
      </c>
      <c r="CK56" t="str">
        <f>"WK "&amp;WEEKNUM(Table2[[#This Row],[Survey Date]],1)</f>
        <v>WK 35</v>
      </c>
      <c r="CL56" t="str">
        <f>VLOOKUP(Table2[[#This Row],[ATTUID]],Roster!C:F,4,FALSE)</f>
        <v>Super 6</v>
      </c>
      <c r="CM56" t="str">
        <f>VLOOKUP(Table2[[#This Row],[ATTUID]],Roster!C:J,8,FALSE)</f>
        <v>agent 135</v>
      </c>
      <c r="CN56" t="str">
        <f>VLOOKUP(Table2[[#This Row],[ATTUID]],Roster!C:X,22,FALSE)</f>
        <v>Wave 31</v>
      </c>
      <c r="CO56">
        <f>IF(Table2[[#This Row],[Request Resolved]]="Yes",1,0)</f>
        <v>1</v>
      </c>
      <c r="CP56">
        <f>IF(Table2[[#This Row],[Request Resolved]]="No",1,0)</f>
        <v>0</v>
      </c>
    </row>
    <row r="57" spans="1:94" x14ac:dyDescent="0.25">
      <c r="A57" s="35">
        <v>736206</v>
      </c>
      <c r="B57" s="12" t="s">
        <v>1297</v>
      </c>
      <c r="C57" s="12" t="s">
        <v>1297</v>
      </c>
      <c r="D57" s="12" t="s">
        <v>1297</v>
      </c>
      <c r="E57" t="s">
        <v>1258</v>
      </c>
      <c r="F57" t="s">
        <v>1429</v>
      </c>
      <c r="G57" s="35">
        <v>798443</v>
      </c>
      <c r="H57" t="s">
        <v>219</v>
      </c>
      <c r="I57" s="35">
        <v>752418</v>
      </c>
      <c r="J57" t="s">
        <v>219</v>
      </c>
      <c r="K57" s="14">
        <v>45170.547222222202</v>
      </c>
      <c r="L57" s="14">
        <v>45169.640972222202</v>
      </c>
      <c r="M57" s="15" t="s">
        <v>220</v>
      </c>
      <c r="N57" s="15" t="s">
        <v>229</v>
      </c>
      <c r="O57" s="15" t="s">
        <v>220</v>
      </c>
      <c r="P57" s="15" t="s">
        <v>408</v>
      </c>
      <c r="Q57" s="15" t="s">
        <v>424</v>
      </c>
      <c r="R57" s="15" t="s">
        <v>229</v>
      </c>
      <c r="S57" s="15" t="s">
        <v>223</v>
      </c>
      <c r="T57" s="15" t="s">
        <v>316</v>
      </c>
      <c r="U57" s="15" t="s">
        <v>219</v>
      </c>
      <c r="V57" t="s">
        <v>224</v>
      </c>
      <c r="W57" t="s">
        <v>225</v>
      </c>
      <c r="X57" t="s">
        <v>224</v>
      </c>
      <c r="Y57" t="s">
        <v>225</v>
      </c>
      <c r="Z57" t="s">
        <v>317</v>
      </c>
      <c r="AA57" t="s">
        <v>219</v>
      </c>
      <c r="AB57" t="s">
        <v>317</v>
      </c>
      <c r="AC57" t="s">
        <v>219</v>
      </c>
      <c r="AD57" s="12" t="s">
        <v>1297</v>
      </c>
      <c r="AE57" t="s">
        <v>227</v>
      </c>
      <c r="AF57" s="12" t="s">
        <v>1297</v>
      </c>
      <c r="AG57" t="s">
        <v>1703</v>
      </c>
      <c r="AH57" t="s">
        <v>228</v>
      </c>
      <c r="AI57" s="12" t="s">
        <v>1297</v>
      </c>
      <c r="AJ57" s="12" t="s">
        <v>1297</v>
      </c>
      <c r="AK57" s="12" t="s">
        <v>1297</v>
      </c>
      <c r="AL57" s="12" t="s">
        <v>1297</v>
      </c>
      <c r="AM57" s="12" t="s">
        <v>1297</v>
      </c>
      <c r="AN57" t="s">
        <v>219</v>
      </c>
      <c r="AO57" t="s">
        <v>219</v>
      </c>
      <c r="AP57" t="s">
        <v>229</v>
      </c>
      <c r="AQ57" t="s">
        <v>230</v>
      </c>
      <c r="AR57" t="s">
        <v>247</v>
      </c>
      <c r="AS57" t="s">
        <v>343</v>
      </c>
      <c r="AT57" t="s">
        <v>220</v>
      </c>
      <c r="AU57" t="s">
        <v>233</v>
      </c>
      <c r="AV57" t="s">
        <v>1758</v>
      </c>
      <c r="AW57" t="s">
        <v>219</v>
      </c>
      <c r="AX57" t="s">
        <v>1703</v>
      </c>
      <c r="AY57" t="s">
        <v>219</v>
      </c>
      <c r="AZ57" t="s">
        <v>219</v>
      </c>
      <c r="BA57" t="s">
        <v>219</v>
      </c>
      <c r="BB57" t="s">
        <v>219</v>
      </c>
      <c r="BC57" t="s">
        <v>234</v>
      </c>
      <c r="BD57" s="12" t="s">
        <v>1297</v>
      </c>
      <c r="BE57" t="s">
        <v>304</v>
      </c>
      <c r="BF57" t="s">
        <v>1297</v>
      </c>
      <c r="BG57" t="s">
        <v>1297</v>
      </c>
      <c r="BH57" t="s">
        <v>236</v>
      </c>
      <c r="BI57" t="s">
        <v>250</v>
      </c>
      <c r="BJ57" t="s">
        <v>346</v>
      </c>
      <c r="BK57" t="s">
        <v>1297</v>
      </c>
      <c r="BL57" t="s">
        <v>229</v>
      </c>
      <c r="BM57" t="s">
        <v>219</v>
      </c>
      <c r="BN57" t="s">
        <v>252</v>
      </c>
      <c r="BO57" t="s">
        <v>219</v>
      </c>
      <c r="BP57" t="s">
        <v>219</v>
      </c>
      <c r="BQ57" t="s">
        <v>1297</v>
      </c>
      <c r="BR57" t="s">
        <v>253</v>
      </c>
      <c r="BS57" t="s">
        <v>1703</v>
      </c>
      <c r="BT57" t="s">
        <v>1703</v>
      </c>
      <c r="BU57" t="s">
        <v>219</v>
      </c>
      <c r="BV57" t="s">
        <v>241</v>
      </c>
      <c r="BW57" t="s">
        <v>220</v>
      </c>
      <c r="BX57" t="s">
        <v>219</v>
      </c>
      <c r="BY57">
        <v>801181168911</v>
      </c>
      <c r="BZ57" t="s">
        <v>242</v>
      </c>
      <c r="CA57" t="s">
        <v>1703</v>
      </c>
      <c r="CB57" s="14">
        <v>45171.389589236103</v>
      </c>
      <c r="CC57" t="s">
        <v>1703</v>
      </c>
      <c r="CD57" t="s">
        <v>1703</v>
      </c>
      <c r="CE57">
        <f>IFERROR(VLOOKUP(Table2[[#This Row],[Overall Rep Satisfaction]],$CS$2:$CV$21,2,FALSE),"")</f>
        <v>1</v>
      </c>
      <c r="CF57">
        <f>IFERROR(VLOOKUP(Table2[[#This Row],[Overall Rep Satisfaction]],$CS$2:$CV$21,3,FALSE),"")</f>
        <v>0</v>
      </c>
      <c r="CG57">
        <f>IFERROR(VLOOKUP(Table2[[#This Row],[Overall Rep Satisfaction]],$CS$2:$CV$21,4,FALSE),"")</f>
        <v>0</v>
      </c>
      <c r="CH57">
        <f>IFERROR(SUM(Table2[[#This Row],[Promoter]:[Detractor]],),"")</f>
        <v>1</v>
      </c>
      <c r="CI57" t="str">
        <f>TEXT(MONTH(Table2[[#This Row],[Survey Date]]),"##")&amp;" - "&amp;TEXT(Table2[[#This Row],[Survey Date]],"MMMM")</f>
        <v>9 - September</v>
      </c>
      <c r="CJ57" t="str">
        <f>TEXT(Table2[[#This Row],[Survey Date]],"DD-MMMM")</f>
        <v>01-September</v>
      </c>
      <c r="CK57" t="str">
        <f>"WK "&amp;WEEKNUM(Table2[[#This Row],[Survey Date]],1)</f>
        <v>WK 35</v>
      </c>
      <c r="CL57" t="str">
        <f>VLOOKUP(Table2[[#This Row],[ATTUID]],Roster!C:F,4,FALSE)</f>
        <v>Super 3</v>
      </c>
      <c r="CM57" t="str">
        <f>VLOOKUP(Table2[[#This Row],[ATTUID]],Roster!C:J,8,FALSE)</f>
        <v>agent 132</v>
      </c>
      <c r="CN57" t="str">
        <f>VLOOKUP(Table2[[#This Row],[ATTUID]],Roster!C:X,22,FALSE)</f>
        <v>Wave 31</v>
      </c>
      <c r="CO57">
        <f>IF(Table2[[#This Row],[Request Resolved]]="Yes",1,0)</f>
        <v>0</v>
      </c>
      <c r="CP57">
        <f>IF(Table2[[#This Row],[Request Resolved]]="No",1,0)</f>
        <v>1</v>
      </c>
    </row>
    <row r="58" spans="1:94" x14ac:dyDescent="0.25">
      <c r="A58" s="35">
        <v>692206</v>
      </c>
      <c r="B58" s="12" t="s">
        <v>1297</v>
      </c>
      <c r="C58" s="12" t="s">
        <v>1297</v>
      </c>
      <c r="D58" s="12" t="s">
        <v>1297</v>
      </c>
      <c r="E58" t="s">
        <v>1255</v>
      </c>
      <c r="F58" t="s">
        <v>1425</v>
      </c>
      <c r="G58" s="35">
        <v>777478</v>
      </c>
      <c r="H58" t="s">
        <v>219</v>
      </c>
      <c r="I58" s="35">
        <v>844534</v>
      </c>
      <c r="J58" t="s">
        <v>219</v>
      </c>
      <c r="K58" s="14">
        <v>45170.547916666699</v>
      </c>
      <c r="L58" s="14">
        <v>45169.836805555598</v>
      </c>
      <c r="M58" s="15" t="s">
        <v>220</v>
      </c>
      <c r="N58" s="15" t="s">
        <v>220</v>
      </c>
      <c r="O58" s="15" t="s">
        <v>220</v>
      </c>
      <c r="P58" s="15" t="s">
        <v>223</v>
      </c>
      <c r="Q58" s="15" t="s">
        <v>219</v>
      </c>
      <c r="R58" s="15" t="s">
        <v>219</v>
      </c>
      <c r="S58" s="15" t="s">
        <v>223</v>
      </c>
      <c r="T58" s="15" t="s">
        <v>219</v>
      </c>
      <c r="U58" s="15" t="s">
        <v>219</v>
      </c>
      <c r="V58" t="s">
        <v>265</v>
      </c>
      <c r="W58" t="s">
        <v>225</v>
      </c>
      <c r="X58" t="s">
        <v>265</v>
      </c>
      <c r="Y58" t="s">
        <v>225</v>
      </c>
      <c r="Z58" t="s">
        <v>219</v>
      </c>
      <c r="AA58" t="s">
        <v>219</v>
      </c>
      <c r="AB58" t="s">
        <v>219</v>
      </c>
      <c r="AC58" t="s">
        <v>219</v>
      </c>
      <c r="AD58" s="12" t="s">
        <v>1297</v>
      </c>
      <c r="AE58" t="s">
        <v>227</v>
      </c>
      <c r="AF58" s="12" t="s">
        <v>1297</v>
      </c>
      <c r="AG58" t="s">
        <v>1703</v>
      </c>
      <c r="AH58" t="s">
        <v>228</v>
      </c>
      <c r="AI58" s="12" t="s">
        <v>1297</v>
      </c>
      <c r="AJ58" s="12" t="s">
        <v>1297</v>
      </c>
      <c r="AK58" s="12" t="s">
        <v>1297</v>
      </c>
      <c r="AL58" s="12" t="s">
        <v>1297</v>
      </c>
      <c r="AM58" s="12" t="s">
        <v>1297</v>
      </c>
      <c r="AN58" t="s">
        <v>219</v>
      </c>
      <c r="AO58" t="s">
        <v>219</v>
      </c>
      <c r="AP58" t="s">
        <v>229</v>
      </c>
      <c r="AQ58" t="s">
        <v>230</v>
      </c>
      <c r="AR58" t="s">
        <v>273</v>
      </c>
      <c r="AS58" t="s">
        <v>311</v>
      </c>
      <c r="AT58" t="s">
        <v>220</v>
      </c>
      <c r="AU58" t="s">
        <v>233</v>
      </c>
      <c r="AV58" t="s">
        <v>1759</v>
      </c>
      <c r="AW58" t="s">
        <v>219</v>
      </c>
      <c r="AX58" t="s">
        <v>1703</v>
      </c>
      <c r="AY58" t="s">
        <v>219</v>
      </c>
      <c r="AZ58" t="s">
        <v>219</v>
      </c>
      <c r="BA58" t="s">
        <v>219</v>
      </c>
      <c r="BB58" t="s">
        <v>219</v>
      </c>
      <c r="BC58" t="s">
        <v>234</v>
      </c>
      <c r="BD58" s="12" t="s">
        <v>1297</v>
      </c>
      <c r="BE58" t="s">
        <v>267</v>
      </c>
      <c r="BF58" t="s">
        <v>1297</v>
      </c>
      <c r="BG58" t="s">
        <v>1297</v>
      </c>
      <c r="BH58" t="s">
        <v>425</v>
      </c>
      <c r="BI58" t="s">
        <v>426</v>
      </c>
      <c r="BJ58" t="s">
        <v>277</v>
      </c>
      <c r="BK58" t="s">
        <v>1297</v>
      </c>
      <c r="BL58" t="s">
        <v>229</v>
      </c>
      <c r="BM58" t="s">
        <v>219</v>
      </c>
      <c r="BN58" t="s">
        <v>427</v>
      </c>
      <c r="BO58" t="s">
        <v>219</v>
      </c>
      <c r="BP58" t="s">
        <v>219</v>
      </c>
      <c r="BQ58" t="s">
        <v>1297</v>
      </c>
      <c r="BR58" t="s">
        <v>296</v>
      </c>
      <c r="BS58" t="s">
        <v>1703</v>
      </c>
      <c r="BT58" t="s">
        <v>1703</v>
      </c>
      <c r="BU58" t="s">
        <v>219</v>
      </c>
      <c r="BV58" t="s">
        <v>241</v>
      </c>
      <c r="BW58" t="s">
        <v>220</v>
      </c>
      <c r="BX58" t="s">
        <v>219</v>
      </c>
      <c r="BY58">
        <v>800245984446</v>
      </c>
      <c r="BZ58" t="s">
        <v>242</v>
      </c>
      <c r="CA58" t="s">
        <v>1703</v>
      </c>
      <c r="CB58" s="14">
        <v>45172.245019756898</v>
      </c>
      <c r="CC58" t="s">
        <v>1703</v>
      </c>
      <c r="CD58" t="s">
        <v>1703</v>
      </c>
      <c r="CE58">
        <f>IFERROR(VLOOKUP(Table2[[#This Row],[Overall Rep Satisfaction]],$CS$2:$CV$21,2,FALSE),"")</f>
        <v>1</v>
      </c>
      <c r="CF58">
        <f>IFERROR(VLOOKUP(Table2[[#This Row],[Overall Rep Satisfaction]],$CS$2:$CV$21,3,FALSE),"")</f>
        <v>0</v>
      </c>
      <c r="CG58">
        <f>IFERROR(VLOOKUP(Table2[[#This Row],[Overall Rep Satisfaction]],$CS$2:$CV$21,4,FALSE),"")</f>
        <v>0</v>
      </c>
      <c r="CH58">
        <f>IFERROR(SUM(Table2[[#This Row],[Promoter]:[Detractor]],),"")</f>
        <v>1</v>
      </c>
      <c r="CI58" t="str">
        <f>TEXT(MONTH(Table2[[#This Row],[Survey Date]]),"##")&amp;" - "&amp;TEXT(Table2[[#This Row],[Survey Date]],"MMMM")</f>
        <v>9 - September</v>
      </c>
      <c r="CJ58" t="str">
        <f>TEXT(Table2[[#This Row],[Survey Date]],"DD-MMMM")</f>
        <v>01-September</v>
      </c>
      <c r="CK58" t="str">
        <f>"WK "&amp;WEEKNUM(Table2[[#This Row],[Survey Date]],1)</f>
        <v>WK 35</v>
      </c>
      <c r="CL58" t="str">
        <f>VLOOKUP(Table2[[#This Row],[ATTUID]],Roster!C:F,4,FALSE)</f>
        <v>Super 12</v>
      </c>
      <c r="CM58" t="str">
        <f>VLOOKUP(Table2[[#This Row],[ATTUID]],Roster!C:J,8,FALSE)</f>
        <v>agent 128</v>
      </c>
      <c r="CN58" t="str">
        <f>VLOOKUP(Table2[[#This Row],[ATTUID]],Roster!C:X,22,FALSE)</f>
        <v>Wave 30</v>
      </c>
      <c r="CO58">
        <f>IF(Table2[[#This Row],[Request Resolved]]="Yes",1,0)</f>
        <v>0</v>
      </c>
      <c r="CP58">
        <f>IF(Table2[[#This Row],[Request Resolved]]="No",1,0)</f>
        <v>0</v>
      </c>
    </row>
    <row r="59" spans="1:94" x14ac:dyDescent="0.25">
      <c r="A59" s="35">
        <v>756206</v>
      </c>
      <c r="B59" s="12" t="s">
        <v>1297</v>
      </c>
      <c r="C59" s="12" t="s">
        <v>1297</v>
      </c>
      <c r="D59" s="12" t="s">
        <v>1297</v>
      </c>
      <c r="E59" t="s">
        <v>1236</v>
      </c>
      <c r="F59" t="s">
        <v>1405</v>
      </c>
      <c r="G59" s="35">
        <v>17918</v>
      </c>
      <c r="H59" t="s">
        <v>219</v>
      </c>
      <c r="I59" s="35">
        <v>168392</v>
      </c>
      <c r="J59" t="s">
        <v>219</v>
      </c>
      <c r="K59" s="14">
        <v>45170.548611111102</v>
      </c>
      <c r="L59" s="14">
        <v>45169.583333333299</v>
      </c>
      <c r="M59" s="15" t="s">
        <v>220</v>
      </c>
      <c r="N59" s="15" t="s">
        <v>220</v>
      </c>
      <c r="O59" s="15" t="s">
        <v>220</v>
      </c>
      <c r="P59" s="15" t="s">
        <v>223</v>
      </c>
      <c r="Q59" s="15" t="s">
        <v>428</v>
      </c>
      <c r="R59" s="15" t="s">
        <v>219</v>
      </c>
      <c r="S59" s="15" t="s">
        <v>223</v>
      </c>
      <c r="T59" s="15" t="s">
        <v>371</v>
      </c>
      <c r="U59" s="15" t="s">
        <v>219</v>
      </c>
      <c r="V59" t="s">
        <v>265</v>
      </c>
      <c r="W59" t="s">
        <v>225</v>
      </c>
      <c r="X59" t="s">
        <v>265</v>
      </c>
      <c r="Y59" t="s">
        <v>225</v>
      </c>
      <c r="Z59" t="s">
        <v>226</v>
      </c>
      <c r="AA59" t="s">
        <v>219</v>
      </c>
      <c r="AB59" t="s">
        <v>226</v>
      </c>
      <c r="AC59" t="s">
        <v>219</v>
      </c>
      <c r="AD59" s="12" t="s">
        <v>1297</v>
      </c>
      <c r="AE59" t="s">
        <v>227</v>
      </c>
      <c r="AF59" s="12" t="s">
        <v>1297</v>
      </c>
      <c r="AG59" t="s">
        <v>1703</v>
      </c>
      <c r="AH59" t="s">
        <v>228</v>
      </c>
      <c r="AI59" s="12" t="s">
        <v>1297</v>
      </c>
      <c r="AJ59" s="12" t="s">
        <v>1297</v>
      </c>
      <c r="AK59" s="12" t="s">
        <v>1297</v>
      </c>
      <c r="AL59" s="12" t="s">
        <v>1297</v>
      </c>
      <c r="AM59" s="12" t="s">
        <v>1297</v>
      </c>
      <c r="AN59" t="s">
        <v>219</v>
      </c>
      <c r="AO59" t="s">
        <v>219</v>
      </c>
      <c r="AP59" t="s">
        <v>229</v>
      </c>
      <c r="AQ59" t="s">
        <v>230</v>
      </c>
      <c r="AR59" t="s">
        <v>231</v>
      </c>
      <c r="AS59" t="s">
        <v>429</v>
      </c>
      <c r="AT59" t="s">
        <v>229</v>
      </c>
      <c r="AU59" t="s">
        <v>233</v>
      </c>
      <c r="AV59" t="s">
        <v>1760</v>
      </c>
      <c r="AW59" t="s">
        <v>219</v>
      </c>
      <c r="AX59" t="s">
        <v>1703</v>
      </c>
      <c r="AY59" t="s">
        <v>219</v>
      </c>
      <c r="AZ59" t="s">
        <v>219</v>
      </c>
      <c r="BA59" t="s">
        <v>219</v>
      </c>
      <c r="BB59" t="s">
        <v>219</v>
      </c>
      <c r="BC59" t="s">
        <v>234</v>
      </c>
      <c r="BD59" s="12" t="s">
        <v>1297</v>
      </c>
      <c r="BE59" t="s">
        <v>304</v>
      </c>
      <c r="BF59" t="s">
        <v>1297</v>
      </c>
      <c r="BG59" t="s">
        <v>1297</v>
      </c>
      <c r="BH59" t="s">
        <v>236</v>
      </c>
      <c r="BI59" t="s">
        <v>430</v>
      </c>
      <c r="BJ59" t="s">
        <v>431</v>
      </c>
      <c r="BK59" t="s">
        <v>1297</v>
      </c>
      <c r="BL59" t="s">
        <v>229</v>
      </c>
      <c r="BM59" t="s">
        <v>219</v>
      </c>
      <c r="BN59" t="s">
        <v>432</v>
      </c>
      <c r="BO59" t="s">
        <v>219</v>
      </c>
      <c r="BP59" t="s">
        <v>219</v>
      </c>
      <c r="BQ59" t="s">
        <v>1297</v>
      </c>
      <c r="BR59" t="s">
        <v>279</v>
      </c>
      <c r="BS59" t="s">
        <v>1703</v>
      </c>
      <c r="BT59" t="s">
        <v>1703</v>
      </c>
      <c r="BU59" t="s">
        <v>219</v>
      </c>
      <c r="BV59" t="s">
        <v>241</v>
      </c>
      <c r="BW59" t="s">
        <v>220</v>
      </c>
      <c r="BX59" t="s">
        <v>219</v>
      </c>
      <c r="BY59">
        <v>801116159640</v>
      </c>
      <c r="BZ59" t="s">
        <v>242</v>
      </c>
      <c r="CA59" t="s">
        <v>1703</v>
      </c>
      <c r="CB59" s="14">
        <v>45171.389589236103</v>
      </c>
      <c r="CC59" t="s">
        <v>1703</v>
      </c>
      <c r="CD59" t="s">
        <v>1703</v>
      </c>
      <c r="CE59">
        <f>IFERROR(VLOOKUP(Table2[[#This Row],[Overall Rep Satisfaction]],$CS$2:$CV$21,2,FALSE),"")</f>
        <v>1</v>
      </c>
      <c r="CF59">
        <f>IFERROR(VLOOKUP(Table2[[#This Row],[Overall Rep Satisfaction]],$CS$2:$CV$21,3,FALSE),"")</f>
        <v>0</v>
      </c>
      <c r="CG59">
        <f>IFERROR(VLOOKUP(Table2[[#This Row],[Overall Rep Satisfaction]],$CS$2:$CV$21,4,FALSE),"")</f>
        <v>0</v>
      </c>
      <c r="CH59">
        <f>IFERROR(SUM(Table2[[#This Row],[Promoter]:[Detractor]],),"")</f>
        <v>1</v>
      </c>
      <c r="CI59" t="str">
        <f>TEXT(MONTH(Table2[[#This Row],[Survey Date]]),"##")&amp;" - "&amp;TEXT(Table2[[#This Row],[Survey Date]],"MMMM")</f>
        <v>9 - September</v>
      </c>
      <c r="CJ59" t="str">
        <f>TEXT(Table2[[#This Row],[Survey Date]],"DD-MMMM")</f>
        <v>01-September</v>
      </c>
      <c r="CK59" t="str">
        <f>"WK "&amp;WEEKNUM(Table2[[#This Row],[Survey Date]],1)</f>
        <v>WK 35</v>
      </c>
      <c r="CL59" t="str">
        <f>VLOOKUP(Table2[[#This Row],[ATTUID]],Roster!C:F,4,FALSE)</f>
        <v>Super 5</v>
      </c>
      <c r="CM59" t="str">
        <f>VLOOKUP(Table2[[#This Row],[ATTUID]],Roster!C:J,8,FALSE)</f>
        <v>agent 108</v>
      </c>
      <c r="CN59" t="str">
        <f>VLOOKUP(Table2[[#This Row],[ATTUID]],Roster!C:X,22,FALSE)</f>
        <v>Wave 3</v>
      </c>
      <c r="CO59">
        <f>IF(Table2[[#This Row],[Request Resolved]]="Yes",1,0)</f>
        <v>1</v>
      </c>
      <c r="CP59">
        <f>IF(Table2[[#This Row],[Request Resolved]]="No",1,0)</f>
        <v>0</v>
      </c>
    </row>
    <row r="60" spans="1:94" x14ac:dyDescent="0.25">
      <c r="A60" s="35">
        <v>663206</v>
      </c>
      <c r="B60" s="12" t="s">
        <v>1297</v>
      </c>
      <c r="C60" s="12" t="s">
        <v>1297</v>
      </c>
      <c r="D60" s="12" t="s">
        <v>1297</v>
      </c>
      <c r="E60" t="s">
        <v>1176</v>
      </c>
      <c r="F60" t="s">
        <v>1341</v>
      </c>
      <c r="G60" s="35">
        <v>740413</v>
      </c>
      <c r="H60" t="s">
        <v>219</v>
      </c>
      <c r="I60" s="35">
        <v>547155</v>
      </c>
      <c r="J60" t="s">
        <v>219</v>
      </c>
      <c r="K60" s="14">
        <v>45170.554166666698</v>
      </c>
      <c r="L60" s="14">
        <v>45168.466666666704</v>
      </c>
      <c r="M60" s="15" t="s">
        <v>220</v>
      </c>
      <c r="N60" s="15" t="s">
        <v>220</v>
      </c>
      <c r="O60" s="15" t="s">
        <v>220</v>
      </c>
      <c r="P60" s="15" t="s">
        <v>223</v>
      </c>
      <c r="Q60" s="15" t="s">
        <v>433</v>
      </c>
      <c r="R60" s="15" t="s">
        <v>219</v>
      </c>
      <c r="S60" s="15" t="s">
        <v>223</v>
      </c>
      <c r="T60" s="15" t="s">
        <v>221</v>
      </c>
      <c r="U60" s="15" t="s">
        <v>219</v>
      </c>
      <c r="V60" t="s">
        <v>265</v>
      </c>
      <c r="W60" t="s">
        <v>225</v>
      </c>
      <c r="X60" t="s">
        <v>265</v>
      </c>
      <c r="Y60" t="s">
        <v>225</v>
      </c>
      <c r="Z60" t="s">
        <v>226</v>
      </c>
      <c r="AA60" t="s">
        <v>219</v>
      </c>
      <c r="AB60" t="s">
        <v>226</v>
      </c>
      <c r="AC60" t="s">
        <v>219</v>
      </c>
      <c r="AD60" s="12" t="s">
        <v>1297</v>
      </c>
      <c r="AE60" t="s">
        <v>227</v>
      </c>
      <c r="AF60" s="12" t="s">
        <v>1297</v>
      </c>
      <c r="AG60" t="s">
        <v>1703</v>
      </c>
      <c r="AH60" t="s">
        <v>228</v>
      </c>
      <c r="AI60" s="12" t="s">
        <v>1297</v>
      </c>
      <c r="AJ60" s="12" t="s">
        <v>1297</v>
      </c>
      <c r="AK60" s="12" t="s">
        <v>1297</v>
      </c>
      <c r="AL60" s="12" t="s">
        <v>1297</v>
      </c>
      <c r="AM60" s="12" t="s">
        <v>1297</v>
      </c>
      <c r="AN60" t="s">
        <v>219</v>
      </c>
      <c r="AO60" t="s">
        <v>219</v>
      </c>
      <c r="AP60" t="s">
        <v>229</v>
      </c>
      <c r="AQ60" t="s">
        <v>230</v>
      </c>
      <c r="AR60" t="s">
        <v>247</v>
      </c>
      <c r="AS60" t="s">
        <v>248</v>
      </c>
      <c r="AT60" t="s">
        <v>220</v>
      </c>
      <c r="AU60" t="s">
        <v>233</v>
      </c>
      <c r="AV60" t="s">
        <v>1761</v>
      </c>
      <c r="AW60" t="s">
        <v>219</v>
      </c>
      <c r="AX60" t="s">
        <v>1703</v>
      </c>
      <c r="AY60" t="s">
        <v>219</v>
      </c>
      <c r="AZ60" t="s">
        <v>219</v>
      </c>
      <c r="BA60" t="s">
        <v>219</v>
      </c>
      <c r="BB60" t="s">
        <v>219</v>
      </c>
      <c r="BC60" t="s">
        <v>234</v>
      </c>
      <c r="BD60" s="12" t="s">
        <v>1297</v>
      </c>
      <c r="BE60" t="s">
        <v>235</v>
      </c>
      <c r="BF60" t="s">
        <v>1297</v>
      </c>
      <c r="BG60" t="s">
        <v>1297</v>
      </c>
      <c r="BH60" t="s">
        <v>236</v>
      </c>
      <c r="BI60" t="s">
        <v>328</v>
      </c>
      <c r="BJ60" t="s">
        <v>251</v>
      </c>
      <c r="BK60" t="s">
        <v>1297</v>
      </c>
      <c r="BL60" t="s">
        <v>229</v>
      </c>
      <c r="BM60" t="s">
        <v>219</v>
      </c>
      <c r="BN60" t="s">
        <v>330</v>
      </c>
      <c r="BO60" t="s">
        <v>219</v>
      </c>
      <c r="BP60" t="s">
        <v>219</v>
      </c>
      <c r="BQ60" t="s">
        <v>1297</v>
      </c>
      <c r="BR60" t="s">
        <v>240</v>
      </c>
      <c r="BS60" t="s">
        <v>1703</v>
      </c>
      <c r="BT60" t="s">
        <v>1703</v>
      </c>
      <c r="BU60" t="s">
        <v>219</v>
      </c>
      <c r="BV60" t="s">
        <v>241</v>
      </c>
      <c r="BW60" t="s">
        <v>220</v>
      </c>
      <c r="BX60" t="s">
        <v>219</v>
      </c>
      <c r="BY60">
        <v>800810207956</v>
      </c>
      <c r="BZ60" t="s">
        <v>242</v>
      </c>
      <c r="CA60" t="s">
        <v>1703</v>
      </c>
      <c r="CB60" s="14">
        <v>45171.389589236103</v>
      </c>
      <c r="CC60" t="s">
        <v>1703</v>
      </c>
      <c r="CD60" t="s">
        <v>1703</v>
      </c>
      <c r="CE60">
        <f>IFERROR(VLOOKUP(Table2[[#This Row],[Overall Rep Satisfaction]],$CS$2:$CV$21,2,FALSE),"")</f>
        <v>1</v>
      </c>
      <c r="CF60">
        <f>IFERROR(VLOOKUP(Table2[[#This Row],[Overall Rep Satisfaction]],$CS$2:$CV$21,3,FALSE),"")</f>
        <v>0</v>
      </c>
      <c r="CG60">
        <f>IFERROR(VLOOKUP(Table2[[#This Row],[Overall Rep Satisfaction]],$CS$2:$CV$21,4,FALSE),"")</f>
        <v>0</v>
      </c>
      <c r="CH60">
        <f>IFERROR(SUM(Table2[[#This Row],[Promoter]:[Detractor]],),"")</f>
        <v>1</v>
      </c>
      <c r="CI60" t="str">
        <f>TEXT(MONTH(Table2[[#This Row],[Survey Date]]),"##")&amp;" - "&amp;TEXT(Table2[[#This Row],[Survey Date]],"MMMM")</f>
        <v>9 - September</v>
      </c>
      <c r="CJ60" t="str">
        <f>TEXT(Table2[[#This Row],[Survey Date]],"DD-MMMM")</f>
        <v>01-September</v>
      </c>
      <c r="CK60" t="str">
        <f>"WK "&amp;WEEKNUM(Table2[[#This Row],[Survey Date]],1)</f>
        <v>WK 35</v>
      </c>
      <c r="CL60" t="str">
        <f>VLOOKUP(Table2[[#This Row],[ATTUID]],Roster!C:F,4,FALSE)</f>
        <v>Super 3</v>
      </c>
      <c r="CM60" t="str">
        <f>VLOOKUP(Table2[[#This Row],[ATTUID]],Roster!C:J,8,FALSE)</f>
        <v>agent 44</v>
      </c>
      <c r="CN60" t="str">
        <f>VLOOKUP(Table2[[#This Row],[ATTUID]],Roster!C:X,22,FALSE)</f>
        <v>Wave 21</v>
      </c>
      <c r="CO60">
        <f>IF(Table2[[#This Row],[Request Resolved]]="Yes",1,0)</f>
        <v>1</v>
      </c>
      <c r="CP60">
        <f>IF(Table2[[#This Row],[Request Resolved]]="No",1,0)</f>
        <v>0</v>
      </c>
    </row>
    <row r="61" spans="1:94" x14ac:dyDescent="0.25">
      <c r="A61" s="35">
        <v>733206</v>
      </c>
      <c r="B61" s="12" t="s">
        <v>1297</v>
      </c>
      <c r="C61" s="12" t="s">
        <v>1297</v>
      </c>
      <c r="D61" s="12" t="s">
        <v>1297</v>
      </c>
      <c r="E61" t="s">
        <v>1174</v>
      </c>
      <c r="F61" t="s">
        <v>1339</v>
      </c>
      <c r="G61" s="35">
        <v>842419</v>
      </c>
      <c r="H61" t="s">
        <v>219</v>
      </c>
      <c r="I61" s="35">
        <v>835188</v>
      </c>
      <c r="J61" t="s">
        <v>219</v>
      </c>
      <c r="K61" s="14">
        <v>45170.561805555597</v>
      </c>
      <c r="L61" s="14">
        <v>45169.718055555597</v>
      </c>
      <c r="M61" s="15" t="s">
        <v>220</v>
      </c>
      <c r="N61" s="15" t="s">
        <v>229</v>
      </c>
      <c r="O61" s="15" t="s">
        <v>220</v>
      </c>
      <c r="P61" s="15" t="s">
        <v>223</v>
      </c>
      <c r="Q61" s="15" t="s">
        <v>434</v>
      </c>
      <c r="R61" s="15" t="s">
        <v>219</v>
      </c>
      <c r="S61" s="15" t="s">
        <v>255</v>
      </c>
      <c r="T61" s="15" t="s">
        <v>316</v>
      </c>
      <c r="U61" s="15" t="s">
        <v>219</v>
      </c>
      <c r="V61" t="s">
        <v>265</v>
      </c>
      <c r="W61" t="s">
        <v>257</v>
      </c>
      <c r="X61" t="s">
        <v>265</v>
      </c>
      <c r="Y61" t="s">
        <v>257</v>
      </c>
      <c r="Z61" t="s">
        <v>317</v>
      </c>
      <c r="AA61" t="s">
        <v>219</v>
      </c>
      <c r="AB61" t="s">
        <v>317</v>
      </c>
      <c r="AC61" t="s">
        <v>219</v>
      </c>
      <c r="AD61" s="12" t="s">
        <v>1297</v>
      </c>
      <c r="AE61" t="s">
        <v>227</v>
      </c>
      <c r="AF61" s="12" t="s">
        <v>1297</v>
      </c>
      <c r="AG61" t="s">
        <v>1703</v>
      </c>
      <c r="AH61" t="s">
        <v>228</v>
      </c>
      <c r="AI61" s="12" t="s">
        <v>1297</v>
      </c>
      <c r="AJ61" s="12" t="s">
        <v>1297</v>
      </c>
      <c r="AK61" s="12" t="s">
        <v>1297</v>
      </c>
      <c r="AL61" s="12" t="s">
        <v>1297</v>
      </c>
      <c r="AM61" s="12" t="s">
        <v>1297</v>
      </c>
      <c r="AN61" t="s">
        <v>219</v>
      </c>
      <c r="AO61" t="s">
        <v>219</v>
      </c>
      <c r="AP61" t="s">
        <v>229</v>
      </c>
      <c r="AQ61" t="s">
        <v>230</v>
      </c>
      <c r="AR61" t="s">
        <v>281</v>
      </c>
      <c r="AS61" t="s">
        <v>355</v>
      </c>
      <c r="AT61" t="s">
        <v>220</v>
      </c>
      <c r="AU61" t="s">
        <v>233</v>
      </c>
      <c r="AV61" t="s">
        <v>1762</v>
      </c>
      <c r="AW61" t="s">
        <v>219</v>
      </c>
      <c r="AX61" t="s">
        <v>1703</v>
      </c>
      <c r="AY61" t="s">
        <v>219</v>
      </c>
      <c r="AZ61" t="s">
        <v>219</v>
      </c>
      <c r="BA61" t="s">
        <v>219</v>
      </c>
      <c r="BB61" t="s">
        <v>219</v>
      </c>
      <c r="BC61" t="s">
        <v>234</v>
      </c>
      <c r="BD61" s="12" t="s">
        <v>1297</v>
      </c>
      <c r="BE61" t="s">
        <v>267</v>
      </c>
      <c r="BF61" t="s">
        <v>1297</v>
      </c>
      <c r="BG61" t="s">
        <v>1297</v>
      </c>
      <c r="BH61" t="s">
        <v>397</v>
      </c>
      <c r="BI61" t="s">
        <v>398</v>
      </c>
      <c r="BJ61" t="s">
        <v>302</v>
      </c>
      <c r="BK61" t="s">
        <v>1297</v>
      </c>
      <c r="BL61" t="s">
        <v>229</v>
      </c>
      <c r="BM61" t="s">
        <v>219</v>
      </c>
      <c r="BN61" t="s">
        <v>435</v>
      </c>
      <c r="BO61" t="s">
        <v>219</v>
      </c>
      <c r="BP61" t="s">
        <v>219</v>
      </c>
      <c r="BQ61" t="s">
        <v>1297</v>
      </c>
      <c r="BR61" t="s">
        <v>240</v>
      </c>
      <c r="BS61" t="s">
        <v>1703</v>
      </c>
      <c r="BT61" t="s">
        <v>1703</v>
      </c>
      <c r="BU61" t="s">
        <v>219</v>
      </c>
      <c r="BV61" t="s">
        <v>241</v>
      </c>
      <c r="BW61" t="s">
        <v>220</v>
      </c>
      <c r="BX61" t="s">
        <v>219</v>
      </c>
      <c r="BY61">
        <v>790590162318</v>
      </c>
      <c r="BZ61" t="s">
        <v>242</v>
      </c>
      <c r="CA61" t="s">
        <v>1703</v>
      </c>
      <c r="CB61" s="14">
        <v>45171.389589236103</v>
      </c>
      <c r="CC61" t="s">
        <v>1703</v>
      </c>
      <c r="CD61" t="s">
        <v>1703</v>
      </c>
      <c r="CE61">
        <f>IFERROR(VLOOKUP(Table2[[#This Row],[Overall Rep Satisfaction]],$CS$2:$CV$21,2,FALSE),"")</f>
        <v>0</v>
      </c>
      <c r="CF61">
        <f>IFERROR(VLOOKUP(Table2[[#This Row],[Overall Rep Satisfaction]],$CS$2:$CV$21,3,FALSE),"")</f>
        <v>1</v>
      </c>
      <c r="CG61">
        <f>IFERROR(VLOOKUP(Table2[[#This Row],[Overall Rep Satisfaction]],$CS$2:$CV$21,4,FALSE),"")</f>
        <v>0</v>
      </c>
      <c r="CH61">
        <f>IFERROR(SUM(Table2[[#This Row],[Promoter]:[Detractor]],),"")</f>
        <v>1</v>
      </c>
      <c r="CI61" t="str">
        <f>TEXT(MONTH(Table2[[#This Row],[Survey Date]]),"##")&amp;" - "&amp;TEXT(Table2[[#This Row],[Survey Date]],"MMMM")</f>
        <v>9 - September</v>
      </c>
      <c r="CJ61" t="str">
        <f>TEXT(Table2[[#This Row],[Survey Date]],"DD-MMMM")</f>
        <v>01-September</v>
      </c>
      <c r="CK61" t="str">
        <f>"WK "&amp;WEEKNUM(Table2[[#This Row],[Survey Date]],1)</f>
        <v>WK 35</v>
      </c>
      <c r="CL61" t="str">
        <f>VLOOKUP(Table2[[#This Row],[ATTUID]],Roster!C:F,4,FALSE)</f>
        <v>Super 7</v>
      </c>
      <c r="CM61" t="str">
        <f>VLOOKUP(Table2[[#This Row],[ATTUID]],Roster!C:J,8,FALSE)</f>
        <v>agent 42</v>
      </c>
      <c r="CN61" t="str">
        <f>VLOOKUP(Table2[[#This Row],[ATTUID]],Roster!C:X,22,FALSE)</f>
        <v>Wave 21</v>
      </c>
      <c r="CO61">
        <f>IF(Table2[[#This Row],[Request Resolved]]="Yes",1,0)</f>
        <v>0</v>
      </c>
      <c r="CP61">
        <f>IF(Table2[[#This Row],[Request Resolved]]="No",1,0)</f>
        <v>1</v>
      </c>
    </row>
    <row r="62" spans="1:94" x14ac:dyDescent="0.25">
      <c r="A62" s="35">
        <v>827206</v>
      </c>
      <c r="B62" s="12" t="s">
        <v>1297</v>
      </c>
      <c r="C62" s="12" t="s">
        <v>1297</v>
      </c>
      <c r="D62" s="12" t="s">
        <v>1297</v>
      </c>
      <c r="E62" t="s">
        <v>1209</v>
      </c>
      <c r="F62" t="s">
        <v>1375</v>
      </c>
      <c r="G62" s="35">
        <v>589530</v>
      </c>
      <c r="H62" t="s">
        <v>219</v>
      </c>
      <c r="I62" s="35">
        <v>70436</v>
      </c>
      <c r="J62" t="s">
        <v>219</v>
      </c>
      <c r="K62" s="14">
        <v>45170.6</v>
      </c>
      <c r="L62" s="14">
        <v>45169.526388888902</v>
      </c>
      <c r="M62" s="15" t="s">
        <v>220</v>
      </c>
      <c r="N62" s="15" t="s">
        <v>220</v>
      </c>
      <c r="O62" s="15" t="s">
        <v>220</v>
      </c>
      <c r="P62" s="15" t="s">
        <v>334</v>
      </c>
      <c r="Q62" s="15" t="s">
        <v>219</v>
      </c>
      <c r="R62" s="15" t="s">
        <v>219</v>
      </c>
      <c r="S62" s="15" t="s">
        <v>223</v>
      </c>
      <c r="T62" s="15" t="s">
        <v>371</v>
      </c>
      <c r="U62" s="15" t="s">
        <v>219</v>
      </c>
      <c r="V62" t="s">
        <v>309</v>
      </c>
      <c r="W62" t="s">
        <v>225</v>
      </c>
      <c r="X62" t="s">
        <v>309</v>
      </c>
      <c r="Y62" t="s">
        <v>225</v>
      </c>
      <c r="Z62" t="s">
        <v>226</v>
      </c>
      <c r="AA62" t="s">
        <v>219</v>
      </c>
      <c r="AB62" t="s">
        <v>226</v>
      </c>
      <c r="AC62" t="s">
        <v>219</v>
      </c>
      <c r="AD62" s="12" t="s">
        <v>1297</v>
      </c>
      <c r="AE62" t="s">
        <v>227</v>
      </c>
      <c r="AF62" s="12" t="s">
        <v>1297</v>
      </c>
      <c r="AG62" t="s">
        <v>1703</v>
      </c>
      <c r="AH62" t="s">
        <v>228</v>
      </c>
      <c r="AI62" s="12" t="s">
        <v>1297</v>
      </c>
      <c r="AJ62" s="12" t="s">
        <v>1297</v>
      </c>
      <c r="AK62" s="12" t="s">
        <v>1297</v>
      </c>
      <c r="AL62" s="12" t="s">
        <v>1297</v>
      </c>
      <c r="AM62" s="12" t="s">
        <v>1297</v>
      </c>
      <c r="AN62" t="s">
        <v>219</v>
      </c>
      <c r="AO62" t="s">
        <v>219</v>
      </c>
      <c r="AP62" t="s">
        <v>229</v>
      </c>
      <c r="AQ62" t="s">
        <v>230</v>
      </c>
      <c r="AR62" t="s">
        <v>420</v>
      </c>
      <c r="AS62" t="s">
        <v>421</v>
      </c>
      <c r="AT62" t="s">
        <v>220</v>
      </c>
      <c r="AU62" t="s">
        <v>233</v>
      </c>
      <c r="AV62" t="s">
        <v>1763</v>
      </c>
      <c r="AW62" t="s">
        <v>219</v>
      </c>
      <c r="AX62" t="s">
        <v>1703</v>
      </c>
      <c r="AY62" t="s">
        <v>219</v>
      </c>
      <c r="AZ62" t="s">
        <v>219</v>
      </c>
      <c r="BA62" t="s">
        <v>219</v>
      </c>
      <c r="BB62" t="s">
        <v>219</v>
      </c>
      <c r="BC62" t="s">
        <v>234</v>
      </c>
      <c r="BD62" s="12" t="s">
        <v>1297</v>
      </c>
      <c r="BE62" t="s">
        <v>304</v>
      </c>
      <c r="BF62" t="s">
        <v>1297</v>
      </c>
      <c r="BG62" t="s">
        <v>1297</v>
      </c>
      <c r="BH62" t="s">
        <v>236</v>
      </c>
      <c r="BI62" t="s">
        <v>436</v>
      </c>
      <c r="BJ62" t="s">
        <v>437</v>
      </c>
      <c r="BK62" t="s">
        <v>1297</v>
      </c>
      <c r="BL62" t="s">
        <v>229</v>
      </c>
      <c r="BM62" t="s">
        <v>219</v>
      </c>
      <c r="BN62" t="s">
        <v>239</v>
      </c>
      <c r="BO62" t="s">
        <v>219</v>
      </c>
      <c r="BP62" t="s">
        <v>219</v>
      </c>
      <c r="BQ62" t="s">
        <v>1297</v>
      </c>
      <c r="BR62" t="s">
        <v>279</v>
      </c>
      <c r="BS62" t="s">
        <v>1703</v>
      </c>
      <c r="BT62" t="s">
        <v>1703</v>
      </c>
      <c r="BU62" t="s">
        <v>219</v>
      </c>
      <c r="BV62" t="s">
        <v>241</v>
      </c>
      <c r="BW62" t="s">
        <v>220</v>
      </c>
      <c r="BX62" t="s">
        <v>219</v>
      </c>
      <c r="BY62">
        <v>800728957039</v>
      </c>
      <c r="BZ62" t="s">
        <v>242</v>
      </c>
      <c r="CA62" t="s">
        <v>1703</v>
      </c>
      <c r="CB62" s="14">
        <v>45172.245019756898</v>
      </c>
      <c r="CC62" t="s">
        <v>1703</v>
      </c>
      <c r="CD62" t="s">
        <v>1703</v>
      </c>
      <c r="CE62">
        <f>IFERROR(VLOOKUP(Table2[[#This Row],[Overall Rep Satisfaction]],$CS$2:$CV$21,2,FALSE),"")</f>
        <v>1</v>
      </c>
      <c r="CF62">
        <f>IFERROR(VLOOKUP(Table2[[#This Row],[Overall Rep Satisfaction]],$CS$2:$CV$21,3,FALSE),"")</f>
        <v>0</v>
      </c>
      <c r="CG62">
        <f>IFERROR(VLOOKUP(Table2[[#This Row],[Overall Rep Satisfaction]],$CS$2:$CV$21,4,FALSE),"")</f>
        <v>0</v>
      </c>
      <c r="CH62">
        <f>IFERROR(SUM(Table2[[#This Row],[Promoter]:[Detractor]],),"")</f>
        <v>1</v>
      </c>
      <c r="CI62" t="str">
        <f>TEXT(MONTH(Table2[[#This Row],[Survey Date]]),"##")&amp;" - "&amp;TEXT(Table2[[#This Row],[Survey Date]],"MMMM")</f>
        <v>9 - September</v>
      </c>
      <c r="CJ62" t="str">
        <f>TEXT(Table2[[#This Row],[Survey Date]],"DD-MMMM")</f>
        <v>01-September</v>
      </c>
      <c r="CK62" t="str">
        <f>"WK "&amp;WEEKNUM(Table2[[#This Row],[Survey Date]],1)</f>
        <v>WK 35</v>
      </c>
      <c r="CL62" t="str">
        <f>VLOOKUP(Table2[[#This Row],[ATTUID]],Roster!C:F,4,FALSE)</f>
        <v>Super 3</v>
      </c>
      <c r="CM62" t="str">
        <f>VLOOKUP(Table2[[#This Row],[ATTUID]],Roster!C:J,8,FALSE)</f>
        <v>agent 78</v>
      </c>
      <c r="CN62" t="str">
        <f>VLOOKUP(Table2[[#This Row],[ATTUID]],Roster!C:X,22,FALSE)</f>
        <v>Wave 27</v>
      </c>
      <c r="CO62">
        <f>IF(Table2[[#This Row],[Request Resolved]]="Yes",1,0)</f>
        <v>1</v>
      </c>
      <c r="CP62">
        <f>IF(Table2[[#This Row],[Request Resolved]]="No",1,0)</f>
        <v>0</v>
      </c>
    </row>
    <row r="63" spans="1:94" x14ac:dyDescent="0.25">
      <c r="A63" s="35">
        <v>566206</v>
      </c>
      <c r="B63" s="12" t="s">
        <v>1297</v>
      </c>
      <c r="C63" s="12" t="s">
        <v>1297</v>
      </c>
      <c r="D63" s="12" t="s">
        <v>1297</v>
      </c>
      <c r="E63" t="s">
        <v>1172</v>
      </c>
      <c r="F63" t="s">
        <v>1337</v>
      </c>
      <c r="G63" s="35">
        <v>308606</v>
      </c>
      <c r="H63" t="s">
        <v>219</v>
      </c>
      <c r="I63" s="35">
        <v>423545</v>
      </c>
      <c r="J63" t="s">
        <v>219</v>
      </c>
      <c r="K63" s="14">
        <v>45170.616666666698</v>
      </c>
      <c r="L63" s="14">
        <v>45169.653472222199</v>
      </c>
      <c r="M63" s="15" t="s">
        <v>220</v>
      </c>
      <c r="N63" s="15" t="s">
        <v>220</v>
      </c>
      <c r="O63" s="15" t="s">
        <v>220</v>
      </c>
      <c r="P63" s="15" t="s">
        <v>223</v>
      </c>
      <c r="Q63" s="15" t="s">
        <v>438</v>
      </c>
      <c r="R63" s="15" t="s">
        <v>219</v>
      </c>
      <c r="S63" s="15" t="s">
        <v>223</v>
      </c>
      <c r="T63" s="15" t="s">
        <v>439</v>
      </c>
      <c r="U63" s="15" t="s">
        <v>219</v>
      </c>
      <c r="V63" t="s">
        <v>265</v>
      </c>
      <c r="W63" t="s">
        <v>225</v>
      </c>
      <c r="X63" t="s">
        <v>265</v>
      </c>
      <c r="Y63" t="s">
        <v>225</v>
      </c>
      <c r="Z63" t="s">
        <v>226</v>
      </c>
      <c r="AA63" t="s">
        <v>219</v>
      </c>
      <c r="AB63" t="s">
        <v>226</v>
      </c>
      <c r="AC63" t="s">
        <v>219</v>
      </c>
      <c r="AD63" s="12" t="s">
        <v>1297</v>
      </c>
      <c r="AE63" t="s">
        <v>227</v>
      </c>
      <c r="AF63" s="12" t="s">
        <v>1297</v>
      </c>
      <c r="AG63" t="s">
        <v>1703</v>
      </c>
      <c r="AH63" t="s">
        <v>228</v>
      </c>
      <c r="AI63" s="12" t="s">
        <v>1297</v>
      </c>
      <c r="AJ63" s="12" t="s">
        <v>1297</v>
      </c>
      <c r="AK63" s="12" t="s">
        <v>1297</v>
      </c>
      <c r="AL63" s="12" t="s">
        <v>1297</v>
      </c>
      <c r="AM63" s="12" t="s">
        <v>1297</v>
      </c>
      <c r="AN63" t="s">
        <v>219</v>
      </c>
      <c r="AO63" t="s">
        <v>219</v>
      </c>
      <c r="AP63" t="s">
        <v>229</v>
      </c>
      <c r="AQ63" t="s">
        <v>230</v>
      </c>
      <c r="AR63" t="s">
        <v>273</v>
      </c>
      <c r="AS63" t="s">
        <v>327</v>
      </c>
      <c r="AT63" t="s">
        <v>220</v>
      </c>
      <c r="AU63" t="s">
        <v>233</v>
      </c>
      <c r="AV63" t="s">
        <v>1764</v>
      </c>
      <c r="AW63" t="s">
        <v>219</v>
      </c>
      <c r="AX63" t="s">
        <v>1703</v>
      </c>
      <c r="AY63" t="s">
        <v>219</v>
      </c>
      <c r="AZ63" t="s">
        <v>219</v>
      </c>
      <c r="BA63" t="s">
        <v>219</v>
      </c>
      <c r="BB63" t="s">
        <v>219</v>
      </c>
      <c r="BC63" t="s">
        <v>234</v>
      </c>
      <c r="BD63" s="12" t="s">
        <v>1297</v>
      </c>
      <c r="BE63" t="s">
        <v>304</v>
      </c>
      <c r="BF63" t="s">
        <v>1297</v>
      </c>
      <c r="BG63" t="s">
        <v>1297</v>
      </c>
      <c r="BH63" t="s">
        <v>305</v>
      </c>
      <c r="BI63" t="s">
        <v>357</v>
      </c>
      <c r="BJ63" t="s">
        <v>329</v>
      </c>
      <c r="BK63" t="s">
        <v>1297</v>
      </c>
      <c r="BL63" t="s">
        <v>229</v>
      </c>
      <c r="BM63" t="s">
        <v>219</v>
      </c>
      <c r="BN63" t="s">
        <v>414</v>
      </c>
      <c r="BO63" t="s">
        <v>219</v>
      </c>
      <c r="BP63" t="s">
        <v>219</v>
      </c>
      <c r="BQ63" t="s">
        <v>1297</v>
      </c>
      <c r="BR63" t="s">
        <v>240</v>
      </c>
      <c r="BS63" t="s">
        <v>1703</v>
      </c>
      <c r="BT63" t="s">
        <v>1703</v>
      </c>
      <c r="BU63" t="s">
        <v>219</v>
      </c>
      <c r="BV63" t="s">
        <v>241</v>
      </c>
      <c r="BW63" t="s">
        <v>220</v>
      </c>
      <c r="BX63" t="s">
        <v>219</v>
      </c>
      <c r="BY63">
        <v>790595768298</v>
      </c>
      <c r="BZ63" t="s">
        <v>242</v>
      </c>
      <c r="CA63" t="s">
        <v>1703</v>
      </c>
      <c r="CB63" s="14">
        <v>45171.389589236103</v>
      </c>
      <c r="CC63" t="s">
        <v>1703</v>
      </c>
      <c r="CD63" t="s">
        <v>1703</v>
      </c>
      <c r="CE63">
        <f>IFERROR(VLOOKUP(Table2[[#This Row],[Overall Rep Satisfaction]],$CS$2:$CV$21,2,FALSE),"")</f>
        <v>1</v>
      </c>
      <c r="CF63">
        <f>IFERROR(VLOOKUP(Table2[[#This Row],[Overall Rep Satisfaction]],$CS$2:$CV$21,3,FALSE),"")</f>
        <v>0</v>
      </c>
      <c r="CG63">
        <f>IFERROR(VLOOKUP(Table2[[#This Row],[Overall Rep Satisfaction]],$CS$2:$CV$21,4,FALSE),"")</f>
        <v>0</v>
      </c>
      <c r="CH63">
        <f>IFERROR(SUM(Table2[[#This Row],[Promoter]:[Detractor]],),"")</f>
        <v>1</v>
      </c>
      <c r="CI63" t="str">
        <f>TEXT(MONTH(Table2[[#This Row],[Survey Date]]),"##")&amp;" - "&amp;TEXT(Table2[[#This Row],[Survey Date]],"MMMM")</f>
        <v>9 - September</v>
      </c>
      <c r="CJ63" t="str">
        <f>TEXT(Table2[[#This Row],[Survey Date]],"DD-MMMM")</f>
        <v>01-September</v>
      </c>
      <c r="CK63" t="str">
        <f>"WK "&amp;WEEKNUM(Table2[[#This Row],[Survey Date]],1)</f>
        <v>WK 35</v>
      </c>
      <c r="CL63" t="str">
        <f>VLOOKUP(Table2[[#This Row],[ATTUID]],Roster!C:F,4,FALSE)</f>
        <v>Super 1</v>
      </c>
      <c r="CM63" t="str">
        <f>VLOOKUP(Table2[[#This Row],[ATTUID]],Roster!C:J,8,FALSE)</f>
        <v>agent 40</v>
      </c>
      <c r="CN63" t="str">
        <f>VLOOKUP(Table2[[#This Row],[ATTUID]],Roster!C:X,22,FALSE)</f>
        <v>Wave 20</v>
      </c>
      <c r="CO63">
        <f>IF(Table2[[#This Row],[Request Resolved]]="Yes",1,0)</f>
        <v>1</v>
      </c>
      <c r="CP63">
        <f>IF(Table2[[#This Row],[Request Resolved]]="No",1,0)</f>
        <v>0</v>
      </c>
    </row>
    <row r="64" spans="1:94" x14ac:dyDescent="0.25">
      <c r="A64" s="35">
        <v>568206</v>
      </c>
      <c r="B64" s="12" t="s">
        <v>1297</v>
      </c>
      <c r="C64" s="12" t="s">
        <v>1297</v>
      </c>
      <c r="D64" s="12" t="s">
        <v>1297</v>
      </c>
      <c r="E64" t="s">
        <v>1271</v>
      </c>
      <c r="F64" t="s">
        <v>1445</v>
      </c>
      <c r="G64" s="35">
        <v>385609</v>
      </c>
      <c r="H64" t="s">
        <v>219</v>
      </c>
      <c r="I64" s="35">
        <v>998464</v>
      </c>
      <c r="J64" t="s">
        <v>219</v>
      </c>
      <c r="K64" s="14">
        <v>45170.623611111099</v>
      </c>
      <c r="L64" s="14">
        <v>45169.754861111098</v>
      </c>
      <c r="M64" s="15" t="s">
        <v>220</v>
      </c>
      <c r="N64" s="15" t="s">
        <v>220</v>
      </c>
      <c r="O64" s="15" t="s">
        <v>220</v>
      </c>
      <c r="P64" s="15" t="s">
        <v>223</v>
      </c>
      <c r="Q64" s="15" t="s">
        <v>440</v>
      </c>
      <c r="R64" s="15" t="s">
        <v>219</v>
      </c>
      <c r="S64" s="15" t="s">
        <v>223</v>
      </c>
      <c r="T64" s="15" t="s">
        <v>221</v>
      </c>
      <c r="U64" s="15" t="s">
        <v>219</v>
      </c>
      <c r="V64" t="s">
        <v>265</v>
      </c>
      <c r="W64" t="s">
        <v>225</v>
      </c>
      <c r="X64" t="s">
        <v>265</v>
      </c>
      <c r="Y64" t="s">
        <v>225</v>
      </c>
      <c r="Z64" t="s">
        <v>226</v>
      </c>
      <c r="AA64" t="s">
        <v>219</v>
      </c>
      <c r="AB64" t="s">
        <v>226</v>
      </c>
      <c r="AC64" t="s">
        <v>219</v>
      </c>
      <c r="AD64" s="12" t="s">
        <v>1297</v>
      </c>
      <c r="AE64" t="s">
        <v>227</v>
      </c>
      <c r="AF64" s="12" t="s">
        <v>1297</v>
      </c>
      <c r="AG64" t="s">
        <v>1703</v>
      </c>
      <c r="AH64" t="s">
        <v>228</v>
      </c>
      <c r="AI64" s="12" t="s">
        <v>1297</v>
      </c>
      <c r="AJ64" s="12" t="s">
        <v>1297</v>
      </c>
      <c r="AK64" s="12" t="s">
        <v>1297</v>
      </c>
      <c r="AL64" s="12" t="s">
        <v>1297</v>
      </c>
      <c r="AM64" s="12" t="s">
        <v>1297</v>
      </c>
      <c r="AN64" t="s">
        <v>219</v>
      </c>
      <c r="AO64" t="s">
        <v>219</v>
      </c>
      <c r="AP64" t="s">
        <v>229</v>
      </c>
      <c r="AQ64" t="s">
        <v>230</v>
      </c>
      <c r="AR64" t="s">
        <v>247</v>
      </c>
      <c r="AS64" t="s">
        <v>266</v>
      </c>
      <c r="AT64" t="s">
        <v>229</v>
      </c>
      <c r="AU64" t="s">
        <v>233</v>
      </c>
      <c r="AV64" t="s">
        <v>1765</v>
      </c>
      <c r="AW64" t="s">
        <v>2368</v>
      </c>
      <c r="AX64" t="s">
        <v>1703</v>
      </c>
      <c r="AY64" t="s">
        <v>219</v>
      </c>
      <c r="AZ64" t="s">
        <v>219</v>
      </c>
      <c r="BA64" t="s">
        <v>219</v>
      </c>
      <c r="BB64" t="s">
        <v>219</v>
      </c>
      <c r="BC64" t="s">
        <v>234</v>
      </c>
      <c r="BD64" s="12" t="s">
        <v>1297</v>
      </c>
      <c r="BE64" t="s">
        <v>304</v>
      </c>
      <c r="BF64" t="s">
        <v>1297</v>
      </c>
      <c r="BG64" t="s">
        <v>1297</v>
      </c>
      <c r="BH64" t="s">
        <v>236</v>
      </c>
      <c r="BI64" t="s">
        <v>250</v>
      </c>
      <c r="BJ64" t="s">
        <v>307</v>
      </c>
      <c r="BK64" t="s">
        <v>1297</v>
      </c>
      <c r="BL64" t="s">
        <v>229</v>
      </c>
      <c r="BM64" t="s">
        <v>219</v>
      </c>
      <c r="BN64" t="s">
        <v>441</v>
      </c>
      <c r="BO64" t="s">
        <v>219</v>
      </c>
      <c r="BP64" t="s">
        <v>219</v>
      </c>
      <c r="BQ64" t="s">
        <v>1297</v>
      </c>
      <c r="BR64" t="s">
        <v>253</v>
      </c>
      <c r="BS64" t="s">
        <v>1703</v>
      </c>
      <c r="BT64" t="s">
        <v>1703</v>
      </c>
      <c r="BU64" t="s">
        <v>219</v>
      </c>
      <c r="BV64" t="s">
        <v>241</v>
      </c>
      <c r="BW64" t="s">
        <v>220</v>
      </c>
      <c r="BX64" t="s">
        <v>219</v>
      </c>
      <c r="BY64">
        <v>790193458737</v>
      </c>
      <c r="BZ64" t="s">
        <v>242</v>
      </c>
      <c r="CA64" t="s">
        <v>1703</v>
      </c>
      <c r="CB64" s="14">
        <v>45171.389589236103</v>
      </c>
      <c r="CC64" t="s">
        <v>1703</v>
      </c>
      <c r="CD64" t="s">
        <v>1703</v>
      </c>
      <c r="CE64">
        <f>IFERROR(VLOOKUP(Table2[[#This Row],[Overall Rep Satisfaction]],$CS$2:$CV$21,2,FALSE),"")</f>
        <v>1</v>
      </c>
      <c r="CF64">
        <f>IFERROR(VLOOKUP(Table2[[#This Row],[Overall Rep Satisfaction]],$CS$2:$CV$21,3,FALSE),"")</f>
        <v>0</v>
      </c>
      <c r="CG64">
        <f>IFERROR(VLOOKUP(Table2[[#This Row],[Overall Rep Satisfaction]],$CS$2:$CV$21,4,FALSE),"")</f>
        <v>0</v>
      </c>
      <c r="CH64">
        <f>IFERROR(SUM(Table2[[#This Row],[Promoter]:[Detractor]],),"")</f>
        <v>1</v>
      </c>
      <c r="CI64" t="str">
        <f>TEXT(MONTH(Table2[[#This Row],[Survey Date]]),"##")&amp;" - "&amp;TEXT(Table2[[#This Row],[Survey Date]],"MMMM")</f>
        <v>9 - September</v>
      </c>
      <c r="CJ64" t="str">
        <f>TEXT(Table2[[#This Row],[Survey Date]],"DD-MMMM")</f>
        <v>01-September</v>
      </c>
      <c r="CK64" t="str">
        <f>"WK "&amp;WEEKNUM(Table2[[#This Row],[Survey Date]],1)</f>
        <v>WK 35</v>
      </c>
      <c r="CL64" t="str">
        <f>VLOOKUP(Table2[[#This Row],[ATTUID]],Roster!C:F,4,FALSE)</f>
        <v>Super 4</v>
      </c>
      <c r="CM64" t="str">
        <f>VLOOKUP(Table2[[#This Row],[ATTUID]],Roster!C:J,8,FALSE)</f>
        <v>agent 148</v>
      </c>
      <c r="CN64" t="str">
        <f>VLOOKUP(Table2[[#This Row],[ATTUID]],Roster!C:X,22,FALSE)</f>
        <v>Wave 31</v>
      </c>
      <c r="CO64">
        <f>IF(Table2[[#This Row],[Request Resolved]]="Yes",1,0)</f>
        <v>1</v>
      </c>
      <c r="CP64">
        <f>IF(Table2[[#This Row],[Request Resolved]]="No",1,0)</f>
        <v>0</v>
      </c>
    </row>
    <row r="65" spans="1:94" x14ac:dyDescent="0.25">
      <c r="A65" s="35">
        <v>823206</v>
      </c>
      <c r="B65" s="12" t="s">
        <v>1297</v>
      </c>
      <c r="C65" s="12" t="s">
        <v>1297</v>
      </c>
      <c r="D65" s="12" t="s">
        <v>1297</v>
      </c>
      <c r="E65" t="s">
        <v>1274</v>
      </c>
      <c r="F65" t="s">
        <v>1451</v>
      </c>
      <c r="G65" s="35">
        <v>619818</v>
      </c>
      <c r="H65" t="s">
        <v>219</v>
      </c>
      <c r="I65" s="35">
        <v>319337</v>
      </c>
      <c r="J65" t="s">
        <v>219</v>
      </c>
      <c r="K65" s="14">
        <v>45170.648611111101</v>
      </c>
      <c r="L65" s="14">
        <v>45169.564583333296</v>
      </c>
      <c r="M65" s="15" t="s">
        <v>220</v>
      </c>
      <c r="N65" s="15" t="s">
        <v>220</v>
      </c>
      <c r="O65" s="15" t="s">
        <v>220</v>
      </c>
      <c r="P65" s="15" t="s">
        <v>221</v>
      </c>
      <c r="Q65" s="15" t="s">
        <v>219</v>
      </c>
      <c r="R65" s="15" t="s">
        <v>219</v>
      </c>
      <c r="S65" s="15" t="s">
        <v>221</v>
      </c>
      <c r="T65" s="15" t="s">
        <v>219</v>
      </c>
      <c r="U65" s="15" t="s">
        <v>219</v>
      </c>
      <c r="V65" t="s">
        <v>224</v>
      </c>
      <c r="W65" t="s">
        <v>254</v>
      </c>
      <c r="X65" t="s">
        <v>224</v>
      </c>
      <c r="Y65" t="s">
        <v>254</v>
      </c>
      <c r="Z65" t="s">
        <v>219</v>
      </c>
      <c r="AA65" t="s">
        <v>219</v>
      </c>
      <c r="AB65" t="s">
        <v>219</v>
      </c>
      <c r="AC65" t="s">
        <v>219</v>
      </c>
      <c r="AD65" s="12" t="s">
        <v>1297</v>
      </c>
      <c r="AE65" t="s">
        <v>227</v>
      </c>
      <c r="AF65" s="12" t="s">
        <v>1297</v>
      </c>
      <c r="AG65" t="s">
        <v>1703</v>
      </c>
      <c r="AH65" t="s">
        <v>228</v>
      </c>
      <c r="AI65" s="12" t="s">
        <v>1297</v>
      </c>
      <c r="AJ65" s="12" t="s">
        <v>1297</v>
      </c>
      <c r="AK65" s="12" t="s">
        <v>1297</v>
      </c>
      <c r="AL65" s="12" t="s">
        <v>1297</v>
      </c>
      <c r="AM65" s="12" t="s">
        <v>1297</v>
      </c>
      <c r="AN65" t="s">
        <v>219</v>
      </c>
      <c r="AO65" t="s">
        <v>219</v>
      </c>
      <c r="AP65" t="s">
        <v>229</v>
      </c>
      <c r="AQ65" t="s">
        <v>230</v>
      </c>
      <c r="AR65" t="s">
        <v>420</v>
      </c>
      <c r="AS65" t="s">
        <v>421</v>
      </c>
      <c r="AT65" t="s">
        <v>220</v>
      </c>
      <c r="AU65" t="s">
        <v>233</v>
      </c>
      <c r="AV65" t="s">
        <v>1766</v>
      </c>
      <c r="AW65" t="s">
        <v>219</v>
      </c>
      <c r="AX65" t="s">
        <v>1703</v>
      </c>
      <c r="AY65" t="s">
        <v>219</v>
      </c>
      <c r="AZ65" t="s">
        <v>219</v>
      </c>
      <c r="BA65" t="s">
        <v>219</v>
      </c>
      <c r="BB65" t="s">
        <v>219</v>
      </c>
      <c r="BC65" t="s">
        <v>234</v>
      </c>
      <c r="BD65" s="12" t="s">
        <v>1297</v>
      </c>
      <c r="BE65" t="s">
        <v>267</v>
      </c>
      <c r="BF65" t="s">
        <v>1297</v>
      </c>
      <c r="BG65" t="s">
        <v>1297</v>
      </c>
      <c r="BH65" t="s">
        <v>300</v>
      </c>
      <c r="BI65" t="s">
        <v>301</v>
      </c>
      <c r="BJ65" t="s">
        <v>422</v>
      </c>
      <c r="BK65" t="s">
        <v>1297</v>
      </c>
      <c r="BL65" t="s">
        <v>229</v>
      </c>
      <c r="BM65" t="s">
        <v>219</v>
      </c>
      <c r="BN65" t="s">
        <v>417</v>
      </c>
      <c r="BO65" t="s">
        <v>219</v>
      </c>
      <c r="BP65" t="s">
        <v>219</v>
      </c>
      <c r="BQ65" t="s">
        <v>1297</v>
      </c>
      <c r="BR65" t="s">
        <v>240</v>
      </c>
      <c r="BS65" t="s">
        <v>1703</v>
      </c>
      <c r="BT65" t="s">
        <v>1703</v>
      </c>
      <c r="BU65" t="s">
        <v>219</v>
      </c>
      <c r="BV65" t="s">
        <v>241</v>
      </c>
      <c r="BW65" t="s">
        <v>220</v>
      </c>
      <c r="BX65" t="s">
        <v>219</v>
      </c>
      <c r="BY65">
        <v>790389938388</v>
      </c>
      <c r="BZ65" t="s">
        <v>242</v>
      </c>
      <c r="CA65" t="s">
        <v>1703</v>
      </c>
      <c r="CB65" s="14">
        <v>45172.245019756898</v>
      </c>
      <c r="CC65" t="s">
        <v>1703</v>
      </c>
      <c r="CD65" t="s">
        <v>1703</v>
      </c>
      <c r="CE65">
        <f>IFERROR(VLOOKUP(Table2[[#This Row],[Overall Rep Satisfaction]],$CS$2:$CV$21,2,FALSE),"")</f>
        <v>0</v>
      </c>
      <c r="CF65">
        <f>IFERROR(VLOOKUP(Table2[[#This Row],[Overall Rep Satisfaction]],$CS$2:$CV$21,3,FALSE),"")</f>
        <v>0</v>
      </c>
      <c r="CG65">
        <f>IFERROR(VLOOKUP(Table2[[#This Row],[Overall Rep Satisfaction]],$CS$2:$CV$21,4,FALSE),"")</f>
        <v>1</v>
      </c>
      <c r="CH65">
        <f>IFERROR(SUM(Table2[[#This Row],[Promoter]:[Detractor]],),"")</f>
        <v>1</v>
      </c>
      <c r="CI65" t="str">
        <f>TEXT(MONTH(Table2[[#This Row],[Survey Date]]),"##")&amp;" - "&amp;TEXT(Table2[[#This Row],[Survey Date]],"MMMM")</f>
        <v>9 - September</v>
      </c>
      <c r="CJ65" t="str">
        <f>TEXT(Table2[[#This Row],[Survey Date]],"DD-MMMM")</f>
        <v>01-September</v>
      </c>
      <c r="CK65" t="str">
        <f>"WK "&amp;WEEKNUM(Table2[[#This Row],[Survey Date]],1)</f>
        <v>WK 35</v>
      </c>
      <c r="CL65" t="str">
        <f>VLOOKUP(Table2[[#This Row],[ATTUID]],Roster!C:F,4,FALSE)</f>
        <v>Super 3</v>
      </c>
      <c r="CM65" t="str">
        <f>VLOOKUP(Table2[[#This Row],[ATTUID]],Roster!C:J,8,FALSE)</f>
        <v>agent 151</v>
      </c>
      <c r="CN65" t="str">
        <f>VLOOKUP(Table2[[#This Row],[ATTUID]],Roster!C:X,22,FALSE)</f>
        <v>Wave 4</v>
      </c>
      <c r="CO65">
        <f>IF(Table2[[#This Row],[Request Resolved]]="Yes",1,0)</f>
        <v>0</v>
      </c>
      <c r="CP65">
        <f>IF(Table2[[#This Row],[Request Resolved]]="No",1,0)</f>
        <v>0</v>
      </c>
    </row>
    <row r="66" spans="1:94" x14ac:dyDescent="0.25">
      <c r="A66" s="35">
        <v>684206</v>
      </c>
      <c r="B66" s="12" t="s">
        <v>1297</v>
      </c>
      <c r="C66" s="12" t="s">
        <v>1297</v>
      </c>
      <c r="D66" s="12" t="s">
        <v>1297</v>
      </c>
      <c r="E66" t="s">
        <v>1245</v>
      </c>
      <c r="F66" t="s">
        <v>1414</v>
      </c>
      <c r="G66" s="35">
        <v>610305</v>
      </c>
      <c r="H66" t="s">
        <v>219</v>
      </c>
      <c r="I66" s="35">
        <v>559523</v>
      </c>
      <c r="J66" t="s">
        <v>219</v>
      </c>
      <c r="K66" s="14">
        <v>45170.652777777803</v>
      </c>
      <c r="L66" s="14">
        <v>45169.783333333296</v>
      </c>
      <c r="M66" s="15" t="s">
        <v>220</v>
      </c>
      <c r="N66" s="15" t="s">
        <v>220</v>
      </c>
      <c r="O66" s="15" t="s">
        <v>220</v>
      </c>
      <c r="P66" s="15" t="s">
        <v>223</v>
      </c>
      <c r="Q66" s="15" t="s">
        <v>219</v>
      </c>
      <c r="R66" s="15" t="s">
        <v>219</v>
      </c>
      <c r="S66" s="15" t="s">
        <v>223</v>
      </c>
      <c r="T66" s="15" t="s">
        <v>221</v>
      </c>
      <c r="U66" s="15" t="s">
        <v>219</v>
      </c>
      <c r="V66" t="s">
        <v>265</v>
      </c>
      <c r="W66" t="s">
        <v>225</v>
      </c>
      <c r="X66" t="s">
        <v>265</v>
      </c>
      <c r="Y66" t="s">
        <v>225</v>
      </c>
      <c r="Z66" t="s">
        <v>226</v>
      </c>
      <c r="AA66" t="s">
        <v>219</v>
      </c>
      <c r="AB66" t="s">
        <v>226</v>
      </c>
      <c r="AC66" t="s">
        <v>219</v>
      </c>
      <c r="AD66" s="12" t="s">
        <v>1297</v>
      </c>
      <c r="AE66" t="s">
        <v>227</v>
      </c>
      <c r="AF66" s="12" t="s">
        <v>1297</v>
      </c>
      <c r="AG66" t="s">
        <v>1703</v>
      </c>
      <c r="AH66" t="s">
        <v>228</v>
      </c>
      <c r="AI66" s="12" t="s">
        <v>1297</v>
      </c>
      <c r="AJ66" s="12" t="s">
        <v>1297</v>
      </c>
      <c r="AK66" s="12" t="s">
        <v>1297</v>
      </c>
      <c r="AL66" s="12" t="s">
        <v>1297</v>
      </c>
      <c r="AM66" s="12" t="s">
        <v>1297</v>
      </c>
      <c r="AN66" t="s">
        <v>219</v>
      </c>
      <c r="AO66" t="s">
        <v>219</v>
      </c>
      <c r="AP66" t="s">
        <v>229</v>
      </c>
      <c r="AQ66" t="s">
        <v>230</v>
      </c>
      <c r="AR66" t="s">
        <v>273</v>
      </c>
      <c r="AS66" t="s">
        <v>294</v>
      </c>
      <c r="AT66" t="s">
        <v>220</v>
      </c>
      <c r="AU66" t="s">
        <v>233</v>
      </c>
      <c r="AV66" t="s">
        <v>1767</v>
      </c>
      <c r="AW66" t="s">
        <v>219</v>
      </c>
      <c r="AX66" t="s">
        <v>1703</v>
      </c>
      <c r="AY66" t="s">
        <v>219</v>
      </c>
      <c r="AZ66" t="s">
        <v>219</v>
      </c>
      <c r="BA66" t="s">
        <v>219</v>
      </c>
      <c r="BB66" t="s">
        <v>219</v>
      </c>
      <c r="BC66" t="s">
        <v>234</v>
      </c>
      <c r="BD66" s="12" t="s">
        <v>1297</v>
      </c>
      <c r="BE66" t="s">
        <v>267</v>
      </c>
      <c r="BF66" t="s">
        <v>1297</v>
      </c>
      <c r="BG66" t="s">
        <v>1297</v>
      </c>
      <c r="BH66" t="s">
        <v>236</v>
      </c>
      <c r="BI66" t="s">
        <v>250</v>
      </c>
      <c r="BJ66" t="s">
        <v>295</v>
      </c>
      <c r="BK66" t="s">
        <v>1297</v>
      </c>
      <c r="BL66" t="s">
        <v>229</v>
      </c>
      <c r="BM66" t="s">
        <v>219</v>
      </c>
      <c r="BN66" t="s">
        <v>252</v>
      </c>
      <c r="BO66" t="s">
        <v>219</v>
      </c>
      <c r="BP66" t="s">
        <v>219</v>
      </c>
      <c r="BQ66" t="s">
        <v>1297</v>
      </c>
      <c r="BR66" t="s">
        <v>296</v>
      </c>
      <c r="BS66" t="s">
        <v>1703</v>
      </c>
      <c r="BT66" t="s">
        <v>1703</v>
      </c>
      <c r="BU66" t="s">
        <v>219</v>
      </c>
      <c r="BV66" t="s">
        <v>241</v>
      </c>
      <c r="BW66" t="s">
        <v>220</v>
      </c>
      <c r="BX66" t="s">
        <v>219</v>
      </c>
      <c r="BY66">
        <v>790167568845</v>
      </c>
      <c r="BZ66" t="s">
        <v>242</v>
      </c>
      <c r="CA66" t="s">
        <v>1703</v>
      </c>
      <c r="CB66" s="14">
        <v>45172.245019756898</v>
      </c>
      <c r="CC66" t="s">
        <v>1703</v>
      </c>
      <c r="CD66" t="s">
        <v>1703</v>
      </c>
      <c r="CE66">
        <f>IFERROR(VLOOKUP(Table2[[#This Row],[Overall Rep Satisfaction]],$CS$2:$CV$21,2,FALSE),"")</f>
        <v>1</v>
      </c>
      <c r="CF66">
        <f>IFERROR(VLOOKUP(Table2[[#This Row],[Overall Rep Satisfaction]],$CS$2:$CV$21,3,FALSE),"")</f>
        <v>0</v>
      </c>
      <c r="CG66">
        <f>IFERROR(VLOOKUP(Table2[[#This Row],[Overall Rep Satisfaction]],$CS$2:$CV$21,4,FALSE),"")</f>
        <v>0</v>
      </c>
      <c r="CH66">
        <f>IFERROR(SUM(Table2[[#This Row],[Promoter]:[Detractor]],),"")</f>
        <v>1</v>
      </c>
      <c r="CI66" t="str">
        <f>TEXT(MONTH(Table2[[#This Row],[Survey Date]]),"##")&amp;" - "&amp;TEXT(Table2[[#This Row],[Survey Date]],"MMMM")</f>
        <v>9 - September</v>
      </c>
      <c r="CJ66" t="str">
        <f>TEXT(Table2[[#This Row],[Survey Date]],"DD-MMMM")</f>
        <v>01-September</v>
      </c>
      <c r="CK66" t="str">
        <f>"WK "&amp;WEEKNUM(Table2[[#This Row],[Survey Date]],1)</f>
        <v>WK 35</v>
      </c>
      <c r="CL66" t="str">
        <f>VLOOKUP(Table2[[#This Row],[ATTUID]],Roster!C:F,4,FALSE)</f>
        <v>Super 12</v>
      </c>
      <c r="CM66" t="str">
        <f>VLOOKUP(Table2[[#This Row],[ATTUID]],Roster!C:J,8,FALSE)</f>
        <v>agent 117</v>
      </c>
      <c r="CN66" t="str">
        <f>VLOOKUP(Table2[[#This Row],[ATTUID]],Roster!C:X,22,FALSE)</f>
        <v>Wave 30</v>
      </c>
      <c r="CO66">
        <f>IF(Table2[[#This Row],[Request Resolved]]="Yes",1,0)</f>
        <v>1</v>
      </c>
      <c r="CP66">
        <f>IF(Table2[[#This Row],[Request Resolved]]="No",1,0)</f>
        <v>0</v>
      </c>
    </row>
    <row r="67" spans="1:94" x14ac:dyDescent="0.25">
      <c r="A67" s="35">
        <v>468206</v>
      </c>
      <c r="B67" s="12" t="s">
        <v>1297</v>
      </c>
      <c r="C67" s="12" t="s">
        <v>1297</v>
      </c>
      <c r="D67" s="12" t="s">
        <v>1297</v>
      </c>
      <c r="E67" t="s">
        <v>1209</v>
      </c>
      <c r="F67" t="s">
        <v>1375</v>
      </c>
      <c r="G67" s="35">
        <v>373360</v>
      </c>
      <c r="H67" t="s">
        <v>219</v>
      </c>
      <c r="I67" s="35">
        <v>909298</v>
      </c>
      <c r="J67" t="s">
        <v>219</v>
      </c>
      <c r="K67" s="14">
        <v>45170.663888888899</v>
      </c>
      <c r="L67" s="14">
        <v>45169.651388888902</v>
      </c>
      <c r="M67" s="15" t="s">
        <v>220</v>
      </c>
      <c r="N67" s="15" t="s">
        <v>220</v>
      </c>
      <c r="O67" s="15" t="s">
        <v>220</v>
      </c>
      <c r="P67" s="15" t="s">
        <v>442</v>
      </c>
      <c r="Q67" s="15" t="s">
        <v>443</v>
      </c>
      <c r="R67" s="15" t="s">
        <v>219</v>
      </c>
      <c r="S67" s="15" t="s">
        <v>442</v>
      </c>
      <c r="T67" s="15" t="s">
        <v>444</v>
      </c>
      <c r="U67" s="15" t="s">
        <v>219</v>
      </c>
      <c r="V67" t="s">
        <v>265</v>
      </c>
      <c r="W67" t="s">
        <v>225</v>
      </c>
      <c r="X67" t="s">
        <v>265</v>
      </c>
      <c r="Y67" t="s">
        <v>225</v>
      </c>
      <c r="Z67" t="s">
        <v>226</v>
      </c>
      <c r="AA67" t="s">
        <v>219</v>
      </c>
      <c r="AB67" t="s">
        <v>226</v>
      </c>
      <c r="AC67" t="s">
        <v>219</v>
      </c>
      <c r="AD67" s="12" t="s">
        <v>1297</v>
      </c>
      <c r="AE67" t="s">
        <v>227</v>
      </c>
      <c r="AF67" s="12" t="s">
        <v>1297</v>
      </c>
      <c r="AG67" t="s">
        <v>1703</v>
      </c>
      <c r="AH67" t="s">
        <v>228</v>
      </c>
      <c r="AI67" s="12" t="s">
        <v>1297</v>
      </c>
      <c r="AJ67" s="12" t="s">
        <v>1297</v>
      </c>
      <c r="AK67" s="12" t="s">
        <v>1297</v>
      </c>
      <c r="AL67" s="12" t="s">
        <v>1297</v>
      </c>
      <c r="AM67" s="12" t="s">
        <v>1297</v>
      </c>
      <c r="AN67" t="s">
        <v>219</v>
      </c>
      <c r="AO67" t="s">
        <v>219</v>
      </c>
      <c r="AP67" t="s">
        <v>229</v>
      </c>
      <c r="AQ67" t="s">
        <v>230</v>
      </c>
      <c r="AR67" t="s">
        <v>247</v>
      </c>
      <c r="AS67" t="s">
        <v>445</v>
      </c>
      <c r="AT67" t="s">
        <v>220</v>
      </c>
      <c r="AU67" t="s">
        <v>233</v>
      </c>
      <c r="AV67" t="s">
        <v>1768</v>
      </c>
      <c r="AW67" t="s">
        <v>2368</v>
      </c>
      <c r="AX67" t="s">
        <v>1703</v>
      </c>
      <c r="AY67" t="s">
        <v>219</v>
      </c>
      <c r="AZ67" t="s">
        <v>219</v>
      </c>
      <c r="BA67" t="s">
        <v>219</v>
      </c>
      <c r="BB67" t="s">
        <v>219</v>
      </c>
      <c r="BC67" t="s">
        <v>234</v>
      </c>
      <c r="BD67" s="12" t="s">
        <v>1297</v>
      </c>
      <c r="BE67" t="s">
        <v>267</v>
      </c>
      <c r="BF67" t="s">
        <v>1297</v>
      </c>
      <c r="BG67" t="s">
        <v>1297</v>
      </c>
      <c r="BH67" t="s">
        <v>260</v>
      </c>
      <c r="BI67" t="s">
        <v>375</v>
      </c>
      <c r="BJ67" t="s">
        <v>446</v>
      </c>
      <c r="BK67" t="s">
        <v>1297</v>
      </c>
      <c r="BL67" t="s">
        <v>229</v>
      </c>
      <c r="BM67" t="s">
        <v>219</v>
      </c>
      <c r="BN67" t="s">
        <v>377</v>
      </c>
      <c r="BO67" t="s">
        <v>219</v>
      </c>
      <c r="BP67" t="s">
        <v>219</v>
      </c>
      <c r="BQ67" t="s">
        <v>1297</v>
      </c>
      <c r="BR67" t="s">
        <v>279</v>
      </c>
      <c r="BS67" t="s">
        <v>1703</v>
      </c>
      <c r="BT67" t="s">
        <v>1703</v>
      </c>
      <c r="BU67" t="s">
        <v>219</v>
      </c>
      <c r="BV67" t="s">
        <v>241</v>
      </c>
      <c r="BW67" t="s">
        <v>220</v>
      </c>
      <c r="BX67" t="s">
        <v>219</v>
      </c>
      <c r="BY67">
        <v>790461547308</v>
      </c>
      <c r="BZ67" t="s">
        <v>242</v>
      </c>
      <c r="CA67" t="s">
        <v>1703</v>
      </c>
      <c r="CB67" s="14">
        <v>45171.389589236103</v>
      </c>
      <c r="CC67" t="s">
        <v>1703</v>
      </c>
      <c r="CD67" t="s">
        <v>1703</v>
      </c>
      <c r="CE67">
        <f>IFERROR(VLOOKUP(Table2[[#This Row],[Overall Rep Satisfaction]],$CS$2:$CV$21,2,FALSE),"")</f>
        <v>1</v>
      </c>
      <c r="CF67">
        <f>IFERROR(VLOOKUP(Table2[[#This Row],[Overall Rep Satisfaction]],$CS$2:$CV$21,3,FALSE),"")</f>
        <v>0</v>
      </c>
      <c r="CG67">
        <f>IFERROR(VLOOKUP(Table2[[#This Row],[Overall Rep Satisfaction]],$CS$2:$CV$21,4,FALSE),"")</f>
        <v>0</v>
      </c>
      <c r="CH67">
        <f>IFERROR(SUM(Table2[[#This Row],[Promoter]:[Detractor]],),"")</f>
        <v>1</v>
      </c>
      <c r="CI67" t="str">
        <f>TEXT(MONTH(Table2[[#This Row],[Survey Date]]),"##")&amp;" - "&amp;TEXT(Table2[[#This Row],[Survey Date]],"MMMM")</f>
        <v>9 - September</v>
      </c>
      <c r="CJ67" t="str">
        <f>TEXT(Table2[[#This Row],[Survey Date]],"DD-MMMM")</f>
        <v>01-September</v>
      </c>
      <c r="CK67" t="str">
        <f>"WK "&amp;WEEKNUM(Table2[[#This Row],[Survey Date]],1)</f>
        <v>WK 35</v>
      </c>
      <c r="CL67" t="str">
        <f>VLOOKUP(Table2[[#This Row],[ATTUID]],Roster!C:F,4,FALSE)</f>
        <v>Super 3</v>
      </c>
      <c r="CM67" t="str">
        <f>VLOOKUP(Table2[[#This Row],[ATTUID]],Roster!C:J,8,FALSE)</f>
        <v>agent 78</v>
      </c>
      <c r="CN67" t="str">
        <f>VLOOKUP(Table2[[#This Row],[ATTUID]],Roster!C:X,22,FALSE)</f>
        <v>Wave 27</v>
      </c>
      <c r="CO67">
        <f>IF(Table2[[#This Row],[Request Resolved]]="Yes",1,0)</f>
        <v>1</v>
      </c>
      <c r="CP67">
        <f>IF(Table2[[#This Row],[Request Resolved]]="No",1,0)</f>
        <v>0</v>
      </c>
    </row>
    <row r="68" spans="1:94" x14ac:dyDescent="0.25">
      <c r="A68" s="35">
        <v>466206</v>
      </c>
      <c r="B68" s="12" t="s">
        <v>1297</v>
      </c>
      <c r="C68" s="12" t="s">
        <v>1297</v>
      </c>
      <c r="D68" s="12" t="s">
        <v>1297</v>
      </c>
      <c r="E68" t="s">
        <v>1159</v>
      </c>
      <c r="F68" t="s">
        <v>1324</v>
      </c>
      <c r="G68" s="35">
        <v>624541</v>
      </c>
      <c r="H68" t="s">
        <v>219</v>
      </c>
      <c r="I68" s="35">
        <v>671298</v>
      </c>
      <c r="J68" t="s">
        <v>219</v>
      </c>
      <c r="K68" s="14">
        <v>45170.668055555601</v>
      </c>
      <c r="L68" s="14">
        <v>45169.561805555597</v>
      </c>
      <c r="M68" s="15" t="s">
        <v>220</v>
      </c>
      <c r="N68" s="15" t="s">
        <v>220</v>
      </c>
      <c r="O68" s="15" t="s">
        <v>220</v>
      </c>
      <c r="P68" s="15" t="s">
        <v>447</v>
      </c>
      <c r="Q68" s="15" t="s">
        <v>448</v>
      </c>
      <c r="R68" s="15" t="s">
        <v>219</v>
      </c>
      <c r="S68" s="15" t="s">
        <v>449</v>
      </c>
      <c r="T68" s="15" t="s">
        <v>221</v>
      </c>
      <c r="U68" s="15" t="s">
        <v>219</v>
      </c>
      <c r="V68" t="s">
        <v>265</v>
      </c>
      <c r="W68" t="s">
        <v>225</v>
      </c>
      <c r="X68" t="s">
        <v>265</v>
      </c>
      <c r="Y68" t="s">
        <v>225</v>
      </c>
      <c r="Z68" t="s">
        <v>226</v>
      </c>
      <c r="AA68" t="s">
        <v>219</v>
      </c>
      <c r="AB68" t="s">
        <v>226</v>
      </c>
      <c r="AC68" t="s">
        <v>219</v>
      </c>
      <c r="AD68" s="12" t="s">
        <v>1297</v>
      </c>
      <c r="AE68" t="s">
        <v>227</v>
      </c>
      <c r="AF68" s="12" t="s">
        <v>1297</v>
      </c>
      <c r="AG68" t="s">
        <v>1703</v>
      </c>
      <c r="AH68" t="s">
        <v>228</v>
      </c>
      <c r="AI68" s="12" t="s">
        <v>1297</v>
      </c>
      <c r="AJ68" s="12" t="s">
        <v>1297</v>
      </c>
      <c r="AK68" s="12" t="s">
        <v>1297</v>
      </c>
      <c r="AL68" s="12" t="s">
        <v>1297</v>
      </c>
      <c r="AM68" s="12" t="s">
        <v>1297</v>
      </c>
      <c r="AN68" t="s">
        <v>219</v>
      </c>
      <c r="AO68" t="s">
        <v>219</v>
      </c>
      <c r="AP68" t="s">
        <v>229</v>
      </c>
      <c r="AQ68" t="s">
        <v>230</v>
      </c>
      <c r="AR68" t="s">
        <v>247</v>
      </c>
      <c r="AS68" t="s">
        <v>450</v>
      </c>
      <c r="AT68" t="s">
        <v>220</v>
      </c>
      <c r="AU68" t="s">
        <v>233</v>
      </c>
      <c r="AV68" t="s">
        <v>1769</v>
      </c>
      <c r="AW68" t="s">
        <v>2368</v>
      </c>
      <c r="AX68" t="s">
        <v>1703</v>
      </c>
      <c r="AY68" t="s">
        <v>219</v>
      </c>
      <c r="AZ68" t="s">
        <v>219</v>
      </c>
      <c r="BA68" t="s">
        <v>219</v>
      </c>
      <c r="BB68" t="s">
        <v>219</v>
      </c>
      <c r="BC68" t="s">
        <v>234</v>
      </c>
      <c r="BD68" s="12" t="s">
        <v>1297</v>
      </c>
      <c r="BE68" t="s">
        <v>451</v>
      </c>
      <c r="BF68" t="s">
        <v>1297</v>
      </c>
      <c r="BG68" t="s">
        <v>1297</v>
      </c>
      <c r="BH68" t="s">
        <v>260</v>
      </c>
      <c r="BI68" t="s">
        <v>375</v>
      </c>
      <c r="BJ68" t="s">
        <v>446</v>
      </c>
      <c r="BK68" t="s">
        <v>1297</v>
      </c>
      <c r="BL68" t="s">
        <v>229</v>
      </c>
      <c r="BM68" t="s">
        <v>219</v>
      </c>
      <c r="BN68" t="s">
        <v>377</v>
      </c>
      <c r="BO68" t="s">
        <v>219</v>
      </c>
      <c r="BP68" t="s">
        <v>219</v>
      </c>
      <c r="BQ68" t="s">
        <v>1297</v>
      </c>
      <c r="BR68" t="s">
        <v>240</v>
      </c>
      <c r="BS68" t="s">
        <v>1703</v>
      </c>
      <c r="BT68" t="s">
        <v>1703</v>
      </c>
      <c r="BU68" t="s">
        <v>219</v>
      </c>
      <c r="BV68" t="s">
        <v>241</v>
      </c>
      <c r="BW68" t="s">
        <v>220</v>
      </c>
      <c r="BX68" t="s">
        <v>219</v>
      </c>
      <c r="BY68">
        <v>790480254213</v>
      </c>
      <c r="BZ68" t="s">
        <v>242</v>
      </c>
      <c r="CA68" t="s">
        <v>1703</v>
      </c>
      <c r="CB68" s="14">
        <v>45171.389589236103</v>
      </c>
      <c r="CC68" t="s">
        <v>1703</v>
      </c>
      <c r="CD68" t="s">
        <v>1703</v>
      </c>
      <c r="CE68">
        <f>IFERROR(VLOOKUP(Table2[[#This Row],[Overall Rep Satisfaction]],$CS$2:$CV$21,2,FALSE),"")</f>
        <v>1</v>
      </c>
      <c r="CF68">
        <f>IFERROR(VLOOKUP(Table2[[#This Row],[Overall Rep Satisfaction]],$CS$2:$CV$21,3,FALSE),"")</f>
        <v>0</v>
      </c>
      <c r="CG68">
        <f>IFERROR(VLOOKUP(Table2[[#This Row],[Overall Rep Satisfaction]],$CS$2:$CV$21,4,FALSE),"")</f>
        <v>0</v>
      </c>
      <c r="CH68">
        <f>IFERROR(SUM(Table2[[#This Row],[Promoter]:[Detractor]],),"")</f>
        <v>1</v>
      </c>
      <c r="CI68" t="str">
        <f>TEXT(MONTH(Table2[[#This Row],[Survey Date]]),"##")&amp;" - "&amp;TEXT(Table2[[#This Row],[Survey Date]],"MMMM")</f>
        <v>9 - September</v>
      </c>
      <c r="CJ68" t="str">
        <f>TEXT(Table2[[#This Row],[Survey Date]],"DD-MMMM")</f>
        <v>01-September</v>
      </c>
      <c r="CK68" t="str">
        <f>"WK "&amp;WEEKNUM(Table2[[#This Row],[Survey Date]],1)</f>
        <v>WK 35</v>
      </c>
      <c r="CL68" t="str">
        <f>VLOOKUP(Table2[[#This Row],[ATTUID]],Roster!C:F,4,FALSE)</f>
        <v>Super 9</v>
      </c>
      <c r="CM68" t="str">
        <f>VLOOKUP(Table2[[#This Row],[ATTUID]],Roster!C:J,8,FALSE)</f>
        <v>agent 27</v>
      </c>
      <c r="CN68" t="str">
        <f>VLOOKUP(Table2[[#This Row],[ATTUID]],Roster!C:X,22,FALSE)</f>
        <v>Wave 17</v>
      </c>
      <c r="CO68">
        <f>IF(Table2[[#This Row],[Request Resolved]]="Yes",1,0)</f>
        <v>1</v>
      </c>
      <c r="CP68">
        <f>IF(Table2[[#This Row],[Request Resolved]]="No",1,0)</f>
        <v>0</v>
      </c>
    </row>
    <row r="69" spans="1:94" x14ac:dyDescent="0.25">
      <c r="A69" s="35">
        <v>422206</v>
      </c>
      <c r="B69" s="12" t="s">
        <v>1297</v>
      </c>
      <c r="C69" s="12" t="s">
        <v>1297</v>
      </c>
      <c r="D69" s="12" t="s">
        <v>1297</v>
      </c>
      <c r="E69" t="s">
        <v>1141</v>
      </c>
      <c r="F69" t="s">
        <v>1306</v>
      </c>
      <c r="G69" s="35">
        <v>505830</v>
      </c>
      <c r="H69" t="s">
        <v>219</v>
      </c>
      <c r="I69" s="35">
        <v>318144</v>
      </c>
      <c r="J69" t="s">
        <v>219</v>
      </c>
      <c r="K69" s="14">
        <v>45170.695833333302</v>
      </c>
      <c r="L69" s="14">
        <v>45169.7006944444</v>
      </c>
      <c r="M69" s="15" t="s">
        <v>220</v>
      </c>
      <c r="N69" s="15" t="s">
        <v>229</v>
      </c>
      <c r="O69" s="15" t="s">
        <v>220</v>
      </c>
      <c r="P69" s="15" t="s">
        <v>452</v>
      </c>
      <c r="Q69" s="15" t="s">
        <v>321</v>
      </c>
      <c r="R69" s="15" t="s">
        <v>229</v>
      </c>
      <c r="S69" s="15" t="s">
        <v>221</v>
      </c>
      <c r="T69" s="15" t="s">
        <v>316</v>
      </c>
      <c r="U69" s="15" t="s">
        <v>219</v>
      </c>
      <c r="V69" t="s">
        <v>224</v>
      </c>
      <c r="W69" t="s">
        <v>254</v>
      </c>
      <c r="X69" t="s">
        <v>224</v>
      </c>
      <c r="Y69" t="s">
        <v>254</v>
      </c>
      <c r="Z69" t="s">
        <v>317</v>
      </c>
      <c r="AA69" t="s">
        <v>219</v>
      </c>
      <c r="AB69" t="s">
        <v>317</v>
      </c>
      <c r="AC69" t="s">
        <v>219</v>
      </c>
      <c r="AD69" s="12" t="s">
        <v>1297</v>
      </c>
      <c r="AE69" t="s">
        <v>227</v>
      </c>
      <c r="AF69" s="12" t="s">
        <v>1297</v>
      </c>
      <c r="AG69" t="s">
        <v>1703</v>
      </c>
      <c r="AH69" t="s">
        <v>228</v>
      </c>
      <c r="AI69" s="12" t="s">
        <v>1297</v>
      </c>
      <c r="AJ69" s="12" t="s">
        <v>1297</v>
      </c>
      <c r="AK69" s="12" t="s">
        <v>1297</v>
      </c>
      <c r="AL69" s="12" t="s">
        <v>1297</v>
      </c>
      <c r="AM69" s="12" t="s">
        <v>1297</v>
      </c>
      <c r="AN69" t="s">
        <v>219</v>
      </c>
      <c r="AO69" t="s">
        <v>219</v>
      </c>
      <c r="AP69" t="s">
        <v>229</v>
      </c>
      <c r="AQ69" t="s">
        <v>230</v>
      </c>
      <c r="AR69" t="s">
        <v>231</v>
      </c>
      <c r="AS69" t="s">
        <v>232</v>
      </c>
      <c r="AT69" t="s">
        <v>220</v>
      </c>
      <c r="AU69" t="s">
        <v>233</v>
      </c>
      <c r="AV69" t="s">
        <v>1770</v>
      </c>
      <c r="AW69" t="s">
        <v>219</v>
      </c>
      <c r="AX69" t="s">
        <v>1703</v>
      </c>
      <c r="AY69" t="s">
        <v>219</v>
      </c>
      <c r="AZ69" t="s">
        <v>219</v>
      </c>
      <c r="BA69" t="s">
        <v>219</v>
      </c>
      <c r="BB69" t="s">
        <v>219</v>
      </c>
      <c r="BC69" t="s">
        <v>234</v>
      </c>
      <c r="BD69" s="12" t="s">
        <v>1297</v>
      </c>
      <c r="BE69" t="s">
        <v>304</v>
      </c>
      <c r="BF69" t="s">
        <v>1297</v>
      </c>
      <c r="BG69" t="s">
        <v>1297</v>
      </c>
      <c r="BH69" t="s">
        <v>260</v>
      </c>
      <c r="BI69" t="s">
        <v>260</v>
      </c>
      <c r="BJ69" t="s">
        <v>388</v>
      </c>
      <c r="BK69" t="s">
        <v>1297</v>
      </c>
      <c r="BL69" t="s">
        <v>229</v>
      </c>
      <c r="BM69" t="s">
        <v>219</v>
      </c>
      <c r="BN69" t="s">
        <v>453</v>
      </c>
      <c r="BO69" t="s">
        <v>219</v>
      </c>
      <c r="BP69" t="s">
        <v>219</v>
      </c>
      <c r="BQ69" t="s">
        <v>1297</v>
      </c>
      <c r="BR69" t="s">
        <v>240</v>
      </c>
      <c r="BS69" t="s">
        <v>1703</v>
      </c>
      <c r="BT69" t="s">
        <v>1703</v>
      </c>
      <c r="BU69" t="s">
        <v>219</v>
      </c>
      <c r="BV69" t="s">
        <v>241</v>
      </c>
      <c r="BW69" t="s">
        <v>220</v>
      </c>
      <c r="BX69" t="s">
        <v>219</v>
      </c>
      <c r="BY69">
        <v>790479455687</v>
      </c>
      <c r="BZ69" t="s">
        <v>242</v>
      </c>
      <c r="CA69" t="s">
        <v>1703</v>
      </c>
      <c r="CB69" s="14">
        <v>45171.389589236103</v>
      </c>
      <c r="CC69" t="s">
        <v>1703</v>
      </c>
      <c r="CD69" t="s">
        <v>1703</v>
      </c>
      <c r="CE69">
        <f>IFERROR(VLOOKUP(Table2[[#This Row],[Overall Rep Satisfaction]],$CS$2:$CV$21,2,FALSE),"")</f>
        <v>0</v>
      </c>
      <c r="CF69">
        <f>IFERROR(VLOOKUP(Table2[[#This Row],[Overall Rep Satisfaction]],$CS$2:$CV$21,3,FALSE),"")</f>
        <v>0</v>
      </c>
      <c r="CG69">
        <f>IFERROR(VLOOKUP(Table2[[#This Row],[Overall Rep Satisfaction]],$CS$2:$CV$21,4,FALSE),"")</f>
        <v>1</v>
      </c>
      <c r="CH69">
        <f>IFERROR(SUM(Table2[[#This Row],[Promoter]:[Detractor]],),"")</f>
        <v>1</v>
      </c>
      <c r="CI69" t="str">
        <f>TEXT(MONTH(Table2[[#This Row],[Survey Date]]),"##")&amp;" - "&amp;TEXT(Table2[[#This Row],[Survey Date]],"MMMM")</f>
        <v>9 - September</v>
      </c>
      <c r="CJ69" t="str">
        <f>TEXT(Table2[[#This Row],[Survey Date]],"DD-MMMM")</f>
        <v>01-September</v>
      </c>
      <c r="CK69" t="str">
        <f>"WK "&amp;WEEKNUM(Table2[[#This Row],[Survey Date]],1)</f>
        <v>WK 35</v>
      </c>
      <c r="CL69" t="str">
        <f>VLOOKUP(Table2[[#This Row],[ATTUID]],Roster!C:F,4,FALSE)</f>
        <v>Super 7</v>
      </c>
      <c r="CM69" t="str">
        <f>VLOOKUP(Table2[[#This Row],[ATTUID]],Roster!C:J,8,FALSE)</f>
        <v>agent 9</v>
      </c>
      <c r="CN69" t="str">
        <f>VLOOKUP(Table2[[#This Row],[ATTUID]],Roster!C:X,22,FALSE)</f>
        <v>Wave 11</v>
      </c>
      <c r="CO69">
        <f>IF(Table2[[#This Row],[Request Resolved]]="Yes",1,0)</f>
        <v>0</v>
      </c>
      <c r="CP69">
        <f>IF(Table2[[#This Row],[Request Resolved]]="No",1,0)</f>
        <v>1</v>
      </c>
    </row>
    <row r="70" spans="1:94" x14ac:dyDescent="0.25">
      <c r="A70" s="35">
        <v>92206</v>
      </c>
      <c r="B70" s="12" t="s">
        <v>1297</v>
      </c>
      <c r="C70" s="12" t="s">
        <v>1297</v>
      </c>
      <c r="D70" s="12" t="s">
        <v>1297</v>
      </c>
      <c r="E70" t="s">
        <v>1266</v>
      </c>
      <c r="F70" t="s">
        <v>1438</v>
      </c>
      <c r="G70" s="35">
        <v>68225</v>
      </c>
      <c r="H70" t="s">
        <v>219</v>
      </c>
      <c r="I70" s="35">
        <v>824578</v>
      </c>
      <c r="J70" t="s">
        <v>219</v>
      </c>
      <c r="K70" s="14">
        <v>45170.749305555597</v>
      </c>
      <c r="L70" s="14">
        <v>45169.712500000001</v>
      </c>
      <c r="M70" s="15" t="s">
        <v>220</v>
      </c>
      <c r="N70" s="15" t="s">
        <v>220</v>
      </c>
      <c r="O70" s="15" t="s">
        <v>220</v>
      </c>
      <c r="P70" s="15" t="s">
        <v>223</v>
      </c>
      <c r="Q70" s="15" t="s">
        <v>219</v>
      </c>
      <c r="R70" s="15" t="s">
        <v>219</v>
      </c>
      <c r="S70" s="15" t="s">
        <v>223</v>
      </c>
      <c r="T70" s="15" t="s">
        <v>221</v>
      </c>
      <c r="U70" s="15" t="s">
        <v>219</v>
      </c>
      <c r="V70" t="s">
        <v>265</v>
      </c>
      <c r="W70" t="s">
        <v>225</v>
      </c>
      <c r="X70" t="s">
        <v>265</v>
      </c>
      <c r="Y70" t="s">
        <v>225</v>
      </c>
      <c r="Z70" t="s">
        <v>226</v>
      </c>
      <c r="AA70" t="s">
        <v>219</v>
      </c>
      <c r="AB70" t="s">
        <v>226</v>
      </c>
      <c r="AC70" t="s">
        <v>219</v>
      </c>
      <c r="AD70" s="12" t="s">
        <v>1297</v>
      </c>
      <c r="AE70" t="s">
        <v>227</v>
      </c>
      <c r="AF70" s="12" t="s">
        <v>1297</v>
      </c>
      <c r="AG70" t="s">
        <v>1703</v>
      </c>
      <c r="AH70" t="s">
        <v>228</v>
      </c>
      <c r="AI70" s="12" t="s">
        <v>1297</v>
      </c>
      <c r="AJ70" s="12" t="s">
        <v>1297</v>
      </c>
      <c r="AK70" s="12" t="s">
        <v>1297</v>
      </c>
      <c r="AL70" s="12" t="s">
        <v>1297</v>
      </c>
      <c r="AM70" s="12" t="s">
        <v>1297</v>
      </c>
      <c r="AN70" t="s">
        <v>219</v>
      </c>
      <c r="AO70" t="s">
        <v>219</v>
      </c>
      <c r="AP70" t="s">
        <v>229</v>
      </c>
      <c r="AQ70" t="s">
        <v>230</v>
      </c>
      <c r="AR70" t="s">
        <v>273</v>
      </c>
      <c r="AS70" t="s">
        <v>352</v>
      </c>
      <c r="AT70" t="s">
        <v>220</v>
      </c>
      <c r="AU70" t="s">
        <v>233</v>
      </c>
      <c r="AV70" t="s">
        <v>1771</v>
      </c>
      <c r="AW70" t="s">
        <v>2368</v>
      </c>
      <c r="AX70" t="s">
        <v>1703</v>
      </c>
      <c r="AY70" t="s">
        <v>219</v>
      </c>
      <c r="AZ70" t="s">
        <v>219</v>
      </c>
      <c r="BA70" t="s">
        <v>219</v>
      </c>
      <c r="BB70" t="s">
        <v>219</v>
      </c>
      <c r="BC70" t="s">
        <v>234</v>
      </c>
      <c r="BD70" s="12" t="s">
        <v>1297</v>
      </c>
      <c r="BE70" t="s">
        <v>304</v>
      </c>
      <c r="BF70" t="s">
        <v>1297</v>
      </c>
      <c r="BG70" t="s">
        <v>1297</v>
      </c>
      <c r="BH70" t="s">
        <v>305</v>
      </c>
      <c r="BI70" t="s">
        <v>406</v>
      </c>
      <c r="BJ70" t="s">
        <v>353</v>
      </c>
      <c r="BK70" t="s">
        <v>1297</v>
      </c>
      <c r="BL70" t="s">
        <v>229</v>
      </c>
      <c r="BM70" t="s">
        <v>219</v>
      </c>
      <c r="BN70" t="s">
        <v>454</v>
      </c>
      <c r="BO70" t="s">
        <v>219</v>
      </c>
      <c r="BP70" t="s">
        <v>219</v>
      </c>
      <c r="BQ70" t="s">
        <v>1297</v>
      </c>
      <c r="BR70" t="s">
        <v>253</v>
      </c>
      <c r="BS70" t="s">
        <v>1703</v>
      </c>
      <c r="BT70" t="s">
        <v>1703</v>
      </c>
      <c r="BU70" t="s">
        <v>219</v>
      </c>
      <c r="BV70" t="s">
        <v>241</v>
      </c>
      <c r="BW70" t="s">
        <v>220</v>
      </c>
      <c r="BX70" t="s">
        <v>219</v>
      </c>
      <c r="BY70">
        <v>790727077289</v>
      </c>
      <c r="BZ70" t="s">
        <v>242</v>
      </c>
      <c r="CA70" t="s">
        <v>1703</v>
      </c>
      <c r="CB70" s="14">
        <v>45172.245019756898</v>
      </c>
      <c r="CC70" t="s">
        <v>1703</v>
      </c>
      <c r="CD70" t="s">
        <v>1703</v>
      </c>
      <c r="CE70">
        <f>IFERROR(VLOOKUP(Table2[[#This Row],[Overall Rep Satisfaction]],$CS$2:$CV$21,2,FALSE),"")</f>
        <v>1</v>
      </c>
      <c r="CF70">
        <f>IFERROR(VLOOKUP(Table2[[#This Row],[Overall Rep Satisfaction]],$CS$2:$CV$21,3,FALSE),"")</f>
        <v>0</v>
      </c>
      <c r="CG70">
        <f>IFERROR(VLOOKUP(Table2[[#This Row],[Overall Rep Satisfaction]],$CS$2:$CV$21,4,FALSE),"")</f>
        <v>0</v>
      </c>
      <c r="CH70">
        <f>IFERROR(SUM(Table2[[#This Row],[Promoter]:[Detractor]],),"")</f>
        <v>1</v>
      </c>
      <c r="CI70" t="str">
        <f>TEXT(MONTH(Table2[[#This Row],[Survey Date]]),"##")&amp;" - "&amp;TEXT(Table2[[#This Row],[Survey Date]],"MMMM")</f>
        <v>9 - September</v>
      </c>
      <c r="CJ70" t="str">
        <f>TEXT(Table2[[#This Row],[Survey Date]],"DD-MMMM")</f>
        <v>01-September</v>
      </c>
      <c r="CK70" t="str">
        <f>"WK "&amp;WEEKNUM(Table2[[#This Row],[Survey Date]],1)</f>
        <v>WK 35</v>
      </c>
      <c r="CL70" t="str">
        <f>VLOOKUP(Table2[[#This Row],[ATTUID]],Roster!C:F,4,FALSE)</f>
        <v>Super 9</v>
      </c>
      <c r="CM70" t="str">
        <f>VLOOKUP(Table2[[#This Row],[ATTUID]],Roster!C:J,8,FALSE)</f>
        <v>agent 141</v>
      </c>
      <c r="CN70" t="str">
        <f>VLOOKUP(Table2[[#This Row],[ATTUID]],Roster!C:X,22,FALSE)</f>
        <v>Wave 31</v>
      </c>
      <c r="CO70">
        <f>IF(Table2[[#This Row],[Request Resolved]]="Yes",1,0)</f>
        <v>1</v>
      </c>
      <c r="CP70">
        <f>IF(Table2[[#This Row],[Request Resolved]]="No",1,0)</f>
        <v>0</v>
      </c>
    </row>
    <row r="71" spans="1:94" x14ac:dyDescent="0.25">
      <c r="A71" s="35">
        <v>862206</v>
      </c>
      <c r="B71" s="12" t="s">
        <v>1297</v>
      </c>
      <c r="C71" s="12" t="s">
        <v>1297</v>
      </c>
      <c r="D71" s="12" t="s">
        <v>1297</v>
      </c>
      <c r="E71" t="s">
        <v>1203</v>
      </c>
      <c r="F71" t="s">
        <v>1369</v>
      </c>
      <c r="G71" s="35">
        <v>858979</v>
      </c>
      <c r="H71" t="s">
        <v>219</v>
      </c>
      <c r="I71" s="35">
        <v>997144</v>
      </c>
      <c r="J71" t="s">
        <v>219</v>
      </c>
      <c r="K71" s="14">
        <v>45170.8</v>
      </c>
      <c r="L71" s="14">
        <v>45168.795833333301</v>
      </c>
      <c r="M71" s="15" t="s">
        <v>220</v>
      </c>
      <c r="N71" s="15" t="s">
        <v>220</v>
      </c>
      <c r="O71" s="15" t="s">
        <v>220</v>
      </c>
      <c r="P71" s="15" t="s">
        <v>455</v>
      </c>
      <c r="Q71" s="15" t="s">
        <v>456</v>
      </c>
      <c r="R71" s="15" t="s">
        <v>219</v>
      </c>
      <c r="S71" s="15" t="s">
        <v>221</v>
      </c>
      <c r="T71" s="15" t="s">
        <v>457</v>
      </c>
      <c r="U71" s="15" t="s">
        <v>219</v>
      </c>
      <c r="V71" t="s">
        <v>224</v>
      </c>
      <c r="W71" t="s">
        <v>254</v>
      </c>
      <c r="X71" t="s">
        <v>224</v>
      </c>
      <c r="Y71" t="s">
        <v>254</v>
      </c>
      <c r="Z71" t="s">
        <v>226</v>
      </c>
      <c r="AA71" t="s">
        <v>219</v>
      </c>
      <c r="AB71" t="s">
        <v>226</v>
      </c>
      <c r="AC71" t="s">
        <v>219</v>
      </c>
      <c r="AD71" s="12" t="s">
        <v>1297</v>
      </c>
      <c r="AE71" t="s">
        <v>227</v>
      </c>
      <c r="AF71" s="12" t="s">
        <v>1297</v>
      </c>
      <c r="AG71" t="s">
        <v>1703</v>
      </c>
      <c r="AH71" t="s">
        <v>228</v>
      </c>
      <c r="AI71" s="12" t="s">
        <v>1297</v>
      </c>
      <c r="AJ71" s="12" t="s">
        <v>1297</v>
      </c>
      <c r="AK71" s="12" t="s">
        <v>1297</v>
      </c>
      <c r="AL71" s="12" t="s">
        <v>1297</v>
      </c>
      <c r="AM71" s="12" t="s">
        <v>1297</v>
      </c>
      <c r="AN71" t="s">
        <v>219</v>
      </c>
      <c r="AO71" t="s">
        <v>219</v>
      </c>
      <c r="AP71" t="s">
        <v>229</v>
      </c>
      <c r="AQ71" t="s">
        <v>230</v>
      </c>
      <c r="AR71" t="s">
        <v>231</v>
      </c>
      <c r="AS71" t="s">
        <v>232</v>
      </c>
      <c r="AT71" t="s">
        <v>220</v>
      </c>
      <c r="AU71" t="s">
        <v>233</v>
      </c>
      <c r="AV71" t="s">
        <v>1772</v>
      </c>
      <c r="AW71" t="s">
        <v>219</v>
      </c>
      <c r="AX71" t="s">
        <v>1703</v>
      </c>
      <c r="AY71" t="s">
        <v>219</v>
      </c>
      <c r="AZ71" t="s">
        <v>219</v>
      </c>
      <c r="BA71" t="s">
        <v>219</v>
      </c>
      <c r="BB71" t="s">
        <v>219</v>
      </c>
      <c r="BC71" t="s">
        <v>234</v>
      </c>
      <c r="BD71" s="12" t="s">
        <v>1297</v>
      </c>
      <c r="BE71" t="s">
        <v>267</v>
      </c>
      <c r="BF71" t="s">
        <v>1297</v>
      </c>
      <c r="BG71" t="s">
        <v>1297</v>
      </c>
      <c r="BH71" t="s">
        <v>458</v>
      </c>
      <c r="BI71" t="s">
        <v>459</v>
      </c>
      <c r="BJ71" t="s">
        <v>388</v>
      </c>
      <c r="BK71" t="s">
        <v>1297</v>
      </c>
      <c r="BL71" t="s">
        <v>229</v>
      </c>
      <c r="BM71" t="s">
        <v>219</v>
      </c>
      <c r="BN71" t="s">
        <v>460</v>
      </c>
      <c r="BO71" t="s">
        <v>219</v>
      </c>
      <c r="BP71" t="s">
        <v>219</v>
      </c>
      <c r="BQ71" t="s">
        <v>1297</v>
      </c>
      <c r="BR71" t="s">
        <v>279</v>
      </c>
      <c r="BS71" t="s">
        <v>1703</v>
      </c>
      <c r="BT71" t="s">
        <v>1703</v>
      </c>
      <c r="BU71" t="s">
        <v>219</v>
      </c>
      <c r="BV71" t="s">
        <v>241</v>
      </c>
      <c r="BW71" t="s">
        <v>220</v>
      </c>
      <c r="BX71" t="s">
        <v>219</v>
      </c>
      <c r="BY71">
        <v>800701527146</v>
      </c>
      <c r="BZ71" t="s">
        <v>242</v>
      </c>
      <c r="CA71" t="s">
        <v>1703</v>
      </c>
      <c r="CB71" s="14">
        <v>45171.389589236103</v>
      </c>
      <c r="CC71" t="s">
        <v>1703</v>
      </c>
      <c r="CD71" t="s">
        <v>1703</v>
      </c>
      <c r="CE71">
        <f>IFERROR(VLOOKUP(Table2[[#This Row],[Overall Rep Satisfaction]],$CS$2:$CV$21,2,FALSE),"")</f>
        <v>0</v>
      </c>
      <c r="CF71">
        <f>IFERROR(VLOOKUP(Table2[[#This Row],[Overall Rep Satisfaction]],$CS$2:$CV$21,3,FALSE),"")</f>
        <v>0</v>
      </c>
      <c r="CG71">
        <f>IFERROR(VLOOKUP(Table2[[#This Row],[Overall Rep Satisfaction]],$CS$2:$CV$21,4,FALSE),"")</f>
        <v>1</v>
      </c>
      <c r="CH71">
        <f>IFERROR(SUM(Table2[[#This Row],[Promoter]:[Detractor]],),"")</f>
        <v>1</v>
      </c>
      <c r="CI71" t="str">
        <f>TEXT(MONTH(Table2[[#This Row],[Survey Date]]),"##")&amp;" - "&amp;TEXT(Table2[[#This Row],[Survey Date]],"MMMM")</f>
        <v>9 - September</v>
      </c>
      <c r="CJ71" t="str">
        <f>TEXT(Table2[[#This Row],[Survey Date]],"DD-MMMM")</f>
        <v>01-September</v>
      </c>
      <c r="CK71" t="str">
        <f>"WK "&amp;WEEKNUM(Table2[[#This Row],[Survey Date]],1)</f>
        <v>WK 35</v>
      </c>
      <c r="CL71" t="str">
        <f>VLOOKUP(Table2[[#This Row],[ATTUID]],Roster!C:F,4,FALSE)</f>
        <v>Super 8</v>
      </c>
      <c r="CM71" t="str">
        <f>VLOOKUP(Table2[[#This Row],[ATTUID]],Roster!C:J,8,FALSE)</f>
        <v>agent 72</v>
      </c>
      <c r="CN71" t="str">
        <f>VLOOKUP(Table2[[#This Row],[ATTUID]],Roster!C:X,22,FALSE)</f>
        <v>Wave 26</v>
      </c>
      <c r="CO71">
        <f>IF(Table2[[#This Row],[Request Resolved]]="Yes",1,0)</f>
        <v>1</v>
      </c>
      <c r="CP71">
        <f>IF(Table2[[#This Row],[Request Resolved]]="No",1,0)</f>
        <v>0</v>
      </c>
    </row>
    <row r="72" spans="1:94" x14ac:dyDescent="0.25">
      <c r="A72" s="35">
        <v>208206</v>
      </c>
      <c r="B72" s="12" t="s">
        <v>1297</v>
      </c>
      <c r="C72" s="12" t="s">
        <v>1297</v>
      </c>
      <c r="D72" s="12" t="s">
        <v>1297</v>
      </c>
      <c r="E72" t="s">
        <v>1250</v>
      </c>
      <c r="F72" t="s">
        <v>1420</v>
      </c>
      <c r="G72" s="35">
        <v>89270</v>
      </c>
      <c r="H72" t="s">
        <v>219</v>
      </c>
      <c r="I72" s="35">
        <v>596545</v>
      </c>
      <c r="J72" t="s">
        <v>219</v>
      </c>
      <c r="K72" s="14">
        <v>45170.835416666698</v>
      </c>
      <c r="L72" s="14">
        <v>45169.883333333302</v>
      </c>
      <c r="M72" s="15" t="s">
        <v>220</v>
      </c>
      <c r="N72" s="15" t="s">
        <v>220</v>
      </c>
      <c r="O72" s="15" t="s">
        <v>220</v>
      </c>
      <c r="P72" s="15" t="s">
        <v>223</v>
      </c>
      <c r="Q72" s="15" t="s">
        <v>461</v>
      </c>
      <c r="R72" s="15" t="s">
        <v>219</v>
      </c>
      <c r="S72" s="15" t="s">
        <v>223</v>
      </c>
      <c r="T72" s="15" t="s">
        <v>221</v>
      </c>
      <c r="U72" s="15" t="s">
        <v>219</v>
      </c>
      <c r="V72" t="s">
        <v>265</v>
      </c>
      <c r="W72" t="s">
        <v>225</v>
      </c>
      <c r="X72" t="s">
        <v>265</v>
      </c>
      <c r="Y72" t="s">
        <v>225</v>
      </c>
      <c r="Z72" t="s">
        <v>226</v>
      </c>
      <c r="AA72" t="s">
        <v>219</v>
      </c>
      <c r="AB72" t="s">
        <v>226</v>
      </c>
      <c r="AC72" t="s">
        <v>219</v>
      </c>
      <c r="AD72" s="12" t="s">
        <v>1297</v>
      </c>
      <c r="AE72" t="s">
        <v>227</v>
      </c>
      <c r="AF72" s="12" t="s">
        <v>1297</v>
      </c>
      <c r="AG72" t="s">
        <v>1703</v>
      </c>
      <c r="AH72" t="s">
        <v>228</v>
      </c>
      <c r="AI72" s="12" t="s">
        <v>1297</v>
      </c>
      <c r="AJ72" s="12" t="s">
        <v>1297</v>
      </c>
      <c r="AK72" s="12" t="s">
        <v>1297</v>
      </c>
      <c r="AL72" s="12" t="s">
        <v>1297</v>
      </c>
      <c r="AM72" s="12" t="s">
        <v>1297</v>
      </c>
      <c r="AN72" t="s">
        <v>219</v>
      </c>
      <c r="AO72" t="s">
        <v>219</v>
      </c>
      <c r="AP72" t="s">
        <v>229</v>
      </c>
      <c r="AQ72" t="s">
        <v>230</v>
      </c>
      <c r="AR72" t="s">
        <v>273</v>
      </c>
      <c r="AS72" t="s">
        <v>327</v>
      </c>
      <c r="AT72" t="s">
        <v>220</v>
      </c>
      <c r="AU72" t="s">
        <v>233</v>
      </c>
      <c r="AV72" t="s">
        <v>1773</v>
      </c>
      <c r="AW72" t="s">
        <v>219</v>
      </c>
      <c r="AX72" t="s">
        <v>1703</v>
      </c>
      <c r="AY72" t="s">
        <v>219</v>
      </c>
      <c r="AZ72" t="s">
        <v>219</v>
      </c>
      <c r="BA72" t="s">
        <v>219</v>
      </c>
      <c r="BB72" t="s">
        <v>219</v>
      </c>
      <c r="BC72" t="s">
        <v>234</v>
      </c>
      <c r="BD72" s="12" t="s">
        <v>1297</v>
      </c>
      <c r="BE72" t="s">
        <v>462</v>
      </c>
      <c r="BF72" t="s">
        <v>1297</v>
      </c>
      <c r="BG72" t="s">
        <v>1297</v>
      </c>
      <c r="BH72" t="s">
        <v>305</v>
      </c>
      <c r="BI72" t="s">
        <v>357</v>
      </c>
      <c r="BJ72" t="s">
        <v>329</v>
      </c>
      <c r="BK72" t="s">
        <v>1297</v>
      </c>
      <c r="BL72" t="s">
        <v>229</v>
      </c>
      <c r="BM72" t="s">
        <v>219</v>
      </c>
      <c r="BN72" t="s">
        <v>360</v>
      </c>
      <c r="BO72" t="s">
        <v>219</v>
      </c>
      <c r="BP72" t="s">
        <v>219</v>
      </c>
      <c r="BQ72" t="s">
        <v>1297</v>
      </c>
      <c r="BR72" t="s">
        <v>296</v>
      </c>
      <c r="BS72" t="s">
        <v>1703</v>
      </c>
      <c r="BT72" t="s">
        <v>1703</v>
      </c>
      <c r="BU72" t="s">
        <v>219</v>
      </c>
      <c r="BV72" t="s">
        <v>241</v>
      </c>
      <c r="BW72" t="s">
        <v>220</v>
      </c>
      <c r="BX72" t="s">
        <v>219</v>
      </c>
      <c r="BY72">
        <v>800671080167</v>
      </c>
      <c r="BZ72" t="s">
        <v>242</v>
      </c>
      <c r="CA72" t="s">
        <v>1703</v>
      </c>
      <c r="CB72" s="14">
        <v>45171.389589236103</v>
      </c>
      <c r="CC72" t="s">
        <v>1703</v>
      </c>
      <c r="CD72" t="s">
        <v>1703</v>
      </c>
      <c r="CE72">
        <f>IFERROR(VLOOKUP(Table2[[#This Row],[Overall Rep Satisfaction]],$CS$2:$CV$21,2,FALSE),"")</f>
        <v>1</v>
      </c>
      <c r="CF72">
        <f>IFERROR(VLOOKUP(Table2[[#This Row],[Overall Rep Satisfaction]],$CS$2:$CV$21,3,FALSE),"")</f>
        <v>0</v>
      </c>
      <c r="CG72">
        <f>IFERROR(VLOOKUP(Table2[[#This Row],[Overall Rep Satisfaction]],$CS$2:$CV$21,4,FALSE),"")</f>
        <v>0</v>
      </c>
      <c r="CH72">
        <f>IFERROR(SUM(Table2[[#This Row],[Promoter]:[Detractor]],),"")</f>
        <v>1</v>
      </c>
      <c r="CI72" t="str">
        <f>TEXT(MONTH(Table2[[#This Row],[Survey Date]]),"##")&amp;" - "&amp;TEXT(Table2[[#This Row],[Survey Date]],"MMMM")</f>
        <v>9 - September</v>
      </c>
      <c r="CJ72" t="str">
        <f>TEXT(Table2[[#This Row],[Survey Date]],"DD-MMMM")</f>
        <v>01-September</v>
      </c>
      <c r="CK72" t="str">
        <f>"WK "&amp;WEEKNUM(Table2[[#This Row],[Survey Date]],1)</f>
        <v>WK 35</v>
      </c>
      <c r="CL72" t="str">
        <f>VLOOKUP(Table2[[#This Row],[ATTUID]],Roster!C:F,4,FALSE)</f>
        <v>Super 12</v>
      </c>
      <c r="CM72" t="str">
        <f>VLOOKUP(Table2[[#This Row],[ATTUID]],Roster!C:J,8,FALSE)</f>
        <v>agent 123</v>
      </c>
      <c r="CN72" t="str">
        <f>VLOOKUP(Table2[[#This Row],[ATTUID]],Roster!C:X,22,FALSE)</f>
        <v>Wave 30</v>
      </c>
      <c r="CO72">
        <f>IF(Table2[[#This Row],[Request Resolved]]="Yes",1,0)</f>
        <v>1</v>
      </c>
      <c r="CP72">
        <f>IF(Table2[[#This Row],[Request Resolved]]="No",1,0)</f>
        <v>0</v>
      </c>
    </row>
    <row r="73" spans="1:94" x14ac:dyDescent="0.25">
      <c r="A73" s="35">
        <v>228206</v>
      </c>
      <c r="B73" s="12" t="s">
        <v>1297</v>
      </c>
      <c r="C73" s="12" t="s">
        <v>1297</v>
      </c>
      <c r="D73" s="12" t="s">
        <v>1297</v>
      </c>
      <c r="E73" t="s">
        <v>1159</v>
      </c>
      <c r="F73" t="s">
        <v>1324</v>
      </c>
      <c r="G73" s="35">
        <v>435661</v>
      </c>
      <c r="H73" t="s">
        <v>219</v>
      </c>
      <c r="I73" s="35">
        <v>54337</v>
      </c>
      <c r="J73" t="s">
        <v>219</v>
      </c>
      <c r="K73" s="14">
        <v>45170.859027777798</v>
      </c>
      <c r="L73" s="14">
        <v>45169.7680555556</v>
      </c>
      <c r="M73" s="15" t="s">
        <v>220</v>
      </c>
      <c r="N73" s="15" t="s">
        <v>220</v>
      </c>
      <c r="O73" s="15" t="s">
        <v>220</v>
      </c>
      <c r="P73" s="15" t="s">
        <v>223</v>
      </c>
      <c r="Q73" s="15" t="s">
        <v>463</v>
      </c>
      <c r="R73" s="15" t="s">
        <v>219</v>
      </c>
      <c r="S73" s="15" t="s">
        <v>223</v>
      </c>
      <c r="T73" s="15" t="s">
        <v>221</v>
      </c>
      <c r="U73" s="15" t="s">
        <v>219</v>
      </c>
      <c r="V73" t="s">
        <v>265</v>
      </c>
      <c r="W73" t="s">
        <v>225</v>
      </c>
      <c r="X73" t="s">
        <v>265</v>
      </c>
      <c r="Y73" t="s">
        <v>225</v>
      </c>
      <c r="Z73" t="s">
        <v>226</v>
      </c>
      <c r="AA73" t="s">
        <v>219</v>
      </c>
      <c r="AB73" t="s">
        <v>226</v>
      </c>
      <c r="AC73" t="s">
        <v>219</v>
      </c>
      <c r="AD73" s="12" t="s">
        <v>1297</v>
      </c>
      <c r="AE73" t="s">
        <v>227</v>
      </c>
      <c r="AF73" s="12" t="s">
        <v>1297</v>
      </c>
      <c r="AG73" t="s">
        <v>1703</v>
      </c>
      <c r="AH73" t="s">
        <v>228</v>
      </c>
      <c r="AI73" s="12" t="s">
        <v>1297</v>
      </c>
      <c r="AJ73" s="12" t="s">
        <v>1297</v>
      </c>
      <c r="AK73" s="12" t="s">
        <v>1297</v>
      </c>
      <c r="AL73" s="12" t="s">
        <v>1297</v>
      </c>
      <c r="AM73" s="12" t="s">
        <v>1297</v>
      </c>
      <c r="AN73" t="s">
        <v>219</v>
      </c>
      <c r="AO73" t="s">
        <v>219</v>
      </c>
      <c r="AP73" t="s">
        <v>229</v>
      </c>
      <c r="AQ73" t="s">
        <v>230</v>
      </c>
      <c r="AR73" t="s">
        <v>420</v>
      </c>
      <c r="AS73" t="s">
        <v>421</v>
      </c>
      <c r="AT73" t="s">
        <v>229</v>
      </c>
      <c r="AU73" t="s">
        <v>233</v>
      </c>
      <c r="AV73" t="s">
        <v>1774</v>
      </c>
      <c r="AW73" t="s">
        <v>219</v>
      </c>
      <c r="AX73" t="s">
        <v>1703</v>
      </c>
      <c r="AY73" t="s">
        <v>219</v>
      </c>
      <c r="AZ73" t="s">
        <v>219</v>
      </c>
      <c r="BA73" t="s">
        <v>219</v>
      </c>
      <c r="BB73" t="s">
        <v>219</v>
      </c>
      <c r="BC73" t="s">
        <v>234</v>
      </c>
      <c r="BD73" s="12" t="s">
        <v>1297</v>
      </c>
      <c r="BE73" t="s">
        <v>267</v>
      </c>
      <c r="BF73" t="s">
        <v>1297</v>
      </c>
      <c r="BG73" t="s">
        <v>1297</v>
      </c>
      <c r="BH73" t="s">
        <v>260</v>
      </c>
      <c r="BI73" t="s">
        <v>260</v>
      </c>
      <c r="BJ73" t="s">
        <v>422</v>
      </c>
      <c r="BK73" t="s">
        <v>1297</v>
      </c>
      <c r="BL73" t="s">
        <v>229</v>
      </c>
      <c r="BM73" t="s">
        <v>219</v>
      </c>
      <c r="BN73" t="s">
        <v>363</v>
      </c>
      <c r="BO73" t="s">
        <v>219</v>
      </c>
      <c r="BP73" t="s">
        <v>219</v>
      </c>
      <c r="BQ73" t="s">
        <v>1297</v>
      </c>
      <c r="BR73" t="s">
        <v>240</v>
      </c>
      <c r="BS73" t="s">
        <v>1703</v>
      </c>
      <c r="BT73" t="s">
        <v>1703</v>
      </c>
      <c r="BU73" t="s">
        <v>219</v>
      </c>
      <c r="BV73" t="s">
        <v>241</v>
      </c>
      <c r="BW73" t="s">
        <v>220</v>
      </c>
      <c r="BX73" t="s">
        <v>219</v>
      </c>
      <c r="BY73">
        <v>790259605346</v>
      </c>
      <c r="BZ73" t="s">
        <v>242</v>
      </c>
      <c r="CA73" t="s">
        <v>1703</v>
      </c>
      <c r="CB73" s="14">
        <v>45171.389589236103</v>
      </c>
      <c r="CC73" t="s">
        <v>1703</v>
      </c>
      <c r="CD73" t="s">
        <v>1703</v>
      </c>
      <c r="CE73">
        <f>IFERROR(VLOOKUP(Table2[[#This Row],[Overall Rep Satisfaction]],$CS$2:$CV$21,2,FALSE),"")</f>
        <v>1</v>
      </c>
      <c r="CF73">
        <f>IFERROR(VLOOKUP(Table2[[#This Row],[Overall Rep Satisfaction]],$CS$2:$CV$21,3,FALSE),"")</f>
        <v>0</v>
      </c>
      <c r="CG73">
        <f>IFERROR(VLOOKUP(Table2[[#This Row],[Overall Rep Satisfaction]],$CS$2:$CV$21,4,FALSE),"")</f>
        <v>0</v>
      </c>
      <c r="CH73">
        <f>IFERROR(SUM(Table2[[#This Row],[Promoter]:[Detractor]],),"")</f>
        <v>1</v>
      </c>
      <c r="CI73" t="str">
        <f>TEXT(MONTH(Table2[[#This Row],[Survey Date]]),"##")&amp;" - "&amp;TEXT(Table2[[#This Row],[Survey Date]],"MMMM")</f>
        <v>9 - September</v>
      </c>
      <c r="CJ73" t="str">
        <f>TEXT(Table2[[#This Row],[Survey Date]],"DD-MMMM")</f>
        <v>01-September</v>
      </c>
      <c r="CK73" t="str">
        <f>"WK "&amp;WEEKNUM(Table2[[#This Row],[Survey Date]],1)</f>
        <v>WK 35</v>
      </c>
      <c r="CL73" t="str">
        <f>VLOOKUP(Table2[[#This Row],[ATTUID]],Roster!C:F,4,FALSE)</f>
        <v>Super 9</v>
      </c>
      <c r="CM73" t="str">
        <f>VLOOKUP(Table2[[#This Row],[ATTUID]],Roster!C:J,8,FALSE)</f>
        <v>agent 27</v>
      </c>
      <c r="CN73" t="str">
        <f>VLOOKUP(Table2[[#This Row],[ATTUID]],Roster!C:X,22,FALSE)</f>
        <v>Wave 17</v>
      </c>
      <c r="CO73">
        <f>IF(Table2[[#This Row],[Request Resolved]]="Yes",1,0)</f>
        <v>1</v>
      </c>
      <c r="CP73">
        <f>IF(Table2[[#This Row],[Request Resolved]]="No",1,0)</f>
        <v>0</v>
      </c>
    </row>
    <row r="74" spans="1:94" x14ac:dyDescent="0.25">
      <c r="A74" s="35">
        <v>683206</v>
      </c>
      <c r="B74" s="12" t="s">
        <v>1297</v>
      </c>
      <c r="C74" s="12" t="s">
        <v>1297</v>
      </c>
      <c r="D74" s="12" t="s">
        <v>1297</v>
      </c>
      <c r="E74" t="s">
        <v>1250</v>
      </c>
      <c r="F74" t="s">
        <v>1420</v>
      </c>
      <c r="G74" s="35">
        <v>547859</v>
      </c>
      <c r="H74" t="s">
        <v>219</v>
      </c>
      <c r="I74" s="35">
        <v>249188</v>
      </c>
      <c r="J74" t="s">
        <v>219</v>
      </c>
      <c r="K74" s="14">
        <v>45170.887499999997</v>
      </c>
      <c r="L74" s="14">
        <v>45169.638888888898</v>
      </c>
      <c r="M74" s="15" t="s">
        <v>220</v>
      </c>
      <c r="N74" s="15" t="s">
        <v>220</v>
      </c>
      <c r="O74" s="15" t="s">
        <v>220</v>
      </c>
      <c r="P74" s="15" t="s">
        <v>464</v>
      </c>
      <c r="Q74" s="15" t="s">
        <v>219</v>
      </c>
      <c r="R74" s="15" t="s">
        <v>219</v>
      </c>
      <c r="S74" s="15" t="s">
        <v>465</v>
      </c>
      <c r="T74" s="15" t="s">
        <v>466</v>
      </c>
      <c r="U74" s="15" t="s">
        <v>219</v>
      </c>
      <c r="V74" t="s">
        <v>224</v>
      </c>
      <c r="W74" t="s">
        <v>254</v>
      </c>
      <c r="X74" t="s">
        <v>224</v>
      </c>
      <c r="Y74" t="s">
        <v>254</v>
      </c>
      <c r="Z74" t="s">
        <v>219</v>
      </c>
      <c r="AA74" t="s">
        <v>219</v>
      </c>
      <c r="AB74" t="s">
        <v>219</v>
      </c>
      <c r="AC74" t="s">
        <v>219</v>
      </c>
      <c r="AD74" s="12" t="s">
        <v>1297</v>
      </c>
      <c r="AE74" t="s">
        <v>227</v>
      </c>
      <c r="AF74" s="12" t="s">
        <v>1297</v>
      </c>
      <c r="AG74" t="s">
        <v>1703</v>
      </c>
      <c r="AH74" t="s">
        <v>228</v>
      </c>
      <c r="AI74" s="12" t="s">
        <v>1297</v>
      </c>
      <c r="AJ74" s="12" t="s">
        <v>1297</v>
      </c>
      <c r="AK74" s="12" t="s">
        <v>1297</v>
      </c>
      <c r="AL74" s="12" t="s">
        <v>1297</v>
      </c>
      <c r="AM74" s="12" t="s">
        <v>1297</v>
      </c>
      <c r="AN74" t="s">
        <v>219</v>
      </c>
      <c r="AO74" t="s">
        <v>219</v>
      </c>
      <c r="AP74" t="s">
        <v>229</v>
      </c>
      <c r="AQ74" t="s">
        <v>230</v>
      </c>
      <c r="AR74" t="s">
        <v>273</v>
      </c>
      <c r="AS74" t="s">
        <v>327</v>
      </c>
      <c r="AT74" t="s">
        <v>220</v>
      </c>
      <c r="AU74" t="s">
        <v>233</v>
      </c>
      <c r="AV74" t="s">
        <v>1775</v>
      </c>
      <c r="AW74" t="s">
        <v>2368</v>
      </c>
      <c r="AX74" t="s">
        <v>1703</v>
      </c>
      <c r="AY74" t="s">
        <v>219</v>
      </c>
      <c r="AZ74" t="s">
        <v>219</v>
      </c>
      <c r="BA74" t="s">
        <v>219</v>
      </c>
      <c r="BB74" t="s">
        <v>219</v>
      </c>
      <c r="BC74" t="s">
        <v>234</v>
      </c>
      <c r="BD74" s="12" t="s">
        <v>1297</v>
      </c>
      <c r="BE74" t="s">
        <v>304</v>
      </c>
      <c r="BF74" t="s">
        <v>1297</v>
      </c>
      <c r="BG74" t="s">
        <v>1297</v>
      </c>
      <c r="BH74" t="s">
        <v>236</v>
      </c>
      <c r="BI74" t="s">
        <v>386</v>
      </c>
      <c r="BJ74" t="s">
        <v>302</v>
      </c>
      <c r="BK74" t="s">
        <v>1297</v>
      </c>
      <c r="BL74" t="s">
        <v>229</v>
      </c>
      <c r="BM74" t="s">
        <v>219</v>
      </c>
      <c r="BN74" t="s">
        <v>467</v>
      </c>
      <c r="BO74" t="s">
        <v>219</v>
      </c>
      <c r="BP74" t="s">
        <v>219</v>
      </c>
      <c r="BQ74" t="s">
        <v>1297</v>
      </c>
      <c r="BR74" t="s">
        <v>296</v>
      </c>
      <c r="BS74" t="s">
        <v>1703</v>
      </c>
      <c r="BT74" t="s">
        <v>1703</v>
      </c>
      <c r="BU74" t="s">
        <v>219</v>
      </c>
      <c r="BV74" t="s">
        <v>241</v>
      </c>
      <c r="BW74" t="s">
        <v>220</v>
      </c>
      <c r="BX74" t="s">
        <v>219</v>
      </c>
      <c r="BY74">
        <v>801146565995</v>
      </c>
      <c r="BZ74" t="s">
        <v>242</v>
      </c>
      <c r="CA74" t="s">
        <v>1703</v>
      </c>
      <c r="CB74" s="14">
        <v>45172.245019756898</v>
      </c>
      <c r="CC74" t="s">
        <v>1703</v>
      </c>
      <c r="CD74" t="s">
        <v>1703</v>
      </c>
      <c r="CE74">
        <f>IFERROR(VLOOKUP(Table2[[#This Row],[Overall Rep Satisfaction]],$CS$2:$CV$21,2,FALSE),"")</f>
        <v>0</v>
      </c>
      <c r="CF74">
        <f>IFERROR(VLOOKUP(Table2[[#This Row],[Overall Rep Satisfaction]],$CS$2:$CV$21,3,FALSE),"")</f>
        <v>0</v>
      </c>
      <c r="CG74">
        <f>IFERROR(VLOOKUP(Table2[[#This Row],[Overall Rep Satisfaction]],$CS$2:$CV$21,4,FALSE),"")</f>
        <v>1</v>
      </c>
      <c r="CH74">
        <f>IFERROR(SUM(Table2[[#This Row],[Promoter]:[Detractor]],),"")</f>
        <v>1</v>
      </c>
      <c r="CI74" t="str">
        <f>TEXT(MONTH(Table2[[#This Row],[Survey Date]]),"##")&amp;" - "&amp;TEXT(Table2[[#This Row],[Survey Date]],"MMMM")</f>
        <v>9 - September</v>
      </c>
      <c r="CJ74" t="str">
        <f>TEXT(Table2[[#This Row],[Survey Date]],"DD-MMMM")</f>
        <v>01-September</v>
      </c>
      <c r="CK74" t="str">
        <f>"WK "&amp;WEEKNUM(Table2[[#This Row],[Survey Date]],1)</f>
        <v>WK 35</v>
      </c>
      <c r="CL74" t="str">
        <f>VLOOKUP(Table2[[#This Row],[ATTUID]],Roster!C:F,4,FALSE)</f>
        <v>Super 12</v>
      </c>
      <c r="CM74" t="str">
        <f>VLOOKUP(Table2[[#This Row],[ATTUID]],Roster!C:J,8,FALSE)</f>
        <v>agent 123</v>
      </c>
      <c r="CN74" t="str">
        <f>VLOOKUP(Table2[[#This Row],[ATTUID]],Roster!C:X,22,FALSE)</f>
        <v>Wave 30</v>
      </c>
      <c r="CO74">
        <f>IF(Table2[[#This Row],[Request Resolved]]="Yes",1,0)</f>
        <v>0</v>
      </c>
      <c r="CP74">
        <f>IF(Table2[[#This Row],[Request Resolved]]="No",1,0)</f>
        <v>0</v>
      </c>
    </row>
    <row r="75" spans="1:94" x14ac:dyDescent="0.25">
      <c r="A75" s="35">
        <v>633206</v>
      </c>
      <c r="B75" s="12" t="s">
        <v>1297</v>
      </c>
      <c r="C75" s="12" t="s">
        <v>1297</v>
      </c>
      <c r="D75" s="12" t="s">
        <v>1297</v>
      </c>
      <c r="E75" t="s">
        <v>1250</v>
      </c>
      <c r="F75" t="s">
        <v>1420</v>
      </c>
      <c r="G75" s="35">
        <v>733870</v>
      </c>
      <c r="H75" t="s">
        <v>219</v>
      </c>
      <c r="I75" s="35">
        <v>398133</v>
      </c>
      <c r="J75" t="s">
        <v>219</v>
      </c>
      <c r="K75" s="14">
        <v>45170.929861111101</v>
      </c>
      <c r="L75" s="14">
        <v>45169.534027777801</v>
      </c>
      <c r="M75" s="15" t="s">
        <v>220</v>
      </c>
      <c r="N75" s="15" t="s">
        <v>220</v>
      </c>
      <c r="O75" s="15" t="s">
        <v>220</v>
      </c>
      <c r="P75" s="15" t="s">
        <v>291</v>
      </c>
      <c r="Q75" s="15" t="s">
        <v>468</v>
      </c>
      <c r="R75" s="15" t="s">
        <v>219</v>
      </c>
      <c r="S75" s="15" t="s">
        <v>291</v>
      </c>
      <c r="T75" s="15" t="s">
        <v>221</v>
      </c>
      <c r="U75" s="15" t="s">
        <v>219</v>
      </c>
      <c r="V75" t="s">
        <v>293</v>
      </c>
      <c r="W75" t="s">
        <v>293</v>
      </c>
      <c r="X75" t="s">
        <v>293</v>
      </c>
      <c r="Y75" t="s">
        <v>293</v>
      </c>
      <c r="Z75" t="s">
        <v>226</v>
      </c>
      <c r="AA75" t="s">
        <v>219</v>
      </c>
      <c r="AB75" t="s">
        <v>226</v>
      </c>
      <c r="AC75" t="s">
        <v>219</v>
      </c>
      <c r="AD75" s="12" t="s">
        <v>1297</v>
      </c>
      <c r="AE75" t="s">
        <v>227</v>
      </c>
      <c r="AF75" s="12" t="s">
        <v>1297</v>
      </c>
      <c r="AG75" t="s">
        <v>1703</v>
      </c>
      <c r="AH75" t="s">
        <v>228</v>
      </c>
      <c r="AI75" s="12" t="s">
        <v>1297</v>
      </c>
      <c r="AJ75" s="12" t="s">
        <v>1297</v>
      </c>
      <c r="AK75" s="12" t="s">
        <v>1297</v>
      </c>
      <c r="AL75" s="12" t="s">
        <v>1297</v>
      </c>
      <c r="AM75" s="12" t="s">
        <v>1297</v>
      </c>
      <c r="AN75" t="s">
        <v>219</v>
      </c>
      <c r="AO75" t="s">
        <v>219</v>
      </c>
      <c r="AP75" t="s">
        <v>229</v>
      </c>
      <c r="AQ75" t="s">
        <v>230</v>
      </c>
      <c r="AR75" t="s">
        <v>231</v>
      </c>
      <c r="AS75" t="s">
        <v>258</v>
      </c>
      <c r="AT75" t="s">
        <v>220</v>
      </c>
      <c r="AU75" t="s">
        <v>233</v>
      </c>
      <c r="AV75" t="s">
        <v>1776</v>
      </c>
      <c r="AW75" t="s">
        <v>219</v>
      </c>
      <c r="AX75" t="s">
        <v>1703</v>
      </c>
      <c r="AY75" t="s">
        <v>219</v>
      </c>
      <c r="AZ75" t="s">
        <v>219</v>
      </c>
      <c r="BA75" t="s">
        <v>219</v>
      </c>
      <c r="BB75" t="s">
        <v>219</v>
      </c>
      <c r="BC75" t="s">
        <v>234</v>
      </c>
      <c r="BD75" s="12" t="s">
        <v>1297</v>
      </c>
      <c r="BE75" t="s">
        <v>259</v>
      </c>
      <c r="BF75" t="s">
        <v>1297</v>
      </c>
      <c r="BG75" t="s">
        <v>1297</v>
      </c>
      <c r="BH75" t="s">
        <v>305</v>
      </c>
      <c r="BI75" t="s">
        <v>406</v>
      </c>
      <c r="BJ75" t="s">
        <v>261</v>
      </c>
      <c r="BK75" t="s">
        <v>1297</v>
      </c>
      <c r="BL75" t="s">
        <v>229</v>
      </c>
      <c r="BM75" t="s">
        <v>219</v>
      </c>
      <c r="BN75" t="s">
        <v>454</v>
      </c>
      <c r="BO75" t="s">
        <v>219</v>
      </c>
      <c r="BP75" t="s">
        <v>219</v>
      </c>
      <c r="BQ75" t="s">
        <v>1297</v>
      </c>
      <c r="BR75" t="s">
        <v>296</v>
      </c>
      <c r="BS75" t="s">
        <v>1703</v>
      </c>
      <c r="BT75" t="s">
        <v>1703</v>
      </c>
      <c r="BU75" t="s">
        <v>219</v>
      </c>
      <c r="BV75" t="s">
        <v>241</v>
      </c>
      <c r="BW75" t="s">
        <v>220</v>
      </c>
      <c r="BX75" t="s">
        <v>219</v>
      </c>
      <c r="BY75">
        <v>801178932066</v>
      </c>
      <c r="BZ75" t="s">
        <v>242</v>
      </c>
      <c r="CA75" t="s">
        <v>1703</v>
      </c>
      <c r="CB75" s="14">
        <v>45171.389589236103</v>
      </c>
      <c r="CC75" t="s">
        <v>1703</v>
      </c>
      <c r="CD75" t="s">
        <v>1703</v>
      </c>
      <c r="CE75">
        <f>IFERROR(VLOOKUP(Table2[[#This Row],[Overall Rep Satisfaction]],$CS$2:$CV$21,2,FALSE),"")</f>
        <v>1</v>
      </c>
      <c r="CF75">
        <f>IFERROR(VLOOKUP(Table2[[#This Row],[Overall Rep Satisfaction]],$CS$2:$CV$21,3,FALSE),"")</f>
        <v>0</v>
      </c>
      <c r="CG75">
        <f>IFERROR(VLOOKUP(Table2[[#This Row],[Overall Rep Satisfaction]],$CS$2:$CV$21,4,FALSE),"")</f>
        <v>0</v>
      </c>
      <c r="CH75">
        <f>IFERROR(SUM(Table2[[#This Row],[Promoter]:[Detractor]],),"")</f>
        <v>1</v>
      </c>
      <c r="CI75" t="str">
        <f>TEXT(MONTH(Table2[[#This Row],[Survey Date]]),"##")&amp;" - "&amp;TEXT(Table2[[#This Row],[Survey Date]],"MMMM")</f>
        <v>9 - September</v>
      </c>
      <c r="CJ75" t="str">
        <f>TEXT(Table2[[#This Row],[Survey Date]],"DD-MMMM")</f>
        <v>01-September</v>
      </c>
      <c r="CK75" t="str">
        <f>"WK "&amp;WEEKNUM(Table2[[#This Row],[Survey Date]],1)</f>
        <v>WK 35</v>
      </c>
      <c r="CL75" t="str">
        <f>VLOOKUP(Table2[[#This Row],[ATTUID]],Roster!C:F,4,FALSE)</f>
        <v>Super 12</v>
      </c>
      <c r="CM75" t="str">
        <f>VLOOKUP(Table2[[#This Row],[ATTUID]],Roster!C:J,8,FALSE)</f>
        <v>agent 123</v>
      </c>
      <c r="CN75" t="str">
        <f>VLOOKUP(Table2[[#This Row],[ATTUID]],Roster!C:X,22,FALSE)</f>
        <v>Wave 30</v>
      </c>
      <c r="CO75">
        <f>IF(Table2[[#This Row],[Request Resolved]]="Yes",1,0)</f>
        <v>1</v>
      </c>
      <c r="CP75">
        <f>IF(Table2[[#This Row],[Request Resolved]]="No",1,0)</f>
        <v>0</v>
      </c>
    </row>
    <row r="76" spans="1:94" ht="30" x14ac:dyDescent="0.25">
      <c r="A76" s="35">
        <v>539206</v>
      </c>
      <c r="B76" s="12" t="s">
        <v>1297</v>
      </c>
      <c r="C76" s="12" t="s">
        <v>1297</v>
      </c>
      <c r="D76" s="12" t="s">
        <v>1297</v>
      </c>
      <c r="E76" t="s">
        <v>1271</v>
      </c>
      <c r="F76" t="s">
        <v>1445</v>
      </c>
      <c r="G76" s="35">
        <v>760470</v>
      </c>
      <c r="H76" t="s">
        <v>219</v>
      </c>
      <c r="I76" s="35">
        <v>958534</v>
      </c>
      <c r="J76" t="s">
        <v>219</v>
      </c>
      <c r="K76" s="14">
        <v>45170.945138888899</v>
      </c>
      <c r="L76" s="14">
        <v>45168.510416666701</v>
      </c>
      <c r="M76" s="15" t="s">
        <v>220</v>
      </c>
      <c r="N76" s="15" t="s">
        <v>220</v>
      </c>
      <c r="O76" s="15" t="s">
        <v>220</v>
      </c>
      <c r="P76" s="15" t="s">
        <v>469</v>
      </c>
      <c r="Q76" s="15" t="s">
        <v>470</v>
      </c>
      <c r="R76" s="15" t="s">
        <v>219</v>
      </c>
      <c r="S76" s="15" t="s">
        <v>469</v>
      </c>
      <c r="T76" s="15" t="s">
        <v>221</v>
      </c>
      <c r="U76" s="15" t="s">
        <v>219</v>
      </c>
      <c r="V76" t="s">
        <v>297</v>
      </c>
      <c r="W76" t="s">
        <v>297</v>
      </c>
      <c r="X76" t="s">
        <v>297</v>
      </c>
      <c r="Y76" t="s">
        <v>297</v>
      </c>
      <c r="Z76" t="s">
        <v>226</v>
      </c>
      <c r="AA76" t="s">
        <v>219</v>
      </c>
      <c r="AB76" t="s">
        <v>226</v>
      </c>
      <c r="AC76" t="s">
        <v>219</v>
      </c>
      <c r="AD76" s="12" t="s">
        <v>1297</v>
      </c>
      <c r="AE76" t="s">
        <v>227</v>
      </c>
      <c r="AF76" s="12" t="s">
        <v>1297</v>
      </c>
      <c r="AG76" t="s">
        <v>1703</v>
      </c>
      <c r="AH76" t="s">
        <v>228</v>
      </c>
      <c r="AI76" s="12" t="s">
        <v>1297</v>
      </c>
      <c r="AJ76" s="12" t="s">
        <v>1297</v>
      </c>
      <c r="AK76" s="12" t="s">
        <v>1297</v>
      </c>
      <c r="AL76" s="12" t="s">
        <v>1297</v>
      </c>
      <c r="AM76" s="12" t="s">
        <v>1297</v>
      </c>
      <c r="AN76" t="s">
        <v>219</v>
      </c>
      <c r="AO76" t="s">
        <v>219</v>
      </c>
      <c r="AP76" t="s">
        <v>229</v>
      </c>
      <c r="AQ76" t="s">
        <v>230</v>
      </c>
      <c r="AR76" t="s">
        <v>273</v>
      </c>
      <c r="AS76" t="s">
        <v>311</v>
      </c>
      <c r="AT76" t="s">
        <v>220</v>
      </c>
      <c r="AU76" t="s">
        <v>233</v>
      </c>
      <c r="AV76" t="s">
        <v>1777</v>
      </c>
      <c r="AW76" t="s">
        <v>2368</v>
      </c>
      <c r="AX76" t="s">
        <v>1703</v>
      </c>
      <c r="AY76" t="s">
        <v>219</v>
      </c>
      <c r="AZ76" t="s">
        <v>219</v>
      </c>
      <c r="BA76" t="s">
        <v>219</v>
      </c>
      <c r="BB76" t="s">
        <v>219</v>
      </c>
      <c r="BC76" t="s">
        <v>234</v>
      </c>
      <c r="BD76" s="12" t="s">
        <v>1297</v>
      </c>
      <c r="BE76" t="s">
        <v>259</v>
      </c>
      <c r="BF76" t="s">
        <v>1297</v>
      </c>
      <c r="BG76" t="s">
        <v>1297</v>
      </c>
      <c r="BH76" t="s">
        <v>300</v>
      </c>
      <c r="BI76" t="s">
        <v>471</v>
      </c>
      <c r="BJ76" t="s">
        <v>277</v>
      </c>
      <c r="BK76" t="s">
        <v>1297</v>
      </c>
      <c r="BL76" t="s">
        <v>229</v>
      </c>
      <c r="BM76" t="s">
        <v>219</v>
      </c>
      <c r="BN76" t="s">
        <v>472</v>
      </c>
      <c r="BO76" t="s">
        <v>219</v>
      </c>
      <c r="BP76" t="s">
        <v>219</v>
      </c>
      <c r="BQ76" t="s">
        <v>1297</v>
      </c>
      <c r="BR76" t="s">
        <v>253</v>
      </c>
      <c r="BS76" t="s">
        <v>1703</v>
      </c>
      <c r="BT76" t="s">
        <v>1703</v>
      </c>
      <c r="BU76" t="s">
        <v>219</v>
      </c>
      <c r="BV76" t="s">
        <v>241</v>
      </c>
      <c r="BW76" t="s">
        <v>220</v>
      </c>
      <c r="BX76" t="s">
        <v>219</v>
      </c>
      <c r="BY76">
        <v>800712699621</v>
      </c>
      <c r="BZ76" t="s">
        <v>242</v>
      </c>
      <c r="CA76" t="s">
        <v>1703</v>
      </c>
      <c r="CB76" s="14">
        <v>45171.389589236103</v>
      </c>
      <c r="CC76" t="s">
        <v>1703</v>
      </c>
      <c r="CD76" t="s">
        <v>1703</v>
      </c>
      <c r="CE76">
        <f>IFERROR(VLOOKUP(Table2[[#This Row],[Overall Rep Satisfaction]],$CS$2:$CV$21,2,FALSE),"")</f>
        <v>0</v>
      </c>
      <c r="CF76">
        <f>IFERROR(VLOOKUP(Table2[[#This Row],[Overall Rep Satisfaction]],$CS$2:$CV$21,3,FALSE),"")</f>
        <v>0</v>
      </c>
      <c r="CG76">
        <f>IFERROR(VLOOKUP(Table2[[#This Row],[Overall Rep Satisfaction]],$CS$2:$CV$21,4,FALSE),"")</f>
        <v>1</v>
      </c>
      <c r="CH76">
        <f>IFERROR(SUM(Table2[[#This Row],[Promoter]:[Detractor]],),"")</f>
        <v>1</v>
      </c>
      <c r="CI76" t="str">
        <f>TEXT(MONTH(Table2[[#This Row],[Survey Date]]),"##")&amp;" - "&amp;TEXT(Table2[[#This Row],[Survey Date]],"MMMM")</f>
        <v>9 - September</v>
      </c>
      <c r="CJ76" t="str">
        <f>TEXT(Table2[[#This Row],[Survey Date]],"DD-MMMM")</f>
        <v>01-September</v>
      </c>
      <c r="CK76" t="str">
        <f>"WK "&amp;WEEKNUM(Table2[[#This Row],[Survey Date]],1)</f>
        <v>WK 35</v>
      </c>
      <c r="CL76" t="str">
        <f>VLOOKUP(Table2[[#This Row],[ATTUID]],Roster!C:F,4,FALSE)</f>
        <v>Super 4</v>
      </c>
      <c r="CM76" t="str">
        <f>VLOOKUP(Table2[[#This Row],[ATTUID]],Roster!C:J,8,FALSE)</f>
        <v>agent 148</v>
      </c>
      <c r="CN76" t="str">
        <f>VLOOKUP(Table2[[#This Row],[ATTUID]],Roster!C:X,22,FALSE)</f>
        <v>Wave 31</v>
      </c>
      <c r="CO76">
        <f>IF(Table2[[#This Row],[Request Resolved]]="Yes",1,0)</f>
        <v>1</v>
      </c>
      <c r="CP76">
        <f>IF(Table2[[#This Row],[Request Resolved]]="No",1,0)</f>
        <v>0</v>
      </c>
    </row>
    <row r="77" spans="1:94" x14ac:dyDescent="0.25">
      <c r="A77" s="35">
        <v>819206</v>
      </c>
      <c r="B77" s="12" t="s">
        <v>1297</v>
      </c>
      <c r="C77" s="12" t="s">
        <v>1297</v>
      </c>
      <c r="D77" s="12" t="s">
        <v>1297</v>
      </c>
      <c r="E77" t="s">
        <v>1247</v>
      </c>
      <c r="F77" t="s">
        <v>1416</v>
      </c>
      <c r="G77" s="35">
        <v>570702</v>
      </c>
      <c r="H77" t="s">
        <v>219</v>
      </c>
      <c r="I77" s="35">
        <v>91337</v>
      </c>
      <c r="J77" t="s">
        <v>219</v>
      </c>
      <c r="K77" s="14">
        <v>45171.014583333301</v>
      </c>
      <c r="L77" s="14">
        <v>45169.738194444399</v>
      </c>
      <c r="M77" s="15" t="s">
        <v>220</v>
      </c>
      <c r="N77" s="15" t="s">
        <v>220</v>
      </c>
      <c r="O77" s="15" t="s">
        <v>220</v>
      </c>
      <c r="P77" s="15" t="s">
        <v>291</v>
      </c>
      <c r="Q77" s="15" t="s">
        <v>219</v>
      </c>
      <c r="R77" s="15" t="s">
        <v>219</v>
      </c>
      <c r="S77" s="15" t="s">
        <v>291</v>
      </c>
      <c r="T77" s="15" t="s">
        <v>221</v>
      </c>
      <c r="U77" s="15" t="s">
        <v>219</v>
      </c>
      <c r="V77" t="s">
        <v>293</v>
      </c>
      <c r="W77" t="s">
        <v>293</v>
      </c>
      <c r="X77" t="s">
        <v>293</v>
      </c>
      <c r="Y77" t="s">
        <v>293</v>
      </c>
      <c r="Z77" t="s">
        <v>226</v>
      </c>
      <c r="AA77" t="s">
        <v>219</v>
      </c>
      <c r="AB77" t="s">
        <v>226</v>
      </c>
      <c r="AC77" t="s">
        <v>219</v>
      </c>
      <c r="AD77" s="12" t="s">
        <v>1297</v>
      </c>
      <c r="AE77" t="s">
        <v>227</v>
      </c>
      <c r="AF77" s="12" t="s">
        <v>1297</v>
      </c>
      <c r="AG77" t="s">
        <v>1703</v>
      </c>
      <c r="AH77" t="s">
        <v>228</v>
      </c>
      <c r="AI77" s="12" t="s">
        <v>1297</v>
      </c>
      <c r="AJ77" s="12" t="s">
        <v>1297</v>
      </c>
      <c r="AK77" s="12" t="s">
        <v>1297</v>
      </c>
      <c r="AL77" s="12" t="s">
        <v>1297</v>
      </c>
      <c r="AM77" s="12" t="s">
        <v>1297</v>
      </c>
      <c r="AN77" t="s">
        <v>219</v>
      </c>
      <c r="AO77" t="s">
        <v>219</v>
      </c>
      <c r="AP77" t="s">
        <v>229</v>
      </c>
      <c r="AQ77" t="s">
        <v>230</v>
      </c>
      <c r="AR77" t="s">
        <v>420</v>
      </c>
      <c r="AS77" t="s">
        <v>473</v>
      </c>
      <c r="AT77" t="s">
        <v>229</v>
      </c>
      <c r="AU77" t="s">
        <v>233</v>
      </c>
      <c r="AV77" t="s">
        <v>1778</v>
      </c>
      <c r="AW77" t="s">
        <v>2368</v>
      </c>
      <c r="AX77" t="s">
        <v>1703</v>
      </c>
      <c r="AY77" t="s">
        <v>219</v>
      </c>
      <c r="AZ77" t="s">
        <v>474</v>
      </c>
      <c r="BA77" t="s">
        <v>475</v>
      </c>
      <c r="BB77" t="s">
        <v>286</v>
      </c>
      <c r="BC77" t="s">
        <v>234</v>
      </c>
      <c r="BD77" s="12" t="s">
        <v>1297</v>
      </c>
      <c r="BE77" t="s">
        <v>476</v>
      </c>
      <c r="BF77" t="s">
        <v>1297</v>
      </c>
      <c r="BG77" t="s">
        <v>1297</v>
      </c>
      <c r="BH77" t="s">
        <v>312</v>
      </c>
      <c r="BI77" t="s">
        <v>313</v>
      </c>
      <c r="BJ77" t="s">
        <v>422</v>
      </c>
      <c r="BK77" t="s">
        <v>1297</v>
      </c>
      <c r="BL77" t="s">
        <v>229</v>
      </c>
      <c r="BM77" t="s">
        <v>219</v>
      </c>
      <c r="BN77" t="s">
        <v>477</v>
      </c>
      <c r="BO77" t="s">
        <v>219</v>
      </c>
      <c r="BP77" t="s">
        <v>219</v>
      </c>
      <c r="BQ77" t="s">
        <v>1297</v>
      </c>
      <c r="BR77" t="s">
        <v>296</v>
      </c>
      <c r="BS77" t="s">
        <v>1703</v>
      </c>
      <c r="BT77" t="s">
        <v>1703</v>
      </c>
      <c r="BU77" t="s">
        <v>219</v>
      </c>
      <c r="BV77" t="s">
        <v>241</v>
      </c>
      <c r="BW77" t="s">
        <v>220</v>
      </c>
      <c r="BX77" t="s">
        <v>219</v>
      </c>
      <c r="BY77">
        <v>790295861061</v>
      </c>
      <c r="BZ77" t="s">
        <v>242</v>
      </c>
      <c r="CA77" t="s">
        <v>1703</v>
      </c>
      <c r="CB77" s="14">
        <v>45172.245019756898</v>
      </c>
      <c r="CC77" t="s">
        <v>1703</v>
      </c>
      <c r="CD77" t="s">
        <v>1703</v>
      </c>
      <c r="CE77">
        <f>IFERROR(VLOOKUP(Table2[[#This Row],[Overall Rep Satisfaction]],$CS$2:$CV$21,2,FALSE),"")</f>
        <v>1</v>
      </c>
      <c r="CF77">
        <f>IFERROR(VLOOKUP(Table2[[#This Row],[Overall Rep Satisfaction]],$CS$2:$CV$21,3,FALSE),"")</f>
        <v>0</v>
      </c>
      <c r="CG77">
        <f>IFERROR(VLOOKUP(Table2[[#This Row],[Overall Rep Satisfaction]],$CS$2:$CV$21,4,FALSE),"")</f>
        <v>0</v>
      </c>
      <c r="CH77">
        <f>IFERROR(SUM(Table2[[#This Row],[Promoter]:[Detractor]],),"")</f>
        <v>1</v>
      </c>
      <c r="CI77" t="str">
        <f>TEXT(MONTH(Table2[[#This Row],[Survey Date]]),"##")&amp;" - "&amp;TEXT(Table2[[#This Row],[Survey Date]],"MMMM")</f>
        <v>9 - September</v>
      </c>
      <c r="CJ77" t="str">
        <f>TEXT(Table2[[#This Row],[Survey Date]],"DD-MMMM")</f>
        <v>02-September</v>
      </c>
      <c r="CK77" t="str">
        <f>"WK "&amp;WEEKNUM(Table2[[#This Row],[Survey Date]],1)</f>
        <v>WK 35</v>
      </c>
      <c r="CL77" t="str">
        <f>VLOOKUP(Table2[[#This Row],[ATTUID]],Roster!C:F,4,FALSE)</f>
        <v>Super 12</v>
      </c>
      <c r="CM77" t="str">
        <f>VLOOKUP(Table2[[#This Row],[ATTUID]],Roster!C:J,8,FALSE)</f>
        <v>agent 119</v>
      </c>
      <c r="CN77" t="str">
        <f>VLOOKUP(Table2[[#This Row],[ATTUID]],Roster!C:X,22,FALSE)</f>
        <v>Wave 30</v>
      </c>
      <c r="CO77">
        <f>IF(Table2[[#This Row],[Request Resolved]]="Yes",1,0)</f>
        <v>1</v>
      </c>
      <c r="CP77">
        <f>IF(Table2[[#This Row],[Request Resolved]]="No",1,0)</f>
        <v>0</v>
      </c>
    </row>
    <row r="78" spans="1:94" x14ac:dyDescent="0.25">
      <c r="A78" s="35">
        <v>634206</v>
      </c>
      <c r="B78" s="12" t="s">
        <v>1297</v>
      </c>
      <c r="C78" s="12" t="s">
        <v>1297</v>
      </c>
      <c r="D78" s="12" t="s">
        <v>1297</v>
      </c>
      <c r="E78" t="s">
        <v>1280</v>
      </c>
      <c r="F78" t="s">
        <v>1455</v>
      </c>
      <c r="G78" s="35">
        <v>35847</v>
      </c>
      <c r="H78" t="s">
        <v>219</v>
      </c>
      <c r="I78" s="35">
        <v>965232</v>
      </c>
      <c r="J78" t="s">
        <v>219</v>
      </c>
      <c r="K78" s="14">
        <v>45171.023611111101</v>
      </c>
      <c r="L78" s="14">
        <v>45169.586805555598</v>
      </c>
      <c r="M78" s="15" t="s">
        <v>220</v>
      </c>
      <c r="N78" s="15" t="s">
        <v>229</v>
      </c>
      <c r="O78" s="15" t="s">
        <v>220</v>
      </c>
      <c r="P78" s="15" t="s">
        <v>221</v>
      </c>
      <c r="Q78" s="15" t="s">
        <v>478</v>
      </c>
      <c r="R78" s="15" t="s">
        <v>229</v>
      </c>
      <c r="S78" s="15" t="s">
        <v>221</v>
      </c>
      <c r="T78" s="15" t="s">
        <v>316</v>
      </c>
      <c r="U78" s="15" t="s">
        <v>219</v>
      </c>
      <c r="V78" t="s">
        <v>224</v>
      </c>
      <c r="W78" t="s">
        <v>254</v>
      </c>
      <c r="X78" t="s">
        <v>224</v>
      </c>
      <c r="Y78" t="s">
        <v>254</v>
      </c>
      <c r="Z78" t="s">
        <v>317</v>
      </c>
      <c r="AA78" t="s">
        <v>219</v>
      </c>
      <c r="AB78" t="s">
        <v>317</v>
      </c>
      <c r="AC78" t="s">
        <v>219</v>
      </c>
      <c r="AD78" s="12" t="s">
        <v>1297</v>
      </c>
      <c r="AE78" t="s">
        <v>227</v>
      </c>
      <c r="AF78" s="12" t="s">
        <v>1297</v>
      </c>
      <c r="AG78" t="s">
        <v>1703</v>
      </c>
      <c r="AH78" t="s">
        <v>228</v>
      </c>
      <c r="AI78" s="12" t="s">
        <v>1297</v>
      </c>
      <c r="AJ78" s="12" t="s">
        <v>1297</v>
      </c>
      <c r="AK78" s="12" t="s">
        <v>1297</v>
      </c>
      <c r="AL78" s="12" t="s">
        <v>1297</v>
      </c>
      <c r="AM78" s="12" t="s">
        <v>1297</v>
      </c>
      <c r="AN78" t="s">
        <v>219</v>
      </c>
      <c r="AO78" t="s">
        <v>219</v>
      </c>
      <c r="AP78" t="s">
        <v>229</v>
      </c>
      <c r="AQ78" t="s">
        <v>230</v>
      </c>
      <c r="AR78" t="s">
        <v>281</v>
      </c>
      <c r="AS78" t="s">
        <v>361</v>
      </c>
      <c r="AT78" t="s">
        <v>220</v>
      </c>
      <c r="AU78" t="s">
        <v>233</v>
      </c>
      <c r="AV78" t="s">
        <v>1779</v>
      </c>
      <c r="AW78" t="s">
        <v>2368</v>
      </c>
      <c r="AX78" t="s">
        <v>1703</v>
      </c>
      <c r="AY78" t="s">
        <v>219</v>
      </c>
      <c r="AZ78" t="s">
        <v>219</v>
      </c>
      <c r="BA78" t="s">
        <v>219</v>
      </c>
      <c r="BB78" t="s">
        <v>219</v>
      </c>
      <c r="BC78" t="s">
        <v>234</v>
      </c>
      <c r="BD78" s="12" t="s">
        <v>1297</v>
      </c>
      <c r="BE78" t="s">
        <v>304</v>
      </c>
      <c r="BF78" t="s">
        <v>1297</v>
      </c>
      <c r="BG78" t="s">
        <v>1297</v>
      </c>
      <c r="BH78" t="s">
        <v>236</v>
      </c>
      <c r="BI78" t="s">
        <v>250</v>
      </c>
      <c r="BJ78" t="s">
        <v>362</v>
      </c>
      <c r="BK78" t="s">
        <v>1297</v>
      </c>
      <c r="BL78" t="s">
        <v>229</v>
      </c>
      <c r="BM78" t="s">
        <v>219</v>
      </c>
      <c r="BN78" t="s">
        <v>252</v>
      </c>
      <c r="BO78" t="s">
        <v>219</v>
      </c>
      <c r="BP78" t="s">
        <v>219</v>
      </c>
      <c r="BQ78" t="s">
        <v>1297</v>
      </c>
      <c r="BR78" t="s">
        <v>240</v>
      </c>
      <c r="BS78" t="s">
        <v>1703</v>
      </c>
      <c r="BT78" t="s">
        <v>1703</v>
      </c>
      <c r="BU78" t="s">
        <v>219</v>
      </c>
      <c r="BV78" t="s">
        <v>241</v>
      </c>
      <c r="BW78" t="s">
        <v>220</v>
      </c>
      <c r="BX78" t="s">
        <v>219</v>
      </c>
      <c r="BY78">
        <v>800026189776</v>
      </c>
      <c r="BZ78" t="s">
        <v>242</v>
      </c>
      <c r="CA78" t="s">
        <v>1703</v>
      </c>
      <c r="CB78" s="14">
        <v>45171.389589236103</v>
      </c>
      <c r="CC78" t="s">
        <v>1703</v>
      </c>
      <c r="CD78" t="s">
        <v>1703</v>
      </c>
      <c r="CE78">
        <f>IFERROR(VLOOKUP(Table2[[#This Row],[Overall Rep Satisfaction]],$CS$2:$CV$21,2,FALSE),"")</f>
        <v>0</v>
      </c>
      <c r="CF78">
        <f>IFERROR(VLOOKUP(Table2[[#This Row],[Overall Rep Satisfaction]],$CS$2:$CV$21,3,FALSE),"")</f>
        <v>0</v>
      </c>
      <c r="CG78">
        <f>IFERROR(VLOOKUP(Table2[[#This Row],[Overall Rep Satisfaction]],$CS$2:$CV$21,4,FALSE),"")</f>
        <v>1</v>
      </c>
      <c r="CH78">
        <f>IFERROR(SUM(Table2[[#This Row],[Promoter]:[Detractor]],),"")</f>
        <v>1</v>
      </c>
      <c r="CI78" t="str">
        <f>TEXT(MONTH(Table2[[#This Row],[Survey Date]]),"##")&amp;" - "&amp;TEXT(Table2[[#This Row],[Survey Date]],"MMMM")</f>
        <v>9 - September</v>
      </c>
      <c r="CJ78" t="str">
        <f>TEXT(Table2[[#This Row],[Survey Date]],"DD-MMMM")</f>
        <v>02-September</v>
      </c>
      <c r="CK78" t="str">
        <f>"WK "&amp;WEEKNUM(Table2[[#This Row],[Survey Date]],1)</f>
        <v>WK 35</v>
      </c>
      <c r="CL78" t="str">
        <f>VLOOKUP(Table2[[#This Row],[ATTUID]],Roster!C:F,4,FALSE)</f>
        <v>Super 9</v>
      </c>
      <c r="CM78" t="str">
        <f>VLOOKUP(Table2[[#This Row],[ATTUID]],Roster!C:J,8,FALSE)</f>
        <v>agent 158</v>
      </c>
      <c r="CN78" t="str">
        <f>VLOOKUP(Table2[[#This Row],[ATTUID]],Roster!C:X,22,FALSE)</f>
        <v>Wave 9</v>
      </c>
      <c r="CO78">
        <f>IF(Table2[[#This Row],[Request Resolved]]="Yes",1,0)</f>
        <v>0</v>
      </c>
      <c r="CP78">
        <f>IF(Table2[[#This Row],[Request Resolved]]="No",1,0)</f>
        <v>1</v>
      </c>
    </row>
    <row r="79" spans="1:94" x14ac:dyDescent="0.25">
      <c r="A79" s="35">
        <v>698206</v>
      </c>
      <c r="B79" s="12" t="s">
        <v>1297</v>
      </c>
      <c r="C79" s="12" t="s">
        <v>1297</v>
      </c>
      <c r="D79" s="12" t="s">
        <v>1297</v>
      </c>
      <c r="E79" t="s">
        <v>1259</v>
      </c>
      <c r="F79" t="s">
        <v>1430</v>
      </c>
      <c r="G79" s="35">
        <v>255845</v>
      </c>
      <c r="H79" t="s">
        <v>219</v>
      </c>
      <c r="I79" s="35">
        <v>371319</v>
      </c>
      <c r="J79" t="s">
        <v>219</v>
      </c>
      <c r="K79" s="14">
        <v>45171.047222222202</v>
      </c>
      <c r="L79" s="14">
        <v>45169.429861111101</v>
      </c>
      <c r="M79" s="15" t="s">
        <v>220</v>
      </c>
      <c r="N79" s="15" t="s">
        <v>220</v>
      </c>
      <c r="O79" s="15" t="s">
        <v>220</v>
      </c>
      <c r="P79" s="15" t="s">
        <v>223</v>
      </c>
      <c r="Q79" s="15" t="s">
        <v>219</v>
      </c>
      <c r="R79" s="15" t="s">
        <v>219</v>
      </c>
      <c r="S79" s="15" t="s">
        <v>223</v>
      </c>
      <c r="T79" s="15" t="s">
        <v>326</v>
      </c>
      <c r="U79" s="15" t="s">
        <v>219</v>
      </c>
      <c r="V79" t="s">
        <v>265</v>
      </c>
      <c r="W79" t="s">
        <v>225</v>
      </c>
      <c r="X79" t="s">
        <v>265</v>
      </c>
      <c r="Y79" t="s">
        <v>225</v>
      </c>
      <c r="Z79" t="s">
        <v>226</v>
      </c>
      <c r="AA79" t="s">
        <v>219</v>
      </c>
      <c r="AB79" t="s">
        <v>226</v>
      </c>
      <c r="AC79" t="s">
        <v>219</v>
      </c>
      <c r="AD79" s="12" t="s">
        <v>1297</v>
      </c>
      <c r="AE79" t="s">
        <v>227</v>
      </c>
      <c r="AF79" s="12" t="s">
        <v>1297</v>
      </c>
      <c r="AG79" t="s">
        <v>1703</v>
      </c>
      <c r="AH79" t="s">
        <v>228</v>
      </c>
      <c r="AI79" s="12" t="s">
        <v>1297</v>
      </c>
      <c r="AJ79" s="12" t="s">
        <v>1297</v>
      </c>
      <c r="AK79" s="12" t="s">
        <v>1297</v>
      </c>
      <c r="AL79" s="12" t="s">
        <v>1297</v>
      </c>
      <c r="AM79" s="12" t="s">
        <v>1297</v>
      </c>
      <c r="AN79" t="s">
        <v>219</v>
      </c>
      <c r="AO79" t="s">
        <v>219</v>
      </c>
      <c r="AP79" t="s">
        <v>229</v>
      </c>
      <c r="AQ79" t="s">
        <v>230</v>
      </c>
      <c r="AR79" t="s">
        <v>247</v>
      </c>
      <c r="AS79" t="s">
        <v>383</v>
      </c>
      <c r="AT79" t="s">
        <v>220</v>
      </c>
      <c r="AU79" t="s">
        <v>233</v>
      </c>
      <c r="AV79" t="s">
        <v>1780</v>
      </c>
      <c r="AW79" t="s">
        <v>219</v>
      </c>
      <c r="AX79" t="s">
        <v>1703</v>
      </c>
      <c r="AY79" t="s">
        <v>219</v>
      </c>
      <c r="AZ79" t="s">
        <v>479</v>
      </c>
      <c r="BA79" t="s">
        <v>480</v>
      </c>
      <c r="BB79" t="s">
        <v>286</v>
      </c>
      <c r="BC79" t="s">
        <v>234</v>
      </c>
      <c r="BD79" s="12" t="s">
        <v>1297</v>
      </c>
      <c r="BE79" t="s">
        <v>267</v>
      </c>
      <c r="BF79" t="s">
        <v>1297</v>
      </c>
      <c r="BG79" t="s">
        <v>1297</v>
      </c>
      <c r="BH79" t="s">
        <v>260</v>
      </c>
      <c r="BI79" t="s">
        <v>375</v>
      </c>
      <c r="BJ79" t="s">
        <v>384</v>
      </c>
      <c r="BK79" t="s">
        <v>1297</v>
      </c>
      <c r="BL79" t="s">
        <v>229</v>
      </c>
      <c r="BM79" t="s">
        <v>219</v>
      </c>
      <c r="BN79" t="s">
        <v>377</v>
      </c>
      <c r="BO79" t="s">
        <v>219</v>
      </c>
      <c r="BP79" t="s">
        <v>219</v>
      </c>
      <c r="BQ79" t="s">
        <v>1297</v>
      </c>
      <c r="BR79" t="s">
        <v>271</v>
      </c>
      <c r="BS79" t="s">
        <v>1703</v>
      </c>
      <c r="BT79" t="s">
        <v>1703</v>
      </c>
      <c r="BU79" t="s">
        <v>219</v>
      </c>
      <c r="BV79" t="s">
        <v>241</v>
      </c>
      <c r="BW79" t="s">
        <v>220</v>
      </c>
      <c r="BX79" t="s">
        <v>219</v>
      </c>
      <c r="BY79">
        <v>800012110359</v>
      </c>
      <c r="BZ79" t="s">
        <v>242</v>
      </c>
      <c r="CA79" t="s">
        <v>1703</v>
      </c>
      <c r="CB79" s="14">
        <v>45172.245019756898</v>
      </c>
      <c r="CC79" t="s">
        <v>1703</v>
      </c>
      <c r="CD79" t="s">
        <v>1703</v>
      </c>
      <c r="CE79">
        <f>IFERROR(VLOOKUP(Table2[[#This Row],[Overall Rep Satisfaction]],$CS$2:$CV$21,2,FALSE),"")</f>
        <v>1</v>
      </c>
      <c r="CF79">
        <f>IFERROR(VLOOKUP(Table2[[#This Row],[Overall Rep Satisfaction]],$CS$2:$CV$21,3,FALSE),"")</f>
        <v>0</v>
      </c>
      <c r="CG79">
        <f>IFERROR(VLOOKUP(Table2[[#This Row],[Overall Rep Satisfaction]],$CS$2:$CV$21,4,FALSE),"")</f>
        <v>0</v>
      </c>
      <c r="CH79">
        <f>IFERROR(SUM(Table2[[#This Row],[Promoter]:[Detractor]],),"")</f>
        <v>1</v>
      </c>
      <c r="CI79" t="str">
        <f>TEXT(MONTH(Table2[[#This Row],[Survey Date]]),"##")&amp;" - "&amp;TEXT(Table2[[#This Row],[Survey Date]],"MMMM")</f>
        <v>9 - September</v>
      </c>
      <c r="CJ79" t="str">
        <f>TEXT(Table2[[#This Row],[Survey Date]],"DD-MMMM")</f>
        <v>02-September</v>
      </c>
      <c r="CK79" t="str">
        <f>"WK "&amp;WEEKNUM(Table2[[#This Row],[Survey Date]],1)</f>
        <v>WK 35</v>
      </c>
      <c r="CL79" t="str">
        <f>VLOOKUP(Table2[[#This Row],[ATTUID]],Roster!C:F,4,FALSE)</f>
        <v>Super 4</v>
      </c>
      <c r="CM79" t="str">
        <f>VLOOKUP(Table2[[#This Row],[ATTUID]],Roster!C:J,8,FALSE)</f>
        <v>agent 133</v>
      </c>
      <c r="CN79" t="str">
        <f>VLOOKUP(Table2[[#This Row],[ATTUID]],Roster!C:X,22,FALSE)</f>
        <v>Wave 31</v>
      </c>
      <c r="CO79">
        <f>IF(Table2[[#This Row],[Request Resolved]]="Yes",1,0)</f>
        <v>1</v>
      </c>
      <c r="CP79">
        <f>IF(Table2[[#This Row],[Request Resolved]]="No",1,0)</f>
        <v>0</v>
      </c>
    </row>
    <row r="80" spans="1:94" x14ac:dyDescent="0.25">
      <c r="A80" s="35">
        <v>631206</v>
      </c>
      <c r="B80" s="12" t="s">
        <v>1297</v>
      </c>
      <c r="C80" s="12" t="s">
        <v>1297</v>
      </c>
      <c r="D80" s="12" t="s">
        <v>1297</v>
      </c>
      <c r="E80" t="s">
        <v>1145</v>
      </c>
      <c r="F80" t="s">
        <v>1310</v>
      </c>
      <c r="G80" s="35">
        <v>544785</v>
      </c>
      <c r="H80" t="s">
        <v>219</v>
      </c>
      <c r="I80" s="35">
        <v>388276</v>
      </c>
      <c r="J80" t="s">
        <v>219</v>
      </c>
      <c r="K80" s="14">
        <v>45171.090277777803</v>
      </c>
      <c r="L80" s="14">
        <v>45169.801388888904</v>
      </c>
      <c r="M80" s="15" t="s">
        <v>220</v>
      </c>
      <c r="N80" s="15" t="s">
        <v>220</v>
      </c>
      <c r="O80" s="15" t="s">
        <v>220</v>
      </c>
      <c r="P80" s="15" t="s">
        <v>223</v>
      </c>
      <c r="Q80" s="15" t="s">
        <v>481</v>
      </c>
      <c r="R80" s="15" t="s">
        <v>219</v>
      </c>
      <c r="S80" s="15" t="s">
        <v>223</v>
      </c>
      <c r="T80" s="15" t="s">
        <v>221</v>
      </c>
      <c r="U80" s="15" t="s">
        <v>219</v>
      </c>
      <c r="V80" t="s">
        <v>265</v>
      </c>
      <c r="W80" t="s">
        <v>225</v>
      </c>
      <c r="X80" t="s">
        <v>265</v>
      </c>
      <c r="Y80" t="s">
        <v>225</v>
      </c>
      <c r="Z80" t="s">
        <v>226</v>
      </c>
      <c r="AA80" t="s">
        <v>219</v>
      </c>
      <c r="AB80" t="s">
        <v>226</v>
      </c>
      <c r="AC80" t="s">
        <v>219</v>
      </c>
      <c r="AD80" s="12" t="s">
        <v>1297</v>
      </c>
      <c r="AE80" t="s">
        <v>227</v>
      </c>
      <c r="AF80" s="12" t="s">
        <v>1297</v>
      </c>
      <c r="AG80" t="s">
        <v>1703</v>
      </c>
      <c r="AH80" t="s">
        <v>228</v>
      </c>
      <c r="AI80" s="12" t="s">
        <v>1297</v>
      </c>
      <c r="AJ80" s="12" t="s">
        <v>1297</v>
      </c>
      <c r="AK80" s="12" t="s">
        <v>1297</v>
      </c>
      <c r="AL80" s="12" t="s">
        <v>1297</v>
      </c>
      <c r="AM80" s="12" t="s">
        <v>1297</v>
      </c>
      <c r="AN80" t="s">
        <v>219</v>
      </c>
      <c r="AO80" t="s">
        <v>219</v>
      </c>
      <c r="AP80" t="s">
        <v>229</v>
      </c>
      <c r="AQ80" t="s">
        <v>230</v>
      </c>
      <c r="AR80" t="s">
        <v>231</v>
      </c>
      <c r="AS80" t="s">
        <v>374</v>
      </c>
      <c r="AT80" t="s">
        <v>229</v>
      </c>
      <c r="AU80" t="s">
        <v>233</v>
      </c>
      <c r="AV80" t="s">
        <v>1781</v>
      </c>
      <c r="AW80" t="s">
        <v>219</v>
      </c>
      <c r="AX80" t="s">
        <v>1703</v>
      </c>
      <c r="AY80" t="s">
        <v>219</v>
      </c>
      <c r="AZ80" t="s">
        <v>219</v>
      </c>
      <c r="BA80" t="s">
        <v>219</v>
      </c>
      <c r="BB80" t="s">
        <v>219</v>
      </c>
      <c r="BC80" t="s">
        <v>234</v>
      </c>
      <c r="BD80" s="12" t="s">
        <v>1297</v>
      </c>
      <c r="BE80" t="s">
        <v>304</v>
      </c>
      <c r="BF80" t="s">
        <v>1297</v>
      </c>
      <c r="BG80" t="s">
        <v>1297</v>
      </c>
      <c r="BH80" t="s">
        <v>344</v>
      </c>
      <c r="BI80" t="s">
        <v>345</v>
      </c>
      <c r="BJ80" t="s">
        <v>376</v>
      </c>
      <c r="BK80" t="s">
        <v>1297</v>
      </c>
      <c r="BL80" t="s">
        <v>229</v>
      </c>
      <c r="BM80" t="s">
        <v>219</v>
      </c>
      <c r="BN80" t="s">
        <v>347</v>
      </c>
      <c r="BO80" t="s">
        <v>219</v>
      </c>
      <c r="BP80" t="s">
        <v>219</v>
      </c>
      <c r="BQ80" t="s">
        <v>1297</v>
      </c>
      <c r="BR80" t="s">
        <v>240</v>
      </c>
      <c r="BS80" t="s">
        <v>1703</v>
      </c>
      <c r="BT80" t="s">
        <v>1703</v>
      </c>
      <c r="BU80" t="s">
        <v>219</v>
      </c>
      <c r="BV80" t="s">
        <v>241</v>
      </c>
      <c r="BW80" t="s">
        <v>220</v>
      </c>
      <c r="BX80" t="s">
        <v>219</v>
      </c>
      <c r="BY80">
        <v>800117480796</v>
      </c>
      <c r="BZ80" t="s">
        <v>242</v>
      </c>
      <c r="CA80" t="s">
        <v>1703</v>
      </c>
      <c r="CB80" s="14">
        <v>45171.389589236103</v>
      </c>
      <c r="CC80" t="s">
        <v>1703</v>
      </c>
      <c r="CD80" t="s">
        <v>1703</v>
      </c>
      <c r="CE80">
        <f>IFERROR(VLOOKUP(Table2[[#This Row],[Overall Rep Satisfaction]],$CS$2:$CV$21,2,FALSE),"")</f>
        <v>1</v>
      </c>
      <c r="CF80">
        <f>IFERROR(VLOOKUP(Table2[[#This Row],[Overall Rep Satisfaction]],$CS$2:$CV$21,3,FALSE),"")</f>
        <v>0</v>
      </c>
      <c r="CG80">
        <f>IFERROR(VLOOKUP(Table2[[#This Row],[Overall Rep Satisfaction]],$CS$2:$CV$21,4,FALSE),"")</f>
        <v>0</v>
      </c>
      <c r="CH80">
        <f>IFERROR(SUM(Table2[[#This Row],[Promoter]:[Detractor]],),"")</f>
        <v>1</v>
      </c>
      <c r="CI80" t="str">
        <f>TEXT(MONTH(Table2[[#This Row],[Survey Date]]),"##")&amp;" - "&amp;TEXT(Table2[[#This Row],[Survey Date]],"MMMM")</f>
        <v>9 - September</v>
      </c>
      <c r="CJ80" t="str">
        <f>TEXT(Table2[[#This Row],[Survey Date]],"DD-MMMM")</f>
        <v>02-September</v>
      </c>
      <c r="CK80" t="str">
        <f>"WK "&amp;WEEKNUM(Table2[[#This Row],[Survey Date]],1)</f>
        <v>WK 35</v>
      </c>
      <c r="CL80" t="str">
        <f>VLOOKUP(Table2[[#This Row],[ATTUID]],Roster!C:F,4,FALSE)</f>
        <v>Super 9</v>
      </c>
      <c r="CM80" t="str">
        <f>VLOOKUP(Table2[[#This Row],[ATTUID]],Roster!C:J,8,FALSE)</f>
        <v>agent 13</v>
      </c>
      <c r="CN80" t="str">
        <f>VLOOKUP(Table2[[#This Row],[ATTUID]],Roster!C:X,22,FALSE)</f>
        <v>Wave 12 B</v>
      </c>
      <c r="CO80">
        <f>IF(Table2[[#This Row],[Request Resolved]]="Yes",1,0)</f>
        <v>1</v>
      </c>
      <c r="CP80">
        <f>IF(Table2[[#This Row],[Request Resolved]]="No",1,0)</f>
        <v>0</v>
      </c>
    </row>
    <row r="81" spans="1:94" x14ac:dyDescent="0.25">
      <c r="A81" s="35">
        <v>888206</v>
      </c>
      <c r="B81" s="12" t="s">
        <v>1297</v>
      </c>
      <c r="C81" s="12" t="s">
        <v>1297</v>
      </c>
      <c r="D81" s="12" t="s">
        <v>1297</v>
      </c>
      <c r="E81" t="s">
        <v>1238</v>
      </c>
      <c r="F81" t="s">
        <v>1407</v>
      </c>
      <c r="G81" s="35">
        <v>218803</v>
      </c>
      <c r="H81" t="s">
        <v>219</v>
      </c>
      <c r="I81" s="35">
        <v>270534</v>
      </c>
      <c r="J81" t="s">
        <v>219</v>
      </c>
      <c r="K81" s="14">
        <v>45171.234027777798</v>
      </c>
      <c r="L81" s="14">
        <v>45169.681250000001</v>
      </c>
      <c r="M81" s="15" t="s">
        <v>220</v>
      </c>
      <c r="N81" s="15" t="s">
        <v>220</v>
      </c>
      <c r="O81" s="15" t="s">
        <v>220</v>
      </c>
      <c r="P81" s="15" t="s">
        <v>334</v>
      </c>
      <c r="Q81" s="15" t="s">
        <v>482</v>
      </c>
      <c r="R81" s="15" t="s">
        <v>219</v>
      </c>
      <c r="S81" s="15" t="s">
        <v>291</v>
      </c>
      <c r="T81" s="15" t="s">
        <v>221</v>
      </c>
      <c r="U81" s="15" t="s">
        <v>219</v>
      </c>
      <c r="V81" t="s">
        <v>309</v>
      </c>
      <c r="W81" t="s">
        <v>293</v>
      </c>
      <c r="X81" t="s">
        <v>309</v>
      </c>
      <c r="Y81" t="s">
        <v>293</v>
      </c>
      <c r="Z81" t="s">
        <v>226</v>
      </c>
      <c r="AA81" t="s">
        <v>219</v>
      </c>
      <c r="AB81" t="s">
        <v>226</v>
      </c>
      <c r="AC81" t="s">
        <v>219</v>
      </c>
      <c r="AD81" s="12" t="s">
        <v>1297</v>
      </c>
      <c r="AE81" t="s">
        <v>227</v>
      </c>
      <c r="AF81" s="12" t="s">
        <v>1297</v>
      </c>
      <c r="AG81" t="s">
        <v>1703</v>
      </c>
      <c r="AH81" t="s">
        <v>228</v>
      </c>
      <c r="AI81" s="12" t="s">
        <v>1297</v>
      </c>
      <c r="AJ81" s="12" t="s">
        <v>1297</v>
      </c>
      <c r="AK81" s="12" t="s">
        <v>1297</v>
      </c>
      <c r="AL81" s="12" t="s">
        <v>1297</v>
      </c>
      <c r="AM81" s="12" t="s">
        <v>1297</v>
      </c>
      <c r="AN81" t="s">
        <v>219</v>
      </c>
      <c r="AO81" t="s">
        <v>219</v>
      </c>
      <c r="AP81" t="s">
        <v>229</v>
      </c>
      <c r="AQ81" t="s">
        <v>230</v>
      </c>
      <c r="AR81" t="s">
        <v>273</v>
      </c>
      <c r="AS81" t="s">
        <v>341</v>
      </c>
      <c r="AT81" t="s">
        <v>220</v>
      </c>
      <c r="AU81" t="s">
        <v>356</v>
      </c>
      <c r="AV81" t="s">
        <v>1782</v>
      </c>
      <c r="AW81" t="s">
        <v>219</v>
      </c>
      <c r="AX81" t="s">
        <v>1703</v>
      </c>
      <c r="AY81" t="s">
        <v>219</v>
      </c>
      <c r="AZ81" t="s">
        <v>219</v>
      </c>
      <c r="BA81" t="s">
        <v>219</v>
      </c>
      <c r="BB81" t="s">
        <v>219</v>
      </c>
      <c r="BC81" t="s">
        <v>234</v>
      </c>
      <c r="BD81" s="12" t="s">
        <v>1297</v>
      </c>
      <c r="BE81" t="s">
        <v>304</v>
      </c>
      <c r="BF81" t="s">
        <v>1297</v>
      </c>
      <c r="BG81" t="s">
        <v>1297</v>
      </c>
      <c r="BH81" t="s">
        <v>305</v>
      </c>
      <c r="BI81" t="s">
        <v>357</v>
      </c>
      <c r="BJ81" t="s">
        <v>277</v>
      </c>
      <c r="BK81" t="s">
        <v>1297</v>
      </c>
      <c r="BL81" t="s">
        <v>229</v>
      </c>
      <c r="BM81" t="s">
        <v>219</v>
      </c>
      <c r="BN81" t="s">
        <v>358</v>
      </c>
      <c r="BO81" t="s">
        <v>219</v>
      </c>
      <c r="BP81" t="s">
        <v>219</v>
      </c>
      <c r="BQ81" t="s">
        <v>1297</v>
      </c>
      <c r="BR81" t="s">
        <v>296</v>
      </c>
      <c r="BS81" t="s">
        <v>1703</v>
      </c>
      <c r="BT81" t="s">
        <v>1703</v>
      </c>
      <c r="BU81" t="s">
        <v>219</v>
      </c>
      <c r="BV81" t="s">
        <v>241</v>
      </c>
      <c r="BW81" t="s">
        <v>220</v>
      </c>
      <c r="BX81" t="s">
        <v>219</v>
      </c>
      <c r="BY81">
        <v>790260620335</v>
      </c>
      <c r="BZ81" t="s">
        <v>242</v>
      </c>
      <c r="CA81" t="s">
        <v>1703</v>
      </c>
      <c r="CB81" s="14">
        <v>45172.245019756898</v>
      </c>
      <c r="CC81" t="s">
        <v>1703</v>
      </c>
      <c r="CD81" t="s">
        <v>1703</v>
      </c>
      <c r="CE81">
        <f>IFERROR(VLOOKUP(Table2[[#This Row],[Overall Rep Satisfaction]],$CS$2:$CV$21,2,FALSE),"")</f>
        <v>1</v>
      </c>
      <c r="CF81">
        <f>IFERROR(VLOOKUP(Table2[[#This Row],[Overall Rep Satisfaction]],$CS$2:$CV$21,3,FALSE),"")</f>
        <v>0</v>
      </c>
      <c r="CG81">
        <f>IFERROR(VLOOKUP(Table2[[#This Row],[Overall Rep Satisfaction]],$CS$2:$CV$21,4,FALSE),"")</f>
        <v>0</v>
      </c>
      <c r="CH81">
        <f>IFERROR(SUM(Table2[[#This Row],[Promoter]:[Detractor]],),"")</f>
        <v>1</v>
      </c>
      <c r="CI81" t="str">
        <f>TEXT(MONTH(Table2[[#This Row],[Survey Date]]),"##")&amp;" - "&amp;TEXT(Table2[[#This Row],[Survey Date]],"MMMM")</f>
        <v>9 - September</v>
      </c>
      <c r="CJ81" t="str">
        <f>TEXT(Table2[[#This Row],[Survey Date]],"DD-MMMM")</f>
        <v>02-September</v>
      </c>
      <c r="CK81" t="str">
        <f>"WK "&amp;WEEKNUM(Table2[[#This Row],[Survey Date]],1)</f>
        <v>WK 35</v>
      </c>
      <c r="CL81" t="str">
        <f>VLOOKUP(Table2[[#This Row],[ATTUID]],Roster!C:F,4,FALSE)</f>
        <v>Super 12</v>
      </c>
      <c r="CM81" t="str">
        <f>VLOOKUP(Table2[[#This Row],[ATTUID]],Roster!C:J,8,FALSE)</f>
        <v>agent 110</v>
      </c>
      <c r="CN81" t="str">
        <f>VLOOKUP(Table2[[#This Row],[ATTUID]],Roster!C:X,22,FALSE)</f>
        <v>Wave 30</v>
      </c>
      <c r="CO81">
        <f>IF(Table2[[#This Row],[Request Resolved]]="Yes",1,0)</f>
        <v>1</v>
      </c>
      <c r="CP81">
        <f>IF(Table2[[#This Row],[Request Resolved]]="No",1,0)</f>
        <v>0</v>
      </c>
    </row>
    <row r="82" spans="1:94" x14ac:dyDescent="0.25">
      <c r="A82" s="35">
        <v>445206</v>
      </c>
      <c r="B82" s="12" t="s">
        <v>1297</v>
      </c>
      <c r="C82" s="12" t="s">
        <v>1297</v>
      </c>
      <c r="D82" s="12" t="s">
        <v>1297</v>
      </c>
      <c r="E82" t="s">
        <v>1139</v>
      </c>
      <c r="F82" t="s">
        <v>1304</v>
      </c>
      <c r="G82" s="35">
        <v>259207</v>
      </c>
      <c r="H82" t="s">
        <v>219</v>
      </c>
      <c r="I82" s="35">
        <v>187155</v>
      </c>
      <c r="J82" t="s">
        <v>219</v>
      </c>
      <c r="K82" s="14">
        <v>45171.3840277778</v>
      </c>
      <c r="L82" s="14">
        <v>45170.8</v>
      </c>
      <c r="M82" s="15" t="s">
        <v>220</v>
      </c>
      <c r="N82" s="15" t="s">
        <v>220</v>
      </c>
      <c r="O82" s="15" t="s">
        <v>220</v>
      </c>
      <c r="P82" s="15" t="s">
        <v>223</v>
      </c>
      <c r="Q82" s="15" t="s">
        <v>483</v>
      </c>
      <c r="R82" s="15" t="s">
        <v>219</v>
      </c>
      <c r="S82" s="15" t="s">
        <v>223</v>
      </c>
      <c r="T82" s="15" t="s">
        <v>221</v>
      </c>
      <c r="U82" s="15" t="s">
        <v>219</v>
      </c>
      <c r="V82" t="s">
        <v>265</v>
      </c>
      <c r="W82" t="s">
        <v>225</v>
      </c>
      <c r="X82" t="s">
        <v>265</v>
      </c>
      <c r="Y82" t="s">
        <v>225</v>
      </c>
      <c r="Z82" t="s">
        <v>226</v>
      </c>
      <c r="AA82" t="s">
        <v>219</v>
      </c>
      <c r="AB82" t="s">
        <v>226</v>
      </c>
      <c r="AC82" t="s">
        <v>219</v>
      </c>
      <c r="AD82" s="12" t="s">
        <v>1297</v>
      </c>
      <c r="AE82" t="s">
        <v>227</v>
      </c>
      <c r="AF82" s="12" t="s">
        <v>1297</v>
      </c>
      <c r="AG82" t="s">
        <v>1703</v>
      </c>
      <c r="AH82" t="s">
        <v>228</v>
      </c>
      <c r="AI82" s="12" t="s">
        <v>1297</v>
      </c>
      <c r="AJ82" s="12" t="s">
        <v>1297</v>
      </c>
      <c r="AK82" s="12" t="s">
        <v>1297</v>
      </c>
      <c r="AL82" s="12" t="s">
        <v>1297</v>
      </c>
      <c r="AM82" s="12" t="s">
        <v>1297</v>
      </c>
      <c r="AN82" t="s">
        <v>219</v>
      </c>
      <c r="AO82" t="s">
        <v>219</v>
      </c>
      <c r="AP82" t="s">
        <v>229</v>
      </c>
      <c r="AQ82" t="s">
        <v>230</v>
      </c>
      <c r="AR82" t="s">
        <v>247</v>
      </c>
      <c r="AS82" t="s">
        <v>484</v>
      </c>
      <c r="AT82" t="s">
        <v>220</v>
      </c>
      <c r="AU82" t="s">
        <v>233</v>
      </c>
      <c r="AV82" t="s">
        <v>1783</v>
      </c>
      <c r="AW82" t="s">
        <v>219</v>
      </c>
      <c r="AX82" t="s">
        <v>1703</v>
      </c>
      <c r="AY82" t="s">
        <v>219</v>
      </c>
      <c r="AZ82" t="s">
        <v>219</v>
      </c>
      <c r="BA82" t="s">
        <v>219</v>
      </c>
      <c r="BB82" t="s">
        <v>219</v>
      </c>
      <c r="BC82" t="s">
        <v>234</v>
      </c>
      <c r="BD82" s="12" t="s">
        <v>1297</v>
      </c>
      <c r="BE82" t="s">
        <v>267</v>
      </c>
      <c r="BF82" t="s">
        <v>1297</v>
      </c>
      <c r="BG82" t="s">
        <v>1297</v>
      </c>
      <c r="BH82" t="s">
        <v>236</v>
      </c>
      <c r="BI82" t="s">
        <v>250</v>
      </c>
      <c r="BJ82" t="s">
        <v>251</v>
      </c>
      <c r="BK82" t="s">
        <v>1297</v>
      </c>
      <c r="BL82" t="s">
        <v>229</v>
      </c>
      <c r="BM82" t="s">
        <v>219</v>
      </c>
      <c r="BN82" t="s">
        <v>252</v>
      </c>
      <c r="BO82" t="s">
        <v>219</v>
      </c>
      <c r="BP82" t="s">
        <v>219</v>
      </c>
      <c r="BQ82" t="s">
        <v>1297</v>
      </c>
      <c r="BR82" t="s">
        <v>240</v>
      </c>
      <c r="BS82" t="s">
        <v>1703</v>
      </c>
      <c r="BT82" t="s">
        <v>1703</v>
      </c>
      <c r="BU82" t="s">
        <v>219</v>
      </c>
      <c r="BV82" t="s">
        <v>241</v>
      </c>
      <c r="BW82" t="s">
        <v>220</v>
      </c>
      <c r="BX82" t="s">
        <v>219</v>
      </c>
      <c r="BY82">
        <v>800746001333</v>
      </c>
      <c r="BZ82" t="s">
        <v>242</v>
      </c>
      <c r="CA82" t="s">
        <v>1703</v>
      </c>
      <c r="CB82" s="14">
        <v>45172.245019756898</v>
      </c>
      <c r="CC82" t="s">
        <v>1703</v>
      </c>
      <c r="CD82" t="s">
        <v>1703</v>
      </c>
      <c r="CE82">
        <f>IFERROR(VLOOKUP(Table2[[#This Row],[Overall Rep Satisfaction]],$CS$2:$CV$21,2,FALSE),"")</f>
        <v>1</v>
      </c>
      <c r="CF82">
        <f>IFERROR(VLOOKUP(Table2[[#This Row],[Overall Rep Satisfaction]],$CS$2:$CV$21,3,FALSE),"")</f>
        <v>0</v>
      </c>
      <c r="CG82">
        <f>IFERROR(VLOOKUP(Table2[[#This Row],[Overall Rep Satisfaction]],$CS$2:$CV$21,4,FALSE),"")</f>
        <v>0</v>
      </c>
      <c r="CH82">
        <f>IFERROR(SUM(Table2[[#This Row],[Promoter]:[Detractor]],),"")</f>
        <v>1</v>
      </c>
      <c r="CI82" t="str">
        <f>TEXT(MONTH(Table2[[#This Row],[Survey Date]]),"##")&amp;" - "&amp;TEXT(Table2[[#This Row],[Survey Date]],"MMMM")</f>
        <v>9 - September</v>
      </c>
      <c r="CJ82" t="str">
        <f>TEXT(Table2[[#This Row],[Survey Date]],"DD-MMMM")</f>
        <v>02-September</v>
      </c>
      <c r="CK82" t="str">
        <f>"WK "&amp;WEEKNUM(Table2[[#This Row],[Survey Date]],1)</f>
        <v>WK 35</v>
      </c>
      <c r="CL82" t="str">
        <f>VLOOKUP(Table2[[#This Row],[ATTUID]],Roster!C:F,4,FALSE)</f>
        <v>Super 5</v>
      </c>
      <c r="CM82" t="str">
        <f>VLOOKUP(Table2[[#This Row],[ATTUID]],Roster!C:J,8,FALSE)</f>
        <v>agent 7</v>
      </c>
      <c r="CN82" t="str">
        <f>VLOOKUP(Table2[[#This Row],[ATTUID]],Roster!C:X,22,FALSE)</f>
        <v>Wave 10 B</v>
      </c>
      <c r="CO82">
        <f>IF(Table2[[#This Row],[Request Resolved]]="Yes",1,0)</f>
        <v>1</v>
      </c>
      <c r="CP82">
        <f>IF(Table2[[#This Row],[Request Resolved]]="No",1,0)</f>
        <v>0</v>
      </c>
    </row>
    <row r="83" spans="1:94" x14ac:dyDescent="0.25">
      <c r="A83" s="35">
        <v>100206</v>
      </c>
      <c r="B83" s="12" t="s">
        <v>1297</v>
      </c>
      <c r="C83" s="12" t="s">
        <v>1297</v>
      </c>
      <c r="D83" s="12" t="s">
        <v>1297</v>
      </c>
      <c r="E83" t="s">
        <v>1238</v>
      </c>
      <c r="F83" t="s">
        <v>1407</v>
      </c>
      <c r="G83" s="35">
        <v>168864</v>
      </c>
      <c r="H83" t="s">
        <v>219</v>
      </c>
      <c r="I83" s="35">
        <v>597534</v>
      </c>
      <c r="J83" t="s">
        <v>219</v>
      </c>
      <c r="K83" s="14">
        <v>45171.385416666701</v>
      </c>
      <c r="L83" s="14">
        <v>45170.851388888899</v>
      </c>
      <c r="M83" s="15" t="s">
        <v>220</v>
      </c>
      <c r="N83" s="15" t="s">
        <v>220</v>
      </c>
      <c r="O83" s="15" t="s">
        <v>220</v>
      </c>
      <c r="P83" s="15" t="s">
        <v>223</v>
      </c>
      <c r="Q83" s="15" t="s">
        <v>219</v>
      </c>
      <c r="R83" s="15" t="s">
        <v>219</v>
      </c>
      <c r="S83" s="15" t="s">
        <v>223</v>
      </c>
      <c r="T83" s="15" t="s">
        <v>221</v>
      </c>
      <c r="U83" s="15" t="s">
        <v>219</v>
      </c>
      <c r="V83" t="s">
        <v>265</v>
      </c>
      <c r="W83" t="s">
        <v>225</v>
      </c>
      <c r="X83" t="s">
        <v>265</v>
      </c>
      <c r="Y83" t="s">
        <v>225</v>
      </c>
      <c r="Z83" t="s">
        <v>226</v>
      </c>
      <c r="AA83" t="s">
        <v>219</v>
      </c>
      <c r="AB83" t="s">
        <v>226</v>
      </c>
      <c r="AC83" t="s">
        <v>219</v>
      </c>
      <c r="AD83" s="12" t="s">
        <v>1297</v>
      </c>
      <c r="AE83" t="s">
        <v>227</v>
      </c>
      <c r="AF83" s="12" t="s">
        <v>1297</v>
      </c>
      <c r="AG83" t="s">
        <v>1703</v>
      </c>
      <c r="AH83" t="s">
        <v>228</v>
      </c>
      <c r="AI83" s="12" t="s">
        <v>1297</v>
      </c>
      <c r="AJ83" s="12" t="s">
        <v>1297</v>
      </c>
      <c r="AK83" s="12" t="s">
        <v>1297</v>
      </c>
      <c r="AL83" s="12" t="s">
        <v>1297</v>
      </c>
      <c r="AM83" s="12" t="s">
        <v>1297</v>
      </c>
      <c r="AN83" t="s">
        <v>219</v>
      </c>
      <c r="AO83" t="s">
        <v>219</v>
      </c>
      <c r="AP83" t="s">
        <v>229</v>
      </c>
      <c r="AQ83" t="s">
        <v>230</v>
      </c>
      <c r="AR83" t="s">
        <v>273</v>
      </c>
      <c r="AS83" t="s">
        <v>341</v>
      </c>
      <c r="AT83" t="s">
        <v>220</v>
      </c>
      <c r="AU83" t="s">
        <v>233</v>
      </c>
      <c r="AV83" t="s">
        <v>1784</v>
      </c>
      <c r="AW83" t="s">
        <v>219</v>
      </c>
      <c r="AX83" t="s">
        <v>1703</v>
      </c>
      <c r="AY83" t="s">
        <v>219</v>
      </c>
      <c r="AZ83" t="s">
        <v>219</v>
      </c>
      <c r="BA83" t="s">
        <v>219</v>
      </c>
      <c r="BB83" t="s">
        <v>219</v>
      </c>
      <c r="BC83" t="s">
        <v>234</v>
      </c>
      <c r="BD83" s="12" t="s">
        <v>1297</v>
      </c>
      <c r="BE83" t="s">
        <v>259</v>
      </c>
      <c r="BF83" t="s">
        <v>1297</v>
      </c>
      <c r="BG83" t="s">
        <v>1297</v>
      </c>
      <c r="BH83" t="s">
        <v>236</v>
      </c>
      <c r="BI83" t="s">
        <v>328</v>
      </c>
      <c r="BJ83" t="s">
        <v>277</v>
      </c>
      <c r="BK83" t="s">
        <v>1297</v>
      </c>
      <c r="BL83" t="s">
        <v>229</v>
      </c>
      <c r="BM83" t="s">
        <v>219</v>
      </c>
      <c r="BN83" t="s">
        <v>330</v>
      </c>
      <c r="BO83" t="s">
        <v>219</v>
      </c>
      <c r="BP83" t="s">
        <v>219</v>
      </c>
      <c r="BQ83" t="s">
        <v>1297</v>
      </c>
      <c r="BR83" t="s">
        <v>296</v>
      </c>
      <c r="BS83" t="s">
        <v>1703</v>
      </c>
      <c r="BT83" t="s">
        <v>1703</v>
      </c>
      <c r="BU83" t="s">
        <v>219</v>
      </c>
      <c r="BV83" t="s">
        <v>241</v>
      </c>
      <c r="BW83" t="s">
        <v>220</v>
      </c>
      <c r="BX83" t="s">
        <v>219</v>
      </c>
      <c r="BY83">
        <v>790522437653</v>
      </c>
      <c r="BZ83" t="s">
        <v>242</v>
      </c>
      <c r="CA83" t="s">
        <v>1703</v>
      </c>
      <c r="CB83" s="14">
        <v>45173.248552974503</v>
      </c>
      <c r="CC83" t="s">
        <v>1703</v>
      </c>
      <c r="CD83" t="s">
        <v>1703</v>
      </c>
      <c r="CE83">
        <f>IFERROR(VLOOKUP(Table2[[#This Row],[Overall Rep Satisfaction]],$CS$2:$CV$21,2,FALSE),"")</f>
        <v>1</v>
      </c>
      <c r="CF83">
        <f>IFERROR(VLOOKUP(Table2[[#This Row],[Overall Rep Satisfaction]],$CS$2:$CV$21,3,FALSE),"")</f>
        <v>0</v>
      </c>
      <c r="CG83">
        <f>IFERROR(VLOOKUP(Table2[[#This Row],[Overall Rep Satisfaction]],$CS$2:$CV$21,4,FALSE),"")</f>
        <v>0</v>
      </c>
      <c r="CH83">
        <f>IFERROR(SUM(Table2[[#This Row],[Promoter]:[Detractor]],),"")</f>
        <v>1</v>
      </c>
      <c r="CI83" t="str">
        <f>TEXT(MONTH(Table2[[#This Row],[Survey Date]]),"##")&amp;" - "&amp;TEXT(Table2[[#This Row],[Survey Date]],"MMMM")</f>
        <v>9 - September</v>
      </c>
      <c r="CJ83" t="str">
        <f>TEXT(Table2[[#This Row],[Survey Date]],"DD-MMMM")</f>
        <v>02-September</v>
      </c>
      <c r="CK83" t="str">
        <f>"WK "&amp;WEEKNUM(Table2[[#This Row],[Survey Date]],1)</f>
        <v>WK 35</v>
      </c>
      <c r="CL83" t="str">
        <f>VLOOKUP(Table2[[#This Row],[ATTUID]],Roster!C:F,4,FALSE)</f>
        <v>Super 12</v>
      </c>
      <c r="CM83" t="str">
        <f>VLOOKUP(Table2[[#This Row],[ATTUID]],Roster!C:J,8,FALSE)</f>
        <v>agent 110</v>
      </c>
      <c r="CN83" t="str">
        <f>VLOOKUP(Table2[[#This Row],[ATTUID]],Roster!C:X,22,FALSE)</f>
        <v>Wave 30</v>
      </c>
      <c r="CO83">
        <f>IF(Table2[[#This Row],[Request Resolved]]="Yes",1,0)</f>
        <v>1</v>
      </c>
      <c r="CP83">
        <f>IF(Table2[[#This Row],[Request Resolved]]="No",1,0)</f>
        <v>0</v>
      </c>
    </row>
    <row r="84" spans="1:94" x14ac:dyDescent="0.25">
      <c r="A84" s="35">
        <v>162206</v>
      </c>
      <c r="B84" s="12" t="s">
        <v>1297</v>
      </c>
      <c r="C84" s="12" t="s">
        <v>1297</v>
      </c>
      <c r="D84" s="12" t="s">
        <v>1297</v>
      </c>
      <c r="E84" t="s">
        <v>1225</v>
      </c>
      <c r="F84" t="s">
        <v>1392</v>
      </c>
      <c r="G84" s="35">
        <v>600724</v>
      </c>
      <c r="H84" t="s">
        <v>219</v>
      </c>
      <c r="I84" s="35">
        <v>410188</v>
      </c>
      <c r="J84" t="s">
        <v>219</v>
      </c>
      <c r="K84" s="14">
        <v>45171.386111111096</v>
      </c>
      <c r="L84" s="14">
        <v>45170.498611111099</v>
      </c>
      <c r="M84" s="15" t="s">
        <v>220</v>
      </c>
      <c r="N84" s="15" t="s">
        <v>220</v>
      </c>
      <c r="O84" s="15" t="s">
        <v>220</v>
      </c>
      <c r="P84" s="15" t="s">
        <v>223</v>
      </c>
      <c r="Q84" s="15" t="s">
        <v>219</v>
      </c>
      <c r="R84" s="15" t="s">
        <v>219</v>
      </c>
      <c r="S84" s="15" t="s">
        <v>223</v>
      </c>
      <c r="T84" s="15" t="s">
        <v>221</v>
      </c>
      <c r="U84" s="15" t="s">
        <v>219</v>
      </c>
      <c r="V84" t="s">
        <v>265</v>
      </c>
      <c r="W84" t="s">
        <v>225</v>
      </c>
      <c r="X84" t="s">
        <v>265</v>
      </c>
      <c r="Y84" t="s">
        <v>225</v>
      </c>
      <c r="Z84" t="s">
        <v>226</v>
      </c>
      <c r="AA84" t="s">
        <v>219</v>
      </c>
      <c r="AB84" t="s">
        <v>226</v>
      </c>
      <c r="AC84" t="s">
        <v>219</v>
      </c>
      <c r="AD84" s="12" t="s">
        <v>1297</v>
      </c>
      <c r="AE84" t="s">
        <v>227</v>
      </c>
      <c r="AF84" s="12" t="s">
        <v>1297</v>
      </c>
      <c r="AG84" t="s">
        <v>1703</v>
      </c>
      <c r="AH84" t="s">
        <v>228</v>
      </c>
      <c r="AI84" s="12" t="s">
        <v>1297</v>
      </c>
      <c r="AJ84" s="12" t="s">
        <v>1297</v>
      </c>
      <c r="AK84" s="12" t="s">
        <v>1297</v>
      </c>
      <c r="AL84" s="12" t="s">
        <v>1297</v>
      </c>
      <c r="AM84" s="12" t="s">
        <v>1297</v>
      </c>
      <c r="AN84" t="s">
        <v>219</v>
      </c>
      <c r="AO84" t="s">
        <v>219</v>
      </c>
      <c r="AP84" t="s">
        <v>229</v>
      </c>
      <c r="AQ84" t="s">
        <v>230</v>
      </c>
      <c r="AR84" t="s">
        <v>247</v>
      </c>
      <c r="AS84" t="s">
        <v>298</v>
      </c>
      <c r="AT84" t="s">
        <v>220</v>
      </c>
      <c r="AU84" t="s">
        <v>233</v>
      </c>
      <c r="AV84" t="s">
        <v>1785</v>
      </c>
      <c r="AW84" t="s">
        <v>2368</v>
      </c>
      <c r="AX84" t="s">
        <v>1703</v>
      </c>
      <c r="AY84" t="s">
        <v>219</v>
      </c>
      <c r="AZ84" t="s">
        <v>219</v>
      </c>
      <c r="BA84" t="s">
        <v>219</v>
      </c>
      <c r="BB84" t="s">
        <v>219</v>
      </c>
      <c r="BC84" t="s">
        <v>234</v>
      </c>
      <c r="BD84" s="12" t="s">
        <v>1297</v>
      </c>
      <c r="BE84" t="s">
        <v>267</v>
      </c>
      <c r="BF84" t="s">
        <v>1297</v>
      </c>
      <c r="BG84" t="s">
        <v>1297</v>
      </c>
      <c r="BH84" t="s">
        <v>260</v>
      </c>
      <c r="BI84" t="s">
        <v>268</v>
      </c>
      <c r="BJ84" t="s">
        <v>302</v>
      </c>
      <c r="BK84" t="s">
        <v>1297</v>
      </c>
      <c r="BL84" t="s">
        <v>229</v>
      </c>
      <c r="BM84" t="s">
        <v>219</v>
      </c>
      <c r="BN84" t="s">
        <v>270</v>
      </c>
      <c r="BO84" t="s">
        <v>219</v>
      </c>
      <c r="BP84" t="s">
        <v>219</v>
      </c>
      <c r="BQ84" t="s">
        <v>1297</v>
      </c>
      <c r="BR84" t="s">
        <v>279</v>
      </c>
      <c r="BS84" t="s">
        <v>1703</v>
      </c>
      <c r="BT84" t="s">
        <v>1703</v>
      </c>
      <c r="BU84" t="s">
        <v>219</v>
      </c>
      <c r="BV84" t="s">
        <v>241</v>
      </c>
      <c r="BW84" t="s">
        <v>220</v>
      </c>
      <c r="BX84" t="s">
        <v>219</v>
      </c>
      <c r="BY84">
        <v>801105751858</v>
      </c>
      <c r="BZ84" t="s">
        <v>242</v>
      </c>
      <c r="CA84" t="s">
        <v>1703</v>
      </c>
      <c r="CB84" s="14">
        <v>45173.248552974503</v>
      </c>
      <c r="CC84" t="s">
        <v>1703</v>
      </c>
      <c r="CD84" t="s">
        <v>1703</v>
      </c>
      <c r="CE84">
        <f>IFERROR(VLOOKUP(Table2[[#This Row],[Overall Rep Satisfaction]],$CS$2:$CV$21,2,FALSE),"")</f>
        <v>1</v>
      </c>
      <c r="CF84">
        <f>IFERROR(VLOOKUP(Table2[[#This Row],[Overall Rep Satisfaction]],$CS$2:$CV$21,3,FALSE),"")</f>
        <v>0</v>
      </c>
      <c r="CG84">
        <f>IFERROR(VLOOKUP(Table2[[#This Row],[Overall Rep Satisfaction]],$CS$2:$CV$21,4,FALSE),"")</f>
        <v>0</v>
      </c>
      <c r="CH84">
        <f>IFERROR(SUM(Table2[[#This Row],[Promoter]:[Detractor]],),"")</f>
        <v>1</v>
      </c>
      <c r="CI84" t="str">
        <f>TEXT(MONTH(Table2[[#This Row],[Survey Date]]),"##")&amp;" - "&amp;TEXT(Table2[[#This Row],[Survey Date]],"MMMM")</f>
        <v>9 - September</v>
      </c>
      <c r="CJ84" t="str">
        <f>TEXT(Table2[[#This Row],[Survey Date]],"DD-MMMM")</f>
        <v>02-September</v>
      </c>
      <c r="CK84" t="str">
        <f>"WK "&amp;WEEKNUM(Table2[[#This Row],[Survey Date]],1)</f>
        <v>WK 35</v>
      </c>
      <c r="CL84" t="str">
        <f>VLOOKUP(Table2[[#This Row],[ATTUID]],Roster!C:F,4,FALSE)</f>
        <v>Super 7</v>
      </c>
      <c r="CM84" t="str">
        <f>VLOOKUP(Table2[[#This Row],[ATTUID]],Roster!C:J,8,FALSE)</f>
        <v>agent 95</v>
      </c>
      <c r="CN84" t="str">
        <f>VLOOKUP(Table2[[#This Row],[ATTUID]],Roster!C:X,22,FALSE)</f>
        <v>Wave 28</v>
      </c>
      <c r="CO84">
        <f>IF(Table2[[#This Row],[Request Resolved]]="Yes",1,0)</f>
        <v>1</v>
      </c>
      <c r="CP84">
        <f>IF(Table2[[#This Row],[Request Resolved]]="No",1,0)</f>
        <v>0</v>
      </c>
    </row>
    <row r="85" spans="1:94" x14ac:dyDescent="0.25">
      <c r="A85" s="35">
        <v>225206</v>
      </c>
      <c r="B85" s="12" t="s">
        <v>1297</v>
      </c>
      <c r="C85" s="12" t="s">
        <v>1297</v>
      </c>
      <c r="D85" s="12" t="s">
        <v>1297</v>
      </c>
      <c r="E85" t="s">
        <v>1161</v>
      </c>
      <c r="F85" t="s">
        <v>1326</v>
      </c>
      <c r="G85" s="35">
        <v>64336</v>
      </c>
      <c r="H85" t="s">
        <v>219</v>
      </c>
      <c r="I85" s="35">
        <v>570534</v>
      </c>
      <c r="J85" t="s">
        <v>219</v>
      </c>
      <c r="K85" s="14">
        <v>45171.386111111096</v>
      </c>
      <c r="L85" s="14">
        <v>45170.779166666704</v>
      </c>
      <c r="M85" s="15" t="s">
        <v>220</v>
      </c>
      <c r="N85" s="15" t="s">
        <v>229</v>
      </c>
      <c r="O85" s="15" t="s">
        <v>220</v>
      </c>
      <c r="P85" s="15" t="s">
        <v>325</v>
      </c>
      <c r="Q85" s="15" t="s">
        <v>219</v>
      </c>
      <c r="R85" s="15" t="s">
        <v>219</v>
      </c>
      <c r="S85" s="15" t="s">
        <v>325</v>
      </c>
      <c r="T85" s="15" t="s">
        <v>316</v>
      </c>
      <c r="U85" s="15" t="s">
        <v>219</v>
      </c>
      <c r="V85" t="s">
        <v>280</v>
      </c>
      <c r="W85" t="s">
        <v>280</v>
      </c>
      <c r="X85" t="s">
        <v>280</v>
      </c>
      <c r="Y85" t="s">
        <v>280</v>
      </c>
      <c r="Z85" t="s">
        <v>317</v>
      </c>
      <c r="AA85" t="s">
        <v>219</v>
      </c>
      <c r="AB85" t="s">
        <v>317</v>
      </c>
      <c r="AC85" t="s">
        <v>219</v>
      </c>
      <c r="AD85" s="12" t="s">
        <v>1297</v>
      </c>
      <c r="AE85" t="s">
        <v>227</v>
      </c>
      <c r="AF85" s="12" t="s">
        <v>1297</v>
      </c>
      <c r="AG85" t="s">
        <v>1703</v>
      </c>
      <c r="AH85" t="s">
        <v>228</v>
      </c>
      <c r="AI85" s="12" t="s">
        <v>1297</v>
      </c>
      <c r="AJ85" s="12" t="s">
        <v>1297</v>
      </c>
      <c r="AK85" s="12" t="s">
        <v>1297</v>
      </c>
      <c r="AL85" s="12" t="s">
        <v>1297</v>
      </c>
      <c r="AM85" s="12" t="s">
        <v>1297</v>
      </c>
      <c r="AN85" t="s">
        <v>219</v>
      </c>
      <c r="AO85" t="s">
        <v>219</v>
      </c>
      <c r="AP85" t="s">
        <v>229</v>
      </c>
      <c r="AQ85" t="s">
        <v>230</v>
      </c>
      <c r="AR85" t="s">
        <v>273</v>
      </c>
      <c r="AS85" t="s">
        <v>274</v>
      </c>
      <c r="AT85" t="s">
        <v>220</v>
      </c>
      <c r="AU85" t="s">
        <v>233</v>
      </c>
      <c r="AV85" t="s">
        <v>1786</v>
      </c>
      <c r="AW85" t="s">
        <v>219</v>
      </c>
      <c r="AX85" t="s">
        <v>1703</v>
      </c>
      <c r="AY85" t="s">
        <v>219</v>
      </c>
      <c r="AZ85" t="s">
        <v>219</v>
      </c>
      <c r="BA85" t="s">
        <v>219</v>
      </c>
      <c r="BB85" t="s">
        <v>219</v>
      </c>
      <c r="BC85" t="s">
        <v>234</v>
      </c>
      <c r="BD85" s="12" t="s">
        <v>1297</v>
      </c>
      <c r="BE85" t="s">
        <v>304</v>
      </c>
      <c r="BF85" t="s">
        <v>1297</v>
      </c>
      <c r="BG85" t="s">
        <v>1297</v>
      </c>
      <c r="BH85" t="s">
        <v>260</v>
      </c>
      <c r="BI85" t="s">
        <v>260</v>
      </c>
      <c r="BJ85" t="s">
        <v>277</v>
      </c>
      <c r="BK85" t="s">
        <v>1297</v>
      </c>
      <c r="BL85" t="s">
        <v>229</v>
      </c>
      <c r="BM85" t="s">
        <v>219</v>
      </c>
      <c r="BN85" t="s">
        <v>262</v>
      </c>
      <c r="BO85" t="s">
        <v>219</v>
      </c>
      <c r="BP85" t="s">
        <v>219</v>
      </c>
      <c r="BQ85" t="s">
        <v>1297</v>
      </c>
      <c r="BR85" t="s">
        <v>240</v>
      </c>
      <c r="BS85" t="s">
        <v>1703</v>
      </c>
      <c r="BT85" t="s">
        <v>1703</v>
      </c>
      <c r="BU85" t="s">
        <v>219</v>
      </c>
      <c r="BV85" t="s">
        <v>241</v>
      </c>
      <c r="BW85" t="s">
        <v>220</v>
      </c>
      <c r="BX85" t="s">
        <v>219</v>
      </c>
      <c r="BY85">
        <v>800440490233</v>
      </c>
      <c r="BZ85" t="s">
        <v>242</v>
      </c>
      <c r="CA85" t="s">
        <v>1703</v>
      </c>
      <c r="CB85" s="14">
        <v>45173.248552974503</v>
      </c>
      <c r="CC85" t="s">
        <v>1703</v>
      </c>
      <c r="CD85" t="s">
        <v>1703</v>
      </c>
      <c r="CE85">
        <f>IFERROR(VLOOKUP(Table2[[#This Row],[Overall Rep Satisfaction]],$CS$2:$CV$21,2,FALSE),"")</f>
        <v>0</v>
      </c>
      <c r="CF85">
        <f>IFERROR(VLOOKUP(Table2[[#This Row],[Overall Rep Satisfaction]],$CS$2:$CV$21,3,FALSE),"")</f>
        <v>0</v>
      </c>
      <c r="CG85">
        <f>IFERROR(VLOOKUP(Table2[[#This Row],[Overall Rep Satisfaction]],$CS$2:$CV$21,4,FALSE),"")</f>
        <v>1</v>
      </c>
      <c r="CH85">
        <f>IFERROR(SUM(Table2[[#This Row],[Promoter]:[Detractor]],),"")</f>
        <v>1</v>
      </c>
      <c r="CI85" t="str">
        <f>TEXT(MONTH(Table2[[#This Row],[Survey Date]]),"##")&amp;" - "&amp;TEXT(Table2[[#This Row],[Survey Date]],"MMMM")</f>
        <v>9 - September</v>
      </c>
      <c r="CJ85" t="str">
        <f>TEXT(Table2[[#This Row],[Survey Date]],"DD-MMMM")</f>
        <v>02-September</v>
      </c>
      <c r="CK85" t="str">
        <f>"WK "&amp;WEEKNUM(Table2[[#This Row],[Survey Date]],1)</f>
        <v>WK 35</v>
      </c>
      <c r="CL85" t="str">
        <f>VLOOKUP(Table2[[#This Row],[ATTUID]],Roster!C:F,4,FALSE)</f>
        <v>Super 5</v>
      </c>
      <c r="CM85" t="str">
        <f>VLOOKUP(Table2[[#This Row],[ATTUID]],Roster!C:J,8,FALSE)</f>
        <v>agent 29</v>
      </c>
      <c r="CN85" t="str">
        <f>VLOOKUP(Table2[[#This Row],[ATTUID]],Roster!C:X,22,FALSE)</f>
        <v>Wave 18</v>
      </c>
      <c r="CO85">
        <f>IF(Table2[[#This Row],[Request Resolved]]="Yes",1,0)</f>
        <v>0</v>
      </c>
      <c r="CP85">
        <f>IF(Table2[[#This Row],[Request Resolved]]="No",1,0)</f>
        <v>1</v>
      </c>
    </row>
    <row r="86" spans="1:94" x14ac:dyDescent="0.25">
      <c r="A86" s="35">
        <v>106206</v>
      </c>
      <c r="B86" s="12" t="s">
        <v>1297</v>
      </c>
      <c r="C86" s="12" t="s">
        <v>1297</v>
      </c>
      <c r="D86" s="12" t="s">
        <v>1297</v>
      </c>
      <c r="E86" t="s">
        <v>1176</v>
      </c>
      <c r="F86" t="s">
        <v>1341</v>
      </c>
      <c r="G86" s="35">
        <v>799302</v>
      </c>
      <c r="H86" t="s">
        <v>219</v>
      </c>
      <c r="I86" s="35">
        <v>886464</v>
      </c>
      <c r="J86" t="s">
        <v>219</v>
      </c>
      <c r="K86" s="14">
        <v>45171.386805555601</v>
      </c>
      <c r="L86" s="14">
        <v>45170.588888888902</v>
      </c>
      <c r="M86" s="15" t="s">
        <v>220</v>
      </c>
      <c r="N86" s="15" t="s">
        <v>220</v>
      </c>
      <c r="O86" s="15" t="s">
        <v>220</v>
      </c>
      <c r="P86" s="15" t="s">
        <v>223</v>
      </c>
      <c r="Q86" s="15" t="s">
        <v>219</v>
      </c>
      <c r="R86" s="15" t="s">
        <v>219</v>
      </c>
      <c r="S86" s="15" t="s">
        <v>223</v>
      </c>
      <c r="T86" s="15" t="s">
        <v>326</v>
      </c>
      <c r="U86" s="15" t="s">
        <v>219</v>
      </c>
      <c r="V86" t="s">
        <v>265</v>
      </c>
      <c r="W86" t="s">
        <v>225</v>
      </c>
      <c r="X86" t="s">
        <v>265</v>
      </c>
      <c r="Y86" t="s">
        <v>225</v>
      </c>
      <c r="Z86" t="s">
        <v>226</v>
      </c>
      <c r="AA86" t="s">
        <v>219</v>
      </c>
      <c r="AB86" t="s">
        <v>226</v>
      </c>
      <c r="AC86" t="s">
        <v>219</v>
      </c>
      <c r="AD86" s="12" t="s">
        <v>1297</v>
      </c>
      <c r="AE86" t="s">
        <v>227</v>
      </c>
      <c r="AF86" s="12" t="s">
        <v>1297</v>
      </c>
      <c r="AG86" t="s">
        <v>1703</v>
      </c>
      <c r="AH86" t="s">
        <v>228</v>
      </c>
      <c r="AI86" s="12" t="s">
        <v>1297</v>
      </c>
      <c r="AJ86" s="12" t="s">
        <v>1297</v>
      </c>
      <c r="AK86" s="12" t="s">
        <v>1297</v>
      </c>
      <c r="AL86" s="12" t="s">
        <v>1297</v>
      </c>
      <c r="AM86" s="12" t="s">
        <v>1297</v>
      </c>
      <c r="AN86" t="s">
        <v>219</v>
      </c>
      <c r="AO86" t="s">
        <v>219</v>
      </c>
      <c r="AP86" t="s">
        <v>229</v>
      </c>
      <c r="AQ86" t="s">
        <v>230</v>
      </c>
      <c r="AR86" t="s">
        <v>247</v>
      </c>
      <c r="AS86" t="s">
        <v>485</v>
      </c>
      <c r="AT86" t="s">
        <v>220</v>
      </c>
      <c r="AU86" t="s">
        <v>233</v>
      </c>
      <c r="AV86" t="s">
        <v>1787</v>
      </c>
      <c r="AW86" t="s">
        <v>219</v>
      </c>
      <c r="AX86" t="s">
        <v>1703</v>
      </c>
      <c r="AY86" t="s">
        <v>219</v>
      </c>
      <c r="AZ86" t="s">
        <v>219</v>
      </c>
      <c r="BA86" t="s">
        <v>219</v>
      </c>
      <c r="BB86" t="s">
        <v>219</v>
      </c>
      <c r="BC86" t="s">
        <v>234</v>
      </c>
      <c r="BD86" s="12" t="s">
        <v>1297</v>
      </c>
      <c r="BE86" t="s">
        <v>259</v>
      </c>
      <c r="BF86" t="s">
        <v>1297</v>
      </c>
      <c r="BG86" t="s">
        <v>1297</v>
      </c>
      <c r="BH86" t="s">
        <v>486</v>
      </c>
      <c r="BI86" t="s">
        <v>487</v>
      </c>
      <c r="BJ86" t="s">
        <v>307</v>
      </c>
      <c r="BK86" t="s">
        <v>1297</v>
      </c>
      <c r="BL86" t="s">
        <v>229</v>
      </c>
      <c r="BM86" t="s">
        <v>219</v>
      </c>
      <c r="BN86" t="s">
        <v>488</v>
      </c>
      <c r="BO86" t="s">
        <v>219</v>
      </c>
      <c r="BP86" t="s">
        <v>219</v>
      </c>
      <c r="BQ86" t="s">
        <v>1297</v>
      </c>
      <c r="BR86" t="s">
        <v>240</v>
      </c>
      <c r="BS86" t="s">
        <v>1703</v>
      </c>
      <c r="BT86" t="s">
        <v>1703</v>
      </c>
      <c r="BU86" t="s">
        <v>219</v>
      </c>
      <c r="BV86" t="s">
        <v>241</v>
      </c>
      <c r="BW86" t="s">
        <v>220</v>
      </c>
      <c r="BX86" t="s">
        <v>219</v>
      </c>
      <c r="BY86" t="s">
        <v>219</v>
      </c>
      <c r="BZ86" t="s">
        <v>242</v>
      </c>
      <c r="CA86" t="s">
        <v>1703</v>
      </c>
      <c r="CB86" s="14">
        <v>45173.248552974503</v>
      </c>
      <c r="CC86" t="s">
        <v>1703</v>
      </c>
      <c r="CD86" t="s">
        <v>1703</v>
      </c>
      <c r="CE86">
        <f>IFERROR(VLOOKUP(Table2[[#This Row],[Overall Rep Satisfaction]],$CS$2:$CV$21,2,FALSE),"")</f>
        <v>1</v>
      </c>
      <c r="CF86">
        <f>IFERROR(VLOOKUP(Table2[[#This Row],[Overall Rep Satisfaction]],$CS$2:$CV$21,3,FALSE),"")</f>
        <v>0</v>
      </c>
      <c r="CG86">
        <f>IFERROR(VLOOKUP(Table2[[#This Row],[Overall Rep Satisfaction]],$CS$2:$CV$21,4,FALSE),"")</f>
        <v>0</v>
      </c>
      <c r="CH86">
        <f>IFERROR(SUM(Table2[[#This Row],[Promoter]:[Detractor]],),"")</f>
        <v>1</v>
      </c>
      <c r="CI86" t="str">
        <f>TEXT(MONTH(Table2[[#This Row],[Survey Date]]),"##")&amp;" - "&amp;TEXT(Table2[[#This Row],[Survey Date]],"MMMM")</f>
        <v>9 - September</v>
      </c>
      <c r="CJ86" t="str">
        <f>TEXT(Table2[[#This Row],[Survey Date]],"DD-MMMM")</f>
        <v>02-September</v>
      </c>
      <c r="CK86" t="str">
        <f>"WK "&amp;WEEKNUM(Table2[[#This Row],[Survey Date]],1)</f>
        <v>WK 35</v>
      </c>
      <c r="CL86" t="str">
        <f>VLOOKUP(Table2[[#This Row],[ATTUID]],Roster!C:F,4,FALSE)</f>
        <v>Super 3</v>
      </c>
      <c r="CM86" t="str">
        <f>VLOOKUP(Table2[[#This Row],[ATTUID]],Roster!C:J,8,FALSE)</f>
        <v>agent 44</v>
      </c>
      <c r="CN86" t="str">
        <f>VLOOKUP(Table2[[#This Row],[ATTUID]],Roster!C:X,22,FALSE)</f>
        <v>Wave 21</v>
      </c>
      <c r="CO86">
        <f>IF(Table2[[#This Row],[Request Resolved]]="Yes",1,0)</f>
        <v>1</v>
      </c>
      <c r="CP86">
        <f>IF(Table2[[#This Row],[Request Resolved]]="No",1,0)</f>
        <v>0</v>
      </c>
    </row>
    <row r="87" spans="1:94" x14ac:dyDescent="0.25">
      <c r="A87" s="35">
        <v>454206</v>
      </c>
      <c r="B87" s="12" t="s">
        <v>1297</v>
      </c>
      <c r="C87" s="12" t="s">
        <v>1297</v>
      </c>
      <c r="D87" s="12" t="s">
        <v>1297</v>
      </c>
      <c r="E87" t="s">
        <v>1238</v>
      </c>
      <c r="F87" t="s">
        <v>1407</v>
      </c>
      <c r="G87" s="35">
        <v>525803</v>
      </c>
      <c r="H87" t="s">
        <v>219</v>
      </c>
      <c r="I87" s="35">
        <v>957534</v>
      </c>
      <c r="J87" t="s">
        <v>219</v>
      </c>
      <c r="K87" s="14">
        <v>45171.387499999997</v>
      </c>
      <c r="L87" s="14">
        <v>45170.752083333296</v>
      </c>
      <c r="M87" s="15" t="s">
        <v>220</v>
      </c>
      <c r="N87" s="15" t="s">
        <v>229</v>
      </c>
      <c r="O87" s="15" t="s">
        <v>220</v>
      </c>
      <c r="P87" s="15" t="s">
        <v>392</v>
      </c>
      <c r="Q87" s="15" t="s">
        <v>489</v>
      </c>
      <c r="R87" s="15" t="s">
        <v>219</v>
      </c>
      <c r="S87" s="15" t="s">
        <v>316</v>
      </c>
      <c r="T87" s="15" t="s">
        <v>316</v>
      </c>
      <c r="U87" s="15" t="s">
        <v>219</v>
      </c>
      <c r="V87" t="s">
        <v>290</v>
      </c>
      <c r="W87" t="s">
        <v>263</v>
      </c>
      <c r="X87" t="s">
        <v>290</v>
      </c>
      <c r="Y87" t="s">
        <v>263</v>
      </c>
      <c r="Z87" t="s">
        <v>317</v>
      </c>
      <c r="AA87" t="s">
        <v>219</v>
      </c>
      <c r="AB87" t="s">
        <v>317</v>
      </c>
      <c r="AC87" t="s">
        <v>219</v>
      </c>
      <c r="AD87" s="12" t="s">
        <v>1297</v>
      </c>
      <c r="AE87" t="s">
        <v>227</v>
      </c>
      <c r="AF87" s="12" t="s">
        <v>1297</v>
      </c>
      <c r="AG87" t="s">
        <v>1703</v>
      </c>
      <c r="AH87" t="s">
        <v>228</v>
      </c>
      <c r="AI87" s="12" t="s">
        <v>1297</v>
      </c>
      <c r="AJ87" s="12" t="s">
        <v>1297</v>
      </c>
      <c r="AK87" s="12" t="s">
        <v>1297</v>
      </c>
      <c r="AL87" s="12" t="s">
        <v>1297</v>
      </c>
      <c r="AM87" s="12" t="s">
        <v>1297</v>
      </c>
      <c r="AN87" t="s">
        <v>219</v>
      </c>
      <c r="AO87" t="s">
        <v>219</v>
      </c>
      <c r="AP87" t="s">
        <v>229</v>
      </c>
      <c r="AQ87" t="s">
        <v>230</v>
      </c>
      <c r="AR87" t="s">
        <v>273</v>
      </c>
      <c r="AS87" t="s">
        <v>341</v>
      </c>
      <c r="AT87" t="s">
        <v>220</v>
      </c>
      <c r="AU87" t="s">
        <v>233</v>
      </c>
      <c r="AV87" t="s">
        <v>1788</v>
      </c>
      <c r="AW87" t="s">
        <v>219</v>
      </c>
      <c r="AX87" t="s">
        <v>1703</v>
      </c>
      <c r="AY87" t="s">
        <v>219</v>
      </c>
      <c r="AZ87" t="s">
        <v>219</v>
      </c>
      <c r="BA87" t="s">
        <v>219</v>
      </c>
      <c r="BB87" t="s">
        <v>219</v>
      </c>
      <c r="BC87" t="s">
        <v>234</v>
      </c>
      <c r="BD87" s="12" t="s">
        <v>1297</v>
      </c>
      <c r="BE87" t="s">
        <v>304</v>
      </c>
      <c r="BF87" t="s">
        <v>1297</v>
      </c>
      <c r="BG87" t="s">
        <v>1297</v>
      </c>
      <c r="BH87" t="s">
        <v>486</v>
      </c>
      <c r="BI87" t="s">
        <v>487</v>
      </c>
      <c r="BJ87" t="s">
        <v>277</v>
      </c>
      <c r="BK87" t="s">
        <v>1297</v>
      </c>
      <c r="BL87" t="s">
        <v>229</v>
      </c>
      <c r="BM87" t="s">
        <v>219</v>
      </c>
      <c r="BN87" t="s">
        <v>490</v>
      </c>
      <c r="BO87" t="s">
        <v>219</v>
      </c>
      <c r="BP87" t="s">
        <v>219</v>
      </c>
      <c r="BQ87" t="s">
        <v>1297</v>
      </c>
      <c r="BR87" t="s">
        <v>296</v>
      </c>
      <c r="BS87" t="s">
        <v>1703</v>
      </c>
      <c r="BT87" t="s">
        <v>1703</v>
      </c>
      <c r="BU87" t="s">
        <v>219</v>
      </c>
      <c r="BV87" t="s">
        <v>241</v>
      </c>
      <c r="BW87" t="s">
        <v>220</v>
      </c>
      <c r="BX87" t="s">
        <v>219</v>
      </c>
      <c r="BY87" t="s">
        <v>219</v>
      </c>
      <c r="BZ87" t="s">
        <v>242</v>
      </c>
      <c r="CA87" t="s">
        <v>1703</v>
      </c>
      <c r="CB87" s="14">
        <v>45172.245019756898</v>
      </c>
      <c r="CC87" t="s">
        <v>1703</v>
      </c>
      <c r="CD87" t="s">
        <v>1703</v>
      </c>
      <c r="CE87">
        <f>IFERROR(VLOOKUP(Table2[[#This Row],[Overall Rep Satisfaction]],$CS$2:$CV$21,2,FALSE),"")</f>
        <v>0</v>
      </c>
      <c r="CF87">
        <f>IFERROR(VLOOKUP(Table2[[#This Row],[Overall Rep Satisfaction]],$CS$2:$CV$21,3,FALSE),"")</f>
        <v>0</v>
      </c>
      <c r="CG87">
        <f>IFERROR(VLOOKUP(Table2[[#This Row],[Overall Rep Satisfaction]],$CS$2:$CV$21,4,FALSE),"")</f>
        <v>1</v>
      </c>
      <c r="CH87">
        <f>IFERROR(SUM(Table2[[#This Row],[Promoter]:[Detractor]],),"")</f>
        <v>1</v>
      </c>
      <c r="CI87" t="str">
        <f>TEXT(MONTH(Table2[[#This Row],[Survey Date]]),"##")&amp;" - "&amp;TEXT(Table2[[#This Row],[Survey Date]],"MMMM")</f>
        <v>9 - September</v>
      </c>
      <c r="CJ87" t="str">
        <f>TEXT(Table2[[#This Row],[Survey Date]],"DD-MMMM")</f>
        <v>02-September</v>
      </c>
      <c r="CK87" t="str">
        <f>"WK "&amp;WEEKNUM(Table2[[#This Row],[Survey Date]],1)</f>
        <v>WK 35</v>
      </c>
      <c r="CL87" t="str">
        <f>VLOOKUP(Table2[[#This Row],[ATTUID]],Roster!C:F,4,FALSE)</f>
        <v>Super 12</v>
      </c>
      <c r="CM87" t="str">
        <f>VLOOKUP(Table2[[#This Row],[ATTUID]],Roster!C:J,8,FALSE)</f>
        <v>agent 110</v>
      </c>
      <c r="CN87" t="str">
        <f>VLOOKUP(Table2[[#This Row],[ATTUID]],Roster!C:X,22,FALSE)</f>
        <v>Wave 30</v>
      </c>
      <c r="CO87">
        <f>IF(Table2[[#This Row],[Request Resolved]]="Yes",1,0)</f>
        <v>0</v>
      </c>
      <c r="CP87">
        <f>IF(Table2[[#This Row],[Request Resolved]]="No",1,0)</f>
        <v>1</v>
      </c>
    </row>
    <row r="88" spans="1:94" x14ac:dyDescent="0.25">
      <c r="A88" s="35">
        <v>380206</v>
      </c>
      <c r="B88" s="12" t="s">
        <v>1297</v>
      </c>
      <c r="C88" s="12" t="s">
        <v>1297</v>
      </c>
      <c r="D88" s="12" t="s">
        <v>1297</v>
      </c>
      <c r="E88" t="s">
        <v>1157</v>
      </c>
      <c r="F88" t="s">
        <v>1322</v>
      </c>
      <c r="G88" s="35">
        <v>215716</v>
      </c>
      <c r="H88" t="s">
        <v>219</v>
      </c>
      <c r="I88" s="35">
        <v>821319</v>
      </c>
      <c r="J88" t="s">
        <v>219</v>
      </c>
      <c r="K88" s="14">
        <v>45171.388888888898</v>
      </c>
      <c r="L88" s="14">
        <v>45170.436805555597</v>
      </c>
      <c r="M88" s="15" t="s">
        <v>220</v>
      </c>
      <c r="N88" s="15" t="s">
        <v>220</v>
      </c>
      <c r="O88" s="15" t="s">
        <v>220</v>
      </c>
      <c r="P88" s="15" t="s">
        <v>223</v>
      </c>
      <c r="Q88" s="15" t="s">
        <v>491</v>
      </c>
      <c r="R88" s="15" t="s">
        <v>219</v>
      </c>
      <c r="S88" s="15" t="s">
        <v>223</v>
      </c>
      <c r="T88" s="15" t="s">
        <v>221</v>
      </c>
      <c r="U88" s="15" t="s">
        <v>219</v>
      </c>
      <c r="V88" t="s">
        <v>265</v>
      </c>
      <c r="W88" t="s">
        <v>225</v>
      </c>
      <c r="X88" t="s">
        <v>265</v>
      </c>
      <c r="Y88" t="s">
        <v>225</v>
      </c>
      <c r="Z88" t="s">
        <v>226</v>
      </c>
      <c r="AA88" t="s">
        <v>219</v>
      </c>
      <c r="AB88" t="s">
        <v>226</v>
      </c>
      <c r="AC88" t="s">
        <v>219</v>
      </c>
      <c r="AD88" s="12" t="s">
        <v>1297</v>
      </c>
      <c r="AE88" t="s">
        <v>227</v>
      </c>
      <c r="AF88" s="12" t="s">
        <v>1297</v>
      </c>
      <c r="AG88" t="s">
        <v>1703</v>
      </c>
      <c r="AH88" t="s">
        <v>228</v>
      </c>
      <c r="AI88" s="12" t="s">
        <v>1297</v>
      </c>
      <c r="AJ88" s="12" t="s">
        <v>1297</v>
      </c>
      <c r="AK88" s="12" t="s">
        <v>1297</v>
      </c>
      <c r="AL88" s="12" t="s">
        <v>1297</v>
      </c>
      <c r="AM88" s="12" t="s">
        <v>1297</v>
      </c>
      <c r="AN88" t="s">
        <v>219</v>
      </c>
      <c r="AO88" t="s">
        <v>219</v>
      </c>
      <c r="AP88" t="s">
        <v>229</v>
      </c>
      <c r="AQ88" t="s">
        <v>230</v>
      </c>
      <c r="AR88" t="s">
        <v>247</v>
      </c>
      <c r="AS88" t="s">
        <v>383</v>
      </c>
      <c r="AT88" t="s">
        <v>220</v>
      </c>
      <c r="AU88" t="s">
        <v>233</v>
      </c>
      <c r="AV88" t="s">
        <v>1789</v>
      </c>
      <c r="AW88" t="s">
        <v>219</v>
      </c>
      <c r="AX88" t="s">
        <v>1703</v>
      </c>
      <c r="AY88" t="s">
        <v>219</v>
      </c>
      <c r="AZ88" t="s">
        <v>219</v>
      </c>
      <c r="BA88" t="s">
        <v>219</v>
      </c>
      <c r="BB88" t="s">
        <v>219</v>
      </c>
      <c r="BC88" t="s">
        <v>234</v>
      </c>
      <c r="BD88" s="12" t="s">
        <v>1297</v>
      </c>
      <c r="BE88" t="s">
        <v>304</v>
      </c>
      <c r="BF88" t="s">
        <v>1297</v>
      </c>
      <c r="BG88" t="s">
        <v>1297</v>
      </c>
      <c r="BH88" t="s">
        <v>275</v>
      </c>
      <c r="BI88" t="s">
        <v>492</v>
      </c>
      <c r="BJ88" t="s">
        <v>384</v>
      </c>
      <c r="BK88" t="s">
        <v>1297</v>
      </c>
      <c r="BL88" t="s">
        <v>229</v>
      </c>
      <c r="BM88" t="s">
        <v>219</v>
      </c>
      <c r="BN88" t="s">
        <v>493</v>
      </c>
      <c r="BO88" t="s">
        <v>219</v>
      </c>
      <c r="BP88" t="s">
        <v>219</v>
      </c>
      <c r="BQ88" t="s">
        <v>1297</v>
      </c>
      <c r="BR88" t="s">
        <v>240</v>
      </c>
      <c r="BS88" t="s">
        <v>1703</v>
      </c>
      <c r="BT88" t="s">
        <v>1703</v>
      </c>
      <c r="BU88" t="s">
        <v>219</v>
      </c>
      <c r="BV88" t="s">
        <v>241</v>
      </c>
      <c r="BW88" t="s">
        <v>220</v>
      </c>
      <c r="BX88" t="s">
        <v>219</v>
      </c>
      <c r="BY88">
        <v>800444693323</v>
      </c>
      <c r="BZ88" t="s">
        <v>242</v>
      </c>
      <c r="CA88" t="s">
        <v>1703</v>
      </c>
      <c r="CB88" s="14">
        <v>45172.245019756898</v>
      </c>
      <c r="CC88" t="s">
        <v>1703</v>
      </c>
      <c r="CD88" t="s">
        <v>1703</v>
      </c>
      <c r="CE88">
        <f>IFERROR(VLOOKUP(Table2[[#This Row],[Overall Rep Satisfaction]],$CS$2:$CV$21,2,FALSE),"")</f>
        <v>1</v>
      </c>
      <c r="CF88">
        <f>IFERROR(VLOOKUP(Table2[[#This Row],[Overall Rep Satisfaction]],$CS$2:$CV$21,3,FALSE),"")</f>
        <v>0</v>
      </c>
      <c r="CG88">
        <f>IFERROR(VLOOKUP(Table2[[#This Row],[Overall Rep Satisfaction]],$CS$2:$CV$21,4,FALSE),"")</f>
        <v>0</v>
      </c>
      <c r="CH88">
        <f>IFERROR(SUM(Table2[[#This Row],[Promoter]:[Detractor]],),"")</f>
        <v>1</v>
      </c>
      <c r="CI88" t="str">
        <f>TEXT(MONTH(Table2[[#This Row],[Survey Date]]),"##")&amp;" - "&amp;TEXT(Table2[[#This Row],[Survey Date]],"MMMM")</f>
        <v>9 - September</v>
      </c>
      <c r="CJ88" t="str">
        <f>TEXT(Table2[[#This Row],[Survey Date]],"DD-MMMM")</f>
        <v>02-September</v>
      </c>
      <c r="CK88" t="str">
        <f>"WK "&amp;WEEKNUM(Table2[[#This Row],[Survey Date]],1)</f>
        <v>WK 35</v>
      </c>
      <c r="CL88" t="str">
        <f>VLOOKUP(Table2[[#This Row],[ATTUID]],Roster!C:F,4,FALSE)</f>
        <v>Super 6</v>
      </c>
      <c r="CM88" t="str">
        <f>VLOOKUP(Table2[[#This Row],[ATTUID]],Roster!C:J,8,FALSE)</f>
        <v>agent 25</v>
      </c>
      <c r="CN88" t="str">
        <f>VLOOKUP(Table2[[#This Row],[ATTUID]],Roster!C:X,22,FALSE)</f>
        <v>Wave 17</v>
      </c>
      <c r="CO88">
        <f>IF(Table2[[#This Row],[Request Resolved]]="Yes",1,0)</f>
        <v>1</v>
      </c>
      <c r="CP88">
        <f>IF(Table2[[#This Row],[Request Resolved]]="No",1,0)</f>
        <v>0</v>
      </c>
    </row>
    <row r="89" spans="1:94" x14ac:dyDescent="0.25">
      <c r="A89" s="35">
        <v>221206</v>
      </c>
      <c r="B89" s="12" t="s">
        <v>1297</v>
      </c>
      <c r="C89" s="12" t="s">
        <v>1297</v>
      </c>
      <c r="D89" s="12" t="s">
        <v>1297</v>
      </c>
      <c r="E89" t="s">
        <v>1182</v>
      </c>
      <c r="F89" t="s">
        <v>1347</v>
      </c>
      <c r="G89" s="35">
        <v>866718</v>
      </c>
      <c r="H89" t="s">
        <v>219</v>
      </c>
      <c r="I89" s="35">
        <v>816512</v>
      </c>
      <c r="J89" t="s">
        <v>219</v>
      </c>
      <c r="K89" s="14">
        <v>45171.389583333301</v>
      </c>
      <c r="L89" s="14">
        <v>45170.481249999997</v>
      </c>
      <c r="M89" s="15" t="s">
        <v>220</v>
      </c>
      <c r="N89" s="15" t="s">
        <v>220</v>
      </c>
      <c r="O89" s="15" t="s">
        <v>220</v>
      </c>
      <c r="P89" s="15" t="s">
        <v>494</v>
      </c>
      <c r="Q89" s="15" t="s">
        <v>219</v>
      </c>
      <c r="R89" s="15" t="s">
        <v>219</v>
      </c>
      <c r="S89" s="15" t="s">
        <v>223</v>
      </c>
      <c r="T89" s="15" t="s">
        <v>221</v>
      </c>
      <c r="U89" s="15" t="s">
        <v>219</v>
      </c>
      <c r="V89" t="s">
        <v>224</v>
      </c>
      <c r="W89" t="s">
        <v>225</v>
      </c>
      <c r="X89" t="s">
        <v>224</v>
      </c>
      <c r="Y89" t="s">
        <v>225</v>
      </c>
      <c r="Z89" t="s">
        <v>226</v>
      </c>
      <c r="AA89" t="s">
        <v>219</v>
      </c>
      <c r="AB89" t="s">
        <v>226</v>
      </c>
      <c r="AC89" t="s">
        <v>219</v>
      </c>
      <c r="AD89" s="12" t="s">
        <v>1297</v>
      </c>
      <c r="AE89" t="s">
        <v>227</v>
      </c>
      <c r="AF89" s="12" t="s">
        <v>1297</v>
      </c>
      <c r="AG89" t="s">
        <v>1703</v>
      </c>
      <c r="AH89" t="s">
        <v>228</v>
      </c>
      <c r="AI89" s="12" t="s">
        <v>1297</v>
      </c>
      <c r="AJ89" s="12" t="s">
        <v>1297</v>
      </c>
      <c r="AK89" s="12" t="s">
        <v>1297</v>
      </c>
      <c r="AL89" s="12" t="s">
        <v>1297</v>
      </c>
      <c r="AM89" s="12" t="s">
        <v>1297</v>
      </c>
      <c r="AN89" t="s">
        <v>219</v>
      </c>
      <c r="AO89" t="s">
        <v>219</v>
      </c>
      <c r="AP89" t="s">
        <v>229</v>
      </c>
      <c r="AQ89" t="s">
        <v>230</v>
      </c>
      <c r="AR89" t="s">
        <v>247</v>
      </c>
      <c r="AS89" t="s">
        <v>383</v>
      </c>
      <c r="AT89" t="s">
        <v>220</v>
      </c>
      <c r="AU89" t="s">
        <v>233</v>
      </c>
      <c r="AV89" t="s">
        <v>1790</v>
      </c>
      <c r="AW89" t="s">
        <v>219</v>
      </c>
      <c r="AX89" t="s">
        <v>1703</v>
      </c>
      <c r="AY89" t="s">
        <v>219</v>
      </c>
      <c r="AZ89" t="s">
        <v>219</v>
      </c>
      <c r="BA89" t="s">
        <v>219</v>
      </c>
      <c r="BB89" t="s">
        <v>219</v>
      </c>
      <c r="BC89" t="s">
        <v>234</v>
      </c>
      <c r="BD89" s="12" t="s">
        <v>1297</v>
      </c>
      <c r="BE89" t="s">
        <v>304</v>
      </c>
      <c r="BF89" t="s">
        <v>1297</v>
      </c>
      <c r="BG89" t="s">
        <v>1297</v>
      </c>
      <c r="BH89" t="s">
        <v>260</v>
      </c>
      <c r="BI89" t="s">
        <v>375</v>
      </c>
      <c r="BJ89" t="s">
        <v>269</v>
      </c>
      <c r="BK89" t="s">
        <v>1297</v>
      </c>
      <c r="BL89" t="s">
        <v>229</v>
      </c>
      <c r="BM89" t="s">
        <v>219</v>
      </c>
      <c r="BN89" t="s">
        <v>377</v>
      </c>
      <c r="BO89" t="s">
        <v>219</v>
      </c>
      <c r="BP89" t="s">
        <v>219</v>
      </c>
      <c r="BQ89" t="s">
        <v>1297</v>
      </c>
      <c r="BR89" t="s">
        <v>279</v>
      </c>
      <c r="BS89" t="s">
        <v>1703</v>
      </c>
      <c r="BT89" t="s">
        <v>1703</v>
      </c>
      <c r="BU89" t="s">
        <v>219</v>
      </c>
      <c r="BV89" t="s">
        <v>241</v>
      </c>
      <c r="BW89" t="s">
        <v>220</v>
      </c>
      <c r="BX89" t="s">
        <v>219</v>
      </c>
      <c r="BY89">
        <v>801173139460</v>
      </c>
      <c r="BZ89" t="s">
        <v>242</v>
      </c>
      <c r="CA89" t="s">
        <v>1703</v>
      </c>
      <c r="CB89" s="14">
        <v>45173.248552974503</v>
      </c>
      <c r="CC89" t="s">
        <v>1703</v>
      </c>
      <c r="CD89" t="s">
        <v>1703</v>
      </c>
      <c r="CE89">
        <f>IFERROR(VLOOKUP(Table2[[#This Row],[Overall Rep Satisfaction]],$CS$2:$CV$21,2,FALSE),"")</f>
        <v>1</v>
      </c>
      <c r="CF89">
        <f>IFERROR(VLOOKUP(Table2[[#This Row],[Overall Rep Satisfaction]],$CS$2:$CV$21,3,FALSE),"")</f>
        <v>0</v>
      </c>
      <c r="CG89">
        <f>IFERROR(VLOOKUP(Table2[[#This Row],[Overall Rep Satisfaction]],$CS$2:$CV$21,4,FALSE),"")</f>
        <v>0</v>
      </c>
      <c r="CH89">
        <f>IFERROR(SUM(Table2[[#This Row],[Promoter]:[Detractor]],),"")</f>
        <v>1</v>
      </c>
      <c r="CI89" t="str">
        <f>TEXT(MONTH(Table2[[#This Row],[Survey Date]]),"##")&amp;" - "&amp;TEXT(Table2[[#This Row],[Survey Date]],"MMMM")</f>
        <v>9 - September</v>
      </c>
      <c r="CJ89" t="str">
        <f>TEXT(Table2[[#This Row],[Survey Date]],"DD-MMMM")</f>
        <v>02-September</v>
      </c>
      <c r="CK89" t="str">
        <f>"WK "&amp;WEEKNUM(Table2[[#This Row],[Survey Date]],1)</f>
        <v>WK 35</v>
      </c>
      <c r="CL89" t="str">
        <f>VLOOKUP(Table2[[#This Row],[ATTUID]],Roster!C:F,4,FALSE)</f>
        <v>Super 8</v>
      </c>
      <c r="CM89" t="str">
        <f>VLOOKUP(Table2[[#This Row],[ATTUID]],Roster!C:J,8,FALSE)</f>
        <v>agent 50</v>
      </c>
      <c r="CN89" t="str">
        <f>VLOOKUP(Table2[[#This Row],[ATTUID]],Roster!C:X,22,FALSE)</f>
        <v>Wave 24</v>
      </c>
      <c r="CO89">
        <f>IF(Table2[[#This Row],[Request Resolved]]="Yes",1,0)</f>
        <v>1</v>
      </c>
      <c r="CP89">
        <f>IF(Table2[[#This Row],[Request Resolved]]="No",1,0)</f>
        <v>0</v>
      </c>
    </row>
    <row r="90" spans="1:94" x14ac:dyDescent="0.25">
      <c r="A90" s="35">
        <v>369206</v>
      </c>
      <c r="B90" s="12" t="s">
        <v>1297</v>
      </c>
      <c r="C90" s="12" t="s">
        <v>1297</v>
      </c>
      <c r="D90" s="12" t="s">
        <v>1297</v>
      </c>
      <c r="E90" t="s">
        <v>1270</v>
      </c>
      <c r="F90" t="s">
        <v>1444</v>
      </c>
      <c r="G90" s="35">
        <v>747812</v>
      </c>
      <c r="H90" t="s">
        <v>219</v>
      </c>
      <c r="I90" s="35">
        <v>420243</v>
      </c>
      <c r="J90" t="s">
        <v>219</v>
      </c>
      <c r="K90" s="14">
        <v>45171.392361111102</v>
      </c>
      <c r="L90" s="14">
        <v>45170.420138888898</v>
      </c>
      <c r="M90" s="15" t="s">
        <v>220</v>
      </c>
      <c r="N90" s="15" t="s">
        <v>229</v>
      </c>
      <c r="O90" s="15" t="s">
        <v>220</v>
      </c>
      <c r="P90" s="15" t="s">
        <v>495</v>
      </c>
      <c r="Q90" s="15" t="s">
        <v>496</v>
      </c>
      <c r="R90" s="15" t="s">
        <v>229</v>
      </c>
      <c r="S90" s="15" t="s">
        <v>392</v>
      </c>
      <c r="T90" s="15" t="s">
        <v>316</v>
      </c>
      <c r="U90" s="15" t="s">
        <v>219</v>
      </c>
      <c r="V90" t="s">
        <v>224</v>
      </c>
      <c r="W90" t="s">
        <v>290</v>
      </c>
      <c r="X90" t="s">
        <v>224</v>
      </c>
      <c r="Y90" t="s">
        <v>290</v>
      </c>
      <c r="Z90" t="s">
        <v>317</v>
      </c>
      <c r="AA90" t="s">
        <v>219</v>
      </c>
      <c r="AB90" t="s">
        <v>317</v>
      </c>
      <c r="AC90" t="s">
        <v>219</v>
      </c>
      <c r="AD90" s="12" t="s">
        <v>1297</v>
      </c>
      <c r="AE90" t="s">
        <v>227</v>
      </c>
      <c r="AF90" s="12" t="s">
        <v>1297</v>
      </c>
      <c r="AG90" t="s">
        <v>1703</v>
      </c>
      <c r="AH90" t="s">
        <v>228</v>
      </c>
      <c r="AI90" s="12" t="s">
        <v>1297</v>
      </c>
      <c r="AJ90" s="12" t="s">
        <v>1297</v>
      </c>
      <c r="AK90" s="12" t="s">
        <v>1297</v>
      </c>
      <c r="AL90" s="12" t="s">
        <v>1297</v>
      </c>
      <c r="AM90" s="12" t="s">
        <v>1297</v>
      </c>
      <c r="AN90" t="s">
        <v>219</v>
      </c>
      <c r="AO90" t="s">
        <v>219</v>
      </c>
      <c r="AP90" t="s">
        <v>229</v>
      </c>
      <c r="AQ90" t="s">
        <v>230</v>
      </c>
      <c r="AR90" t="s">
        <v>281</v>
      </c>
      <c r="AS90" t="s">
        <v>282</v>
      </c>
      <c r="AT90" t="s">
        <v>220</v>
      </c>
      <c r="AU90" t="s">
        <v>233</v>
      </c>
      <c r="AV90" t="s">
        <v>1791</v>
      </c>
      <c r="AW90" t="s">
        <v>2368</v>
      </c>
      <c r="AX90" t="s">
        <v>1703</v>
      </c>
      <c r="AY90" t="s">
        <v>219</v>
      </c>
      <c r="AZ90" t="s">
        <v>219</v>
      </c>
      <c r="BA90" t="s">
        <v>219</v>
      </c>
      <c r="BB90" t="s">
        <v>219</v>
      </c>
      <c r="BC90" t="s">
        <v>234</v>
      </c>
      <c r="BD90" s="12" t="s">
        <v>1297</v>
      </c>
      <c r="BE90" t="s">
        <v>267</v>
      </c>
      <c r="BF90" t="s">
        <v>1297</v>
      </c>
      <c r="BG90" t="s">
        <v>1297</v>
      </c>
      <c r="BH90" t="s">
        <v>236</v>
      </c>
      <c r="BI90" t="s">
        <v>250</v>
      </c>
      <c r="BJ90" t="s">
        <v>288</v>
      </c>
      <c r="BK90" t="s">
        <v>1297</v>
      </c>
      <c r="BL90" t="s">
        <v>229</v>
      </c>
      <c r="BM90" t="s">
        <v>219</v>
      </c>
      <c r="BN90" t="s">
        <v>252</v>
      </c>
      <c r="BO90" t="s">
        <v>219</v>
      </c>
      <c r="BP90" t="s">
        <v>219</v>
      </c>
      <c r="BQ90" t="s">
        <v>1297</v>
      </c>
      <c r="BR90" t="s">
        <v>253</v>
      </c>
      <c r="BS90" t="s">
        <v>1703</v>
      </c>
      <c r="BT90" t="s">
        <v>1703</v>
      </c>
      <c r="BU90" t="s">
        <v>219</v>
      </c>
      <c r="BV90" t="s">
        <v>241</v>
      </c>
      <c r="BW90" t="s">
        <v>220</v>
      </c>
      <c r="BX90" t="s">
        <v>219</v>
      </c>
      <c r="BY90">
        <v>790417032675</v>
      </c>
      <c r="BZ90" t="s">
        <v>242</v>
      </c>
      <c r="CA90" t="s">
        <v>1703</v>
      </c>
      <c r="CB90" s="14">
        <v>45172.245019756898</v>
      </c>
      <c r="CC90" t="s">
        <v>1703</v>
      </c>
      <c r="CD90" t="s">
        <v>1703</v>
      </c>
      <c r="CE90">
        <f>IFERROR(VLOOKUP(Table2[[#This Row],[Overall Rep Satisfaction]],$CS$2:$CV$21,2,FALSE),"")</f>
        <v>0</v>
      </c>
      <c r="CF90">
        <f>IFERROR(VLOOKUP(Table2[[#This Row],[Overall Rep Satisfaction]],$CS$2:$CV$21,3,FALSE),"")</f>
        <v>0</v>
      </c>
      <c r="CG90">
        <f>IFERROR(VLOOKUP(Table2[[#This Row],[Overall Rep Satisfaction]],$CS$2:$CV$21,4,FALSE),"")</f>
        <v>1</v>
      </c>
      <c r="CH90">
        <f>IFERROR(SUM(Table2[[#This Row],[Promoter]:[Detractor]],),"")</f>
        <v>1</v>
      </c>
      <c r="CI90" t="str">
        <f>TEXT(MONTH(Table2[[#This Row],[Survey Date]]),"##")&amp;" - "&amp;TEXT(Table2[[#This Row],[Survey Date]],"MMMM")</f>
        <v>9 - September</v>
      </c>
      <c r="CJ90" t="str">
        <f>TEXT(Table2[[#This Row],[Survey Date]],"DD-MMMM")</f>
        <v>02-September</v>
      </c>
      <c r="CK90" t="str">
        <f>"WK "&amp;WEEKNUM(Table2[[#This Row],[Survey Date]],1)</f>
        <v>WK 35</v>
      </c>
      <c r="CL90" t="str">
        <f>VLOOKUP(Table2[[#This Row],[ATTUID]],Roster!C:F,4,FALSE)</f>
        <v>Super 6</v>
      </c>
      <c r="CM90" t="str">
        <f>VLOOKUP(Table2[[#This Row],[ATTUID]],Roster!C:J,8,FALSE)</f>
        <v>agent 146</v>
      </c>
      <c r="CN90" t="str">
        <f>VLOOKUP(Table2[[#This Row],[ATTUID]],Roster!C:X,22,FALSE)</f>
        <v>Wave 31</v>
      </c>
      <c r="CO90">
        <f>IF(Table2[[#This Row],[Request Resolved]]="Yes",1,0)</f>
        <v>0</v>
      </c>
      <c r="CP90">
        <f>IF(Table2[[#This Row],[Request Resolved]]="No",1,0)</f>
        <v>1</v>
      </c>
    </row>
    <row r="91" spans="1:94" x14ac:dyDescent="0.25">
      <c r="A91" s="35">
        <v>411206</v>
      </c>
      <c r="B91" s="12" t="s">
        <v>1297</v>
      </c>
      <c r="C91" s="12" t="s">
        <v>1297</v>
      </c>
      <c r="D91" s="12" t="s">
        <v>1297</v>
      </c>
      <c r="E91" t="s">
        <v>1193</v>
      </c>
      <c r="F91" t="s">
        <v>1358</v>
      </c>
      <c r="G91" s="35">
        <v>931802</v>
      </c>
      <c r="H91" t="s">
        <v>219</v>
      </c>
      <c r="I91" s="35">
        <v>347155</v>
      </c>
      <c r="J91" t="s">
        <v>219</v>
      </c>
      <c r="K91" s="14">
        <v>45171.3930555556</v>
      </c>
      <c r="L91" s="14">
        <v>45170.422222222202</v>
      </c>
      <c r="M91" s="15" t="s">
        <v>220</v>
      </c>
      <c r="N91" s="15" t="s">
        <v>220</v>
      </c>
      <c r="O91" s="15" t="s">
        <v>220</v>
      </c>
      <c r="P91" s="15" t="s">
        <v>223</v>
      </c>
      <c r="Q91" s="15" t="s">
        <v>497</v>
      </c>
      <c r="R91" s="15" t="s">
        <v>219</v>
      </c>
      <c r="S91" s="15" t="s">
        <v>223</v>
      </c>
      <c r="T91" s="15" t="s">
        <v>221</v>
      </c>
      <c r="U91" s="15" t="s">
        <v>219</v>
      </c>
      <c r="V91" t="s">
        <v>265</v>
      </c>
      <c r="W91" t="s">
        <v>225</v>
      </c>
      <c r="X91" t="s">
        <v>265</v>
      </c>
      <c r="Y91" t="s">
        <v>225</v>
      </c>
      <c r="Z91" t="s">
        <v>226</v>
      </c>
      <c r="AA91" t="s">
        <v>219</v>
      </c>
      <c r="AB91" t="s">
        <v>226</v>
      </c>
      <c r="AC91" t="s">
        <v>219</v>
      </c>
      <c r="AD91" s="12" t="s">
        <v>1297</v>
      </c>
      <c r="AE91" t="s">
        <v>227</v>
      </c>
      <c r="AF91" s="12" t="s">
        <v>1297</v>
      </c>
      <c r="AG91" t="s">
        <v>1703</v>
      </c>
      <c r="AH91" t="s">
        <v>228</v>
      </c>
      <c r="AI91" s="12" t="s">
        <v>1297</v>
      </c>
      <c r="AJ91" s="12" t="s">
        <v>1297</v>
      </c>
      <c r="AK91" s="12" t="s">
        <v>1297</v>
      </c>
      <c r="AL91" s="12" t="s">
        <v>1297</v>
      </c>
      <c r="AM91" s="12" t="s">
        <v>1297</v>
      </c>
      <c r="AN91" t="s">
        <v>219</v>
      </c>
      <c r="AO91" t="s">
        <v>219</v>
      </c>
      <c r="AP91" t="s">
        <v>229</v>
      </c>
      <c r="AQ91" t="s">
        <v>230</v>
      </c>
      <c r="AR91" t="s">
        <v>247</v>
      </c>
      <c r="AS91" t="s">
        <v>498</v>
      </c>
      <c r="AT91" t="s">
        <v>220</v>
      </c>
      <c r="AU91" t="s">
        <v>233</v>
      </c>
      <c r="AV91" t="s">
        <v>1792</v>
      </c>
      <c r="AW91" t="s">
        <v>219</v>
      </c>
      <c r="AX91" t="s">
        <v>1703</v>
      </c>
      <c r="AY91" t="s">
        <v>219</v>
      </c>
      <c r="AZ91" t="s">
        <v>219</v>
      </c>
      <c r="BA91" t="s">
        <v>219</v>
      </c>
      <c r="BB91" t="s">
        <v>219</v>
      </c>
      <c r="BC91" t="s">
        <v>234</v>
      </c>
      <c r="BD91" s="12" t="s">
        <v>1297</v>
      </c>
      <c r="BE91" t="s">
        <v>451</v>
      </c>
      <c r="BF91" t="s">
        <v>1297</v>
      </c>
      <c r="BG91" t="s">
        <v>1297</v>
      </c>
      <c r="BH91" t="s">
        <v>260</v>
      </c>
      <c r="BI91" t="s">
        <v>287</v>
      </c>
      <c r="BJ91" t="s">
        <v>251</v>
      </c>
      <c r="BK91" t="s">
        <v>1297</v>
      </c>
      <c r="BL91" t="s">
        <v>229</v>
      </c>
      <c r="BM91" t="s">
        <v>219</v>
      </c>
      <c r="BN91" t="s">
        <v>289</v>
      </c>
      <c r="BO91" t="s">
        <v>219</v>
      </c>
      <c r="BP91" t="s">
        <v>219</v>
      </c>
      <c r="BQ91" t="s">
        <v>1297</v>
      </c>
      <c r="BR91" t="s">
        <v>279</v>
      </c>
      <c r="BS91" t="s">
        <v>1703</v>
      </c>
      <c r="BT91" t="s">
        <v>1703</v>
      </c>
      <c r="BU91" t="s">
        <v>219</v>
      </c>
      <c r="BV91" t="s">
        <v>241</v>
      </c>
      <c r="BW91" t="s">
        <v>220</v>
      </c>
      <c r="BX91" t="s">
        <v>219</v>
      </c>
      <c r="BY91">
        <v>801108873260</v>
      </c>
      <c r="BZ91" t="s">
        <v>242</v>
      </c>
      <c r="CA91" t="s">
        <v>1703</v>
      </c>
      <c r="CB91" s="14">
        <v>45172.245019756898</v>
      </c>
      <c r="CC91" t="s">
        <v>1703</v>
      </c>
      <c r="CD91" t="s">
        <v>1703</v>
      </c>
      <c r="CE91">
        <f>IFERROR(VLOOKUP(Table2[[#This Row],[Overall Rep Satisfaction]],$CS$2:$CV$21,2,FALSE),"")</f>
        <v>1</v>
      </c>
      <c r="CF91">
        <f>IFERROR(VLOOKUP(Table2[[#This Row],[Overall Rep Satisfaction]],$CS$2:$CV$21,3,FALSE),"")</f>
        <v>0</v>
      </c>
      <c r="CG91">
        <f>IFERROR(VLOOKUP(Table2[[#This Row],[Overall Rep Satisfaction]],$CS$2:$CV$21,4,FALSE),"")</f>
        <v>0</v>
      </c>
      <c r="CH91">
        <f>IFERROR(SUM(Table2[[#This Row],[Promoter]:[Detractor]],),"")</f>
        <v>1</v>
      </c>
      <c r="CI91" t="str">
        <f>TEXT(MONTH(Table2[[#This Row],[Survey Date]]),"##")&amp;" - "&amp;TEXT(Table2[[#This Row],[Survey Date]],"MMMM")</f>
        <v>9 - September</v>
      </c>
      <c r="CJ91" t="str">
        <f>TEXT(Table2[[#This Row],[Survey Date]],"DD-MMMM")</f>
        <v>02-September</v>
      </c>
      <c r="CK91" t="str">
        <f>"WK "&amp;WEEKNUM(Table2[[#This Row],[Survey Date]],1)</f>
        <v>WK 35</v>
      </c>
      <c r="CL91" t="str">
        <f>VLOOKUP(Table2[[#This Row],[ATTUID]],Roster!C:F,4,FALSE)</f>
        <v>Super 1</v>
      </c>
      <c r="CM91" t="str">
        <f>VLOOKUP(Table2[[#This Row],[ATTUID]],Roster!C:J,8,FALSE)</f>
        <v>agent 61</v>
      </c>
      <c r="CN91" t="str">
        <f>VLOOKUP(Table2[[#This Row],[ATTUID]],Roster!C:X,22,FALSE)</f>
        <v>Wave 25</v>
      </c>
      <c r="CO91">
        <f>IF(Table2[[#This Row],[Request Resolved]]="Yes",1,0)</f>
        <v>1</v>
      </c>
      <c r="CP91">
        <f>IF(Table2[[#This Row],[Request Resolved]]="No",1,0)</f>
        <v>0</v>
      </c>
    </row>
    <row r="92" spans="1:94" x14ac:dyDescent="0.25">
      <c r="A92" s="35">
        <v>136206</v>
      </c>
      <c r="B92" s="12" t="s">
        <v>1297</v>
      </c>
      <c r="C92" s="12" t="s">
        <v>1297</v>
      </c>
      <c r="D92" s="12" t="s">
        <v>1297</v>
      </c>
      <c r="E92" t="s">
        <v>1268</v>
      </c>
      <c r="F92" t="s">
        <v>1440</v>
      </c>
      <c r="G92" s="35">
        <v>5304</v>
      </c>
      <c r="H92" t="s">
        <v>219</v>
      </c>
      <c r="I92" s="35">
        <v>155418</v>
      </c>
      <c r="J92" t="s">
        <v>219</v>
      </c>
      <c r="K92" s="14">
        <v>45171.3930555556</v>
      </c>
      <c r="L92" s="14">
        <v>45170.407638888901</v>
      </c>
      <c r="M92" s="15" t="s">
        <v>220</v>
      </c>
      <c r="N92" s="15" t="s">
        <v>220</v>
      </c>
      <c r="O92" s="15" t="s">
        <v>220</v>
      </c>
      <c r="P92" s="15" t="s">
        <v>223</v>
      </c>
      <c r="Q92" s="15" t="s">
        <v>219</v>
      </c>
      <c r="R92" s="15" t="s">
        <v>219</v>
      </c>
      <c r="S92" s="15" t="s">
        <v>223</v>
      </c>
      <c r="T92" s="15" t="s">
        <v>221</v>
      </c>
      <c r="U92" s="15" t="s">
        <v>219</v>
      </c>
      <c r="V92" t="s">
        <v>265</v>
      </c>
      <c r="W92" t="s">
        <v>225</v>
      </c>
      <c r="X92" t="s">
        <v>265</v>
      </c>
      <c r="Y92" t="s">
        <v>225</v>
      </c>
      <c r="Z92" t="s">
        <v>226</v>
      </c>
      <c r="AA92" t="s">
        <v>219</v>
      </c>
      <c r="AB92" t="s">
        <v>226</v>
      </c>
      <c r="AC92" t="s">
        <v>219</v>
      </c>
      <c r="AD92" s="12" t="s">
        <v>1297</v>
      </c>
      <c r="AE92" t="s">
        <v>227</v>
      </c>
      <c r="AF92" s="12" t="s">
        <v>1297</v>
      </c>
      <c r="AG92" t="s">
        <v>1703</v>
      </c>
      <c r="AH92" t="s">
        <v>228</v>
      </c>
      <c r="AI92" s="12" t="s">
        <v>1297</v>
      </c>
      <c r="AJ92" s="12" t="s">
        <v>1297</v>
      </c>
      <c r="AK92" s="12" t="s">
        <v>1297</v>
      </c>
      <c r="AL92" s="12" t="s">
        <v>1297</v>
      </c>
      <c r="AM92" s="12" t="s">
        <v>1297</v>
      </c>
      <c r="AN92" t="s">
        <v>219</v>
      </c>
      <c r="AO92" t="s">
        <v>219</v>
      </c>
      <c r="AP92" t="s">
        <v>229</v>
      </c>
      <c r="AQ92" t="s">
        <v>230</v>
      </c>
      <c r="AR92" t="s">
        <v>247</v>
      </c>
      <c r="AS92" t="s">
        <v>499</v>
      </c>
      <c r="AT92" t="s">
        <v>220</v>
      </c>
      <c r="AU92" t="s">
        <v>233</v>
      </c>
      <c r="AV92" t="s">
        <v>1793</v>
      </c>
      <c r="AW92" t="s">
        <v>219</v>
      </c>
      <c r="AX92" t="s">
        <v>1703</v>
      </c>
      <c r="AY92" t="s">
        <v>219</v>
      </c>
      <c r="AZ92" t="s">
        <v>219</v>
      </c>
      <c r="BA92" t="s">
        <v>219</v>
      </c>
      <c r="BB92" t="s">
        <v>219</v>
      </c>
      <c r="BC92" t="s">
        <v>234</v>
      </c>
      <c r="BD92" s="12" t="s">
        <v>1297</v>
      </c>
      <c r="BE92" t="s">
        <v>304</v>
      </c>
      <c r="BF92" t="s">
        <v>1297</v>
      </c>
      <c r="BG92" t="s">
        <v>1297</v>
      </c>
      <c r="BH92" t="s">
        <v>260</v>
      </c>
      <c r="BI92" t="s">
        <v>268</v>
      </c>
      <c r="BJ92" t="s">
        <v>346</v>
      </c>
      <c r="BK92" t="s">
        <v>1297</v>
      </c>
      <c r="BL92" t="s">
        <v>229</v>
      </c>
      <c r="BM92" t="s">
        <v>219</v>
      </c>
      <c r="BN92" t="s">
        <v>270</v>
      </c>
      <c r="BO92" t="s">
        <v>219</v>
      </c>
      <c r="BP92" t="s">
        <v>219</v>
      </c>
      <c r="BQ92" t="s">
        <v>1297</v>
      </c>
      <c r="BR92" t="s">
        <v>253</v>
      </c>
      <c r="BS92" t="s">
        <v>1703</v>
      </c>
      <c r="BT92" t="s">
        <v>1703</v>
      </c>
      <c r="BU92" t="s">
        <v>219</v>
      </c>
      <c r="BV92" t="s">
        <v>241</v>
      </c>
      <c r="BW92" t="s">
        <v>220</v>
      </c>
      <c r="BX92" t="s">
        <v>219</v>
      </c>
      <c r="BY92">
        <v>800440827919</v>
      </c>
      <c r="BZ92" t="s">
        <v>242</v>
      </c>
      <c r="CA92" t="s">
        <v>1703</v>
      </c>
      <c r="CB92" s="14">
        <v>45173.248552974503</v>
      </c>
      <c r="CC92" t="s">
        <v>1703</v>
      </c>
      <c r="CD92" t="s">
        <v>1703</v>
      </c>
      <c r="CE92">
        <f>IFERROR(VLOOKUP(Table2[[#This Row],[Overall Rep Satisfaction]],$CS$2:$CV$21,2,FALSE),"")</f>
        <v>1</v>
      </c>
      <c r="CF92">
        <f>IFERROR(VLOOKUP(Table2[[#This Row],[Overall Rep Satisfaction]],$CS$2:$CV$21,3,FALSE),"")</f>
        <v>0</v>
      </c>
      <c r="CG92">
        <f>IFERROR(VLOOKUP(Table2[[#This Row],[Overall Rep Satisfaction]],$CS$2:$CV$21,4,FALSE),"")</f>
        <v>0</v>
      </c>
      <c r="CH92">
        <f>IFERROR(SUM(Table2[[#This Row],[Promoter]:[Detractor]],),"")</f>
        <v>1</v>
      </c>
      <c r="CI92" t="str">
        <f>TEXT(MONTH(Table2[[#This Row],[Survey Date]]),"##")&amp;" - "&amp;TEXT(Table2[[#This Row],[Survey Date]],"MMMM")</f>
        <v>9 - September</v>
      </c>
      <c r="CJ92" t="str">
        <f>TEXT(Table2[[#This Row],[Survey Date]],"DD-MMMM")</f>
        <v>02-September</v>
      </c>
      <c r="CK92" t="str">
        <f>"WK "&amp;WEEKNUM(Table2[[#This Row],[Survey Date]],1)</f>
        <v>WK 35</v>
      </c>
      <c r="CL92" t="str">
        <f>VLOOKUP(Table2[[#This Row],[ATTUID]],Roster!C:F,4,FALSE)</f>
        <v>Super 6</v>
      </c>
      <c r="CM92" t="str">
        <f>VLOOKUP(Table2[[#This Row],[ATTUID]],Roster!C:J,8,FALSE)</f>
        <v>agent 143</v>
      </c>
      <c r="CN92" t="str">
        <f>VLOOKUP(Table2[[#This Row],[ATTUID]],Roster!C:X,22,FALSE)</f>
        <v>Wave 31</v>
      </c>
      <c r="CO92">
        <f>IF(Table2[[#This Row],[Request Resolved]]="Yes",1,0)</f>
        <v>1</v>
      </c>
      <c r="CP92">
        <f>IF(Table2[[#This Row],[Request Resolved]]="No",1,0)</f>
        <v>0</v>
      </c>
    </row>
    <row r="93" spans="1:94" x14ac:dyDescent="0.25">
      <c r="A93" s="35">
        <v>405206</v>
      </c>
      <c r="B93" s="12" t="s">
        <v>1297</v>
      </c>
      <c r="C93" s="12" t="s">
        <v>1297</v>
      </c>
      <c r="D93" s="12" t="s">
        <v>1297</v>
      </c>
      <c r="E93" t="s">
        <v>1275</v>
      </c>
      <c r="F93" t="s">
        <v>1449</v>
      </c>
      <c r="G93" s="35">
        <v>674724</v>
      </c>
      <c r="H93" t="s">
        <v>219</v>
      </c>
      <c r="I93" s="35">
        <v>224188</v>
      </c>
      <c r="J93" t="s">
        <v>219</v>
      </c>
      <c r="K93" s="14">
        <v>45171.394444444399</v>
      </c>
      <c r="L93" s="14">
        <v>45170.445833333302</v>
      </c>
      <c r="M93" s="15" t="s">
        <v>220</v>
      </c>
      <c r="N93" s="15" t="s">
        <v>220</v>
      </c>
      <c r="O93" s="15" t="s">
        <v>220</v>
      </c>
      <c r="P93" s="15" t="s">
        <v>223</v>
      </c>
      <c r="Q93" s="15" t="s">
        <v>500</v>
      </c>
      <c r="R93" s="15" t="s">
        <v>219</v>
      </c>
      <c r="S93" s="15" t="s">
        <v>223</v>
      </c>
      <c r="T93" s="15" t="s">
        <v>221</v>
      </c>
      <c r="U93" s="15" t="s">
        <v>219</v>
      </c>
      <c r="V93" t="s">
        <v>265</v>
      </c>
      <c r="W93" t="s">
        <v>225</v>
      </c>
      <c r="X93" t="s">
        <v>265</v>
      </c>
      <c r="Y93" t="s">
        <v>225</v>
      </c>
      <c r="Z93" t="s">
        <v>226</v>
      </c>
      <c r="AA93" t="s">
        <v>219</v>
      </c>
      <c r="AB93" t="s">
        <v>226</v>
      </c>
      <c r="AC93" t="s">
        <v>219</v>
      </c>
      <c r="AD93" s="12" t="s">
        <v>1297</v>
      </c>
      <c r="AE93" t="s">
        <v>227</v>
      </c>
      <c r="AF93" s="12" t="s">
        <v>1297</v>
      </c>
      <c r="AG93" t="s">
        <v>1703</v>
      </c>
      <c r="AH93" t="s">
        <v>228</v>
      </c>
      <c r="AI93" s="12" t="s">
        <v>1297</v>
      </c>
      <c r="AJ93" s="12" t="s">
        <v>1297</v>
      </c>
      <c r="AK93" s="12" t="s">
        <v>1297</v>
      </c>
      <c r="AL93" s="12" t="s">
        <v>1297</v>
      </c>
      <c r="AM93" s="12" t="s">
        <v>1297</v>
      </c>
      <c r="AN93" t="s">
        <v>219</v>
      </c>
      <c r="AO93" t="s">
        <v>219</v>
      </c>
      <c r="AP93" t="s">
        <v>229</v>
      </c>
      <c r="AQ93" t="s">
        <v>230</v>
      </c>
      <c r="AR93" t="s">
        <v>247</v>
      </c>
      <c r="AS93" t="s">
        <v>298</v>
      </c>
      <c r="AT93" t="s">
        <v>220</v>
      </c>
      <c r="AU93" t="s">
        <v>233</v>
      </c>
      <c r="AV93" t="s">
        <v>1794</v>
      </c>
      <c r="AW93" t="s">
        <v>219</v>
      </c>
      <c r="AX93" t="s">
        <v>1703</v>
      </c>
      <c r="AY93" t="s">
        <v>219</v>
      </c>
      <c r="AZ93" t="s">
        <v>219</v>
      </c>
      <c r="BA93" t="s">
        <v>219</v>
      </c>
      <c r="BB93" t="s">
        <v>219</v>
      </c>
      <c r="BC93" t="s">
        <v>234</v>
      </c>
      <c r="BD93" s="12" t="s">
        <v>1297</v>
      </c>
      <c r="BE93" t="s">
        <v>235</v>
      </c>
      <c r="BF93" t="s">
        <v>1297</v>
      </c>
      <c r="BG93" t="s">
        <v>1297</v>
      </c>
      <c r="BH93" t="s">
        <v>236</v>
      </c>
      <c r="BI93" t="s">
        <v>501</v>
      </c>
      <c r="BJ93" t="s">
        <v>302</v>
      </c>
      <c r="BK93" t="s">
        <v>1297</v>
      </c>
      <c r="BL93" t="s">
        <v>229</v>
      </c>
      <c r="BM93" t="s">
        <v>219</v>
      </c>
      <c r="BN93" t="s">
        <v>252</v>
      </c>
      <c r="BO93" t="s">
        <v>219</v>
      </c>
      <c r="BP93" t="s">
        <v>219</v>
      </c>
      <c r="BQ93" t="s">
        <v>1297</v>
      </c>
      <c r="BR93" t="s">
        <v>240</v>
      </c>
      <c r="BS93" t="s">
        <v>1703</v>
      </c>
      <c r="BT93" t="s">
        <v>1703</v>
      </c>
      <c r="BU93" t="s">
        <v>219</v>
      </c>
      <c r="BV93" t="s">
        <v>241</v>
      </c>
      <c r="BW93" t="s">
        <v>220</v>
      </c>
      <c r="BX93" t="s">
        <v>219</v>
      </c>
      <c r="BY93">
        <v>800167890504</v>
      </c>
      <c r="BZ93" t="s">
        <v>242</v>
      </c>
      <c r="CA93" t="s">
        <v>1703</v>
      </c>
      <c r="CB93" s="14">
        <v>45172.245019756898</v>
      </c>
      <c r="CC93" t="s">
        <v>1703</v>
      </c>
      <c r="CD93" t="s">
        <v>1703</v>
      </c>
      <c r="CE93">
        <f>IFERROR(VLOOKUP(Table2[[#This Row],[Overall Rep Satisfaction]],$CS$2:$CV$21,2,FALSE),"")</f>
        <v>1</v>
      </c>
      <c r="CF93">
        <f>IFERROR(VLOOKUP(Table2[[#This Row],[Overall Rep Satisfaction]],$CS$2:$CV$21,3,FALSE),"")</f>
        <v>0</v>
      </c>
      <c r="CG93">
        <f>IFERROR(VLOOKUP(Table2[[#This Row],[Overall Rep Satisfaction]],$CS$2:$CV$21,4,FALSE),"")</f>
        <v>0</v>
      </c>
      <c r="CH93">
        <f>IFERROR(SUM(Table2[[#This Row],[Promoter]:[Detractor]],),"")</f>
        <v>1</v>
      </c>
      <c r="CI93" t="str">
        <f>TEXT(MONTH(Table2[[#This Row],[Survey Date]]),"##")&amp;" - "&amp;TEXT(Table2[[#This Row],[Survey Date]],"MMMM")</f>
        <v>9 - September</v>
      </c>
      <c r="CJ93" t="str">
        <f>TEXT(Table2[[#This Row],[Survey Date]],"DD-MMMM")</f>
        <v>02-September</v>
      </c>
      <c r="CK93" t="str">
        <f>"WK "&amp;WEEKNUM(Table2[[#This Row],[Survey Date]],1)</f>
        <v>WK 35</v>
      </c>
      <c r="CL93" t="str">
        <f>VLOOKUP(Table2[[#This Row],[ATTUID]],Roster!C:F,4,FALSE)</f>
        <v>Super 1</v>
      </c>
      <c r="CM93" t="str">
        <f>VLOOKUP(Table2[[#This Row],[ATTUID]],Roster!C:J,8,FALSE)</f>
        <v>agent 152</v>
      </c>
      <c r="CN93" t="str">
        <f>VLOOKUP(Table2[[#This Row],[ATTUID]],Roster!C:X,22,FALSE)</f>
        <v>Wave 4</v>
      </c>
      <c r="CO93">
        <f>IF(Table2[[#This Row],[Request Resolved]]="Yes",1,0)</f>
        <v>1</v>
      </c>
      <c r="CP93">
        <f>IF(Table2[[#This Row],[Request Resolved]]="No",1,0)</f>
        <v>0</v>
      </c>
    </row>
    <row r="94" spans="1:94" x14ac:dyDescent="0.25">
      <c r="A94" s="35">
        <v>393206</v>
      </c>
      <c r="B94" s="12" t="s">
        <v>1297</v>
      </c>
      <c r="C94" s="12" t="s">
        <v>1297</v>
      </c>
      <c r="D94" s="12" t="s">
        <v>1297</v>
      </c>
      <c r="E94" t="s">
        <v>1250</v>
      </c>
      <c r="F94" t="s">
        <v>1420</v>
      </c>
      <c r="G94" s="35">
        <v>586845</v>
      </c>
      <c r="H94" t="s">
        <v>219</v>
      </c>
      <c r="I94" s="35">
        <v>757512</v>
      </c>
      <c r="J94" t="s">
        <v>219</v>
      </c>
      <c r="K94" s="14">
        <v>45171.3972222222</v>
      </c>
      <c r="L94" s="14">
        <v>45170.589583333298</v>
      </c>
      <c r="M94" s="15" t="s">
        <v>220</v>
      </c>
      <c r="N94" s="15" t="s">
        <v>229</v>
      </c>
      <c r="O94" s="15" t="s">
        <v>220</v>
      </c>
      <c r="P94" s="15" t="s">
        <v>221</v>
      </c>
      <c r="Q94" s="15" t="s">
        <v>502</v>
      </c>
      <c r="R94" s="15" t="s">
        <v>229</v>
      </c>
      <c r="S94" s="15" t="s">
        <v>408</v>
      </c>
      <c r="T94" s="15" t="s">
        <v>316</v>
      </c>
      <c r="U94" s="15" t="s">
        <v>219</v>
      </c>
      <c r="V94" t="s">
        <v>224</v>
      </c>
      <c r="W94" t="s">
        <v>254</v>
      </c>
      <c r="X94" t="s">
        <v>224</v>
      </c>
      <c r="Y94" t="s">
        <v>254</v>
      </c>
      <c r="Z94" t="s">
        <v>317</v>
      </c>
      <c r="AA94" t="s">
        <v>219</v>
      </c>
      <c r="AB94" t="s">
        <v>317</v>
      </c>
      <c r="AC94" t="s">
        <v>219</v>
      </c>
      <c r="AD94" s="12" t="s">
        <v>1297</v>
      </c>
      <c r="AE94" t="s">
        <v>227</v>
      </c>
      <c r="AF94" s="12" t="s">
        <v>1297</v>
      </c>
      <c r="AG94" t="s">
        <v>1703</v>
      </c>
      <c r="AH94" t="s">
        <v>228</v>
      </c>
      <c r="AI94" s="12" t="s">
        <v>1297</v>
      </c>
      <c r="AJ94" s="12" t="s">
        <v>1297</v>
      </c>
      <c r="AK94" s="12" t="s">
        <v>1297</v>
      </c>
      <c r="AL94" s="12" t="s">
        <v>1297</v>
      </c>
      <c r="AM94" s="12" t="s">
        <v>1297</v>
      </c>
      <c r="AN94" t="s">
        <v>219</v>
      </c>
      <c r="AO94" t="s">
        <v>219</v>
      </c>
      <c r="AP94" t="s">
        <v>229</v>
      </c>
      <c r="AQ94" t="s">
        <v>230</v>
      </c>
      <c r="AR94" t="s">
        <v>247</v>
      </c>
      <c r="AS94" t="s">
        <v>383</v>
      </c>
      <c r="AT94" t="s">
        <v>220</v>
      </c>
      <c r="AU94" t="s">
        <v>233</v>
      </c>
      <c r="AV94" t="s">
        <v>1795</v>
      </c>
      <c r="AW94" t="s">
        <v>2368</v>
      </c>
      <c r="AX94" t="s">
        <v>1703</v>
      </c>
      <c r="AY94" t="s">
        <v>219</v>
      </c>
      <c r="AZ94" t="s">
        <v>219</v>
      </c>
      <c r="BA94" t="s">
        <v>219</v>
      </c>
      <c r="BB94" t="s">
        <v>219</v>
      </c>
      <c r="BC94" t="s">
        <v>234</v>
      </c>
      <c r="BD94" s="12" t="s">
        <v>1297</v>
      </c>
      <c r="BE94" t="s">
        <v>267</v>
      </c>
      <c r="BF94" t="s">
        <v>1297</v>
      </c>
      <c r="BG94" t="s">
        <v>1297</v>
      </c>
      <c r="BH94" t="s">
        <v>305</v>
      </c>
      <c r="BI94" t="s">
        <v>357</v>
      </c>
      <c r="BJ94" t="s">
        <v>269</v>
      </c>
      <c r="BK94" t="s">
        <v>1297</v>
      </c>
      <c r="BL94" t="s">
        <v>229</v>
      </c>
      <c r="BM94" t="s">
        <v>219</v>
      </c>
      <c r="BN94" t="s">
        <v>360</v>
      </c>
      <c r="BO94" t="s">
        <v>219</v>
      </c>
      <c r="BP94" t="s">
        <v>219</v>
      </c>
      <c r="BQ94" t="s">
        <v>1297</v>
      </c>
      <c r="BR94" t="s">
        <v>296</v>
      </c>
      <c r="BS94" t="s">
        <v>1703</v>
      </c>
      <c r="BT94" t="s">
        <v>1703</v>
      </c>
      <c r="BU94" t="s">
        <v>219</v>
      </c>
      <c r="BV94" t="s">
        <v>241</v>
      </c>
      <c r="BW94" t="s">
        <v>220</v>
      </c>
      <c r="BX94" t="s">
        <v>219</v>
      </c>
      <c r="BY94">
        <v>790626873301</v>
      </c>
      <c r="BZ94" t="s">
        <v>242</v>
      </c>
      <c r="CA94" t="s">
        <v>1703</v>
      </c>
      <c r="CB94" s="14">
        <v>45172.245019756898</v>
      </c>
      <c r="CC94" t="s">
        <v>1703</v>
      </c>
      <c r="CD94" t="s">
        <v>1703</v>
      </c>
      <c r="CE94">
        <f>IFERROR(VLOOKUP(Table2[[#This Row],[Overall Rep Satisfaction]],$CS$2:$CV$21,2,FALSE),"")</f>
        <v>0</v>
      </c>
      <c r="CF94">
        <f>IFERROR(VLOOKUP(Table2[[#This Row],[Overall Rep Satisfaction]],$CS$2:$CV$21,3,FALSE),"")</f>
        <v>0</v>
      </c>
      <c r="CG94">
        <f>IFERROR(VLOOKUP(Table2[[#This Row],[Overall Rep Satisfaction]],$CS$2:$CV$21,4,FALSE),"")</f>
        <v>1</v>
      </c>
      <c r="CH94">
        <f>IFERROR(SUM(Table2[[#This Row],[Promoter]:[Detractor]],),"")</f>
        <v>1</v>
      </c>
      <c r="CI94" t="str">
        <f>TEXT(MONTH(Table2[[#This Row],[Survey Date]]),"##")&amp;" - "&amp;TEXT(Table2[[#This Row],[Survey Date]],"MMMM")</f>
        <v>9 - September</v>
      </c>
      <c r="CJ94" t="str">
        <f>TEXT(Table2[[#This Row],[Survey Date]],"DD-MMMM")</f>
        <v>02-September</v>
      </c>
      <c r="CK94" t="str">
        <f>"WK "&amp;WEEKNUM(Table2[[#This Row],[Survey Date]],1)</f>
        <v>WK 35</v>
      </c>
      <c r="CL94" t="str">
        <f>VLOOKUP(Table2[[#This Row],[ATTUID]],Roster!C:F,4,FALSE)</f>
        <v>Super 12</v>
      </c>
      <c r="CM94" t="str">
        <f>VLOOKUP(Table2[[#This Row],[ATTUID]],Roster!C:J,8,FALSE)</f>
        <v>agent 123</v>
      </c>
      <c r="CN94" t="str">
        <f>VLOOKUP(Table2[[#This Row],[ATTUID]],Roster!C:X,22,FALSE)</f>
        <v>Wave 30</v>
      </c>
      <c r="CO94">
        <f>IF(Table2[[#This Row],[Request Resolved]]="Yes",1,0)</f>
        <v>0</v>
      </c>
      <c r="CP94">
        <f>IF(Table2[[#This Row],[Request Resolved]]="No",1,0)</f>
        <v>1</v>
      </c>
    </row>
    <row r="95" spans="1:94" x14ac:dyDescent="0.25">
      <c r="A95" s="35">
        <v>415206</v>
      </c>
      <c r="B95" s="12" t="s">
        <v>1297</v>
      </c>
      <c r="C95" s="12" t="s">
        <v>1297</v>
      </c>
      <c r="D95" s="12" t="s">
        <v>1297</v>
      </c>
      <c r="E95" t="s">
        <v>1239</v>
      </c>
      <c r="F95" t="s">
        <v>1408</v>
      </c>
      <c r="G95" s="35">
        <v>313231</v>
      </c>
      <c r="H95" t="s">
        <v>219</v>
      </c>
      <c r="I95" s="35">
        <v>665188</v>
      </c>
      <c r="J95" t="s">
        <v>219</v>
      </c>
      <c r="K95" s="14">
        <v>45171.399305555598</v>
      </c>
      <c r="L95" s="14">
        <v>45170.531944444403</v>
      </c>
      <c r="M95" s="15" t="s">
        <v>220</v>
      </c>
      <c r="N95" s="15" t="s">
        <v>220</v>
      </c>
      <c r="O95" s="15" t="s">
        <v>220</v>
      </c>
      <c r="P95" s="15" t="s">
        <v>221</v>
      </c>
      <c r="Q95" s="15" t="s">
        <v>503</v>
      </c>
      <c r="R95" s="15" t="s">
        <v>219</v>
      </c>
      <c r="S95" s="15" t="s">
        <v>504</v>
      </c>
      <c r="T95" s="15" t="s">
        <v>221</v>
      </c>
      <c r="U95" s="15" t="s">
        <v>219</v>
      </c>
      <c r="V95" t="s">
        <v>224</v>
      </c>
      <c r="W95" t="s">
        <v>246</v>
      </c>
      <c r="X95" t="s">
        <v>224</v>
      </c>
      <c r="Y95" t="s">
        <v>246</v>
      </c>
      <c r="Z95" t="s">
        <v>226</v>
      </c>
      <c r="AA95" t="s">
        <v>219</v>
      </c>
      <c r="AB95" t="s">
        <v>226</v>
      </c>
      <c r="AC95" t="s">
        <v>219</v>
      </c>
      <c r="AD95" s="12" t="s">
        <v>1297</v>
      </c>
      <c r="AE95" t="s">
        <v>227</v>
      </c>
      <c r="AF95" s="12" t="s">
        <v>1297</v>
      </c>
      <c r="AG95" t="s">
        <v>1703</v>
      </c>
      <c r="AH95" t="s">
        <v>228</v>
      </c>
      <c r="AI95" s="12" t="s">
        <v>1297</v>
      </c>
      <c r="AJ95" s="12" t="s">
        <v>1297</v>
      </c>
      <c r="AK95" s="12" t="s">
        <v>1297</v>
      </c>
      <c r="AL95" s="12" t="s">
        <v>1297</v>
      </c>
      <c r="AM95" s="12" t="s">
        <v>1297</v>
      </c>
      <c r="AN95" t="s">
        <v>219</v>
      </c>
      <c r="AO95" t="s">
        <v>219</v>
      </c>
      <c r="AP95" t="s">
        <v>229</v>
      </c>
      <c r="AQ95" t="s">
        <v>230</v>
      </c>
      <c r="AR95" t="s">
        <v>281</v>
      </c>
      <c r="AS95" t="s">
        <v>505</v>
      </c>
      <c r="AT95" t="s">
        <v>229</v>
      </c>
      <c r="AU95" t="s">
        <v>356</v>
      </c>
      <c r="AV95" t="s">
        <v>1796</v>
      </c>
      <c r="AW95" t="s">
        <v>219</v>
      </c>
      <c r="AX95" t="s">
        <v>1703</v>
      </c>
      <c r="AY95" t="s">
        <v>219</v>
      </c>
      <c r="AZ95" t="s">
        <v>219</v>
      </c>
      <c r="BA95" t="s">
        <v>219</v>
      </c>
      <c r="BB95" t="s">
        <v>219</v>
      </c>
      <c r="BC95" t="s">
        <v>234</v>
      </c>
      <c r="BD95" s="12" t="s">
        <v>1297</v>
      </c>
      <c r="BE95" t="s">
        <v>259</v>
      </c>
      <c r="BF95" t="s">
        <v>1297</v>
      </c>
      <c r="BG95" t="s">
        <v>1297</v>
      </c>
      <c r="BH95" t="s">
        <v>305</v>
      </c>
      <c r="BI95" t="s">
        <v>357</v>
      </c>
      <c r="BJ95" t="s">
        <v>302</v>
      </c>
      <c r="BK95" t="s">
        <v>1297</v>
      </c>
      <c r="BL95" t="s">
        <v>229</v>
      </c>
      <c r="BM95" t="s">
        <v>219</v>
      </c>
      <c r="BN95" t="s">
        <v>358</v>
      </c>
      <c r="BO95" t="s">
        <v>219</v>
      </c>
      <c r="BP95" t="s">
        <v>219</v>
      </c>
      <c r="BQ95" t="s">
        <v>1297</v>
      </c>
      <c r="BR95" t="s">
        <v>296</v>
      </c>
      <c r="BS95" t="s">
        <v>1703</v>
      </c>
      <c r="BT95" t="s">
        <v>1703</v>
      </c>
      <c r="BU95" t="s">
        <v>219</v>
      </c>
      <c r="BV95" t="s">
        <v>241</v>
      </c>
      <c r="BW95" t="s">
        <v>220</v>
      </c>
      <c r="BX95" t="s">
        <v>219</v>
      </c>
      <c r="BY95">
        <v>800238526954</v>
      </c>
      <c r="BZ95" t="s">
        <v>242</v>
      </c>
      <c r="CA95" t="s">
        <v>1703</v>
      </c>
      <c r="CB95" s="14">
        <v>45172.245019756898</v>
      </c>
      <c r="CC95" t="s">
        <v>1703</v>
      </c>
      <c r="CD95" t="s">
        <v>1703</v>
      </c>
      <c r="CE95">
        <f>IFERROR(VLOOKUP(Table2[[#This Row],[Overall Rep Satisfaction]],$CS$2:$CV$21,2,FALSE),"")</f>
        <v>0</v>
      </c>
      <c r="CF95">
        <f>IFERROR(VLOOKUP(Table2[[#This Row],[Overall Rep Satisfaction]],$CS$2:$CV$21,3,FALSE),"")</f>
        <v>0</v>
      </c>
      <c r="CG95">
        <f>IFERROR(VLOOKUP(Table2[[#This Row],[Overall Rep Satisfaction]],$CS$2:$CV$21,4,FALSE),"")</f>
        <v>1</v>
      </c>
      <c r="CH95">
        <f>IFERROR(SUM(Table2[[#This Row],[Promoter]:[Detractor]],),"")</f>
        <v>1</v>
      </c>
      <c r="CI95" t="str">
        <f>TEXT(MONTH(Table2[[#This Row],[Survey Date]]),"##")&amp;" - "&amp;TEXT(Table2[[#This Row],[Survey Date]],"MMMM")</f>
        <v>9 - September</v>
      </c>
      <c r="CJ95" t="str">
        <f>TEXT(Table2[[#This Row],[Survey Date]],"DD-MMMM")</f>
        <v>02-September</v>
      </c>
      <c r="CK95" t="str">
        <f>"WK "&amp;WEEKNUM(Table2[[#This Row],[Survey Date]],1)</f>
        <v>WK 35</v>
      </c>
      <c r="CL95" t="str">
        <f>VLOOKUP(Table2[[#This Row],[ATTUID]],Roster!C:F,4,FALSE)</f>
        <v>Super 12</v>
      </c>
      <c r="CM95" t="str">
        <f>VLOOKUP(Table2[[#This Row],[ATTUID]],Roster!C:J,8,FALSE)</f>
        <v>agent 111</v>
      </c>
      <c r="CN95" t="str">
        <f>VLOOKUP(Table2[[#This Row],[ATTUID]],Roster!C:X,22,FALSE)</f>
        <v>Wave 30</v>
      </c>
      <c r="CO95">
        <f>IF(Table2[[#This Row],[Request Resolved]]="Yes",1,0)</f>
        <v>1</v>
      </c>
      <c r="CP95">
        <f>IF(Table2[[#This Row],[Request Resolved]]="No",1,0)</f>
        <v>0</v>
      </c>
    </row>
    <row r="96" spans="1:94" x14ac:dyDescent="0.25">
      <c r="A96" s="35">
        <v>446206</v>
      </c>
      <c r="B96" s="12" t="s">
        <v>1297</v>
      </c>
      <c r="C96" s="12" t="s">
        <v>1297</v>
      </c>
      <c r="D96" s="12" t="s">
        <v>1297</v>
      </c>
      <c r="E96" t="s">
        <v>1223</v>
      </c>
      <c r="F96" t="s">
        <v>1389</v>
      </c>
      <c r="G96" s="35">
        <v>16606</v>
      </c>
      <c r="H96" t="s">
        <v>219</v>
      </c>
      <c r="I96" s="35">
        <v>719545</v>
      </c>
      <c r="J96" t="s">
        <v>219</v>
      </c>
      <c r="K96" s="14">
        <v>45171.400694444397</v>
      </c>
      <c r="L96" s="14">
        <v>45170.384722222203</v>
      </c>
      <c r="M96" s="15" t="s">
        <v>220</v>
      </c>
      <c r="N96" s="15" t="s">
        <v>220</v>
      </c>
      <c r="O96" s="15" t="s">
        <v>220</v>
      </c>
      <c r="P96" s="15" t="s">
        <v>223</v>
      </c>
      <c r="Q96" s="15" t="s">
        <v>506</v>
      </c>
      <c r="R96" s="15" t="s">
        <v>219</v>
      </c>
      <c r="S96" s="15" t="s">
        <v>223</v>
      </c>
      <c r="T96" s="15" t="s">
        <v>326</v>
      </c>
      <c r="U96" s="15" t="s">
        <v>219</v>
      </c>
      <c r="V96" t="s">
        <v>265</v>
      </c>
      <c r="W96" t="s">
        <v>225</v>
      </c>
      <c r="X96" t="s">
        <v>265</v>
      </c>
      <c r="Y96" t="s">
        <v>225</v>
      </c>
      <c r="Z96" t="s">
        <v>226</v>
      </c>
      <c r="AA96" t="s">
        <v>219</v>
      </c>
      <c r="AB96" t="s">
        <v>226</v>
      </c>
      <c r="AC96" t="s">
        <v>219</v>
      </c>
      <c r="AD96" s="12" t="s">
        <v>1297</v>
      </c>
      <c r="AE96" t="s">
        <v>227</v>
      </c>
      <c r="AF96" s="12" t="s">
        <v>1297</v>
      </c>
      <c r="AG96" t="s">
        <v>1703</v>
      </c>
      <c r="AH96" t="s">
        <v>228</v>
      </c>
      <c r="AI96" s="12" t="s">
        <v>1297</v>
      </c>
      <c r="AJ96" s="12" t="s">
        <v>1297</v>
      </c>
      <c r="AK96" s="12" t="s">
        <v>1297</v>
      </c>
      <c r="AL96" s="12" t="s">
        <v>1297</v>
      </c>
      <c r="AM96" s="12" t="s">
        <v>1297</v>
      </c>
      <c r="AN96" t="s">
        <v>219</v>
      </c>
      <c r="AO96" t="s">
        <v>219</v>
      </c>
      <c r="AP96" t="s">
        <v>229</v>
      </c>
      <c r="AQ96" t="s">
        <v>230</v>
      </c>
      <c r="AR96" t="s">
        <v>273</v>
      </c>
      <c r="AS96" t="s">
        <v>327</v>
      </c>
      <c r="AT96" t="s">
        <v>220</v>
      </c>
      <c r="AU96" t="s">
        <v>233</v>
      </c>
      <c r="AV96" t="s">
        <v>1797</v>
      </c>
      <c r="AW96" t="s">
        <v>2368</v>
      </c>
      <c r="AX96" t="s">
        <v>1703</v>
      </c>
      <c r="AY96" t="s">
        <v>219</v>
      </c>
      <c r="AZ96" t="s">
        <v>219</v>
      </c>
      <c r="BA96" t="s">
        <v>219</v>
      </c>
      <c r="BB96" t="s">
        <v>219</v>
      </c>
      <c r="BC96" t="s">
        <v>234</v>
      </c>
      <c r="BD96" s="12" t="s">
        <v>1297</v>
      </c>
      <c r="BE96" t="s">
        <v>304</v>
      </c>
      <c r="BF96" t="s">
        <v>1297</v>
      </c>
      <c r="BG96" t="s">
        <v>1297</v>
      </c>
      <c r="BH96" t="s">
        <v>305</v>
      </c>
      <c r="BI96" t="s">
        <v>357</v>
      </c>
      <c r="BJ96" t="s">
        <v>329</v>
      </c>
      <c r="BK96" t="s">
        <v>1297</v>
      </c>
      <c r="BL96" t="s">
        <v>229</v>
      </c>
      <c r="BM96" t="s">
        <v>219</v>
      </c>
      <c r="BN96" t="s">
        <v>360</v>
      </c>
      <c r="BO96" t="s">
        <v>219</v>
      </c>
      <c r="BP96" t="s">
        <v>219</v>
      </c>
      <c r="BQ96" t="s">
        <v>1297</v>
      </c>
      <c r="BR96" t="s">
        <v>279</v>
      </c>
      <c r="BS96" t="s">
        <v>1703</v>
      </c>
      <c r="BT96" t="s">
        <v>1703</v>
      </c>
      <c r="BU96" t="s">
        <v>219</v>
      </c>
      <c r="BV96" t="s">
        <v>241</v>
      </c>
      <c r="BW96" t="s">
        <v>220</v>
      </c>
      <c r="BX96" t="s">
        <v>219</v>
      </c>
      <c r="BY96">
        <v>800918173978</v>
      </c>
      <c r="BZ96" t="s">
        <v>242</v>
      </c>
      <c r="CA96" t="s">
        <v>1703</v>
      </c>
      <c r="CB96" s="14">
        <v>45172.245019756898</v>
      </c>
      <c r="CC96" t="s">
        <v>1703</v>
      </c>
      <c r="CD96" t="s">
        <v>1703</v>
      </c>
      <c r="CE96">
        <f>IFERROR(VLOOKUP(Table2[[#This Row],[Overall Rep Satisfaction]],$CS$2:$CV$21,2,FALSE),"")</f>
        <v>1</v>
      </c>
      <c r="CF96">
        <f>IFERROR(VLOOKUP(Table2[[#This Row],[Overall Rep Satisfaction]],$CS$2:$CV$21,3,FALSE),"")</f>
        <v>0</v>
      </c>
      <c r="CG96">
        <f>IFERROR(VLOOKUP(Table2[[#This Row],[Overall Rep Satisfaction]],$CS$2:$CV$21,4,FALSE),"")</f>
        <v>0</v>
      </c>
      <c r="CH96">
        <f>IFERROR(SUM(Table2[[#This Row],[Promoter]:[Detractor]],),"")</f>
        <v>1</v>
      </c>
      <c r="CI96" t="str">
        <f>TEXT(MONTH(Table2[[#This Row],[Survey Date]]),"##")&amp;" - "&amp;TEXT(Table2[[#This Row],[Survey Date]],"MMMM")</f>
        <v>9 - September</v>
      </c>
      <c r="CJ96" t="str">
        <f>TEXT(Table2[[#This Row],[Survey Date]],"DD-MMMM")</f>
        <v>02-September</v>
      </c>
      <c r="CK96" t="str">
        <f>"WK "&amp;WEEKNUM(Table2[[#This Row],[Survey Date]],1)</f>
        <v>WK 35</v>
      </c>
      <c r="CL96" t="str">
        <f>VLOOKUP(Table2[[#This Row],[ATTUID]],Roster!C:F,4,FALSE)</f>
        <v>Super 7</v>
      </c>
      <c r="CM96" t="str">
        <f>VLOOKUP(Table2[[#This Row],[ATTUID]],Roster!C:J,8,FALSE)</f>
        <v>agent 92</v>
      </c>
      <c r="CN96" t="str">
        <f>VLOOKUP(Table2[[#This Row],[ATTUID]],Roster!C:X,22,FALSE)</f>
        <v>Wave 28</v>
      </c>
      <c r="CO96">
        <f>IF(Table2[[#This Row],[Request Resolved]]="Yes",1,0)</f>
        <v>1</v>
      </c>
      <c r="CP96">
        <f>IF(Table2[[#This Row],[Request Resolved]]="No",1,0)</f>
        <v>0</v>
      </c>
    </row>
    <row r="97" spans="1:94" x14ac:dyDescent="0.25">
      <c r="A97" s="35">
        <v>435206</v>
      </c>
      <c r="B97" s="12" t="s">
        <v>1297</v>
      </c>
      <c r="C97" s="12" t="s">
        <v>1297</v>
      </c>
      <c r="D97" s="12" t="s">
        <v>1297</v>
      </c>
      <c r="E97" t="s">
        <v>1144</v>
      </c>
      <c r="F97" t="s">
        <v>1309</v>
      </c>
      <c r="G97" s="35">
        <v>529856</v>
      </c>
      <c r="H97" t="s">
        <v>219</v>
      </c>
      <c r="I97" s="35">
        <v>329464</v>
      </c>
      <c r="J97" t="s">
        <v>219</v>
      </c>
      <c r="K97" s="14">
        <v>45171.401388888902</v>
      </c>
      <c r="L97" s="14">
        <v>45170.875694444403</v>
      </c>
      <c r="M97" s="15" t="s">
        <v>220</v>
      </c>
      <c r="N97" s="15" t="s">
        <v>220</v>
      </c>
      <c r="O97" s="15" t="s">
        <v>220</v>
      </c>
      <c r="P97" s="15" t="s">
        <v>223</v>
      </c>
      <c r="Q97" s="15" t="s">
        <v>324</v>
      </c>
      <c r="R97" s="15" t="s">
        <v>219</v>
      </c>
      <c r="S97" s="15" t="s">
        <v>223</v>
      </c>
      <c r="T97" s="15" t="s">
        <v>221</v>
      </c>
      <c r="U97" s="15" t="s">
        <v>219</v>
      </c>
      <c r="V97" t="s">
        <v>265</v>
      </c>
      <c r="W97" t="s">
        <v>225</v>
      </c>
      <c r="X97" t="s">
        <v>265</v>
      </c>
      <c r="Y97" t="s">
        <v>225</v>
      </c>
      <c r="Z97" t="s">
        <v>226</v>
      </c>
      <c r="AA97" t="s">
        <v>219</v>
      </c>
      <c r="AB97" t="s">
        <v>226</v>
      </c>
      <c r="AC97" t="s">
        <v>219</v>
      </c>
      <c r="AD97" s="12" t="s">
        <v>1297</v>
      </c>
      <c r="AE97" t="s">
        <v>227</v>
      </c>
      <c r="AF97" s="12" t="s">
        <v>1297</v>
      </c>
      <c r="AG97" t="s">
        <v>1703</v>
      </c>
      <c r="AH97" t="s">
        <v>228</v>
      </c>
      <c r="AI97" s="12" t="s">
        <v>1297</v>
      </c>
      <c r="AJ97" s="12" t="s">
        <v>1297</v>
      </c>
      <c r="AK97" s="12" t="s">
        <v>1297</v>
      </c>
      <c r="AL97" s="12" t="s">
        <v>1297</v>
      </c>
      <c r="AM97" s="12" t="s">
        <v>1297</v>
      </c>
      <c r="AN97" t="s">
        <v>219</v>
      </c>
      <c r="AO97" t="s">
        <v>219</v>
      </c>
      <c r="AP97" t="s">
        <v>229</v>
      </c>
      <c r="AQ97" t="s">
        <v>230</v>
      </c>
      <c r="AR97" t="s">
        <v>247</v>
      </c>
      <c r="AS97" t="s">
        <v>266</v>
      </c>
      <c r="AT97" t="s">
        <v>220</v>
      </c>
      <c r="AU97" t="s">
        <v>233</v>
      </c>
      <c r="AV97" t="s">
        <v>1798</v>
      </c>
      <c r="AW97" t="s">
        <v>219</v>
      </c>
      <c r="AX97" t="s">
        <v>1703</v>
      </c>
      <c r="AY97" t="s">
        <v>219</v>
      </c>
      <c r="AZ97" t="s">
        <v>219</v>
      </c>
      <c r="BA97" t="s">
        <v>219</v>
      </c>
      <c r="BB97" t="s">
        <v>219</v>
      </c>
      <c r="BC97" t="s">
        <v>234</v>
      </c>
      <c r="BD97" s="12" t="s">
        <v>1297</v>
      </c>
      <c r="BE97" t="s">
        <v>235</v>
      </c>
      <c r="BF97" t="s">
        <v>1297</v>
      </c>
      <c r="BG97" t="s">
        <v>1297</v>
      </c>
      <c r="BH97" t="s">
        <v>260</v>
      </c>
      <c r="BI97" t="s">
        <v>268</v>
      </c>
      <c r="BJ97" t="s">
        <v>307</v>
      </c>
      <c r="BK97" t="s">
        <v>1297</v>
      </c>
      <c r="BL97" t="s">
        <v>229</v>
      </c>
      <c r="BM97" t="s">
        <v>219</v>
      </c>
      <c r="BN97" t="s">
        <v>270</v>
      </c>
      <c r="BO97" t="s">
        <v>219</v>
      </c>
      <c r="BP97" t="s">
        <v>219</v>
      </c>
      <c r="BQ97" t="s">
        <v>1297</v>
      </c>
      <c r="BR97" t="s">
        <v>240</v>
      </c>
      <c r="BS97" t="s">
        <v>1703</v>
      </c>
      <c r="BT97" t="s">
        <v>1703</v>
      </c>
      <c r="BU97" t="s">
        <v>219</v>
      </c>
      <c r="BV97" t="s">
        <v>241</v>
      </c>
      <c r="BW97" t="s">
        <v>220</v>
      </c>
      <c r="BX97" t="s">
        <v>219</v>
      </c>
      <c r="BY97">
        <v>800265416736</v>
      </c>
      <c r="BZ97" t="s">
        <v>242</v>
      </c>
      <c r="CA97" t="s">
        <v>1703</v>
      </c>
      <c r="CB97" s="14">
        <v>45172.245019756898</v>
      </c>
      <c r="CC97" t="s">
        <v>1703</v>
      </c>
      <c r="CD97" t="s">
        <v>1703</v>
      </c>
      <c r="CE97">
        <f>IFERROR(VLOOKUP(Table2[[#This Row],[Overall Rep Satisfaction]],$CS$2:$CV$21,2,FALSE),"")</f>
        <v>1</v>
      </c>
      <c r="CF97">
        <f>IFERROR(VLOOKUP(Table2[[#This Row],[Overall Rep Satisfaction]],$CS$2:$CV$21,3,FALSE),"")</f>
        <v>0</v>
      </c>
      <c r="CG97">
        <f>IFERROR(VLOOKUP(Table2[[#This Row],[Overall Rep Satisfaction]],$CS$2:$CV$21,4,FALSE),"")</f>
        <v>0</v>
      </c>
      <c r="CH97">
        <f>IFERROR(SUM(Table2[[#This Row],[Promoter]:[Detractor]],),"")</f>
        <v>1</v>
      </c>
      <c r="CI97" t="str">
        <f>TEXT(MONTH(Table2[[#This Row],[Survey Date]]),"##")&amp;" - "&amp;TEXT(Table2[[#This Row],[Survey Date]],"MMMM")</f>
        <v>9 - September</v>
      </c>
      <c r="CJ97" t="str">
        <f>TEXT(Table2[[#This Row],[Survey Date]],"DD-MMMM")</f>
        <v>02-September</v>
      </c>
      <c r="CK97" t="str">
        <f>"WK "&amp;WEEKNUM(Table2[[#This Row],[Survey Date]],1)</f>
        <v>WK 35</v>
      </c>
      <c r="CL97" t="str">
        <f>VLOOKUP(Table2[[#This Row],[ATTUID]],Roster!C:F,4,FALSE)</f>
        <v>Super 6</v>
      </c>
      <c r="CM97" t="str">
        <f>VLOOKUP(Table2[[#This Row],[ATTUID]],Roster!C:J,8,FALSE)</f>
        <v>agent 12</v>
      </c>
      <c r="CN97" t="str">
        <f>VLOOKUP(Table2[[#This Row],[ATTUID]],Roster!C:X,22,FALSE)</f>
        <v>Wave 12 A</v>
      </c>
      <c r="CO97">
        <f>IF(Table2[[#This Row],[Request Resolved]]="Yes",1,0)</f>
        <v>1</v>
      </c>
      <c r="CP97">
        <f>IF(Table2[[#This Row],[Request Resolved]]="No",1,0)</f>
        <v>0</v>
      </c>
    </row>
    <row r="98" spans="1:94" x14ac:dyDescent="0.25">
      <c r="A98" s="35">
        <v>371206</v>
      </c>
      <c r="B98" s="12" t="s">
        <v>1297</v>
      </c>
      <c r="C98" s="12" t="s">
        <v>1297</v>
      </c>
      <c r="D98" s="12" t="s">
        <v>1297</v>
      </c>
      <c r="E98" t="s">
        <v>1269</v>
      </c>
      <c r="F98" t="s">
        <v>1441</v>
      </c>
      <c r="G98" s="35">
        <v>118740</v>
      </c>
      <c r="H98" t="s">
        <v>219</v>
      </c>
      <c r="I98" s="35">
        <v>643188</v>
      </c>
      <c r="J98" t="s">
        <v>219</v>
      </c>
      <c r="K98" s="14">
        <v>45171.40625</v>
      </c>
      <c r="L98" s="14">
        <v>45170.55</v>
      </c>
      <c r="M98" s="15" t="s">
        <v>220</v>
      </c>
      <c r="N98" s="15" t="s">
        <v>229</v>
      </c>
      <c r="O98" s="15" t="s">
        <v>220</v>
      </c>
      <c r="P98" s="15" t="s">
        <v>334</v>
      </c>
      <c r="Q98" s="15" t="s">
        <v>507</v>
      </c>
      <c r="R98" s="15" t="s">
        <v>219</v>
      </c>
      <c r="S98" s="15" t="s">
        <v>334</v>
      </c>
      <c r="T98" s="15" t="s">
        <v>316</v>
      </c>
      <c r="U98" s="15" t="s">
        <v>219</v>
      </c>
      <c r="V98" t="s">
        <v>309</v>
      </c>
      <c r="W98" t="s">
        <v>309</v>
      </c>
      <c r="X98" t="s">
        <v>309</v>
      </c>
      <c r="Y98" t="s">
        <v>309</v>
      </c>
      <c r="Z98" t="s">
        <v>317</v>
      </c>
      <c r="AA98" t="s">
        <v>219</v>
      </c>
      <c r="AB98" t="s">
        <v>317</v>
      </c>
      <c r="AC98" t="s">
        <v>219</v>
      </c>
      <c r="AD98" s="12" t="s">
        <v>1297</v>
      </c>
      <c r="AE98" t="s">
        <v>227</v>
      </c>
      <c r="AF98" s="12" t="s">
        <v>1297</v>
      </c>
      <c r="AG98" t="s">
        <v>1703</v>
      </c>
      <c r="AH98" t="s">
        <v>228</v>
      </c>
      <c r="AI98" s="12" t="s">
        <v>1297</v>
      </c>
      <c r="AJ98" s="12" t="s">
        <v>1297</v>
      </c>
      <c r="AK98" s="12" t="s">
        <v>1297</v>
      </c>
      <c r="AL98" s="12" t="s">
        <v>1297</v>
      </c>
      <c r="AM98" s="12" t="s">
        <v>1297</v>
      </c>
      <c r="AN98" t="s">
        <v>219</v>
      </c>
      <c r="AO98" t="s">
        <v>219</v>
      </c>
      <c r="AP98" t="s">
        <v>229</v>
      </c>
      <c r="AQ98" t="s">
        <v>230</v>
      </c>
      <c r="AR98" t="s">
        <v>281</v>
      </c>
      <c r="AS98" t="s">
        <v>355</v>
      </c>
      <c r="AT98" t="s">
        <v>220</v>
      </c>
      <c r="AU98" t="s">
        <v>233</v>
      </c>
      <c r="AV98" t="s">
        <v>1799</v>
      </c>
      <c r="AW98" t="s">
        <v>219</v>
      </c>
      <c r="AX98" t="s">
        <v>1703</v>
      </c>
      <c r="AY98" t="s">
        <v>219</v>
      </c>
      <c r="AZ98" t="s">
        <v>219</v>
      </c>
      <c r="BA98" t="s">
        <v>219</v>
      </c>
      <c r="BB98" t="s">
        <v>219</v>
      </c>
      <c r="BC98" t="s">
        <v>234</v>
      </c>
      <c r="BD98" s="12" t="s">
        <v>1297</v>
      </c>
      <c r="BE98" t="s">
        <v>476</v>
      </c>
      <c r="BF98" t="s">
        <v>1297</v>
      </c>
      <c r="BG98" t="s">
        <v>1297</v>
      </c>
      <c r="BH98" t="s">
        <v>305</v>
      </c>
      <c r="BI98" t="s">
        <v>357</v>
      </c>
      <c r="BJ98" t="s">
        <v>302</v>
      </c>
      <c r="BK98" t="s">
        <v>1297</v>
      </c>
      <c r="BL98" t="s">
        <v>229</v>
      </c>
      <c r="BM98" t="s">
        <v>219</v>
      </c>
      <c r="BN98" t="s">
        <v>360</v>
      </c>
      <c r="BO98" t="s">
        <v>219</v>
      </c>
      <c r="BP98" t="s">
        <v>219</v>
      </c>
      <c r="BQ98" t="s">
        <v>1297</v>
      </c>
      <c r="BR98" t="s">
        <v>253</v>
      </c>
      <c r="BS98" t="s">
        <v>1703</v>
      </c>
      <c r="BT98" t="s">
        <v>1703</v>
      </c>
      <c r="BU98" t="s">
        <v>219</v>
      </c>
      <c r="BV98" t="s">
        <v>241</v>
      </c>
      <c r="BW98" t="s">
        <v>220</v>
      </c>
      <c r="BX98" t="s">
        <v>219</v>
      </c>
      <c r="BY98">
        <v>800437232730</v>
      </c>
      <c r="BZ98" t="s">
        <v>242</v>
      </c>
      <c r="CA98" t="s">
        <v>1703</v>
      </c>
      <c r="CB98" s="14">
        <v>45172.245019756898</v>
      </c>
      <c r="CC98" t="s">
        <v>1703</v>
      </c>
      <c r="CD98" t="s">
        <v>1703</v>
      </c>
      <c r="CE98">
        <f>IFERROR(VLOOKUP(Table2[[#This Row],[Overall Rep Satisfaction]],$CS$2:$CV$21,2,FALSE),"")</f>
        <v>0</v>
      </c>
      <c r="CF98">
        <f>IFERROR(VLOOKUP(Table2[[#This Row],[Overall Rep Satisfaction]],$CS$2:$CV$21,3,FALSE),"")</f>
        <v>1</v>
      </c>
      <c r="CG98">
        <f>IFERROR(VLOOKUP(Table2[[#This Row],[Overall Rep Satisfaction]],$CS$2:$CV$21,4,FALSE),"")</f>
        <v>0</v>
      </c>
      <c r="CH98">
        <f>IFERROR(SUM(Table2[[#This Row],[Promoter]:[Detractor]],),"")</f>
        <v>1</v>
      </c>
      <c r="CI98" t="str">
        <f>TEXT(MONTH(Table2[[#This Row],[Survey Date]]),"##")&amp;" - "&amp;TEXT(Table2[[#This Row],[Survey Date]],"MMMM")</f>
        <v>9 - September</v>
      </c>
      <c r="CJ98" t="str">
        <f>TEXT(Table2[[#This Row],[Survey Date]],"DD-MMMM")</f>
        <v>02-September</v>
      </c>
      <c r="CK98" t="str">
        <f>"WK "&amp;WEEKNUM(Table2[[#This Row],[Survey Date]],1)</f>
        <v>WK 35</v>
      </c>
      <c r="CL98" t="str">
        <f>VLOOKUP(Table2[[#This Row],[ATTUID]],Roster!C:F,4,FALSE)</f>
        <v>Super 9</v>
      </c>
      <c r="CM98" t="str">
        <f>VLOOKUP(Table2[[#This Row],[ATTUID]],Roster!C:J,8,FALSE)</f>
        <v>agent 144</v>
      </c>
      <c r="CN98" t="str">
        <f>VLOOKUP(Table2[[#This Row],[ATTUID]],Roster!C:X,22,FALSE)</f>
        <v>Wave 31</v>
      </c>
      <c r="CO98">
        <f>IF(Table2[[#This Row],[Request Resolved]]="Yes",1,0)</f>
        <v>0</v>
      </c>
      <c r="CP98">
        <f>IF(Table2[[#This Row],[Request Resolved]]="No",1,0)</f>
        <v>1</v>
      </c>
    </row>
    <row r="99" spans="1:94" x14ac:dyDescent="0.25">
      <c r="A99" s="35">
        <v>145206</v>
      </c>
      <c r="B99" s="12" t="s">
        <v>1297</v>
      </c>
      <c r="C99" s="12" t="s">
        <v>1297</v>
      </c>
      <c r="D99" s="12" t="s">
        <v>1297</v>
      </c>
      <c r="E99" t="s">
        <v>1209</v>
      </c>
      <c r="F99" t="s">
        <v>1375</v>
      </c>
      <c r="G99" s="35">
        <v>419302</v>
      </c>
      <c r="H99" t="s">
        <v>219</v>
      </c>
      <c r="I99" s="35">
        <v>911464</v>
      </c>
      <c r="J99" t="s">
        <v>219</v>
      </c>
      <c r="K99" s="14">
        <v>45171.406944444403</v>
      </c>
      <c r="L99" s="14">
        <v>45170.565277777801</v>
      </c>
      <c r="M99" s="15" t="s">
        <v>220</v>
      </c>
      <c r="N99" s="15" t="s">
        <v>220</v>
      </c>
      <c r="O99" s="15" t="s">
        <v>220</v>
      </c>
      <c r="P99" s="15" t="s">
        <v>508</v>
      </c>
      <c r="Q99" s="15" t="s">
        <v>219</v>
      </c>
      <c r="R99" s="15" t="s">
        <v>219</v>
      </c>
      <c r="S99" s="15" t="s">
        <v>223</v>
      </c>
      <c r="T99" s="15" t="s">
        <v>371</v>
      </c>
      <c r="U99" s="15" t="s">
        <v>219</v>
      </c>
      <c r="V99" t="s">
        <v>265</v>
      </c>
      <c r="W99" t="s">
        <v>225</v>
      </c>
      <c r="X99" t="s">
        <v>265</v>
      </c>
      <c r="Y99" t="s">
        <v>225</v>
      </c>
      <c r="Z99" t="s">
        <v>226</v>
      </c>
      <c r="AA99" t="s">
        <v>219</v>
      </c>
      <c r="AB99" t="s">
        <v>226</v>
      </c>
      <c r="AC99" t="s">
        <v>219</v>
      </c>
      <c r="AD99" s="12" t="s">
        <v>1297</v>
      </c>
      <c r="AE99" t="s">
        <v>227</v>
      </c>
      <c r="AF99" s="12" t="s">
        <v>1297</v>
      </c>
      <c r="AG99" t="s">
        <v>1703</v>
      </c>
      <c r="AH99" t="s">
        <v>228</v>
      </c>
      <c r="AI99" s="12" t="s">
        <v>1297</v>
      </c>
      <c r="AJ99" s="12" t="s">
        <v>1297</v>
      </c>
      <c r="AK99" s="12" t="s">
        <v>1297</v>
      </c>
      <c r="AL99" s="12" t="s">
        <v>1297</v>
      </c>
      <c r="AM99" s="12" t="s">
        <v>1297</v>
      </c>
      <c r="AN99" t="s">
        <v>219</v>
      </c>
      <c r="AO99" t="s">
        <v>219</v>
      </c>
      <c r="AP99" t="s">
        <v>229</v>
      </c>
      <c r="AQ99" t="s">
        <v>230</v>
      </c>
      <c r="AR99" t="s">
        <v>247</v>
      </c>
      <c r="AS99" t="s">
        <v>485</v>
      </c>
      <c r="AT99" t="s">
        <v>220</v>
      </c>
      <c r="AU99" t="s">
        <v>233</v>
      </c>
      <c r="AV99" t="s">
        <v>1800</v>
      </c>
      <c r="AW99" t="s">
        <v>219</v>
      </c>
      <c r="AX99" t="s">
        <v>1703</v>
      </c>
      <c r="AY99" t="s">
        <v>219</v>
      </c>
      <c r="AZ99" t="s">
        <v>219</v>
      </c>
      <c r="BA99" t="s">
        <v>219</v>
      </c>
      <c r="BB99" t="s">
        <v>219</v>
      </c>
      <c r="BC99" t="s">
        <v>234</v>
      </c>
      <c r="BD99" s="12" t="s">
        <v>1297</v>
      </c>
      <c r="BE99" t="s">
        <v>235</v>
      </c>
      <c r="BF99" t="s">
        <v>1297</v>
      </c>
      <c r="BG99" t="s">
        <v>1297</v>
      </c>
      <c r="BH99" t="s">
        <v>236</v>
      </c>
      <c r="BI99" t="s">
        <v>250</v>
      </c>
      <c r="BJ99" t="s">
        <v>307</v>
      </c>
      <c r="BK99" t="s">
        <v>1297</v>
      </c>
      <c r="BL99" t="s">
        <v>229</v>
      </c>
      <c r="BM99" t="s">
        <v>219</v>
      </c>
      <c r="BN99" t="s">
        <v>252</v>
      </c>
      <c r="BO99" t="s">
        <v>219</v>
      </c>
      <c r="BP99" t="s">
        <v>219</v>
      </c>
      <c r="BQ99" t="s">
        <v>1297</v>
      </c>
      <c r="BR99" t="s">
        <v>279</v>
      </c>
      <c r="BS99" t="s">
        <v>1703</v>
      </c>
      <c r="BT99" t="s">
        <v>1703</v>
      </c>
      <c r="BU99" t="s">
        <v>219</v>
      </c>
      <c r="BV99" t="s">
        <v>241</v>
      </c>
      <c r="BW99" t="s">
        <v>220</v>
      </c>
      <c r="BX99" t="s">
        <v>219</v>
      </c>
      <c r="BY99">
        <v>790287823747</v>
      </c>
      <c r="BZ99" t="s">
        <v>242</v>
      </c>
      <c r="CA99" t="s">
        <v>1703</v>
      </c>
      <c r="CB99" s="14">
        <v>45173.248552974503</v>
      </c>
      <c r="CC99" t="s">
        <v>1703</v>
      </c>
      <c r="CD99" t="s">
        <v>1703</v>
      </c>
      <c r="CE99">
        <f>IFERROR(VLOOKUP(Table2[[#This Row],[Overall Rep Satisfaction]],$CS$2:$CV$21,2,FALSE),"")</f>
        <v>1</v>
      </c>
      <c r="CF99">
        <f>IFERROR(VLOOKUP(Table2[[#This Row],[Overall Rep Satisfaction]],$CS$2:$CV$21,3,FALSE),"")</f>
        <v>0</v>
      </c>
      <c r="CG99">
        <f>IFERROR(VLOOKUP(Table2[[#This Row],[Overall Rep Satisfaction]],$CS$2:$CV$21,4,FALSE),"")</f>
        <v>0</v>
      </c>
      <c r="CH99">
        <f>IFERROR(SUM(Table2[[#This Row],[Promoter]:[Detractor]],),"")</f>
        <v>1</v>
      </c>
      <c r="CI99" t="str">
        <f>TEXT(MONTH(Table2[[#This Row],[Survey Date]]),"##")&amp;" - "&amp;TEXT(Table2[[#This Row],[Survey Date]],"MMMM")</f>
        <v>9 - September</v>
      </c>
      <c r="CJ99" t="str">
        <f>TEXT(Table2[[#This Row],[Survey Date]],"DD-MMMM")</f>
        <v>02-September</v>
      </c>
      <c r="CK99" t="str">
        <f>"WK "&amp;WEEKNUM(Table2[[#This Row],[Survey Date]],1)</f>
        <v>WK 35</v>
      </c>
      <c r="CL99" t="str">
        <f>VLOOKUP(Table2[[#This Row],[ATTUID]],Roster!C:F,4,FALSE)</f>
        <v>Super 3</v>
      </c>
      <c r="CM99" t="str">
        <f>VLOOKUP(Table2[[#This Row],[ATTUID]],Roster!C:J,8,FALSE)</f>
        <v>agent 78</v>
      </c>
      <c r="CN99" t="str">
        <f>VLOOKUP(Table2[[#This Row],[ATTUID]],Roster!C:X,22,FALSE)</f>
        <v>Wave 27</v>
      </c>
      <c r="CO99">
        <f>IF(Table2[[#This Row],[Request Resolved]]="Yes",1,0)</f>
        <v>1</v>
      </c>
      <c r="CP99">
        <f>IF(Table2[[#This Row],[Request Resolved]]="No",1,0)</f>
        <v>0</v>
      </c>
    </row>
    <row r="100" spans="1:94" x14ac:dyDescent="0.25">
      <c r="A100" s="35">
        <v>377206</v>
      </c>
      <c r="B100" s="12" t="s">
        <v>1297</v>
      </c>
      <c r="C100" s="12" t="s">
        <v>1297</v>
      </c>
      <c r="D100" s="12" t="s">
        <v>1297</v>
      </c>
      <c r="E100" t="s">
        <v>1270</v>
      </c>
      <c r="F100" t="s">
        <v>1443</v>
      </c>
      <c r="G100" s="35">
        <v>617609</v>
      </c>
      <c r="H100" t="s">
        <v>219</v>
      </c>
      <c r="I100" s="35">
        <v>452464</v>
      </c>
      <c r="J100" t="s">
        <v>219</v>
      </c>
      <c r="K100" s="14">
        <v>45171.408333333296</v>
      </c>
      <c r="L100" s="14">
        <v>45170.624305555597</v>
      </c>
      <c r="M100" s="15" t="s">
        <v>220</v>
      </c>
      <c r="N100" s="15" t="s">
        <v>220</v>
      </c>
      <c r="O100" s="15" t="s">
        <v>220</v>
      </c>
      <c r="P100" s="15" t="s">
        <v>223</v>
      </c>
      <c r="Q100" s="15" t="s">
        <v>509</v>
      </c>
      <c r="R100" s="15" t="s">
        <v>219</v>
      </c>
      <c r="S100" s="15" t="s">
        <v>223</v>
      </c>
      <c r="T100" s="15" t="s">
        <v>221</v>
      </c>
      <c r="U100" s="15" t="s">
        <v>219</v>
      </c>
      <c r="V100" t="s">
        <v>265</v>
      </c>
      <c r="W100" t="s">
        <v>225</v>
      </c>
      <c r="X100" t="s">
        <v>265</v>
      </c>
      <c r="Y100" t="s">
        <v>225</v>
      </c>
      <c r="Z100" t="s">
        <v>226</v>
      </c>
      <c r="AA100" t="s">
        <v>219</v>
      </c>
      <c r="AB100" t="s">
        <v>226</v>
      </c>
      <c r="AC100" t="s">
        <v>219</v>
      </c>
      <c r="AD100" s="12" t="s">
        <v>1297</v>
      </c>
      <c r="AE100" t="s">
        <v>227</v>
      </c>
      <c r="AF100" s="12" t="s">
        <v>1297</v>
      </c>
      <c r="AG100" t="s">
        <v>1703</v>
      </c>
      <c r="AH100" t="s">
        <v>228</v>
      </c>
      <c r="AI100" s="12" t="s">
        <v>1297</v>
      </c>
      <c r="AJ100" s="12" t="s">
        <v>1297</v>
      </c>
      <c r="AK100" s="12" t="s">
        <v>1297</v>
      </c>
      <c r="AL100" s="12" t="s">
        <v>1297</v>
      </c>
      <c r="AM100" s="12" t="s">
        <v>1297</v>
      </c>
      <c r="AN100" t="s">
        <v>219</v>
      </c>
      <c r="AO100" t="s">
        <v>219</v>
      </c>
      <c r="AP100" t="s">
        <v>229</v>
      </c>
      <c r="AQ100" t="s">
        <v>230</v>
      </c>
      <c r="AR100" t="s">
        <v>247</v>
      </c>
      <c r="AS100" t="s">
        <v>266</v>
      </c>
      <c r="AT100" t="s">
        <v>220</v>
      </c>
      <c r="AU100" t="s">
        <v>233</v>
      </c>
      <c r="AV100" t="s">
        <v>1801</v>
      </c>
      <c r="AW100" t="s">
        <v>219</v>
      </c>
      <c r="AX100" t="s">
        <v>1703</v>
      </c>
      <c r="AY100" t="s">
        <v>219</v>
      </c>
      <c r="AZ100" t="s">
        <v>219</v>
      </c>
      <c r="BA100" t="s">
        <v>219</v>
      </c>
      <c r="BB100" t="s">
        <v>219</v>
      </c>
      <c r="BC100" t="s">
        <v>234</v>
      </c>
      <c r="BD100" s="12" t="s">
        <v>1297</v>
      </c>
      <c r="BE100" t="s">
        <v>267</v>
      </c>
      <c r="BF100" t="s">
        <v>1297</v>
      </c>
      <c r="BG100" t="s">
        <v>1297</v>
      </c>
      <c r="BH100" t="s">
        <v>236</v>
      </c>
      <c r="BI100" t="s">
        <v>410</v>
      </c>
      <c r="BJ100" t="s">
        <v>307</v>
      </c>
      <c r="BK100" t="s">
        <v>1297</v>
      </c>
      <c r="BL100" t="s">
        <v>229</v>
      </c>
      <c r="BM100" t="s">
        <v>219</v>
      </c>
      <c r="BN100" t="s">
        <v>510</v>
      </c>
      <c r="BO100" t="s">
        <v>219</v>
      </c>
      <c r="BP100" t="s">
        <v>219</v>
      </c>
      <c r="BQ100" t="s">
        <v>1297</v>
      </c>
      <c r="BR100" t="s">
        <v>253</v>
      </c>
      <c r="BS100" t="s">
        <v>1703</v>
      </c>
      <c r="BT100" t="s">
        <v>1703</v>
      </c>
      <c r="BU100" t="s">
        <v>219</v>
      </c>
      <c r="BV100" t="s">
        <v>241</v>
      </c>
      <c r="BW100" t="s">
        <v>220</v>
      </c>
      <c r="BX100" t="s">
        <v>219</v>
      </c>
      <c r="BY100">
        <v>800928395901</v>
      </c>
      <c r="BZ100" t="s">
        <v>242</v>
      </c>
      <c r="CA100" t="s">
        <v>1703</v>
      </c>
      <c r="CB100" s="14">
        <v>45172.245019756898</v>
      </c>
      <c r="CC100" t="s">
        <v>1703</v>
      </c>
      <c r="CD100" t="s">
        <v>1703</v>
      </c>
      <c r="CE100">
        <f>IFERROR(VLOOKUP(Table2[[#This Row],[Overall Rep Satisfaction]],$CS$2:$CV$21,2,FALSE),"")</f>
        <v>1</v>
      </c>
      <c r="CF100">
        <f>IFERROR(VLOOKUP(Table2[[#This Row],[Overall Rep Satisfaction]],$CS$2:$CV$21,3,FALSE),"")</f>
        <v>0</v>
      </c>
      <c r="CG100">
        <f>IFERROR(VLOOKUP(Table2[[#This Row],[Overall Rep Satisfaction]],$CS$2:$CV$21,4,FALSE),"")</f>
        <v>0</v>
      </c>
      <c r="CH100">
        <f>IFERROR(SUM(Table2[[#This Row],[Promoter]:[Detractor]],),"")</f>
        <v>1</v>
      </c>
      <c r="CI100" t="str">
        <f>TEXT(MONTH(Table2[[#This Row],[Survey Date]]),"##")&amp;" - "&amp;TEXT(Table2[[#This Row],[Survey Date]],"MMMM")</f>
        <v>9 - September</v>
      </c>
      <c r="CJ100" t="str">
        <f>TEXT(Table2[[#This Row],[Survey Date]],"DD-MMMM")</f>
        <v>02-September</v>
      </c>
      <c r="CK100" t="str">
        <f>"WK "&amp;WEEKNUM(Table2[[#This Row],[Survey Date]],1)</f>
        <v>WK 35</v>
      </c>
      <c r="CL100" t="str">
        <f>VLOOKUP(Table2[[#This Row],[ATTUID]],Roster!C:F,4,FALSE)</f>
        <v>Super 6</v>
      </c>
      <c r="CM100" t="str">
        <f>VLOOKUP(Table2[[#This Row],[ATTUID]],Roster!C:J,8,FALSE)</f>
        <v>agent 146</v>
      </c>
      <c r="CN100" t="str">
        <f>VLOOKUP(Table2[[#This Row],[ATTUID]],Roster!C:X,22,FALSE)</f>
        <v>Wave 31</v>
      </c>
      <c r="CO100">
        <f>IF(Table2[[#This Row],[Request Resolved]]="Yes",1,0)</f>
        <v>1</v>
      </c>
      <c r="CP100">
        <f>IF(Table2[[#This Row],[Request Resolved]]="No",1,0)</f>
        <v>0</v>
      </c>
    </row>
    <row r="101" spans="1:94" x14ac:dyDescent="0.25">
      <c r="A101" s="35">
        <v>430206</v>
      </c>
      <c r="B101" s="12" t="s">
        <v>1297</v>
      </c>
      <c r="C101" s="12" t="s">
        <v>1297</v>
      </c>
      <c r="D101" s="12" t="s">
        <v>1297</v>
      </c>
      <c r="E101" t="s">
        <v>1223</v>
      </c>
      <c r="F101" t="s">
        <v>1389</v>
      </c>
      <c r="G101" s="35">
        <v>80571</v>
      </c>
      <c r="H101" t="s">
        <v>219</v>
      </c>
      <c r="I101" s="35">
        <v>531418</v>
      </c>
      <c r="J101" t="s">
        <v>219</v>
      </c>
      <c r="K101" s="14">
        <v>45171.4152777778</v>
      </c>
      <c r="L101" s="14">
        <v>45170.506944444402</v>
      </c>
      <c r="M101" s="15" t="s">
        <v>220</v>
      </c>
      <c r="N101" s="15" t="s">
        <v>220</v>
      </c>
      <c r="O101" s="15" t="s">
        <v>220</v>
      </c>
      <c r="P101" s="15" t="s">
        <v>223</v>
      </c>
      <c r="Q101" s="15" t="s">
        <v>511</v>
      </c>
      <c r="R101" s="15" t="s">
        <v>219</v>
      </c>
      <c r="S101" s="15" t="s">
        <v>223</v>
      </c>
      <c r="T101" s="15" t="s">
        <v>221</v>
      </c>
      <c r="U101" s="15" t="s">
        <v>219</v>
      </c>
      <c r="V101" t="s">
        <v>265</v>
      </c>
      <c r="W101" t="s">
        <v>225</v>
      </c>
      <c r="X101" t="s">
        <v>265</v>
      </c>
      <c r="Y101" t="s">
        <v>225</v>
      </c>
      <c r="Z101" t="s">
        <v>226</v>
      </c>
      <c r="AA101" t="s">
        <v>219</v>
      </c>
      <c r="AB101" t="s">
        <v>226</v>
      </c>
      <c r="AC101" t="s">
        <v>219</v>
      </c>
      <c r="AD101" s="12" t="s">
        <v>1297</v>
      </c>
      <c r="AE101" t="s">
        <v>227</v>
      </c>
      <c r="AF101" s="12" t="s">
        <v>1297</v>
      </c>
      <c r="AG101" t="s">
        <v>1703</v>
      </c>
      <c r="AH101" t="s">
        <v>228</v>
      </c>
      <c r="AI101" s="12" t="s">
        <v>1297</v>
      </c>
      <c r="AJ101" s="12" t="s">
        <v>1297</v>
      </c>
      <c r="AK101" s="12" t="s">
        <v>1297</v>
      </c>
      <c r="AL101" s="12" t="s">
        <v>1297</v>
      </c>
      <c r="AM101" s="12" t="s">
        <v>1297</v>
      </c>
      <c r="AN101" t="s">
        <v>219</v>
      </c>
      <c r="AO101" t="s">
        <v>219</v>
      </c>
      <c r="AP101" t="s">
        <v>229</v>
      </c>
      <c r="AQ101" t="s">
        <v>230</v>
      </c>
      <c r="AR101" t="s">
        <v>247</v>
      </c>
      <c r="AS101" t="s">
        <v>409</v>
      </c>
      <c r="AT101" t="s">
        <v>220</v>
      </c>
      <c r="AU101" t="s">
        <v>233</v>
      </c>
      <c r="AV101" t="s">
        <v>1802</v>
      </c>
      <c r="AW101" t="s">
        <v>219</v>
      </c>
      <c r="AX101" t="s">
        <v>1703</v>
      </c>
      <c r="AY101" t="s">
        <v>219</v>
      </c>
      <c r="AZ101" t="s">
        <v>219</v>
      </c>
      <c r="BA101" t="s">
        <v>219</v>
      </c>
      <c r="BB101" t="s">
        <v>219</v>
      </c>
      <c r="BC101" t="s">
        <v>234</v>
      </c>
      <c r="BD101" s="12" t="s">
        <v>1297</v>
      </c>
      <c r="BE101" t="s">
        <v>267</v>
      </c>
      <c r="BF101" t="s">
        <v>1297</v>
      </c>
      <c r="BG101" t="s">
        <v>1297</v>
      </c>
      <c r="BH101" t="s">
        <v>300</v>
      </c>
      <c r="BI101" t="s">
        <v>301</v>
      </c>
      <c r="BJ101" t="s">
        <v>346</v>
      </c>
      <c r="BK101" t="s">
        <v>1297</v>
      </c>
      <c r="BL101" t="s">
        <v>229</v>
      </c>
      <c r="BM101" t="s">
        <v>219</v>
      </c>
      <c r="BN101" t="s">
        <v>512</v>
      </c>
      <c r="BO101" t="s">
        <v>219</v>
      </c>
      <c r="BP101" t="s">
        <v>219</v>
      </c>
      <c r="BQ101" t="s">
        <v>1297</v>
      </c>
      <c r="BR101" t="s">
        <v>279</v>
      </c>
      <c r="BS101" t="s">
        <v>1703</v>
      </c>
      <c r="BT101" t="s">
        <v>1703</v>
      </c>
      <c r="BU101" t="s">
        <v>219</v>
      </c>
      <c r="BV101" t="s">
        <v>241</v>
      </c>
      <c r="BW101" t="s">
        <v>220</v>
      </c>
      <c r="BX101" t="s">
        <v>219</v>
      </c>
      <c r="BY101">
        <v>800048015065</v>
      </c>
      <c r="BZ101" t="s">
        <v>242</v>
      </c>
      <c r="CA101" t="s">
        <v>1703</v>
      </c>
      <c r="CB101" s="14">
        <v>45172.245019756898</v>
      </c>
      <c r="CC101" t="s">
        <v>1703</v>
      </c>
      <c r="CD101" t="s">
        <v>1703</v>
      </c>
      <c r="CE101">
        <f>IFERROR(VLOOKUP(Table2[[#This Row],[Overall Rep Satisfaction]],$CS$2:$CV$21,2,FALSE),"")</f>
        <v>1</v>
      </c>
      <c r="CF101">
        <f>IFERROR(VLOOKUP(Table2[[#This Row],[Overall Rep Satisfaction]],$CS$2:$CV$21,3,FALSE),"")</f>
        <v>0</v>
      </c>
      <c r="CG101">
        <f>IFERROR(VLOOKUP(Table2[[#This Row],[Overall Rep Satisfaction]],$CS$2:$CV$21,4,FALSE),"")</f>
        <v>0</v>
      </c>
      <c r="CH101">
        <f>IFERROR(SUM(Table2[[#This Row],[Promoter]:[Detractor]],),"")</f>
        <v>1</v>
      </c>
      <c r="CI101" t="str">
        <f>TEXT(MONTH(Table2[[#This Row],[Survey Date]]),"##")&amp;" - "&amp;TEXT(Table2[[#This Row],[Survey Date]],"MMMM")</f>
        <v>9 - September</v>
      </c>
      <c r="CJ101" t="str">
        <f>TEXT(Table2[[#This Row],[Survey Date]],"DD-MMMM")</f>
        <v>02-September</v>
      </c>
      <c r="CK101" t="str">
        <f>"WK "&amp;WEEKNUM(Table2[[#This Row],[Survey Date]],1)</f>
        <v>WK 35</v>
      </c>
      <c r="CL101" t="str">
        <f>VLOOKUP(Table2[[#This Row],[ATTUID]],Roster!C:F,4,FALSE)</f>
        <v>Super 7</v>
      </c>
      <c r="CM101" t="str">
        <f>VLOOKUP(Table2[[#This Row],[ATTUID]],Roster!C:J,8,FALSE)</f>
        <v>agent 92</v>
      </c>
      <c r="CN101" t="str">
        <f>VLOOKUP(Table2[[#This Row],[ATTUID]],Roster!C:X,22,FALSE)</f>
        <v>Wave 28</v>
      </c>
      <c r="CO101">
        <f>IF(Table2[[#This Row],[Request Resolved]]="Yes",1,0)</f>
        <v>1</v>
      </c>
      <c r="CP101">
        <f>IF(Table2[[#This Row],[Request Resolved]]="No",1,0)</f>
        <v>0</v>
      </c>
    </row>
    <row r="102" spans="1:94" x14ac:dyDescent="0.25">
      <c r="A102" s="35">
        <v>429206</v>
      </c>
      <c r="B102" s="12" t="s">
        <v>1297</v>
      </c>
      <c r="C102" s="12" t="s">
        <v>1297</v>
      </c>
      <c r="D102" s="12" t="s">
        <v>1297</v>
      </c>
      <c r="E102" t="s">
        <v>1209</v>
      </c>
      <c r="F102" t="s">
        <v>1375</v>
      </c>
      <c r="G102" s="35">
        <v>393567</v>
      </c>
      <c r="H102" t="s">
        <v>219</v>
      </c>
      <c r="I102" s="35">
        <v>69188</v>
      </c>
      <c r="J102" t="s">
        <v>219</v>
      </c>
      <c r="K102" s="14">
        <v>45171.418749999997</v>
      </c>
      <c r="L102" s="14">
        <v>45170.695138888899</v>
      </c>
      <c r="M102" s="15" t="s">
        <v>220</v>
      </c>
      <c r="N102" s="15" t="s">
        <v>220</v>
      </c>
      <c r="O102" s="15" t="s">
        <v>220</v>
      </c>
      <c r="P102" s="15" t="s">
        <v>408</v>
      </c>
      <c r="Q102" s="15" t="s">
        <v>513</v>
      </c>
      <c r="R102" s="15" t="s">
        <v>219</v>
      </c>
      <c r="S102" s="15" t="s">
        <v>408</v>
      </c>
      <c r="T102" s="15" t="s">
        <v>221</v>
      </c>
      <c r="U102" s="15" t="s">
        <v>219</v>
      </c>
      <c r="V102" t="s">
        <v>224</v>
      </c>
      <c r="W102" t="s">
        <v>254</v>
      </c>
      <c r="X102" t="s">
        <v>224</v>
      </c>
      <c r="Y102" t="s">
        <v>254</v>
      </c>
      <c r="Z102" t="s">
        <v>226</v>
      </c>
      <c r="AA102" t="s">
        <v>219</v>
      </c>
      <c r="AB102" t="s">
        <v>226</v>
      </c>
      <c r="AC102" t="s">
        <v>219</v>
      </c>
      <c r="AD102" s="12" t="s">
        <v>1297</v>
      </c>
      <c r="AE102" t="s">
        <v>227</v>
      </c>
      <c r="AF102" s="12" t="s">
        <v>1297</v>
      </c>
      <c r="AG102" t="s">
        <v>1703</v>
      </c>
      <c r="AH102" t="s">
        <v>228</v>
      </c>
      <c r="AI102" s="12" t="s">
        <v>1297</v>
      </c>
      <c r="AJ102" s="12" t="s">
        <v>1297</v>
      </c>
      <c r="AK102" s="12" t="s">
        <v>1297</v>
      </c>
      <c r="AL102" s="12" t="s">
        <v>1297</v>
      </c>
      <c r="AM102" s="12" t="s">
        <v>1297</v>
      </c>
      <c r="AN102" t="s">
        <v>219</v>
      </c>
      <c r="AO102" t="s">
        <v>219</v>
      </c>
      <c r="AP102" t="s">
        <v>229</v>
      </c>
      <c r="AQ102" t="s">
        <v>230</v>
      </c>
      <c r="AR102" t="s">
        <v>281</v>
      </c>
      <c r="AS102" t="s">
        <v>355</v>
      </c>
      <c r="AT102" t="s">
        <v>229</v>
      </c>
      <c r="AU102" t="s">
        <v>233</v>
      </c>
      <c r="AV102" t="s">
        <v>1803</v>
      </c>
      <c r="AW102" t="s">
        <v>219</v>
      </c>
      <c r="AX102" t="s">
        <v>1703</v>
      </c>
      <c r="AY102" t="s">
        <v>219</v>
      </c>
      <c r="AZ102" t="s">
        <v>219</v>
      </c>
      <c r="BA102" t="s">
        <v>219</v>
      </c>
      <c r="BB102" t="s">
        <v>219</v>
      </c>
      <c r="BC102" t="s">
        <v>234</v>
      </c>
      <c r="BD102" s="12" t="s">
        <v>1297</v>
      </c>
      <c r="BE102" t="s">
        <v>304</v>
      </c>
      <c r="BF102" t="s">
        <v>1297</v>
      </c>
      <c r="BG102" t="s">
        <v>1297</v>
      </c>
      <c r="BH102" t="s">
        <v>236</v>
      </c>
      <c r="BI102" t="s">
        <v>410</v>
      </c>
      <c r="BJ102" t="s">
        <v>302</v>
      </c>
      <c r="BK102" t="s">
        <v>1297</v>
      </c>
      <c r="BL102" t="s">
        <v>229</v>
      </c>
      <c r="BM102" t="s">
        <v>219</v>
      </c>
      <c r="BN102" t="s">
        <v>467</v>
      </c>
      <c r="BO102" t="s">
        <v>219</v>
      </c>
      <c r="BP102" t="s">
        <v>219</v>
      </c>
      <c r="BQ102" t="s">
        <v>1297</v>
      </c>
      <c r="BR102" t="s">
        <v>279</v>
      </c>
      <c r="BS102" t="s">
        <v>1703</v>
      </c>
      <c r="BT102" t="s">
        <v>1703</v>
      </c>
      <c r="BU102" t="s">
        <v>219</v>
      </c>
      <c r="BV102" t="s">
        <v>241</v>
      </c>
      <c r="BW102" t="s">
        <v>220</v>
      </c>
      <c r="BX102" t="s">
        <v>219</v>
      </c>
      <c r="BY102">
        <v>801166005243</v>
      </c>
      <c r="BZ102" t="s">
        <v>242</v>
      </c>
      <c r="CA102" t="s">
        <v>1703</v>
      </c>
      <c r="CB102" s="14">
        <v>45172.245019756898</v>
      </c>
      <c r="CC102" t="s">
        <v>1703</v>
      </c>
      <c r="CD102" t="s">
        <v>1703</v>
      </c>
      <c r="CE102">
        <f>IFERROR(VLOOKUP(Table2[[#This Row],[Overall Rep Satisfaction]],$CS$2:$CV$21,2,FALSE),"")</f>
        <v>0</v>
      </c>
      <c r="CF102">
        <f>IFERROR(VLOOKUP(Table2[[#This Row],[Overall Rep Satisfaction]],$CS$2:$CV$21,3,FALSE),"")</f>
        <v>0</v>
      </c>
      <c r="CG102">
        <f>IFERROR(VLOOKUP(Table2[[#This Row],[Overall Rep Satisfaction]],$CS$2:$CV$21,4,FALSE),"")</f>
        <v>1</v>
      </c>
      <c r="CH102">
        <f>IFERROR(SUM(Table2[[#This Row],[Promoter]:[Detractor]],),"")</f>
        <v>1</v>
      </c>
      <c r="CI102" t="str">
        <f>TEXT(MONTH(Table2[[#This Row],[Survey Date]]),"##")&amp;" - "&amp;TEXT(Table2[[#This Row],[Survey Date]],"MMMM")</f>
        <v>9 - September</v>
      </c>
      <c r="CJ102" t="str">
        <f>TEXT(Table2[[#This Row],[Survey Date]],"DD-MMMM")</f>
        <v>02-September</v>
      </c>
      <c r="CK102" t="str">
        <f>"WK "&amp;WEEKNUM(Table2[[#This Row],[Survey Date]],1)</f>
        <v>WK 35</v>
      </c>
      <c r="CL102" t="str">
        <f>VLOOKUP(Table2[[#This Row],[ATTUID]],Roster!C:F,4,FALSE)</f>
        <v>Super 3</v>
      </c>
      <c r="CM102" t="str">
        <f>VLOOKUP(Table2[[#This Row],[ATTUID]],Roster!C:J,8,FALSE)</f>
        <v>agent 78</v>
      </c>
      <c r="CN102" t="str">
        <f>VLOOKUP(Table2[[#This Row],[ATTUID]],Roster!C:X,22,FALSE)</f>
        <v>Wave 27</v>
      </c>
      <c r="CO102">
        <f>IF(Table2[[#This Row],[Request Resolved]]="Yes",1,0)</f>
        <v>1</v>
      </c>
      <c r="CP102">
        <f>IF(Table2[[#This Row],[Request Resolved]]="No",1,0)</f>
        <v>0</v>
      </c>
    </row>
    <row r="103" spans="1:94" x14ac:dyDescent="0.25">
      <c r="A103" s="35">
        <v>427206</v>
      </c>
      <c r="B103" s="12" t="s">
        <v>1297</v>
      </c>
      <c r="C103" s="12" t="s">
        <v>1297</v>
      </c>
      <c r="D103" s="12" t="s">
        <v>1297</v>
      </c>
      <c r="E103" t="s">
        <v>1161</v>
      </c>
      <c r="F103" t="s">
        <v>1326</v>
      </c>
      <c r="G103" s="35">
        <v>549516</v>
      </c>
      <c r="H103" t="s">
        <v>219</v>
      </c>
      <c r="I103" s="35">
        <v>425512</v>
      </c>
      <c r="J103" t="s">
        <v>219</v>
      </c>
      <c r="K103" s="14">
        <v>45171.4194444444</v>
      </c>
      <c r="L103" s="14">
        <v>45170.883333333302</v>
      </c>
      <c r="M103" s="15" t="s">
        <v>220</v>
      </c>
      <c r="N103" s="15" t="s">
        <v>229</v>
      </c>
      <c r="O103" s="15" t="s">
        <v>220</v>
      </c>
      <c r="P103" s="15" t="s">
        <v>325</v>
      </c>
      <c r="Q103" s="15" t="s">
        <v>514</v>
      </c>
      <c r="R103" s="15" t="s">
        <v>219</v>
      </c>
      <c r="S103" s="15" t="s">
        <v>223</v>
      </c>
      <c r="T103" s="15" t="s">
        <v>316</v>
      </c>
      <c r="U103" s="15" t="s">
        <v>219</v>
      </c>
      <c r="V103" t="s">
        <v>280</v>
      </c>
      <c r="W103" t="s">
        <v>225</v>
      </c>
      <c r="X103" t="s">
        <v>280</v>
      </c>
      <c r="Y103" t="s">
        <v>225</v>
      </c>
      <c r="Z103" t="s">
        <v>317</v>
      </c>
      <c r="AA103" t="s">
        <v>219</v>
      </c>
      <c r="AB103" t="s">
        <v>317</v>
      </c>
      <c r="AC103" t="s">
        <v>219</v>
      </c>
      <c r="AD103" s="12" t="s">
        <v>1297</v>
      </c>
      <c r="AE103" t="s">
        <v>227</v>
      </c>
      <c r="AF103" s="12" t="s">
        <v>1297</v>
      </c>
      <c r="AG103" t="s">
        <v>1703</v>
      </c>
      <c r="AH103" t="s">
        <v>228</v>
      </c>
      <c r="AI103" s="12" t="s">
        <v>1297</v>
      </c>
      <c r="AJ103" s="12" t="s">
        <v>1297</v>
      </c>
      <c r="AK103" s="12" t="s">
        <v>1297</v>
      </c>
      <c r="AL103" s="12" t="s">
        <v>1297</v>
      </c>
      <c r="AM103" s="12" t="s">
        <v>1297</v>
      </c>
      <c r="AN103" t="s">
        <v>219</v>
      </c>
      <c r="AO103" t="s">
        <v>219</v>
      </c>
      <c r="AP103" t="s">
        <v>229</v>
      </c>
      <c r="AQ103" t="s">
        <v>230</v>
      </c>
      <c r="AR103" t="s">
        <v>247</v>
      </c>
      <c r="AS103" t="s">
        <v>383</v>
      </c>
      <c r="AT103" t="s">
        <v>220</v>
      </c>
      <c r="AU103" t="s">
        <v>233</v>
      </c>
      <c r="AV103" t="s">
        <v>1804</v>
      </c>
      <c r="AW103" t="s">
        <v>219</v>
      </c>
      <c r="AX103" t="s">
        <v>1703</v>
      </c>
      <c r="AY103" t="s">
        <v>219</v>
      </c>
      <c r="AZ103" t="s">
        <v>219</v>
      </c>
      <c r="BA103" t="s">
        <v>219</v>
      </c>
      <c r="BB103" t="s">
        <v>219</v>
      </c>
      <c r="BC103" t="s">
        <v>234</v>
      </c>
      <c r="BD103" s="12" t="s">
        <v>1297</v>
      </c>
      <c r="BE103" t="s">
        <v>267</v>
      </c>
      <c r="BF103" t="s">
        <v>1297</v>
      </c>
      <c r="BG103" t="s">
        <v>1297</v>
      </c>
      <c r="BH103" t="s">
        <v>236</v>
      </c>
      <c r="BI103" t="s">
        <v>515</v>
      </c>
      <c r="BJ103" t="s">
        <v>269</v>
      </c>
      <c r="BK103" t="s">
        <v>1297</v>
      </c>
      <c r="BL103" t="s">
        <v>229</v>
      </c>
      <c r="BM103" t="s">
        <v>219</v>
      </c>
      <c r="BN103" t="s">
        <v>252</v>
      </c>
      <c r="BO103" t="s">
        <v>219</v>
      </c>
      <c r="BP103" t="s">
        <v>219</v>
      </c>
      <c r="BQ103" t="s">
        <v>1297</v>
      </c>
      <c r="BR103" t="s">
        <v>240</v>
      </c>
      <c r="BS103" t="s">
        <v>1703</v>
      </c>
      <c r="BT103" t="s">
        <v>1703</v>
      </c>
      <c r="BU103" t="s">
        <v>219</v>
      </c>
      <c r="BV103" t="s">
        <v>241</v>
      </c>
      <c r="BW103" t="s">
        <v>220</v>
      </c>
      <c r="BX103" t="s">
        <v>219</v>
      </c>
      <c r="BY103">
        <v>801180451640</v>
      </c>
      <c r="BZ103" t="s">
        <v>242</v>
      </c>
      <c r="CA103" t="s">
        <v>1703</v>
      </c>
      <c r="CB103" s="14">
        <v>45172.245019756898</v>
      </c>
      <c r="CC103" t="s">
        <v>1703</v>
      </c>
      <c r="CD103" t="s">
        <v>1703</v>
      </c>
      <c r="CE103">
        <f>IFERROR(VLOOKUP(Table2[[#This Row],[Overall Rep Satisfaction]],$CS$2:$CV$21,2,FALSE),"")</f>
        <v>1</v>
      </c>
      <c r="CF103">
        <f>IFERROR(VLOOKUP(Table2[[#This Row],[Overall Rep Satisfaction]],$CS$2:$CV$21,3,FALSE),"")</f>
        <v>0</v>
      </c>
      <c r="CG103">
        <f>IFERROR(VLOOKUP(Table2[[#This Row],[Overall Rep Satisfaction]],$CS$2:$CV$21,4,FALSE),"")</f>
        <v>0</v>
      </c>
      <c r="CH103">
        <f>IFERROR(SUM(Table2[[#This Row],[Promoter]:[Detractor]],),"")</f>
        <v>1</v>
      </c>
      <c r="CI103" t="str">
        <f>TEXT(MONTH(Table2[[#This Row],[Survey Date]]),"##")&amp;" - "&amp;TEXT(Table2[[#This Row],[Survey Date]],"MMMM")</f>
        <v>9 - September</v>
      </c>
      <c r="CJ103" t="str">
        <f>TEXT(Table2[[#This Row],[Survey Date]],"DD-MMMM")</f>
        <v>02-September</v>
      </c>
      <c r="CK103" t="str">
        <f>"WK "&amp;WEEKNUM(Table2[[#This Row],[Survey Date]],1)</f>
        <v>WK 35</v>
      </c>
      <c r="CL103" t="str">
        <f>VLOOKUP(Table2[[#This Row],[ATTUID]],Roster!C:F,4,FALSE)</f>
        <v>Super 5</v>
      </c>
      <c r="CM103" t="str">
        <f>VLOOKUP(Table2[[#This Row],[ATTUID]],Roster!C:J,8,FALSE)</f>
        <v>agent 29</v>
      </c>
      <c r="CN103" t="str">
        <f>VLOOKUP(Table2[[#This Row],[ATTUID]],Roster!C:X,22,FALSE)</f>
        <v>Wave 18</v>
      </c>
      <c r="CO103">
        <f>IF(Table2[[#This Row],[Request Resolved]]="Yes",1,0)</f>
        <v>0</v>
      </c>
      <c r="CP103">
        <f>IF(Table2[[#This Row],[Request Resolved]]="No",1,0)</f>
        <v>1</v>
      </c>
    </row>
    <row r="104" spans="1:94" x14ac:dyDescent="0.25">
      <c r="A104" s="35">
        <v>388206</v>
      </c>
      <c r="B104" s="12" t="s">
        <v>1297</v>
      </c>
      <c r="C104" s="12" t="s">
        <v>1297</v>
      </c>
      <c r="D104" s="12" t="s">
        <v>1297</v>
      </c>
      <c r="E104" t="s">
        <v>1224</v>
      </c>
      <c r="F104" t="s">
        <v>1390</v>
      </c>
      <c r="G104" s="35">
        <v>779304</v>
      </c>
      <c r="H104" t="s">
        <v>219</v>
      </c>
      <c r="I104" s="35">
        <v>84418</v>
      </c>
      <c r="J104" t="s">
        <v>219</v>
      </c>
      <c r="K104" s="14">
        <v>45171.421527777798</v>
      </c>
      <c r="L104" s="14">
        <v>45170.688194444403</v>
      </c>
      <c r="M104" s="15" t="s">
        <v>220</v>
      </c>
      <c r="N104" s="15" t="s">
        <v>220</v>
      </c>
      <c r="O104" s="15" t="s">
        <v>220</v>
      </c>
      <c r="P104" s="15" t="s">
        <v>244</v>
      </c>
      <c r="Q104" s="15" t="s">
        <v>516</v>
      </c>
      <c r="R104" s="15" t="s">
        <v>219</v>
      </c>
      <c r="S104" s="15" t="s">
        <v>223</v>
      </c>
      <c r="T104" s="15" t="s">
        <v>221</v>
      </c>
      <c r="U104" s="15" t="s">
        <v>219</v>
      </c>
      <c r="V104" t="s">
        <v>246</v>
      </c>
      <c r="W104" t="s">
        <v>225</v>
      </c>
      <c r="X104" t="s">
        <v>246</v>
      </c>
      <c r="Y104" t="s">
        <v>225</v>
      </c>
      <c r="Z104" t="s">
        <v>226</v>
      </c>
      <c r="AA104" t="s">
        <v>219</v>
      </c>
      <c r="AB104" t="s">
        <v>226</v>
      </c>
      <c r="AC104" t="s">
        <v>219</v>
      </c>
      <c r="AD104" s="12" t="s">
        <v>1297</v>
      </c>
      <c r="AE104" t="s">
        <v>227</v>
      </c>
      <c r="AF104" s="12" t="s">
        <v>1297</v>
      </c>
      <c r="AG104" t="s">
        <v>1703</v>
      </c>
      <c r="AH104" t="s">
        <v>228</v>
      </c>
      <c r="AI104" s="12" t="s">
        <v>1297</v>
      </c>
      <c r="AJ104" s="12" t="s">
        <v>1297</v>
      </c>
      <c r="AK104" s="12" t="s">
        <v>1297</v>
      </c>
      <c r="AL104" s="12" t="s">
        <v>1297</v>
      </c>
      <c r="AM104" s="12" t="s">
        <v>1297</v>
      </c>
      <c r="AN104" t="s">
        <v>219</v>
      </c>
      <c r="AO104" t="s">
        <v>219</v>
      </c>
      <c r="AP104" t="s">
        <v>229</v>
      </c>
      <c r="AQ104" t="s">
        <v>230</v>
      </c>
      <c r="AR104" t="s">
        <v>247</v>
      </c>
      <c r="AS104" t="s">
        <v>499</v>
      </c>
      <c r="AT104" t="s">
        <v>220</v>
      </c>
      <c r="AU104" t="s">
        <v>233</v>
      </c>
      <c r="AV104" t="s">
        <v>1805</v>
      </c>
      <c r="AW104" t="s">
        <v>219</v>
      </c>
      <c r="AX104" t="s">
        <v>1703</v>
      </c>
      <c r="AY104" t="s">
        <v>219</v>
      </c>
      <c r="AZ104" t="s">
        <v>219</v>
      </c>
      <c r="BA104" t="s">
        <v>219</v>
      </c>
      <c r="BB104" t="s">
        <v>219</v>
      </c>
      <c r="BC104" t="s">
        <v>234</v>
      </c>
      <c r="BD104" s="12" t="s">
        <v>1297</v>
      </c>
      <c r="BE104" t="s">
        <v>259</v>
      </c>
      <c r="BF104" t="s">
        <v>1297</v>
      </c>
      <c r="BG104" t="s">
        <v>1297</v>
      </c>
      <c r="BH104" t="s">
        <v>305</v>
      </c>
      <c r="BI104" t="s">
        <v>357</v>
      </c>
      <c r="BJ104" t="s">
        <v>346</v>
      </c>
      <c r="BK104" t="s">
        <v>1297</v>
      </c>
      <c r="BL104" t="s">
        <v>229</v>
      </c>
      <c r="BM104" t="s">
        <v>219</v>
      </c>
      <c r="BN104" t="s">
        <v>360</v>
      </c>
      <c r="BO104" t="s">
        <v>219</v>
      </c>
      <c r="BP104" t="s">
        <v>219</v>
      </c>
      <c r="BQ104" t="s">
        <v>1297</v>
      </c>
      <c r="BR104" t="s">
        <v>279</v>
      </c>
      <c r="BS104" t="s">
        <v>1703</v>
      </c>
      <c r="BT104" t="s">
        <v>1703</v>
      </c>
      <c r="BU104" t="s">
        <v>219</v>
      </c>
      <c r="BV104" t="s">
        <v>241</v>
      </c>
      <c r="BW104" t="s">
        <v>220</v>
      </c>
      <c r="BX104" t="s">
        <v>219</v>
      </c>
      <c r="BY104">
        <v>800428441905</v>
      </c>
      <c r="BZ104" t="s">
        <v>242</v>
      </c>
      <c r="CA104" t="s">
        <v>1703</v>
      </c>
      <c r="CB104" s="14">
        <v>45172.245019756898</v>
      </c>
      <c r="CC104" t="s">
        <v>1703</v>
      </c>
      <c r="CD104" t="s">
        <v>1703</v>
      </c>
      <c r="CE104">
        <f>IFERROR(VLOOKUP(Table2[[#This Row],[Overall Rep Satisfaction]],$CS$2:$CV$21,2,FALSE),"")</f>
        <v>1</v>
      </c>
      <c r="CF104">
        <f>IFERROR(VLOOKUP(Table2[[#This Row],[Overall Rep Satisfaction]],$CS$2:$CV$21,3,FALSE),"")</f>
        <v>0</v>
      </c>
      <c r="CG104">
        <f>IFERROR(VLOOKUP(Table2[[#This Row],[Overall Rep Satisfaction]],$CS$2:$CV$21,4,FALSE),"")</f>
        <v>0</v>
      </c>
      <c r="CH104">
        <f>IFERROR(SUM(Table2[[#This Row],[Promoter]:[Detractor]],),"")</f>
        <v>1</v>
      </c>
      <c r="CI104" t="str">
        <f>TEXT(MONTH(Table2[[#This Row],[Survey Date]]),"##")&amp;" - "&amp;TEXT(Table2[[#This Row],[Survey Date]],"MMMM")</f>
        <v>9 - September</v>
      </c>
      <c r="CJ104" t="str">
        <f>TEXT(Table2[[#This Row],[Survey Date]],"DD-MMMM")</f>
        <v>02-September</v>
      </c>
      <c r="CK104" t="str">
        <f>"WK "&amp;WEEKNUM(Table2[[#This Row],[Survey Date]],1)</f>
        <v>WK 35</v>
      </c>
      <c r="CL104" t="str">
        <f>VLOOKUP(Table2[[#This Row],[ATTUID]],Roster!C:F,4,FALSE)</f>
        <v>Super 7</v>
      </c>
      <c r="CM104" t="str">
        <f>VLOOKUP(Table2[[#This Row],[ATTUID]],Roster!C:J,8,FALSE)</f>
        <v>agent 93</v>
      </c>
      <c r="CN104" t="str">
        <f>VLOOKUP(Table2[[#This Row],[ATTUID]],Roster!C:X,22,FALSE)</f>
        <v>Wave 28</v>
      </c>
      <c r="CO104">
        <f>IF(Table2[[#This Row],[Request Resolved]]="Yes",1,0)</f>
        <v>1</v>
      </c>
      <c r="CP104">
        <f>IF(Table2[[#This Row],[Request Resolved]]="No",1,0)</f>
        <v>0</v>
      </c>
    </row>
    <row r="105" spans="1:94" x14ac:dyDescent="0.25">
      <c r="A105" s="35">
        <v>443206</v>
      </c>
      <c r="B105" s="12" t="s">
        <v>1297</v>
      </c>
      <c r="C105" s="12" t="s">
        <v>1297</v>
      </c>
      <c r="D105" s="12" t="s">
        <v>1297</v>
      </c>
      <c r="E105" t="s">
        <v>1251</v>
      </c>
      <c r="F105" t="s">
        <v>1421</v>
      </c>
      <c r="G105" s="35">
        <v>389812</v>
      </c>
      <c r="H105" t="s">
        <v>219</v>
      </c>
      <c r="I105" s="35">
        <v>757545</v>
      </c>
      <c r="J105" t="s">
        <v>219</v>
      </c>
      <c r="K105" s="14">
        <v>45171.422916666699</v>
      </c>
      <c r="L105" s="14">
        <v>45170.659722222197</v>
      </c>
      <c r="M105" s="15" t="s">
        <v>220</v>
      </c>
      <c r="N105" s="15" t="s">
        <v>229</v>
      </c>
      <c r="O105" s="15" t="s">
        <v>220</v>
      </c>
      <c r="P105" s="15" t="s">
        <v>221</v>
      </c>
      <c r="Q105" s="15" t="s">
        <v>517</v>
      </c>
      <c r="R105" s="15" t="s">
        <v>229</v>
      </c>
      <c r="S105" s="15" t="s">
        <v>334</v>
      </c>
      <c r="T105" s="15" t="s">
        <v>316</v>
      </c>
      <c r="U105" s="15" t="s">
        <v>219</v>
      </c>
      <c r="V105" t="s">
        <v>224</v>
      </c>
      <c r="W105" t="s">
        <v>309</v>
      </c>
      <c r="X105" t="s">
        <v>224</v>
      </c>
      <c r="Y105" t="s">
        <v>309</v>
      </c>
      <c r="Z105" t="s">
        <v>317</v>
      </c>
      <c r="AA105" t="s">
        <v>219</v>
      </c>
      <c r="AB105" t="s">
        <v>317</v>
      </c>
      <c r="AC105" t="s">
        <v>219</v>
      </c>
      <c r="AD105" s="12" t="s">
        <v>1297</v>
      </c>
      <c r="AE105" t="s">
        <v>227</v>
      </c>
      <c r="AF105" s="12" t="s">
        <v>1297</v>
      </c>
      <c r="AG105" t="s">
        <v>1703</v>
      </c>
      <c r="AH105" t="s">
        <v>228</v>
      </c>
      <c r="AI105" s="12" t="s">
        <v>1297</v>
      </c>
      <c r="AJ105" s="12" t="s">
        <v>1297</v>
      </c>
      <c r="AK105" s="12" t="s">
        <v>1297</v>
      </c>
      <c r="AL105" s="12" t="s">
        <v>1297</v>
      </c>
      <c r="AM105" s="12" t="s">
        <v>1297</v>
      </c>
      <c r="AN105" t="s">
        <v>219</v>
      </c>
      <c r="AO105" t="s">
        <v>219</v>
      </c>
      <c r="AP105" t="s">
        <v>229</v>
      </c>
      <c r="AQ105" t="s">
        <v>230</v>
      </c>
      <c r="AR105" t="s">
        <v>281</v>
      </c>
      <c r="AS105" t="s">
        <v>282</v>
      </c>
      <c r="AT105" t="s">
        <v>220</v>
      </c>
      <c r="AU105" t="s">
        <v>233</v>
      </c>
      <c r="AV105" t="s">
        <v>1806</v>
      </c>
      <c r="AW105" t="s">
        <v>219</v>
      </c>
      <c r="AX105" t="s">
        <v>1703</v>
      </c>
      <c r="AY105" t="s">
        <v>219</v>
      </c>
      <c r="AZ105" t="s">
        <v>219</v>
      </c>
      <c r="BA105" t="s">
        <v>219</v>
      </c>
      <c r="BB105" t="s">
        <v>219</v>
      </c>
      <c r="BC105" t="s">
        <v>234</v>
      </c>
      <c r="BD105" s="12" t="s">
        <v>1297</v>
      </c>
      <c r="BE105" t="s">
        <v>259</v>
      </c>
      <c r="BF105" t="s">
        <v>1297</v>
      </c>
      <c r="BG105" t="s">
        <v>1297</v>
      </c>
      <c r="BH105" t="s">
        <v>305</v>
      </c>
      <c r="BI105" t="s">
        <v>357</v>
      </c>
      <c r="BJ105" t="s">
        <v>329</v>
      </c>
      <c r="BK105" t="s">
        <v>1297</v>
      </c>
      <c r="BL105" t="s">
        <v>229</v>
      </c>
      <c r="BM105" t="s">
        <v>219</v>
      </c>
      <c r="BN105" t="s">
        <v>360</v>
      </c>
      <c r="BO105" t="s">
        <v>219</v>
      </c>
      <c r="BP105" t="s">
        <v>219</v>
      </c>
      <c r="BQ105" t="s">
        <v>1297</v>
      </c>
      <c r="BR105" t="s">
        <v>296</v>
      </c>
      <c r="BS105" t="s">
        <v>1703</v>
      </c>
      <c r="BT105" t="s">
        <v>1703</v>
      </c>
      <c r="BU105" t="s">
        <v>219</v>
      </c>
      <c r="BV105" t="s">
        <v>241</v>
      </c>
      <c r="BW105" t="s">
        <v>220</v>
      </c>
      <c r="BX105" t="s">
        <v>219</v>
      </c>
      <c r="BY105">
        <v>801107777747</v>
      </c>
      <c r="BZ105" t="s">
        <v>242</v>
      </c>
      <c r="CA105" t="s">
        <v>1703</v>
      </c>
      <c r="CB105" s="14">
        <v>45172.245019756898</v>
      </c>
      <c r="CC105" t="s">
        <v>1703</v>
      </c>
      <c r="CD105" t="s">
        <v>1703</v>
      </c>
      <c r="CE105">
        <f>IFERROR(VLOOKUP(Table2[[#This Row],[Overall Rep Satisfaction]],$CS$2:$CV$21,2,FALSE),"")</f>
        <v>0</v>
      </c>
      <c r="CF105">
        <f>IFERROR(VLOOKUP(Table2[[#This Row],[Overall Rep Satisfaction]],$CS$2:$CV$21,3,FALSE),"")</f>
        <v>1</v>
      </c>
      <c r="CG105">
        <f>IFERROR(VLOOKUP(Table2[[#This Row],[Overall Rep Satisfaction]],$CS$2:$CV$21,4,FALSE),"")</f>
        <v>0</v>
      </c>
      <c r="CH105">
        <f>IFERROR(SUM(Table2[[#This Row],[Promoter]:[Detractor]],),"")</f>
        <v>1</v>
      </c>
      <c r="CI105" t="str">
        <f>TEXT(MONTH(Table2[[#This Row],[Survey Date]]),"##")&amp;" - "&amp;TEXT(Table2[[#This Row],[Survey Date]],"MMMM")</f>
        <v>9 - September</v>
      </c>
      <c r="CJ105" t="str">
        <f>TEXT(Table2[[#This Row],[Survey Date]],"DD-MMMM")</f>
        <v>02-September</v>
      </c>
      <c r="CK105" t="str">
        <f>"WK "&amp;WEEKNUM(Table2[[#This Row],[Survey Date]],1)</f>
        <v>WK 35</v>
      </c>
      <c r="CL105" t="str">
        <f>VLOOKUP(Table2[[#This Row],[ATTUID]],Roster!C:F,4,FALSE)</f>
        <v>Super 12</v>
      </c>
      <c r="CM105" t="str">
        <f>VLOOKUP(Table2[[#This Row],[ATTUID]],Roster!C:J,8,FALSE)</f>
        <v>agent 124</v>
      </c>
      <c r="CN105" t="str">
        <f>VLOOKUP(Table2[[#This Row],[ATTUID]],Roster!C:X,22,FALSE)</f>
        <v>Wave 30</v>
      </c>
      <c r="CO105">
        <f>IF(Table2[[#This Row],[Request Resolved]]="Yes",1,0)</f>
        <v>0</v>
      </c>
      <c r="CP105">
        <f>IF(Table2[[#This Row],[Request Resolved]]="No",1,0)</f>
        <v>1</v>
      </c>
    </row>
    <row r="106" spans="1:94" ht="30" x14ac:dyDescent="0.25">
      <c r="A106" s="35">
        <v>401206</v>
      </c>
      <c r="B106" s="12" t="s">
        <v>1297</v>
      </c>
      <c r="C106" s="12" t="s">
        <v>1297</v>
      </c>
      <c r="D106" s="12" t="s">
        <v>1297</v>
      </c>
      <c r="E106" t="s">
        <v>1252</v>
      </c>
      <c r="F106" t="s">
        <v>1422</v>
      </c>
      <c r="G106" s="35">
        <v>125678</v>
      </c>
      <c r="H106" t="s">
        <v>219</v>
      </c>
      <c r="I106" s="35">
        <v>873534</v>
      </c>
      <c r="J106" t="s">
        <v>219</v>
      </c>
      <c r="K106" s="14">
        <v>45171.427777777797</v>
      </c>
      <c r="L106" s="14">
        <v>45170.5715277778</v>
      </c>
      <c r="M106" s="15" t="s">
        <v>220</v>
      </c>
      <c r="N106" s="15" t="s">
        <v>229</v>
      </c>
      <c r="O106" s="15" t="s">
        <v>220</v>
      </c>
      <c r="P106" s="15" t="s">
        <v>392</v>
      </c>
      <c r="Q106" s="15" t="s">
        <v>518</v>
      </c>
      <c r="R106" s="15" t="s">
        <v>219</v>
      </c>
      <c r="S106" s="15" t="s">
        <v>392</v>
      </c>
      <c r="T106" s="15" t="s">
        <v>316</v>
      </c>
      <c r="U106" s="15" t="s">
        <v>219</v>
      </c>
      <c r="V106" t="s">
        <v>290</v>
      </c>
      <c r="W106" t="s">
        <v>290</v>
      </c>
      <c r="X106" t="s">
        <v>290</v>
      </c>
      <c r="Y106" t="s">
        <v>290</v>
      </c>
      <c r="Z106" t="s">
        <v>317</v>
      </c>
      <c r="AA106" t="s">
        <v>219</v>
      </c>
      <c r="AB106" t="s">
        <v>317</v>
      </c>
      <c r="AC106" t="s">
        <v>219</v>
      </c>
      <c r="AD106" s="12" t="s">
        <v>1297</v>
      </c>
      <c r="AE106" t="s">
        <v>227</v>
      </c>
      <c r="AF106" s="12" t="s">
        <v>1297</v>
      </c>
      <c r="AG106" t="s">
        <v>1703</v>
      </c>
      <c r="AH106" t="s">
        <v>228</v>
      </c>
      <c r="AI106" s="12" t="s">
        <v>1297</v>
      </c>
      <c r="AJ106" s="12" t="s">
        <v>1297</v>
      </c>
      <c r="AK106" s="12" t="s">
        <v>1297</v>
      </c>
      <c r="AL106" s="12" t="s">
        <v>1297</v>
      </c>
      <c r="AM106" s="12" t="s">
        <v>1297</v>
      </c>
      <c r="AN106" t="s">
        <v>219</v>
      </c>
      <c r="AO106" t="s">
        <v>219</v>
      </c>
      <c r="AP106" t="s">
        <v>229</v>
      </c>
      <c r="AQ106" t="s">
        <v>230</v>
      </c>
      <c r="AR106" t="s">
        <v>273</v>
      </c>
      <c r="AS106" t="s">
        <v>311</v>
      </c>
      <c r="AT106" t="s">
        <v>220</v>
      </c>
      <c r="AU106" t="s">
        <v>233</v>
      </c>
      <c r="AV106" t="s">
        <v>1807</v>
      </c>
      <c r="AW106" t="s">
        <v>219</v>
      </c>
      <c r="AX106" t="s">
        <v>1703</v>
      </c>
      <c r="AY106" t="s">
        <v>219</v>
      </c>
      <c r="AZ106" t="s">
        <v>219</v>
      </c>
      <c r="BA106" t="s">
        <v>219</v>
      </c>
      <c r="BB106" t="s">
        <v>219</v>
      </c>
      <c r="BC106" t="s">
        <v>234</v>
      </c>
      <c r="BD106" s="12" t="s">
        <v>1297</v>
      </c>
      <c r="BE106" t="s">
        <v>259</v>
      </c>
      <c r="BF106" t="s">
        <v>1297</v>
      </c>
      <c r="BG106" t="s">
        <v>1297</v>
      </c>
      <c r="BH106" t="s">
        <v>300</v>
      </c>
      <c r="BI106" t="s">
        <v>301</v>
      </c>
      <c r="BJ106" t="s">
        <v>277</v>
      </c>
      <c r="BK106" t="s">
        <v>1297</v>
      </c>
      <c r="BL106" t="s">
        <v>229</v>
      </c>
      <c r="BM106" t="s">
        <v>219</v>
      </c>
      <c r="BN106" t="s">
        <v>350</v>
      </c>
      <c r="BO106" t="s">
        <v>219</v>
      </c>
      <c r="BP106" t="s">
        <v>219</v>
      </c>
      <c r="BQ106" t="s">
        <v>1297</v>
      </c>
      <c r="BR106" t="s">
        <v>296</v>
      </c>
      <c r="BS106" t="s">
        <v>1703</v>
      </c>
      <c r="BT106" t="s">
        <v>1703</v>
      </c>
      <c r="BU106" t="s">
        <v>219</v>
      </c>
      <c r="BV106" t="s">
        <v>241</v>
      </c>
      <c r="BW106" t="s">
        <v>220</v>
      </c>
      <c r="BX106" t="s">
        <v>219</v>
      </c>
      <c r="BY106">
        <v>800847058320</v>
      </c>
      <c r="BZ106" t="s">
        <v>242</v>
      </c>
      <c r="CA106" t="s">
        <v>1703</v>
      </c>
      <c r="CB106" s="14">
        <v>45172.245019756898</v>
      </c>
      <c r="CC106" t="s">
        <v>1703</v>
      </c>
      <c r="CD106" t="s">
        <v>1703</v>
      </c>
      <c r="CE106">
        <f>IFERROR(VLOOKUP(Table2[[#This Row],[Overall Rep Satisfaction]],$CS$2:$CV$21,2,FALSE),"")</f>
        <v>0</v>
      </c>
      <c r="CF106">
        <f>IFERROR(VLOOKUP(Table2[[#This Row],[Overall Rep Satisfaction]],$CS$2:$CV$21,3,FALSE),"")</f>
        <v>0</v>
      </c>
      <c r="CG106">
        <f>IFERROR(VLOOKUP(Table2[[#This Row],[Overall Rep Satisfaction]],$CS$2:$CV$21,4,FALSE),"")</f>
        <v>1</v>
      </c>
      <c r="CH106">
        <f>IFERROR(SUM(Table2[[#This Row],[Promoter]:[Detractor]],),"")</f>
        <v>1</v>
      </c>
      <c r="CI106" t="str">
        <f>TEXT(MONTH(Table2[[#This Row],[Survey Date]]),"##")&amp;" - "&amp;TEXT(Table2[[#This Row],[Survey Date]],"MMMM")</f>
        <v>9 - September</v>
      </c>
      <c r="CJ106" t="str">
        <f>TEXT(Table2[[#This Row],[Survey Date]],"DD-MMMM")</f>
        <v>02-September</v>
      </c>
      <c r="CK106" t="str">
        <f>"WK "&amp;WEEKNUM(Table2[[#This Row],[Survey Date]],1)</f>
        <v>WK 35</v>
      </c>
      <c r="CL106" t="str">
        <f>VLOOKUP(Table2[[#This Row],[ATTUID]],Roster!C:F,4,FALSE)</f>
        <v>Super 12</v>
      </c>
      <c r="CM106" t="str">
        <f>VLOOKUP(Table2[[#This Row],[ATTUID]],Roster!C:J,8,FALSE)</f>
        <v>agent 125</v>
      </c>
      <c r="CN106" t="str">
        <f>VLOOKUP(Table2[[#This Row],[ATTUID]],Roster!C:X,22,FALSE)</f>
        <v>Wave 30</v>
      </c>
      <c r="CO106">
        <f>IF(Table2[[#This Row],[Request Resolved]]="Yes",1,0)</f>
        <v>0</v>
      </c>
      <c r="CP106">
        <f>IF(Table2[[#This Row],[Request Resolved]]="No",1,0)</f>
        <v>1</v>
      </c>
    </row>
    <row r="107" spans="1:94" x14ac:dyDescent="0.25">
      <c r="A107" s="35">
        <v>109206</v>
      </c>
      <c r="B107" s="12" t="s">
        <v>1297</v>
      </c>
      <c r="C107" s="12" t="s">
        <v>1297</v>
      </c>
      <c r="D107" s="12" t="s">
        <v>1297</v>
      </c>
      <c r="E107" t="s">
        <v>1220</v>
      </c>
      <c r="F107" t="s">
        <v>1386</v>
      </c>
      <c r="G107" s="35">
        <v>245218</v>
      </c>
      <c r="H107" t="s">
        <v>219</v>
      </c>
      <c r="I107" s="35">
        <v>188199</v>
      </c>
      <c r="J107" t="s">
        <v>219</v>
      </c>
      <c r="K107" s="14">
        <v>45171.461805555598</v>
      </c>
      <c r="L107" s="14">
        <v>45169.663194444402</v>
      </c>
      <c r="M107" s="15" t="s">
        <v>220</v>
      </c>
      <c r="N107" s="15" t="s">
        <v>220</v>
      </c>
      <c r="O107" s="15" t="s">
        <v>220</v>
      </c>
      <c r="P107" s="15" t="s">
        <v>519</v>
      </c>
      <c r="Q107" s="15" t="s">
        <v>520</v>
      </c>
      <c r="R107" s="15" t="s">
        <v>219</v>
      </c>
      <c r="S107" s="15" t="s">
        <v>521</v>
      </c>
      <c r="T107" s="15" t="s">
        <v>221</v>
      </c>
      <c r="U107" s="15" t="s">
        <v>219</v>
      </c>
      <c r="V107" t="s">
        <v>265</v>
      </c>
      <c r="W107" t="s">
        <v>225</v>
      </c>
      <c r="X107" t="s">
        <v>265</v>
      </c>
      <c r="Y107" t="s">
        <v>225</v>
      </c>
      <c r="Z107" t="s">
        <v>226</v>
      </c>
      <c r="AA107" t="s">
        <v>219</v>
      </c>
      <c r="AB107" t="s">
        <v>226</v>
      </c>
      <c r="AC107" t="s">
        <v>219</v>
      </c>
      <c r="AD107" s="12" t="s">
        <v>1297</v>
      </c>
      <c r="AE107" t="s">
        <v>227</v>
      </c>
      <c r="AF107" s="12" t="s">
        <v>1297</v>
      </c>
      <c r="AG107" t="s">
        <v>1703</v>
      </c>
      <c r="AH107" t="s">
        <v>228</v>
      </c>
      <c r="AI107" s="12" t="s">
        <v>1297</v>
      </c>
      <c r="AJ107" s="12" t="s">
        <v>1297</v>
      </c>
      <c r="AK107" s="12" t="s">
        <v>1297</v>
      </c>
      <c r="AL107" s="12" t="s">
        <v>1297</v>
      </c>
      <c r="AM107" s="12" t="s">
        <v>1297</v>
      </c>
      <c r="AN107" t="s">
        <v>219</v>
      </c>
      <c r="AO107" t="s">
        <v>219</v>
      </c>
      <c r="AP107" t="s">
        <v>229</v>
      </c>
      <c r="AQ107" t="s">
        <v>230</v>
      </c>
      <c r="AR107" t="s">
        <v>247</v>
      </c>
      <c r="AS107" t="s">
        <v>378</v>
      </c>
      <c r="AT107" t="s">
        <v>220</v>
      </c>
      <c r="AU107" t="s">
        <v>356</v>
      </c>
      <c r="AV107" t="s">
        <v>1808</v>
      </c>
      <c r="AW107" t="s">
        <v>219</v>
      </c>
      <c r="AX107" t="s">
        <v>1703</v>
      </c>
      <c r="AY107" t="s">
        <v>219</v>
      </c>
      <c r="AZ107" t="s">
        <v>219</v>
      </c>
      <c r="BA107" t="s">
        <v>219</v>
      </c>
      <c r="BB107" t="s">
        <v>219</v>
      </c>
      <c r="BC107" t="s">
        <v>234</v>
      </c>
      <c r="BD107" s="12" t="s">
        <v>1297</v>
      </c>
      <c r="BE107" t="s">
        <v>259</v>
      </c>
      <c r="BF107" t="s">
        <v>1297</v>
      </c>
      <c r="BG107" t="s">
        <v>1297</v>
      </c>
      <c r="BH107" t="s">
        <v>260</v>
      </c>
      <c r="BI107" t="s">
        <v>268</v>
      </c>
      <c r="BJ107" t="s">
        <v>379</v>
      </c>
      <c r="BK107" t="s">
        <v>1297</v>
      </c>
      <c r="BL107" t="s">
        <v>229</v>
      </c>
      <c r="BM107" t="s">
        <v>219</v>
      </c>
      <c r="BN107" t="s">
        <v>522</v>
      </c>
      <c r="BO107" t="s">
        <v>219</v>
      </c>
      <c r="BP107" t="s">
        <v>219</v>
      </c>
      <c r="BQ107" t="s">
        <v>1297</v>
      </c>
      <c r="BR107" t="s">
        <v>279</v>
      </c>
      <c r="BS107" t="s">
        <v>1703</v>
      </c>
      <c r="BT107" t="s">
        <v>1703</v>
      </c>
      <c r="BU107" t="s">
        <v>219</v>
      </c>
      <c r="BV107" t="s">
        <v>241</v>
      </c>
      <c r="BW107" t="s">
        <v>220</v>
      </c>
      <c r="BX107" t="s">
        <v>219</v>
      </c>
      <c r="BY107">
        <v>800224853431</v>
      </c>
      <c r="BZ107" t="s">
        <v>242</v>
      </c>
      <c r="CA107" t="s">
        <v>1703</v>
      </c>
      <c r="CB107" s="14">
        <v>45172.245019756898</v>
      </c>
      <c r="CC107" t="s">
        <v>1703</v>
      </c>
      <c r="CD107" t="s">
        <v>1703</v>
      </c>
      <c r="CE107">
        <f>IFERROR(VLOOKUP(Table2[[#This Row],[Overall Rep Satisfaction]],$CS$2:$CV$21,2,FALSE),"")</f>
        <v>1</v>
      </c>
      <c r="CF107">
        <f>IFERROR(VLOOKUP(Table2[[#This Row],[Overall Rep Satisfaction]],$CS$2:$CV$21,3,FALSE),"")</f>
        <v>0</v>
      </c>
      <c r="CG107">
        <f>IFERROR(VLOOKUP(Table2[[#This Row],[Overall Rep Satisfaction]],$CS$2:$CV$21,4,FALSE),"")</f>
        <v>0</v>
      </c>
      <c r="CH107">
        <f>IFERROR(SUM(Table2[[#This Row],[Promoter]:[Detractor]],),"")</f>
        <v>1</v>
      </c>
      <c r="CI107" t="str">
        <f>TEXT(MONTH(Table2[[#This Row],[Survey Date]]),"##")&amp;" - "&amp;TEXT(Table2[[#This Row],[Survey Date]],"MMMM")</f>
        <v>9 - September</v>
      </c>
      <c r="CJ107" t="str">
        <f>TEXT(Table2[[#This Row],[Survey Date]],"DD-MMMM")</f>
        <v>02-September</v>
      </c>
      <c r="CK107" t="str">
        <f>"WK "&amp;WEEKNUM(Table2[[#This Row],[Survey Date]],1)</f>
        <v>WK 35</v>
      </c>
      <c r="CL107" t="str">
        <f>VLOOKUP(Table2[[#This Row],[ATTUID]],Roster!C:F,4,FALSE)</f>
        <v>Super 7</v>
      </c>
      <c r="CM107" t="str">
        <f>VLOOKUP(Table2[[#This Row],[ATTUID]],Roster!C:J,8,FALSE)</f>
        <v>agent 89</v>
      </c>
      <c r="CN107" t="str">
        <f>VLOOKUP(Table2[[#This Row],[ATTUID]],Roster!C:X,22,FALSE)</f>
        <v>Wave 28</v>
      </c>
      <c r="CO107">
        <f>IF(Table2[[#This Row],[Request Resolved]]="Yes",1,0)</f>
        <v>1</v>
      </c>
      <c r="CP107">
        <f>IF(Table2[[#This Row],[Request Resolved]]="No",1,0)</f>
        <v>0</v>
      </c>
    </row>
    <row r="108" spans="1:94" x14ac:dyDescent="0.25">
      <c r="A108" s="35">
        <v>302206</v>
      </c>
      <c r="B108" s="12" t="s">
        <v>1297</v>
      </c>
      <c r="C108" s="12" t="s">
        <v>1297</v>
      </c>
      <c r="D108" s="12" t="s">
        <v>1297</v>
      </c>
      <c r="E108" t="s">
        <v>1272</v>
      </c>
      <c r="F108" t="s">
        <v>1446</v>
      </c>
      <c r="G108" s="35">
        <v>604318</v>
      </c>
      <c r="H108" t="s">
        <v>219</v>
      </c>
      <c r="I108" s="35">
        <v>184578</v>
      </c>
      <c r="J108" t="s">
        <v>219</v>
      </c>
      <c r="K108" s="14">
        <v>45171.465972222199</v>
      </c>
      <c r="L108" s="14">
        <v>45170.536805555603</v>
      </c>
      <c r="M108" s="15" t="s">
        <v>220</v>
      </c>
      <c r="N108" s="15" t="s">
        <v>220</v>
      </c>
      <c r="O108" s="15" t="s">
        <v>220</v>
      </c>
      <c r="P108" s="15" t="s">
        <v>223</v>
      </c>
      <c r="Q108" s="15" t="s">
        <v>219</v>
      </c>
      <c r="R108" s="15" t="s">
        <v>219</v>
      </c>
      <c r="S108" s="15" t="s">
        <v>223</v>
      </c>
      <c r="T108" s="15" t="s">
        <v>221</v>
      </c>
      <c r="U108" s="15" t="s">
        <v>219</v>
      </c>
      <c r="V108" t="s">
        <v>265</v>
      </c>
      <c r="W108" t="s">
        <v>225</v>
      </c>
      <c r="X108" t="s">
        <v>265</v>
      </c>
      <c r="Y108" t="s">
        <v>225</v>
      </c>
      <c r="Z108" t="s">
        <v>226</v>
      </c>
      <c r="AA108" t="s">
        <v>219</v>
      </c>
      <c r="AB108" t="s">
        <v>226</v>
      </c>
      <c r="AC108" t="s">
        <v>219</v>
      </c>
      <c r="AD108" s="12" t="s">
        <v>1297</v>
      </c>
      <c r="AE108" t="s">
        <v>227</v>
      </c>
      <c r="AF108" s="12" t="s">
        <v>1297</v>
      </c>
      <c r="AG108" t="s">
        <v>1703</v>
      </c>
      <c r="AH108" t="s">
        <v>228</v>
      </c>
      <c r="AI108" s="12" t="s">
        <v>1297</v>
      </c>
      <c r="AJ108" s="12" t="s">
        <v>1297</v>
      </c>
      <c r="AK108" s="12" t="s">
        <v>1297</v>
      </c>
      <c r="AL108" s="12" t="s">
        <v>1297</v>
      </c>
      <c r="AM108" s="12" t="s">
        <v>1297</v>
      </c>
      <c r="AN108" t="s">
        <v>219</v>
      </c>
      <c r="AO108" t="s">
        <v>219</v>
      </c>
      <c r="AP108" t="s">
        <v>229</v>
      </c>
      <c r="AQ108" t="s">
        <v>230</v>
      </c>
      <c r="AR108" t="s">
        <v>273</v>
      </c>
      <c r="AS108" t="s">
        <v>352</v>
      </c>
      <c r="AT108" t="s">
        <v>220</v>
      </c>
      <c r="AU108" t="s">
        <v>233</v>
      </c>
      <c r="AV108" t="s">
        <v>1809</v>
      </c>
      <c r="AW108" t="s">
        <v>219</v>
      </c>
      <c r="AX108" t="s">
        <v>1703</v>
      </c>
      <c r="AY108" t="s">
        <v>219</v>
      </c>
      <c r="AZ108" t="s">
        <v>219</v>
      </c>
      <c r="BA108" t="s">
        <v>219</v>
      </c>
      <c r="BB108" t="s">
        <v>219</v>
      </c>
      <c r="BC108" t="s">
        <v>234</v>
      </c>
      <c r="BD108" s="12" t="s">
        <v>1297</v>
      </c>
      <c r="BE108" t="s">
        <v>304</v>
      </c>
      <c r="BF108" t="s">
        <v>1297</v>
      </c>
      <c r="BG108" t="s">
        <v>1297</v>
      </c>
      <c r="BH108" t="s">
        <v>260</v>
      </c>
      <c r="BI108" t="s">
        <v>260</v>
      </c>
      <c r="BJ108" t="s">
        <v>353</v>
      </c>
      <c r="BK108" t="s">
        <v>1297</v>
      </c>
      <c r="BL108" t="s">
        <v>229</v>
      </c>
      <c r="BM108" t="s">
        <v>219</v>
      </c>
      <c r="BN108" t="s">
        <v>262</v>
      </c>
      <c r="BO108" t="s">
        <v>219</v>
      </c>
      <c r="BP108" t="s">
        <v>219</v>
      </c>
      <c r="BQ108" t="s">
        <v>1297</v>
      </c>
      <c r="BR108" t="s">
        <v>253</v>
      </c>
      <c r="BS108" t="s">
        <v>1703</v>
      </c>
      <c r="BT108" t="s">
        <v>1703</v>
      </c>
      <c r="BU108" t="s">
        <v>219</v>
      </c>
      <c r="BV108" t="s">
        <v>241</v>
      </c>
      <c r="BW108" t="s">
        <v>220</v>
      </c>
      <c r="BX108" t="s">
        <v>219</v>
      </c>
      <c r="BY108">
        <v>800148260934</v>
      </c>
      <c r="BZ108" t="s">
        <v>242</v>
      </c>
      <c r="CA108" t="s">
        <v>1703</v>
      </c>
      <c r="CB108" s="14">
        <v>45173.248552974503</v>
      </c>
      <c r="CC108" t="s">
        <v>1703</v>
      </c>
      <c r="CD108" t="s">
        <v>1703</v>
      </c>
      <c r="CE108">
        <f>IFERROR(VLOOKUP(Table2[[#This Row],[Overall Rep Satisfaction]],$CS$2:$CV$21,2,FALSE),"")</f>
        <v>1</v>
      </c>
      <c r="CF108">
        <f>IFERROR(VLOOKUP(Table2[[#This Row],[Overall Rep Satisfaction]],$CS$2:$CV$21,3,FALSE),"")</f>
        <v>0</v>
      </c>
      <c r="CG108">
        <f>IFERROR(VLOOKUP(Table2[[#This Row],[Overall Rep Satisfaction]],$CS$2:$CV$21,4,FALSE),"")</f>
        <v>0</v>
      </c>
      <c r="CH108">
        <f>IFERROR(SUM(Table2[[#This Row],[Promoter]:[Detractor]],),"")</f>
        <v>1</v>
      </c>
      <c r="CI108" t="str">
        <f>TEXT(MONTH(Table2[[#This Row],[Survey Date]]),"##")&amp;" - "&amp;TEXT(Table2[[#This Row],[Survey Date]],"MMMM")</f>
        <v>9 - September</v>
      </c>
      <c r="CJ108" t="str">
        <f>TEXT(Table2[[#This Row],[Survey Date]],"DD-MMMM")</f>
        <v>02-September</v>
      </c>
      <c r="CK108" t="str">
        <f>"WK "&amp;WEEKNUM(Table2[[#This Row],[Survey Date]],1)</f>
        <v>WK 35</v>
      </c>
      <c r="CL108" t="str">
        <f>VLOOKUP(Table2[[#This Row],[ATTUID]],Roster!C:F,4,FALSE)</f>
        <v>Super 4</v>
      </c>
      <c r="CM108" t="str">
        <f>VLOOKUP(Table2[[#This Row],[ATTUID]],Roster!C:J,8,FALSE)</f>
        <v>agent 149</v>
      </c>
      <c r="CN108" t="str">
        <f>VLOOKUP(Table2[[#This Row],[ATTUID]],Roster!C:X,22,FALSE)</f>
        <v>Wave 31</v>
      </c>
      <c r="CO108">
        <f>IF(Table2[[#This Row],[Request Resolved]]="Yes",1,0)</f>
        <v>1</v>
      </c>
      <c r="CP108">
        <f>IF(Table2[[#This Row],[Request Resolved]]="No",1,0)</f>
        <v>0</v>
      </c>
    </row>
    <row r="109" spans="1:94" x14ac:dyDescent="0.25">
      <c r="A109" s="35">
        <v>211206</v>
      </c>
      <c r="B109" s="12" t="s">
        <v>1297</v>
      </c>
      <c r="C109" s="12" t="s">
        <v>1297</v>
      </c>
      <c r="D109" s="12" t="s">
        <v>1297</v>
      </c>
      <c r="E109" t="s">
        <v>1266</v>
      </c>
      <c r="F109" t="s">
        <v>1438</v>
      </c>
      <c r="G109" s="35">
        <v>33817</v>
      </c>
      <c r="H109" t="s">
        <v>219</v>
      </c>
      <c r="I109" s="35">
        <v>913177</v>
      </c>
      <c r="J109" t="s">
        <v>219</v>
      </c>
      <c r="K109" s="14">
        <v>45171.467361111099</v>
      </c>
      <c r="L109" s="14">
        <v>45170.639583333301</v>
      </c>
      <c r="M109" s="15" t="s">
        <v>220</v>
      </c>
      <c r="N109" s="15" t="s">
        <v>229</v>
      </c>
      <c r="O109" s="15" t="s">
        <v>220</v>
      </c>
      <c r="P109" s="15" t="s">
        <v>221</v>
      </c>
      <c r="Q109" s="15" t="s">
        <v>523</v>
      </c>
      <c r="R109" s="15" t="s">
        <v>229</v>
      </c>
      <c r="S109" s="15" t="s">
        <v>316</v>
      </c>
      <c r="T109" s="15" t="s">
        <v>316</v>
      </c>
      <c r="U109" s="15" t="s">
        <v>219</v>
      </c>
      <c r="V109" t="s">
        <v>224</v>
      </c>
      <c r="W109" t="s">
        <v>263</v>
      </c>
      <c r="X109" t="s">
        <v>224</v>
      </c>
      <c r="Y109" t="s">
        <v>263</v>
      </c>
      <c r="Z109" t="s">
        <v>317</v>
      </c>
      <c r="AA109" t="s">
        <v>219</v>
      </c>
      <c r="AB109" t="s">
        <v>317</v>
      </c>
      <c r="AC109" t="s">
        <v>219</v>
      </c>
      <c r="AD109" s="12" t="s">
        <v>1297</v>
      </c>
      <c r="AE109" t="s">
        <v>227</v>
      </c>
      <c r="AF109" s="12" t="s">
        <v>1297</v>
      </c>
      <c r="AG109" t="s">
        <v>1703</v>
      </c>
      <c r="AH109" t="s">
        <v>228</v>
      </c>
      <c r="AI109" s="12" t="s">
        <v>1297</v>
      </c>
      <c r="AJ109" s="12" t="s">
        <v>1297</v>
      </c>
      <c r="AK109" s="12" t="s">
        <v>1297</v>
      </c>
      <c r="AL109" s="12" t="s">
        <v>1297</v>
      </c>
      <c r="AM109" s="12" t="s">
        <v>1297</v>
      </c>
      <c r="AN109" t="s">
        <v>219</v>
      </c>
      <c r="AO109" t="s">
        <v>219</v>
      </c>
      <c r="AP109" t="s">
        <v>229</v>
      </c>
      <c r="AQ109" t="s">
        <v>230</v>
      </c>
      <c r="AR109" t="s">
        <v>231</v>
      </c>
      <c r="AS109" t="s">
        <v>232</v>
      </c>
      <c r="AT109" t="s">
        <v>220</v>
      </c>
      <c r="AU109" t="s">
        <v>233</v>
      </c>
      <c r="AV109" t="s">
        <v>1810</v>
      </c>
      <c r="AW109" t="s">
        <v>2368</v>
      </c>
      <c r="AX109" t="s">
        <v>1703</v>
      </c>
      <c r="AY109" t="s">
        <v>219</v>
      </c>
      <c r="AZ109" t="s">
        <v>219</v>
      </c>
      <c r="BA109" t="s">
        <v>219</v>
      </c>
      <c r="BB109" t="s">
        <v>219</v>
      </c>
      <c r="BC109" t="s">
        <v>234</v>
      </c>
      <c r="BD109" s="12" t="s">
        <v>1297</v>
      </c>
      <c r="BE109" t="s">
        <v>385</v>
      </c>
      <c r="BF109" t="s">
        <v>1297</v>
      </c>
      <c r="BG109" t="s">
        <v>1297</v>
      </c>
      <c r="BH109" t="s">
        <v>236</v>
      </c>
      <c r="BI109" t="s">
        <v>372</v>
      </c>
      <c r="BJ109" t="s">
        <v>238</v>
      </c>
      <c r="BK109" t="s">
        <v>1297</v>
      </c>
      <c r="BL109" t="s">
        <v>229</v>
      </c>
      <c r="BM109" t="s">
        <v>219</v>
      </c>
      <c r="BN109" t="s">
        <v>467</v>
      </c>
      <c r="BO109" t="s">
        <v>219</v>
      </c>
      <c r="BP109" t="s">
        <v>219</v>
      </c>
      <c r="BQ109" t="s">
        <v>1297</v>
      </c>
      <c r="BR109" t="s">
        <v>253</v>
      </c>
      <c r="BS109" t="s">
        <v>1703</v>
      </c>
      <c r="BT109" t="s">
        <v>1703</v>
      </c>
      <c r="BU109" t="s">
        <v>219</v>
      </c>
      <c r="BV109" t="s">
        <v>241</v>
      </c>
      <c r="BW109" t="s">
        <v>220</v>
      </c>
      <c r="BX109" t="s">
        <v>219</v>
      </c>
      <c r="BY109">
        <v>800487176218</v>
      </c>
      <c r="BZ109" t="s">
        <v>242</v>
      </c>
      <c r="CA109" t="s">
        <v>1703</v>
      </c>
      <c r="CB109" s="14">
        <v>45172.245019756898</v>
      </c>
      <c r="CC109" t="s">
        <v>1703</v>
      </c>
      <c r="CD109" t="s">
        <v>1703</v>
      </c>
      <c r="CE109">
        <f>IFERROR(VLOOKUP(Table2[[#This Row],[Overall Rep Satisfaction]],$CS$2:$CV$21,2,FALSE),"")</f>
        <v>0</v>
      </c>
      <c r="CF109">
        <f>IFERROR(VLOOKUP(Table2[[#This Row],[Overall Rep Satisfaction]],$CS$2:$CV$21,3,FALSE),"")</f>
        <v>0</v>
      </c>
      <c r="CG109">
        <f>IFERROR(VLOOKUP(Table2[[#This Row],[Overall Rep Satisfaction]],$CS$2:$CV$21,4,FALSE),"")</f>
        <v>1</v>
      </c>
      <c r="CH109">
        <f>IFERROR(SUM(Table2[[#This Row],[Promoter]:[Detractor]],),"")</f>
        <v>1</v>
      </c>
      <c r="CI109" t="str">
        <f>TEXT(MONTH(Table2[[#This Row],[Survey Date]]),"##")&amp;" - "&amp;TEXT(Table2[[#This Row],[Survey Date]],"MMMM")</f>
        <v>9 - September</v>
      </c>
      <c r="CJ109" t="str">
        <f>TEXT(Table2[[#This Row],[Survey Date]],"DD-MMMM")</f>
        <v>02-September</v>
      </c>
      <c r="CK109" t="str">
        <f>"WK "&amp;WEEKNUM(Table2[[#This Row],[Survey Date]],1)</f>
        <v>WK 35</v>
      </c>
      <c r="CL109" t="str">
        <f>VLOOKUP(Table2[[#This Row],[ATTUID]],Roster!C:F,4,FALSE)</f>
        <v>Super 9</v>
      </c>
      <c r="CM109" t="str">
        <f>VLOOKUP(Table2[[#This Row],[ATTUID]],Roster!C:J,8,FALSE)</f>
        <v>agent 141</v>
      </c>
      <c r="CN109" t="str">
        <f>VLOOKUP(Table2[[#This Row],[ATTUID]],Roster!C:X,22,FALSE)</f>
        <v>Wave 31</v>
      </c>
      <c r="CO109">
        <f>IF(Table2[[#This Row],[Request Resolved]]="Yes",1,0)</f>
        <v>0</v>
      </c>
      <c r="CP109">
        <f>IF(Table2[[#This Row],[Request Resolved]]="No",1,0)</f>
        <v>1</v>
      </c>
    </row>
    <row r="110" spans="1:94" x14ac:dyDescent="0.25">
      <c r="A110" s="35">
        <v>219206</v>
      </c>
      <c r="B110" s="12" t="s">
        <v>1297</v>
      </c>
      <c r="C110" s="12" t="s">
        <v>1297</v>
      </c>
      <c r="D110" s="12" t="s">
        <v>1297</v>
      </c>
      <c r="E110" t="s">
        <v>1267</v>
      </c>
      <c r="F110" t="s">
        <v>1439</v>
      </c>
      <c r="G110" s="35">
        <v>899325</v>
      </c>
      <c r="H110" t="s">
        <v>219</v>
      </c>
      <c r="I110" s="35">
        <v>643144</v>
      </c>
      <c r="J110" t="s">
        <v>219</v>
      </c>
      <c r="K110" s="14">
        <v>45171.467361111099</v>
      </c>
      <c r="L110" s="14">
        <v>45170.623611111099</v>
      </c>
      <c r="M110" s="15" t="s">
        <v>220</v>
      </c>
      <c r="N110" s="15" t="s">
        <v>220</v>
      </c>
      <c r="O110" s="15" t="s">
        <v>220</v>
      </c>
      <c r="P110" s="15" t="s">
        <v>221</v>
      </c>
      <c r="Q110" s="15" t="s">
        <v>524</v>
      </c>
      <c r="R110" s="15" t="s">
        <v>219</v>
      </c>
      <c r="S110" s="15" t="s">
        <v>223</v>
      </c>
      <c r="T110" s="15" t="s">
        <v>221</v>
      </c>
      <c r="U110" s="15" t="s">
        <v>219</v>
      </c>
      <c r="V110" t="s">
        <v>224</v>
      </c>
      <c r="W110" t="s">
        <v>225</v>
      </c>
      <c r="X110" t="s">
        <v>224</v>
      </c>
      <c r="Y110" t="s">
        <v>225</v>
      </c>
      <c r="Z110" t="s">
        <v>226</v>
      </c>
      <c r="AA110" t="s">
        <v>219</v>
      </c>
      <c r="AB110" t="s">
        <v>226</v>
      </c>
      <c r="AC110" t="s">
        <v>219</v>
      </c>
      <c r="AD110" s="12" t="s">
        <v>1297</v>
      </c>
      <c r="AE110" t="s">
        <v>227</v>
      </c>
      <c r="AF110" s="12" t="s">
        <v>1297</v>
      </c>
      <c r="AG110" t="s">
        <v>1703</v>
      </c>
      <c r="AH110" t="s">
        <v>228</v>
      </c>
      <c r="AI110" s="12" t="s">
        <v>1297</v>
      </c>
      <c r="AJ110" s="12" t="s">
        <v>1297</v>
      </c>
      <c r="AK110" s="12" t="s">
        <v>1297</v>
      </c>
      <c r="AL110" s="12" t="s">
        <v>1297</v>
      </c>
      <c r="AM110" s="12" t="s">
        <v>1297</v>
      </c>
      <c r="AN110" t="s">
        <v>219</v>
      </c>
      <c r="AO110" t="s">
        <v>219</v>
      </c>
      <c r="AP110" t="s">
        <v>229</v>
      </c>
      <c r="AQ110" t="s">
        <v>230</v>
      </c>
      <c r="AR110" t="s">
        <v>231</v>
      </c>
      <c r="AS110" t="s">
        <v>232</v>
      </c>
      <c r="AT110" t="s">
        <v>220</v>
      </c>
      <c r="AU110" t="s">
        <v>233</v>
      </c>
      <c r="AV110" t="s">
        <v>1811</v>
      </c>
      <c r="AW110" t="s">
        <v>219</v>
      </c>
      <c r="AX110" t="s">
        <v>1703</v>
      </c>
      <c r="AY110" t="s">
        <v>219</v>
      </c>
      <c r="AZ110" t="s">
        <v>219</v>
      </c>
      <c r="BA110" t="s">
        <v>219</v>
      </c>
      <c r="BB110" t="s">
        <v>219</v>
      </c>
      <c r="BC110" t="s">
        <v>234</v>
      </c>
      <c r="BD110" s="12" t="s">
        <v>1297</v>
      </c>
      <c r="BE110" t="s">
        <v>267</v>
      </c>
      <c r="BF110" t="s">
        <v>1297</v>
      </c>
      <c r="BG110" t="s">
        <v>1297</v>
      </c>
      <c r="BH110" t="s">
        <v>305</v>
      </c>
      <c r="BI110" t="s">
        <v>525</v>
      </c>
      <c r="BJ110" t="s">
        <v>388</v>
      </c>
      <c r="BK110" t="s">
        <v>1297</v>
      </c>
      <c r="BL110" t="s">
        <v>229</v>
      </c>
      <c r="BM110" t="s">
        <v>219</v>
      </c>
      <c r="BN110" t="s">
        <v>526</v>
      </c>
      <c r="BO110" t="s">
        <v>219</v>
      </c>
      <c r="BP110" t="s">
        <v>219</v>
      </c>
      <c r="BQ110" t="s">
        <v>1297</v>
      </c>
      <c r="BR110" t="s">
        <v>253</v>
      </c>
      <c r="BS110" t="s">
        <v>1703</v>
      </c>
      <c r="BT110" t="s">
        <v>1703</v>
      </c>
      <c r="BU110" t="s">
        <v>219</v>
      </c>
      <c r="BV110" t="s">
        <v>241</v>
      </c>
      <c r="BW110" t="s">
        <v>220</v>
      </c>
      <c r="BX110" t="s">
        <v>219</v>
      </c>
      <c r="BY110">
        <v>800175932662</v>
      </c>
      <c r="BZ110" t="s">
        <v>242</v>
      </c>
      <c r="CA110" t="s">
        <v>1703</v>
      </c>
      <c r="CB110" s="14">
        <v>45172.245019756898</v>
      </c>
      <c r="CC110" t="s">
        <v>1703</v>
      </c>
      <c r="CD110" t="s">
        <v>1703</v>
      </c>
      <c r="CE110">
        <f>IFERROR(VLOOKUP(Table2[[#This Row],[Overall Rep Satisfaction]],$CS$2:$CV$21,2,FALSE),"")</f>
        <v>1</v>
      </c>
      <c r="CF110">
        <f>IFERROR(VLOOKUP(Table2[[#This Row],[Overall Rep Satisfaction]],$CS$2:$CV$21,3,FALSE),"")</f>
        <v>0</v>
      </c>
      <c r="CG110">
        <f>IFERROR(VLOOKUP(Table2[[#This Row],[Overall Rep Satisfaction]],$CS$2:$CV$21,4,FALSE),"")</f>
        <v>0</v>
      </c>
      <c r="CH110">
        <f>IFERROR(SUM(Table2[[#This Row],[Promoter]:[Detractor]],),"")</f>
        <v>1</v>
      </c>
      <c r="CI110" t="str">
        <f>TEXT(MONTH(Table2[[#This Row],[Survey Date]]),"##")&amp;" - "&amp;TEXT(Table2[[#This Row],[Survey Date]],"MMMM")</f>
        <v>9 - September</v>
      </c>
      <c r="CJ110" t="str">
        <f>TEXT(Table2[[#This Row],[Survey Date]],"DD-MMMM")</f>
        <v>02-September</v>
      </c>
      <c r="CK110" t="str">
        <f>"WK "&amp;WEEKNUM(Table2[[#This Row],[Survey Date]],1)</f>
        <v>WK 35</v>
      </c>
      <c r="CL110" t="str">
        <f>VLOOKUP(Table2[[#This Row],[ATTUID]],Roster!C:F,4,FALSE)</f>
        <v>Super 7</v>
      </c>
      <c r="CM110" t="str">
        <f>VLOOKUP(Table2[[#This Row],[ATTUID]],Roster!C:J,8,FALSE)</f>
        <v>agent 142</v>
      </c>
      <c r="CN110" t="str">
        <f>VLOOKUP(Table2[[#This Row],[ATTUID]],Roster!C:X,22,FALSE)</f>
        <v>Wave 31</v>
      </c>
      <c r="CO110">
        <f>IF(Table2[[#This Row],[Request Resolved]]="Yes",1,0)</f>
        <v>1</v>
      </c>
      <c r="CP110">
        <f>IF(Table2[[#This Row],[Request Resolved]]="No",1,0)</f>
        <v>0</v>
      </c>
    </row>
    <row r="111" spans="1:94" x14ac:dyDescent="0.25">
      <c r="A111" s="35">
        <v>237206</v>
      </c>
      <c r="B111" s="12" t="s">
        <v>1297</v>
      </c>
      <c r="C111" s="12" t="s">
        <v>1297</v>
      </c>
      <c r="D111" s="12" t="s">
        <v>1297</v>
      </c>
      <c r="E111" t="s">
        <v>1177</v>
      </c>
      <c r="F111" t="s">
        <v>1342</v>
      </c>
      <c r="G111" s="35">
        <v>536662</v>
      </c>
      <c r="H111" t="s">
        <v>219</v>
      </c>
      <c r="I111" s="35">
        <v>386578</v>
      </c>
      <c r="J111" t="s">
        <v>219</v>
      </c>
      <c r="K111" s="14">
        <v>45171.46875</v>
      </c>
      <c r="L111" s="14">
        <v>45170.822916666701</v>
      </c>
      <c r="M111" s="15" t="s">
        <v>220</v>
      </c>
      <c r="N111" s="15" t="s">
        <v>220</v>
      </c>
      <c r="O111" s="15" t="s">
        <v>220</v>
      </c>
      <c r="P111" s="15" t="s">
        <v>223</v>
      </c>
      <c r="Q111" s="15" t="s">
        <v>527</v>
      </c>
      <c r="R111" s="15" t="s">
        <v>219</v>
      </c>
      <c r="S111" s="15" t="s">
        <v>223</v>
      </c>
      <c r="T111" s="15" t="s">
        <v>221</v>
      </c>
      <c r="U111" s="15" t="s">
        <v>219</v>
      </c>
      <c r="V111" t="s">
        <v>265</v>
      </c>
      <c r="W111" t="s">
        <v>225</v>
      </c>
      <c r="X111" t="s">
        <v>265</v>
      </c>
      <c r="Y111" t="s">
        <v>225</v>
      </c>
      <c r="Z111" t="s">
        <v>226</v>
      </c>
      <c r="AA111" t="s">
        <v>219</v>
      </c>
      <c r="AB111" t="s">
        <v>226</v>
      </c>
      <c r="AC111" t="s">
        <v>219</v>
      </c>
      <c r="AD111" s="12" t="s">
        <v>1297</v>
      </c>
      <c r="AE111" t="s">
        <v>227</v>
      </c>
      <c r="AF111" s="12" t="s">
        <v>1297</v>
      </c>
      <c r="AG111" t="s">
        <v>1703</v>
      </c>
      <c r="AH111" t="s">
        <v>228</v>
      </c>
      <c r="AI111" s="12" t="s">
        <v>1297</v>
      </c>
      <c r="AJ111" s="12" t="s">
        <v>1297</v>
      </c>
      <c r="AK111" s="12" t="s">
        <v>1297</v>
      </c>
      <c r="AL111" s="12" t="s">
        <v>1297</v>
      </c>
      <c r="AM111" s="12" t="s">
        <v>1297</v>
      </c>
      <c r="AN111" t="s">
        <v>219</v>
      </c>
      <c r="AO111" t="s">
        <v>219</v>
      </c>
      <c r="AP111" t="s">
        <v>229</v>
      </c>
      <c r="AQ111" t="s">
        <v>230</v>
      </c>
      <c r="AR111" t="s">
        <v>273</v>
      </c>
      <c r="AS111" t="s">
        <v>528</v>
      </c>
      <c r="AT111" t="s">
        <v>229</v>
      </c>
      <c r="AU111" t="s">
        <v>233</v>
      </c>
      <c r="AV111" t="s">
        <v>1812</v>
      </c>
      <c r="AW111" t="s">
        <v>219</v>
      </c>
      <c r="AX111" t="s">
        <v>1703</v>
      </c>
      <c r="AY111" t="s">
        <v>219</v>
      </c>
      <c r="AZ111" t="s">
        <v>219</v>
      </c>
      <c r="BA111" t="s">
        <v>219</v>
      </c>
      <c r="BB111" t="s">
        <v>219</v>
      </c>
      <c r="BC111" t="s">
        <v>234</v>
      </c>
      <c r="BD111" s="12" t="s">
        <v>1297</v>
      </c>
      <c r="BE111" t="s">
        <v>235</v>
      </c>
      <c r="BF111" t="s">
        <v>1297</v>
      </c>
      <c r="BG111" t="s">
        <v>1297</v>
      </c>
      <c r="BH111" t="s">
        <v>236</v>
      </c>
      <c r="BI111" t="s">
        <v>328</v>
      </c>
      <c r="BJ111" t="s">
        <v>353</v>
      </c>
      <c r="BK111" t="s">
        <v>1297</v>
      </c>
      <c r="BL111" t="s">
        <v>229</v>
      </c>
      <c r="BM111" t="s">
        <v>219</v>
      </c>
      <c r="BN111" t="s">
        <v>330</v>
      </c>
      <c r="BO111" t="s">
        <v>219</v>
      </c>
      <c r="BP111" t="s">
        <v>219</v>
      </c>
      <c r="BQ111" t="s">
        <v>1297</v>
      </c>
      <c r="BR111" t="s">
        <v>240</v>
      </c>
      <c r="BS111" t="s">
        <v>1703</v>
      </c>
      <c r="BT111" t="s">
        <v>1703</v>
      </c>
      <c r="BU111" t="s">
        <v>219</v>
      </c>
      <c r="BV111" t="s">
        <v>241</v>
      </c>
      <c r="BW111" t="s">
        <v>220</v>
      </c>
      <c r="BX111" t="s">
        <v>219</v>
      </c>
      <c r="BY111">
        <v>801173327854</v>
      </c>
      <c r="BZ111" t="s">
        <v>242</v>
      </c>
      <c r="CA111" t="s">
        <v>1703</v>
      </c>
      <c r="CB111" s="14">
        <v>45172.245019756898</v>
      </c>
      <c r="CC111" t="s">
        <v>1703</v>
      </c>
      <c r="CD111" t="s">
        <v>1703</v>
      </c>
      <c r="CE111">
        <f>IFERROR(VLOOKUP(Table2[[#This Row],[Overall Rep Satisfaction]],$CS$2:$CV$21,2,FALSE),"")</f>
        <v>1</v>
      </c>
      <c r="CF111">
        <f>IFERROR(VLOOKUP(Table2[[#This Row],[Overall Rep Satisfaction]],$CS$2:$CV$21,3,FALSE),"")</f>
        <v>0</v>
      </c>
      <c r="CG111">
        <f>IFERROR(VLOOKUP(Table2[[#This Row],[Overall Rep Satisfaction]],$CS$2:$CV$21,4,FALSE),"")</f>
        <v>0</v>
      </c>
      <c r="CH111">
        <f>IFERROR(SUM(Table2[[#This Row],[Promoter]:[Detractor]],),"")</f>
        <v>1</v>
      </c>
      <c r="CI111" t="str">
        <f>TEXT(MONTH(Table2[[#This Row],[Survey Date]]),"##")&amp;" - "&amp;TEXT(Table2[[#This Row],[Survey Date]],"MMMM")</f>
        <v>9 - September</v>
      </c>
      <c r="CJ111" t="str">
        <f>TEXT(Table2[[#This Row],[Survey Date]],"DD-MMMM")</f>
        <v>02-September</v>
      </c>
      <c r="CK111" t="str">
        <f>"WK "&amp;WEEKNUM(Table2[[#This Row],[Survey Date]],1)</f>
        <v>WK 35</v>
      </c>
      <c r="CL111" t="str">
        <f>VLOOKUP(Table2[[#This Row],[ATTUID]],Roster!C:F,4,FALSE)</f>
        <v>Super 9</v>
      </c>
      <c r="CM111" t="str">
        <f>VLOOKUP(Table2[[#This Row],[ATTUID]],Roster!C:J,8,FALSE)</f>
        <v>agent 45</v>
      </c>
      <c r="CN111" t="str">
        <f>VLOOKUP(Table2[[#This Row],[ATTUID]],Roster!C:X,22,FALSE)</f>
        <v>Wave 22</v>
      </c>
      <c r="CO111">
        <f>IF(Table2[[#This Row],[Request Resolved]]="Yes",1,0)</f>
        <v>1</v>
      </c>
      <c r="CP111">
        <f>IF(Table2[[#This Row],[Request Resolved]]="No",1,0)</f>
        <v>0</v>
      </c>
    </row>
    <row r="112" spans="1:94" x14ac:dyDescent="0.25">
      <c r="A112" s="35">
        <v>244206</v>
      </c>
      <c r="B112" s="12" t="s">
        <v>1297</v>
      </c>
      <c r="C112" s="12" t="s">
        <v>1297</v>
      </c>
      <c r="D112" s="12" t="s">
        <v>1297</v>
      </c>
      <c r="E112" t="s">
        <v>1161</v>
      </c>
      <c r="F112" t="s">
        <v>1326</v>
      </c>
      <c r="G112" s="35">
        <v>80504</v>
      </c>
      <c r="H112" t="s">
        <v>219</v>
      </c>
      <c r="I112" s="35">
        <v>150578</v>
      </c>
      <c r="J112" t="s">
        <v>219</v>
      </c>
      <c r="K112" s="14">
        <v>45171.469444444403</v>
      </c>
      <c r="L112" s="14">
        <v>45170.756944444402</v>
      </c>
      <c r="M112" s="15" t="s">
        <v>220</v>
      </c>
      <c r="N112" s="15" t="s">
        <v>220</v>
      </c>
      <c r="O112" s="15" t="s">
        <v>220</v>
      </c>
      <c r="P112" s="15" t="s">
        <v>291</v>
      </c>
      <c r="Q112" s="15" t="s">
        <v>529</v>
      </c>
      <c r="R112" s="15" t="s">
        <v>219</v>
      </c>
      <c r="S112" s="15" t="s">
        <v>223</v>
      </c>
      <c r="T112" s="15" t="s">
        <v>221</v>
      </c>
      <c r="U112" s="15" t="s">
        <v>219</v>
      </c>
      <c r="V112" t="s">
        <v>293</v>
      </c>
      <c r="W112" t="s">
        <v>225</v>
      </c>
      <c r="X112" t="s">
        <v>293</v>
      </c>
      <c r="Y112" t="s">
        <v>225</v>
      </c>
      <c r="Z112" t="s">
        <v>226</v>
      </c>
      <c r="AA112" t="s">
        <v>219</v>
      </c>
      <c r="AB112" t="s">
        <v>226</v>
      </c>
      <c r="AC112" t="s">
        <v>219</v>
      </c>
      <c r="AD112" s="12" t="s">
        <v>1297</v>
      </c>
      <c r="AE112" t="s">
        <v>227</v>
      </c>
      <c r="AF112" s="12" t="s">
        <v>1297</v>
      </c>
      <c r="AG112" t="s">
        <v>1703</v>
      </c>
      <c r="AH112" t="s">
        <v>228</v>
      </c>
      <c r="AI112" s="12" t="s">
        <v>1297</v>
      </c>
      <c r="AJ112" s="12" t="s">
        <v>1297</v>
      </c>
      <c r="AK112" s="12" t="s">
        <v>1297</v>
      </c>
      <c r="AL112" s="12" t="s">
        <v>1297</v>
      </c>
      <c r="AM112" s="12" t="s">
        <v>1297</v>
      </c>
      <c r="AN112" t="s">
        <v>219</v>
      </c>
      <c r="AO112" t="s">
        <v>219</v>
      </c>
      <c r="AP112" t="s">
        <v>229</v>
      </c>
      <c r="AQ112" t="s">
        <v>230</v>
      </c>
      <c r="AR112" t="s">
        <v>273</v>
      </c>
      <c r="AS112" t="s">
        <v>352</v>
      </c>
      <c r="AT112" t="s">
        <v>220</v>
      </c>
      <c r="AU112" t="s">
        <v>233</v>
      </c>
      <c r="AV112" t="s">
        <v>1813</v>
      </c>
      <c r="AW112" t="s">
        <v>219</v>
      </c>
      <c r="AX112" t="s">
        <v>1703</v>
      </c>
      <c r="AY112" t="s">
        <v>219</v>
      </c>
      <c r="AZ112" t="s">
        <v>219</v>
      </c>
      <c r="BA112" t="s">
        <v>219</v>
      </c>
      <c r="BB112" t="s">
        <v>219</v>
      </c>
      <c r="BC112" t="s">
        <v>234</v>
      </c>
      <c r="BD112" s="12" t="s">
        <v>1297</v>
      </c>
      <c r="BE112" t="s">
        <v>267</v>
      </c>
      <c r="BF112" t="s">
        <v>1297</v>
      </c>
      <c r="BG112" t="s">
        <v>1297</v>
      </c>
      <c r="BH112" t="s">
        <v>236</v>
      </c>
      <c r="BI112" t="s">
        <v>410</v>
      </c>
      <c r="BJ112" t="s">
        <v>353</v>
      </c>
      <c r="BK112" t="s">
        <v>1297</v>
      </c>
      <c r="BL112" t="s">
        <v>229</v>
      </c>
      <c r="BM112" t="s">
        <v>219</v>
      </c>
      <c r="BN112" t="s">
        <v>530</v>
      </c>
      <c r="BO112" t="s">
        <v>219</v>
      </c>
      <c r="BP112" t="s">
        <v>219</v>
      </c>
      <c r="BQ112" t="s">
        <v>1297</v>
      </c>
      <c r="BR112" t="s">
        <v>240</v>
      </c>
      <c r="BS112" t="s">
        <v>1703</v>
      </c>
      <c r="BT112" t="s">
        <v>1703</v>
      </c>
      <c r="BU112" t="s">
        <v>219</v>
      </c>
      <c r="BV112" t="s">
        <v>241</v>
      </c>
      <c r="BW112" t="s">
        <v>220</v>
      </c>
      <c r="BX112" t="s">
        <v>219</v>
      </c>
      <c r="BY112">
        <v>800182106287</v>
      </c>
      <c r="BZ112" t="s">
        <v>242</v>
      </c>
      <c r="CA112" t="s">
        <v>1703</v>
      </c>
      <c r="CB112" s="14">
        <v>45172.245019756898</v>
      </c>
      <c r="CC112" t="s">
        <v>1703</v>
      </c>
      <c r="CD112" t="s">
        <v>1703</v>
      </c>
      <c r="CE112">
        <f>IFERROR(VLOOKUP(Table2[[#This Row],[Overall Rep Satisfaction]],$CS$2:$CV$21,2,FALSE),"")</f>
        <v>1</v>
      </c>
      <c r="CF112">
        <f>IFERROR(VLOOKUP(Table2[[#This Row],[Overall Rep Satisfaction]],$CS$2:$CV$21,3,FALSE),"")</f>
        <v>0</v>
      </c>
      <c r="CG112">
        <f>IFERROR(VLOOKUP(Table2[[#This Row],[Overall Rep Satisfaction]],$CS$2:$CV$21,4,FALSE),"")</f>
        <v>0</v>
      </c>
      <c r="CH112">
        <f>IFERROR(SUM(Table2[[#This Row],[Promoter]:[Detractor]],),"")</f>
        <v>1</v>
      </c>
      <c r="CI112" t="str">
        <f>TEXT(MONTH(Table2[[#This Row],[Survey Date]]),"##")&amp;" - "&amp;TEXT(Table2[[#This Row],[Survey Date]],"MMMM")</f>
        <v>9 - September</v>
      </c>
      <c r="CJ112" t="str">
        <f>TEXT(Table2[[#This Row],[Survey Date]],"DD-MMMM")</f>
        <v>02-September</v>
      </c>
      <c r="CK112" t="str">
        <f>"WK "&amp;WEEKNUM(Table2[[#This Row],[Survey Date]],1)</f>
        <v>WK 35</v>
      </c>
      <c r="CL112" t="str">
        <f>VLOOKUP(Table2[[#This Row],[ATTUID]],Roster!C:F,4,FALSE)</f>
        <v>Super 5</v>
      </c>
      <c r="CM112" t="str">
        <f>VLOOKUP(Table2[[#This Row],[ATTUID]],Roster!C:J,8,FALSE)</f>
        <v>agent 29</v>
      </c>
      <c r="CN112" t="str">
        <f>VLOOKUP(Table2[[#This Row],[ATTUID]],Roster!C:X,22,FALSE)</f>
        <v>Wave 18</v>
      </c>
      <c r="CO112">
        <f>IF(Table2[[#This Row],[Request Resolved]]="Yes",1,0)</f>
        <v>1</v>
      </c>
      <c r="CP112">
        <f>IF(Table2[[#This Row],[Request Resolved]]="No",1,0)</f>
        <v>0</v>
      </c>
    </row>
    <row r="113" spans="1:94" x14ac:dyDescent="0.25">
      <c r="A113" s="35">
        <v>313206</v>
      </c>
      <c r="B113" s="12" t="s">
        <v>1297</v>
      </c>
      <c r="C113" s="12" t="s">
        <v>1297</v>
      </c>
      <c r="D113" s="12" t="s">
        <v>1297</v>
      </c>
      <c r="E113" t="s">
        <v>1265</v>
      </c>
      <c r="F113" t="s">
        <v>1436</v>
      </c>
      <c r="G113" s="35">
        <v>413319</v>
      </c>
      <c r="H113" t="s">
        <v>219</v>
      </c>
      <c r="I113" s="35">
        <v>360199</v>
      </c>
      <c r="J113" t="s">
        <v>219</v>
      </c>
      <c r="K113" s="14">
        <v>45171.469444444403</v>
      </c>
      <c r="L113" s="14">
        <v>45170.488194444399</v>
      </c>
      <c r="M113" s="15" t="s">
        <v>220</v>
      </c>
      <c r="N113" s="15" t="s">
        <v>220</v>
      </c>
      <c r="O113" s="15" t="s">
        <v>220</v>
      </c>
      <c r="P113" s="15" t="s">
        <v>223</v>
      </c>
      <c r="Q113" s="15" t="s">
        <v>219</v>
      </c>
      <c r="R113" s="15" t="s">
        <v>219</v>
      </c>
      <c r="S113" s="15" t="s">
        <v>223</v>
      </c>
      <c r="T113" s="15" t="s">
        <v>221</v>
      </c>
      <c r="U113" s="15" t="s">
        <v>219</v>
      </c>
      <c r="V113" t="s">
        <v>265</v>
      </c>
      <c r="W113" t="s">
        <v>225</v>
      </c>
      <c r="X113" t="s">
        <v>265</v>
      </c>
      <c r="Y113" t="s">
        <v>225</v>
      </c>
      <c r="Z113" t="s">
        <v>226</v>
      </c>
      <c r="AA113" t="s">
        <v>219</v>
      </c>
      <c r="AB113" t="s">
        <v>226</v>
      </c>
      <c r="AC113" t="s">
        <v>219</v>
      </c>
      <c r="AD113" s="12" t="s">
        <v>1297</v>
      </c>
      <c r="AE113" t="s">
        <v>227</v>
      </c>
      <c r="AF113" s="12" t="s">
        <v>1297</v>
      </c>
      <c r="AG113" t="s">
        <v>1703</v>
      </c>
      <c r="AH113" t="s">
        <v>228</v>
      </c>
      <c r="AI113" s="12" t="s">
        <v>1297</v>
      </c>
      <c r="AJ113" s="12" t="s">
        <v>1297</v>
      </c>
      <c r="AK113" s="12" t="s">
        <v>1297</v>
      </c>
      <c r="AL113" s="12" t="s">
        <v>1297</v>
      </c>
      <c r="AM113" s="12" t="s">
        <v>1297</v>
      </c>
      <c r="AN113" t="s">
        <v>219</v>
      </c>
      <c r="AO113" t="s">
        <v>219</v>
      </c>
      <c r="AP113" t="s">
        <v>229</v>
      </c>
      <c r="AQ113" t="s">
        <v>230</v>
      </c>
      <c r="AR113" t="s">
        <v>247</v>
      </c>
      <c r="AS113" t="s">
        <v>531</v>
      </c>
      <c r="AT113" t="s">
        <v>220</v>
      </c>
      <c r="AU113" t="s">
        <v>233</v>
      </c>
      <c r="AV113" t="s">
        <v>1814</v>
      </c>
      <c r="AW113" t="s">
        <v>2368</v>
      </c>
      <c r="AX113" t="s">
        <v>1703</v>
      </c>
      <c r="AY113" t="s">
        <v>219</v>
      </c>
      <c r="AZ113" t="s">
        <v>219</v>
      </c>
      <c r="BA113" t="s">
        <v>219</v>
      </c>
      <c r="BB113" t="s">
        <v>219</v>
      </c>
      <c r="BC113" t="s">
        <v>234</v>
      </c>
      <c r="BD113" s="12" t="s">
        <v>1297</v>
      </c>
      <c r="BE113" t="s">
        <v>267</v>
      </c>
      <c r="BF113" t="s">
        <v>1297</v>
      </c>
      <c r="BG113" t="s">
        <v>1297</v>
      </c>
      <c r="BH113" t="s">
        <v>260</v>
      </c>
      <c r="BI113" t="s">
        <v>375</v>
      </c>
      <c r="BJ113" t="s">
        <v>379</v>
      </c>
      <c r="BK113" t="s">
        <v>1297</v>
      </c>
      <c r="BL113" t="s">
        <v>229</v>
      </c>
      <c r="BM113" t="s">
        <v>219</v>
      </c>
      <c r="BN113" t="s">
        <v>377</v>
      </c>
      <c r="BO113" t="s">
        <v>219</v>
      </c>
      <c r="BP113" t="s">
        <v>219</v>
      </c>
      <c r="BQ113" t="s">
        <v>1297</v>
      </c>
      <c r="BR113" t="s">
        <v>253</v>
      </c>
      <c r="BS113" t="s">
        <v>1703</v>
      </c>
      <c r="BT113" t="s">
        <v>1703</v>
      </c>
      <c r="BU113" t="s">
        <v>219</v>
      </c>
      <c r="BV113" t="s">
        <v>241</v>
      </c>
      <c r="BW113" t="s">
        <v>220</v>
      </c>
      <c r="BX113" t="s">
        <v>219</v>
      </c>
      <c r="BY113">
        <v>801161164174</v>
      </c>
      <c r="BZ113" t="s">
        <v>242</v>
      </c>
      <c r="CA113" t="s">
        <v>1703</v>
      </c>
      <c r="CB113" s="14">
        <v>45173.248552974503</v>
      </c>
      <c r="CC113" t="s">
        <v>1703</v>
      </c>
      <c r="CD113" t="s">
        <v>1703</v>
      </c>
      <c r="CE113">
        <f>IFERROR(VLOOKUP(Table2[[#This Row],[Overall Rep Satisfaction]],$CS$2:$CV$21,2,FALSE),"")</f>
        <v>1</v>
      </c>
      <c r="CF113">
        <f>IFERROR(VLOOKUP(Table2[[#This Row],[Overall Rep Satisfaction]],$CS$2:$CV$21,3,FALSE),"")</f>
        <v>0</v>
      </c>
      <c r="CG113">
        <f>IFERROR(VLOOKUP(Table2[[#This Row],[Overall Rep Satisfaction]],$CS$2:$CV$21,4,FALSE),"")</f>
        <v>0</v>
      </c>
      <c r="CH113">
        <f>IFERROR(SUM(Table2[[#This Row],[Promoter]:[Detractor]],),"")</f>
        <v>1</v>
      </c>
      <c r="CI113" t="str">
        <f>TEXT(MONTH(Table2[[#This Row],[Survey Date]]),"##")&amp;" - "&amp;TEXT(Table2[[#This Row],[Survey Date]],"MMMM")</f>
        <v>9 - September</v>
      </c>
      <c r="CJ113" t="str">
        <f>TEXT(Table2[[#This Row],[Survey Date]],"DD-MMMM")</f>
        <v>02-September</v>
      </c>
      <c r="CK113" t="str">
        <f>"WK "&amp;WEEKNUM(Table2[[#This Row],[Survey Date]],1)</f>
        <v>WK 35</v>
      </c>
      <c r="CL113" t="str">
        <f>VLOOKUP(Table2[[#This Row],[ATTUID]],Roster!C:F,4,FALSE)</f>
        <v>Super 7</v>
      </c>
      <c r="CM113" t="str">
        <f>VLOOKUP(Table2[[#This Row],[ATTUID]],Roster!C:J,8,FALSE)</f>
        <v>agent 139</v>
      </c>
      <c r="CN113" t="str">
        <f>VLOOKUP(Table2[[#This Row],[ATTUID]],Roster!C:X,22,FALSE)</f>
        <v>Wave 31</v>
      </c>
      <c r="CO113">
        <f>IF(Table2[[#This Row],[Request Resolved]]="Yes",1,0)</f>
        <v>1</v>
      </c>
      <c r="CP113">
        <f>IF(Table2[[#This Row],[Request Resolved]]="No",1,0)</f>
        <v>0</v>
      </c>
    </row>
    <row r="114" spans="1:94" x14ac:dyDescent="0.25">
      <c r="A114" s="35">
        <v>255206</v>
      </c>
      <c r="B114" s="12" t="s">
        <v>1297</v>
      </c>
      <c r="C114" s="12" t="s">
        <v>1297</v>
      </c>
      <c r="D114" s="12" t="s">
        <v>1297</v>
      </c>
      <c r="E114" t="s">
        <v>1192</v>
      </c>
      <c r="F114" t="s">
        <v>1357</v>
      </c>
      <c r="G114" s="35">
        <v>55580</v>
      </c>
      <c r="H114" t="s">
        <v>219</v>
      </c>
      <c r="I114" s="35">
        <v>546328</v>
      </c>
      <c r="J114" t="s">
        <v>219</v>
      </c>
      <c r="K114" s="14">
        <v>45171.470138888901</v>
      </c>
      <c r="L114" s="14">
        <v>45170.548611111102</v>
      </c>
      <c r="M114" s="15" t="s">
        <v>220</v>
      </c>
      <c r="N114" s="15" t="s">
        <v>220</v>
      </c>
      <c r="O114" s="15" t="s">
        <v>220</v>
      </c>
      <c r="P114" s="15" t="s">
        <v>532</v>
      </c>
      <c r="Q114" s="15" t="s">
        <v>533</v>
      </c>
      <c r="R114" s="15" t="s">
        <v>219</v>
      </c>
      <c r="S114" s="15" t="s">
        <v>534</v>
      </c>
      <c r="T114" s="15" t="s">
        <v>535</v>
      </c>
      <c r="U114" s="15" t="s">
        <v>219</v>
      </c>
      <c r="V114" t="s">
        <v>265</v>
      </c>
      <c r="W114" t="s">
        <v>225</v>
      </c>
      <c r="X114" t="s">
        <v>265</v>
      </c>
      <c r="Y114" t="s">
        <v>225</v>
      </c>
      <c r="Z114" t="s">
        <v>226</v>
      </c>
      <c r="AA114" t="s">
        <v>219</v>
      </c>
      <c r="AB114" t="s">
        <v>226</v>
      </c>
      <c r="AC114" t="s">
        <v>219</v>
      </c>
      <c r="AD114" s="12" t="s">
        <v>1297</v>
      </c>
      <c r="AE114" t="s">
        <v>227</v>
      </c>
      <c r="AF114" s="12" t="s">
        <v>1297</v>
      </c>
      <c r="AG114" t="s">
        <v>1703</v>
      </c>
      <c r="AH114" t="s">
        <v>228</v>
      </c>
      <c r="AI114" s="12" t="s">
        <v>1297</v>
      </c>
      <c r="AJ114" s="12" t="s">
        <v>1297</v>
      </c>
      <c r="AK114" s="12" t="s">
        <v>1297</v>
      </c>
      <c r="AL114" s="12" t="s">
        <v>1297</v>
      </c>
      <c r="AM114" s="12" t="s">
        <v>1297</v>
      </c>
      <c r="AN114" t="s">
        <v>219</v>
      </c>
      <c r="AO114" t="s">
        <v>219</v>
      </c>
      <c r="AP114" t="s">
        <v>229</v>
      </c>
      <c r="AQ114" t="s">
        <v>230</v>
      </c>
      <c r="AR114" t="s">
        <v>231</v>
      </c>
      <c r="AS114" t="s">
        <v>429</v>
      </c>
      <c r="AT114" t="s">
        <v>220</v>
      </c>
      <c r="AU114" t="s">
        <v>233</v>
      </c>
      <c r="AV114" t="s">
        <v>1815</v>
      </c>
      <c r="AW114" t="s">
        <v>219</v>
      </c>
      <c r="AX114" t="s">
        <v>1703</v>
      </c>
      <c r="AY114" t="s">
        <v>219</v>
      </c>
      <c r="AZ114" t="s">
        <v>219</v>
      </c>
      <c r="BA114" t="s">
        <v>219</v>
      </c>
      <c r="BB114" t="s">
        <v>219</v>
      </c>
      <c r="BC114" t="s">
        <v>234</v>
      </c>
      <c r="BD114" s="12" t="s">
        <v>1297</v>
      </c>
      <c r="BE114" t="s">
        <v>267</v>
      </c>
      <c r="BF114" t="s">
        <v>1297</v>
      </c>
      <c r="BG114" t="s">
        <v>1297</v>
      </c>
      <c r="BH114" t="s">
        <v>300</v>
      </c>
      <c r="BI114" t="s">
        <v>301</v>
      </c>
      <c r="BJ114" t="s">
        <v>536</v>
      </c>
      <c r="BK114" t="s">
        <v>1297</v>
      </c>
      <c r="BL114" t="s">
        <v>229</v>
      </c>
      <c r="BM114" t="s">
        <v>219</v>
      </c>
      <c r="BN114" t="s">
        <v>537</v>
      </c>
      <c r="BO114" t="s">
        <v>219</v>
      </c>
      <c r="BP114" t="s">
        <v>219</v>
      </c>
      <c r="BQ114" t="s">
        <v>1297</v>
      </c>
      <c r="BR114" t="s">
        <v>279</v>
      </c>
      <c r="BS114" t="s">
        <v>1703</v>
      </c>
      <c r="BT114" t="s">
        <v>1703</v>
      </c>
      <c r="BU114" t="s">
        <v>219</v>
      </c>
      <c r="BV114" t="s">
        <v>241</v>
      </c>
      <c r="BW114" t="s">
        <v>220</v>
      </c>
      <c r="BX114" t="s">
        <v>219</v>
      </c>
      <c r="BY114">
        <v>800932200357</v>
      </c>
      <c r="BZ114" t="s">
        <v>242</v>
      </c>
      <c r="CA114" t="s">
        <v>1703</v>
      </c>
      <c r="CB114" s="14">
        <v>45172.245019756898</v>
      </c>
      <c r="CC114" t="s">
        <v>1703</v>
      </c>
      <c r="CD114" t="s">
        <v>1703</v>
      </c>
      <c r="CE114">
        <f>IFERROR(VLOOKUP(Table2[[#This Row],[Overall Rep Satisfaction]],$CS$2:$CV$21,2,FALSE),"")</f>
        <v>1</v>
      </c>
      <c r="CF114">
        <f>IFERROR(VLOOKUP(Table2[[#This Row],[Overall Rep Satisfaction]],$CS$2:$CV$21,3,FALSE),"")</f>
        <v>0</v>
      </c>
      <c r="CG114">
        <f>IFERROR(VLOOKUP(Table2[[#This Row],[Overall Rep Satisfaction]],$CS$2:$CV$21,4,FALSE),"")</f>
        <v>0</v>
      </c>
      <c r="CH114">
        <f>IFERROR(SUM(Table2[[#This Row],[Promoter]:[Detractor]],),"")</f>
        <v>1</v>
      </c>
      <c r="CI114" t="str">
        <f>TEXT(MONTH(Table2[[#This Row],[Survey Date]]),"##")&amp;" - "&amp;TEXT(Table2[[#This Row],[Survey Date]],"MMMM")</f>
        <v>9 - September</v>
      </c>
      <c r="CJ114" t="str">
        <f>TEXT(Table2[[#This Row],[Survey Date]],"DD-MMMM")</f>
        <v>02-September</v>
      </c>
      <c r="CK114" t="str">
        <f>"WK "&amp;WEEKNUM(Table2[[#This Row],[Survey Date]],1)</f>
        <v>WK 35</v>
      </c>
      <c r="CL114" t="str">
        <f>VLOOKUP(Table2[[#This Row],[ATTUID]],Roster!C:F,4,FALSE)</f>
        <v>Super 5</v>
      </c>
      <c r="CM114" t="str">
        <f>VLOOKUP(Table2[[#This Row],[ATTUID]],Roster!C:J,8,FALSE)</f>
        <v>agent 60</v>
      </c>
      <c r="CN114" t="str">
        <f>VLOOKUP(Table2[[#This Row],[ATTUID]],Roster!C:X,22,FALSE)</f>
        <v>Wave 25</v>
      </c>
      <c r="CO114">
        <f>IF(Table2[[#This Row],[Request Resolved]]="Yes",1,0)</f>
        <v>1</v>
      </c>
      <c r="CP114">
        <f>IF(Table2[[#This Row],[Request Resolved]]="No",1,0)</f>
        <v>0</v>
      </c>
    </row>
    <row r="115" spans="1:94" x14ac:dyDescent="0.25">
      <c r="A115" s="35">
        <v>283206</v>
      </c>
      <c r="B115" s="12" t="s">
        <v>1297</v>
      </c>
      <c r="C115" s="12" t="s">
        <v>1297</v>
      </c>
      <c r="D115" s="12" t="s">
        <v>1297</v>
      </c>
      <c r="E115" t="s">
        <v>1266</v>
      </c>
      <c r="F115" t="s">
        <v>1438</v>
      </c>
      <c r="G115" s="35">
        <v>912414</v>
      </c>
      <c r="H115" t="s">
        <v>219</v>
      </c>
      <c r="I115" s="35">
        <v>855188</v>
      </c>
      <c r="J115" t="s">
        <v>219</v>
      </c>
      <c r="K115" s="14">
        <v>45171.470833333296</v>
      </c>
      <c r="L115" s="14">
        <v>45170.537499999999</v>
      </c>
      <c r="M115" s="15" t="s">
        <v>220</v>
      </c>
      <c r="N115" s="15" t="s">
        <v>229</v>
      </c>
      <c r="O115" s="15" t="s">
        <v>220</v>
      </c>
      <c r="P115" s="15" t="s">
        <v>221</v>
      </c>
      <c r="Q115" s="15" t="s">
        <v>219</v>
      </c>
      <c r="R115" s="15" t="s">
        <v>229</v>
      </c>
      <c r="S115" s="15" t="s">
        <v>221</v>
      </c>
      <c r="T115" s="15" t="s">
        <v>316</v>
      </c>
      <c r="U115" s="15" t="s">
        <v>219</v>
      </c>
      <c r="V115" t="s">
        <v>224</v>
      </c>
      <c r="W115" t="s">
        <v>254</v>
      </c>
      <c r="X115" t="s">
        <v>224</v>
      </c>
      <c r="Y115" t="s">
        <v>254</v>
      </c>
      <c r="Z115" t="s">
        <v>317</v>
      </c>
      <c r="AA115" t="s">
        <v>219</v>
      </c>
      <c r="AB115" t="s">
        <v>317</v>
      </c>
      <c r="AC115" t="s">
        <v>219</v>
      </c>
      <c r="AD115" s="12" t="s">
        <v>1297</v>
      </c>
      <c r="AE115" t="s">
        <v>227</v>
      </c>
      <c r="AF115" s="12" t="s">
        <v>1297</v>
      </c>
      <c r="AG115" t="s">
        <v>1703</v>
      </c>
      <c r="AH115" t="s">
        <v>228</v>
      </c>
      <c r="AI115" s="12" t="s">
        <v>1297</v>
      </c>
      <c r="AJ115" s="12" t="s">
        <v>1297</v>
      </c>
      <c r="AK115" s="12" t="s">
        <v>1297</v>
      </c>
      <c r="AL115" s="12" t="s">
        <v>1297</v>
      </c>
      <c r="AM115" s="12" t="s">
        <v>1297</v>
      </c>
      <c r="AN115" t="s">
        <v>219</v>
      </c>
      <c r="AO115" t="s">
        <v>219</v>
      </c>
      <c r="AP115" t="s">
        <v>229</v>
      </c>
      <c r="AQ115" t="s">
        <v>230</v>
      </c>
      <c r="AR115" t="s">
        <v>281</v>
      </c>
      <c r="AS115" t="s">
        <v>538</v>
      </c>
      <c r="AT115" t="s">
        <v>220</v>
      </c>
      <c r="AU115" t="s">
        <v>233</v>
      </c>
      <c r="AV115" t="s">
        <v>1816</v>
      </c>
      <c r="AW115" t="s">
        <v>2368</v>
      </c>
      <c r="AX115" t="s">
        <v>1703</v>
      </c>
      <c r="AY115" t="s">
        <v>219</v>
      </c>
      <c r="AZ115" t="s">
        <v>219</v>
      </c>
      <c r="BA115" t="s">
        <v>219</v>
      </c>
      <c r="BB115" t="s">
        <v>219</v>
      </c>
      <c r="BC115" t="s">
        <v>234</v>
      </c>
      <c r="BD115" s="12" t="s">
        <v>1297</v>
      </c>
      <c r="BE115" t="s">
        <v>267</v>
      </c>
      <c r="BF115" t="s">
        <v>1297</v>
      </c>
      <c r="BG115" t="s">
        <v>1297</v>
      </c>
      <c r="BH115" t="s">
        <v>275</v>
      </c>
      <c r="BI115" t="s">
        <v>276</v>
      </c>
      <c r="BJ115" t="s">
        <v>302</v>
      </c>
      <c r="BK115" t="s">
        <v>1297</v>
      </c>
      <c r="BL115" t="s">
        <v>229</v>
      </c>
      <c r="BM115" t="s">
        <v>219</v>
      </c>
      <c r="BN115" t="s">
        <v>278</v>
      </c>
      <c r="BO115" t="s">
        <v>219</v>
      </c>
      <c r="BP115" t="s">
        <v>219</v>
      </c>
      <c r="BQ115" t="s">
        <v>1297</v>
      </c>
      <c r="BR115" t="s">
        <v>253</v>
      </c>
      <c r="BS115" t="s">
        <v>1703</v>
      </c>
      <c r="BT115" t="s">
        <v>1703</v>
      </c>
      <c r="BU115" t="s">
        <v>219</v>
      </c>
      <c r="BV115" t="s">
        <v>241</v>
      </c>
      <c r="BW115" t="s">
        <v>220</v>
      </c>
      <c r="BX115" t="s">
        <v>219</v>
      </c>
      <c r="BY115">
        <v>800597716302</v>
      </c>
      <c r="BZ115" t="s">
        <v>242</v>
      </c>
      <c r="CA115" t="s">
        <v>1703</v>
      </c>
      <c r="CB115" s="14">
        <v>45173.248552974503</v>
      </c>
      <c r="CC115" t="s">
        <v>1703</v>
      </c>
      <c r="CD115" t="s">
        <v>1703</v>
      </c>
      <c r="CE115">
        <f>IFERROR(VLOOKUP(Table2[[#This Row],[Overall Rep Satisfaction]],$CS$2:$CV$21,2,FALSE),"")</f>
        <v>0</v>
      </c>
      <c r="CF115">
        <f>IFERROR(VLOOKUP(Table2[[#This Row],[Overall Rep Satisfaction]],$CS$2:$CV$21,3,FALSE),"")</f>
        <v>0</v>
      </c>
      <c r="CG115">
        <f>IFERROR(VLOOKUP(Table2[[#This Row],[Overall Rep Satisfaction]],$CS$2:$CV$21,4,FALSE),"")</f>
        <v>1</v>
      </c>
      <c r="CH115">
        <f>IFERROR(SUM(Table2[[#This Row],[Promoter]:[Detractor]],),"")</f>
        <v>1</v>
      </c>
      <c r="CI115" t="str">
        <f>TEXT(MONTH(Table2[[#This Row],[Survey Date]]),"##")&amp;" - "&amp;TEXT(Table2[[#This Row],[Survey Date]],"MMMM")</f>
        <v>9 - September</v>
      </c>
      <c r="CJ115" t="str">
        <f>TEXT(Table2[[#This Row],[Survey Date]],"DD-MMMM")</f>
        <v>02-September</v>
      </c>
      <c r="CK115" t="str">
        <f>"WK "&amp;WEEKNUM(Table2[[#This Row],[Survey Date]],1)</f>
        <v>WK 35</v>
      </c>
      <c r="CL115" t="str">
        <f>VLOOKUP(Table2[[#This Row],[ATTUID]],Roster!C:F,4,FALSE)</f>
        <v>Super 9</v>
      </c>
      <c r="CM115" t="str">
        <f>VLOOKUP(Table2[[#This Row],[ATTUID]],Roster!C:J,8,FALSE)</f>
        <v>agent 141</v>
      </c>
      <c r="CN115" t="str">
        <f>VLOOKUP(Table2[[#This Row],[ATTUID]],Roster!C:X,22,FALSE)</f>
        <v>Wave 31</v>
      </c>
      <c r="CO115">
        <f>IF(Table2[[#This Row],[Request Resolved]]="Yes",1,0)</f>
        <v>0</v>
      </c>
      <c r="CP115">
        <f>IF(Table2[[#This Row],[Request Resolved]]="No",1,0)</f>
        <v>1</v>
      </c>
    </row>
    <row r="116" spans="1:94" x14ac:dyDescent="0.25">
      <c r="A116" s="35">
        <v>217206</v>
      </c>
      <c r="B116" s="12" t="s">
        <v>1297</v>
      </c>
      <c r="C116" s="12" t="s">
        <v>1297</v>
      </c>
      <c r="D116" s="12" t="s">
        <v>1297</v>
      </c>
      <c r="E116" t="s">
        <v>1177</v>
      </c>
      <c r="F116" t="s">
        <v>1342</v>
      </c>
      <c r="G116" s="35">
        <v>624270</v>
      </c>
      <c r="H116" t="s">
        <v>219</v>
      </c>
      <c r="I116" s="35">
        <v>793545</v>
      </c>
      <c r="J116" t="s">
        <v>219</v>
      </c>
      <c r="K116" s="14">
        <v>45171.472222222197</v>
      </c>
      <c r="L116" s="14">
        <v>45170.745833333298</v>
      </c>
      <c r="M116" s="15" t="s">
        <v>220</v>
      </c>
      <c r="N116" s="15" t="s">
        <v>220</v>
      </c>
      <c r="O116" s="15" t="s">
        <v>220</v>
      </c>
      <c r="P116" s="15" t="s">
        <v>539</v>
      </c>
      <c r="Q116" s="15" t="s">
        <v>540</v>
      </c>
      <c r="R116" s="15" t="s">
        <v>219</v>
      </c>
      <c r="S116" s="15" t="s">
        <v>255</v>
      </c>
      <c r="T116" s="15" t="s">
        <v>221</v>
      </c>
      <c r="U116" s="15" t="s">
        <v>219</v>
      </c>
      <c r="V116" t="s">
        <v>265</v>
      </c>
      <c r="W116" t="s">
        <v>257</v>
      </c>
      <c r="X116" t="s">
        <v>265</v>
      </c>
      <c r="Y116" t="s">
        <v>257</v>
      </c>
      <c r="Z116" t="s">
        <v>226</v>
      </c>
      <c r="AA116" t="s">
        <v>219</v>
      </c>
      <c r="AB116" t="s">
        <v>226</v>
      </c>
      <c r="AC116" t="s">
        <v>219</v>
      </c>
      <c r="AD116" s="12" t="s">
        <v>1297</v>
      </c>
      <c r="AE116" t="s">
        <v>227</v>
      </c>
      <c r="AF116" s="12" t="s">
        <v>1297</v>
      </c>
      <c r="AG116" t="s">
        <v>1703</v>
      </c>
      <c r="AH116" t="s">
        <v>228</v>
      </c>
      <c r="AI116" s="12" t="s">
        <v>1297</v>
      </c>
      <c r="AJ116" s="12" t="s">
        <v>1297</v>
      </c>
      <c r="AK116" s="12" t="s">
        <v>1297</v>
      </c>
      <c r="AL116" s="12" t="s">
        <v>1297</v>
      </c>
      <c r="AM116" s="12" t="s">
        <v>1297</v>
      </c>
      <c r="AN116" t="s">
        <v>219</v>
      </c>
      <c r="AO116" t="s">
        <v>219</v>
      </c>
      <c r="AP116" t="s">
        <v>229</v>
      </c>
      <c r="AQ116" t="s">
        <v>230</v>
      </c>
      <c r="AR116" t="s">
        <v>273</v>
      </c>
      <c r="AS116" t="s">
        <v>327</v>
      </c>
      <c r="AT116" t="s">
        <v>220</v>
      </c>
      <c r="AU116" t="s">
        <v>233</v>
      </c>
      <c r="AV116" t="s">
        <v>1817</v>
      </c>
      <c r="AW116" t="s">
        <v>219</v>
      </c>
      <c r="AX116" t="s">
        <v>1703</v>
      </c>
      <c r="AY116" t="s">
        <v>219</v>
      </c>
      <c r="AZ116" t="s">
        <v>219</v>
      </c>
      <c r="BA116" t="s">
        <v>219</v>
      </c>
      <c r="BB116" t="s">
        <v>219</v>
      </c>
      <c r="BC116" t="s">
        <v>234</v>
      </c>
      <c r="BD116" s="12" t="s">
        <v>1297</v>
      </c>
      <c r="BE116" t="s">
        <v>259</v>
      </c>
      <c r="BF116" t="s">
        <v>1297</v>
      </c>
      <c r="BG116" t="s">
        <v>1297</v>
      </c>
      <c r="BH116" t="s">
        <v>300</v>
      </c>
      <c r="BI116" t="s">
        <v>301</v>
      </c>
      <c r="BJ116" t="s">
        <v>329</v>
      </c>
      <c r="BK116" t="s">
        <v>1297</v>
      </c>
      <c r="BL116" t="s">
        <v>229</v>
      </c>
      <c r="BM116" t="s">
        <v>219</v>
      </c>
      <c r="BN116" t="s">
        <v>322</v>
      </c>
      <c r="BO116" t="s">
        <v>219</v>
      </c>
      <c r="BP116" t="s">
        <v>219</v>
      </c>
      <c r="BQ116" t="s">
        <v>1297</v>
      </c>
      <c r="BR116" t="s">
        <v>240</v>
      </c>
      <c r="BS116" t="s">
        <v>1703</v>
      </c>
      <c r="BT116" t="s">
        <v>1703</v>
      </c>
      <c r="BU116" t="s">
        <v>219</v>
      </c>
      <c r="BV116" t="s">
        <v>241</v>
      </c>
      <c r="BW116" t="s">
        <v>220</v>
      </c>
      <c r="BX116" t="s">
        <v>219</v>
      </c>
      <c r="BY116" t="s">
        <v>219</v>
      </c>
      <c r="BZ116" t="s">
        <v>242</v>
      </c>
      <c r="CA116" t="s">
        <v>1703</v>
      </c>
      <c r="CB116" s="14">
        <v>45172.245019756898</v>
      </c>
      <c r="CC116" t="s">
        <v>1703</v>
      </c>
      <c r="CD116" t="s">
        <v>1703</v>
      </c>
      <c r="CE116">
        <f>IFERROR(VLOOKUP(Table2[[#This Row],[Overall Rep Satisfaction]],$CS$2:$CV$21,2,FALSE),"")</f>
        <v>0</v>
      </c>
      <c r="CF116">
        <f>IFERROR(VLOOKUP(Table2[[#This Row],[Overall Rep Satisfaction]],$CS$2:$CV$21,3,FALSE),"")</f>
        <v>1</v>
      </c>
      <c r="CG116">
        <f>IFERROR(VLOOKUP(Table2[[#This Row],[Overall Rep Satisfaction]],$CS$2:$CV$21,4,FALSE),"")</f>
        <v>0</v>
      </c>
      <c r="CH116">
        <f>IFERROR(SUM(Table2[[#This Row],[Promoter]:[Detractor]],),"")</f>
        <v>1</v>
      </c>
      <c r="CI116" t="str">
        <f>TEXT(MONTH(Table2[[#This Row],[Survey Date]]),"##")&amp;" - "&amp;TEXT(Table2[[#This Row],[Survey Date]],"MMMM")</f>
        <v>9 - September</v>
      </c>
      <c r="CJ116" t="str">
        <f>TEXT(Table2[[#This Row],[Survey Date]],"DD-MMMM")</f>
        <v>02-September</v>
      </c>
      <c r="CK116" t="str">
        <f>"WK "&amp;WEEKNUM(Table2[[#This Row],[Survey Date]],1)</f>
        <v>WK 35</v>
      </c>
      <c r="CL116" t="str">
        <f>VLOOKUP(Table2[[#This Row],[ATTUID]],Roster!C:F,4,FALSE)</f>
        <v>Super 9</v>
      </c>
      <c r="CM116" t="str">
        <f>VLOOKUP(Table2[[#This Row],[ATTUID]],Roster!C:J,8,FALSE)</f>
        <v>agent 45</v>
      </c>
      <c r="CN116" t="str">
        <f>VLOOKUP(Table2[[#This Row],[ATTUID]],Roster!C:X,22,FALSE)</f>
        <v>Wave 22</v>
      </c>
      <c r="CO116">
        <f>IF(Table2[[#This Row],[Request Resolved]]="Yes",1,0)</f>
        <v>1</v>
      </c>
      <c r="CP116">
        <f>IF(Table2[[#This Row],[Request Resolved]]="No",1,0)</f>
        <v>0</v>
      </c>
    </row>
    <row r="117" spans="1:94" x14ac:dyDescent="0.25">
      <c r="A117" s="35">
        <v>258206</v>
      </c>
      <c r="B117" s="12" t="s">
        <v>1297</v>
      </c>
      <c r="C117" s="12" t="s">
        <v>1297</v>
      </c>
      <c r="D117" s="12" t="s">
        <v>1297</v>
      </c>
      <c r="E117" t="s">
        <v>1201</v>
      </c>
      <c r="F117" t="s">
        <v>1367</v>
      </c>
      <c r="G117" s="35">
        <v>465870</v>
      </c>
      <c r="H117" t="s">
        <v>219</v>
      </c>
      <c r="I117" s="35">
        <v>572133</v>
      </c>
      <c r="J117" t="s">
        <v>219</v>
      </c>
      <c r="K117" s="14">
        <v>45171.472916666702</v>
      </c>
      <c r="L117" s="14">
        <v>45170.475694444402</v>
      </c>
      <c r="M117" s="15" t="s">
        <v>220</v>
      </c>
      <c r="N117" s="15" t="s">
        <v>220</v>
      </c>
      <c r="O117" s="15" t="s">
        <v>220</v>
      </c>
      <c r="P117" s="15" t="s">
        <v>255</v>
      </c>
      <c r="Q117" s="15" t="s">
        <v>541</v>
      </c>
      <c r="R117" s="15" t="s">
        <v>219</v>
      </c>
      <c r="S117" s="15" t="s">
        <v>223</v>
      </c>
      <c r="T117" s="15" t="s">
        <v>221</v>
      </c>
      <c r="U117" s="15" t="s">
        <v>219</v>
      </c>
      <c r="V117" t="s">
        <v>257</v>
      </c>
      <c r="W117" t="s">
        <v>225</v>
      </c>
      <c r="X117" t="s">
        <v>257</v>
      </c>
      <c r="Y117" t="s">
        <v>225</v>
      </c>
      <c r="Z117" t="s">
        <v>226</v>
      </c>
      <c r="AA117" t="s">
        <v>219</v>
      </c>
      <c r="AB117" t="s">
        <v>226</v>
      </c>
      <c r="AC117" t="s">
        <v>219</v>
      </c>
      <c r="AD117" s="12" t="s">
        <v>1297</v>
      </c>
      <c r="AE117" t="s">
        <v>227</v>
      </c>
      <c r="AF117" s="12" t="s">
        <v>1297</v>
      </c>
      <c r="AG117" t="s">
        <v>1703</v>
      </c>
      <c r="AH117" t="s">
        <v>228</v>
      </c>
      <c r="AI117" s="12" t="s">
        <v>1297</v>
      </c>
      <c r="AJ117" s="12" t="s">
        <v>1297</v>
      </c>
      <c r="AK117" s="12" t="s">
        <v>1297</v>
      </c>
      <c r="AL117" s="12" t="s">
        <v>1297</v>
      </c>
      <c r="AM117" s="12" t="s">
        <v>1297</v>
      </c>
      <c r="AN117" t="s">
        <v>219</v>
      </c>
      <c r="AO117" t="s">
        <v>219</v>
      </c>
      <c r="AP117" t="s">
        <v>229</v>
      </c>
      <c r="AQ117" t="s">
        <v>230</v>
      </c>
      <c r="AR117" t="s">
        <v>231</v>
      </c>
      <c r="AS117" t="s">
        <v>258</v>
      </c>
      <c r="AT117" t="s">
        <v>220</v>
      </c>
      <c r="AU117" t="s">
        <v>233</v>
      </c>
      <c r="AV117" t="s">
        <v>1818</v>
      </c>
      <c r="AW117" t="s">
        <v>219</v>
      </c>
      <c r="AX117" t="s">
        <v>1703</v>
      </c>
      <c r="AY117" t="s">
        <v>219</v>
      </c>
      <c r="AZ117" t="s">
        <v>219</v>
      </c>
      <c r="BA117" t="s">
        <v>219</v>
      </c>
      <c r="BB117" t="s">
        <v>219</v>
      </c>
      <c r="BC117" t="s">
        <v>234</v>
      </c>
      <c r="BD117" s="12" t="s">
        <v>1297</v>
      </c>
      <c r="BE117" t="s">
        <v>267</v>
      </c>
      <c r="BF117" t="s">
        <v>1297</v>
      </c>
      <c r="BG117" t="s">
        <v>1297</v>
      </c>
      <c r="BH117" t="s">
        <v>260</v>
      </c>
      <c r="BI117" t="s">
        <v>268</v>
      </c>
      <c r="BJ117" t="s">
        <v>261</v>
      </c>
      <c r="BK117" t="s">
        <v>1297</v>
      </c>
      <c r="BL117" t="s">
        <v>229</v>
      </c>
      <c r="BM117" t="s">
        <v>219</v>
      </c>
      <c r="BN117" t="s">
        <v>270</v>
      </c>
      <c r="BO117" t="s">
        <v>219</v>
      </c>
      <c r="BP117" t="s">
        <v>219</v>
      </c>
      <c r="BQ117" t="s">
        <v>1297</v>
      </c>
      <c r="BR117" t="s">
        <v>296</v>
      </c>
      <c r="BS117" t="s">
        <v>1703</v>
      </c>
      <c r="BT117" t="s">
        <v>1703</v>
      </c>
      <c r="BU117" t="s">
        <v>219</v>
      </c>
      <c r="BV117" t="s">
        <v>241</v>
      </c>
      <c r="BW117" t="s">
        <v>220</v>
      </c>
      <c r="BX117" t="s">
        <v>219</v>
      </c>
      <c r="BY117">
        <v>801180483648</v>
      </c>
      <c r="BZ117" t="s">
        <v>242</v>
      </c>
      <c r="CA117" t="s">
        <v>1703</v>
      </c>
      <c r="CB117" s="14">
        <v>45172.245019756898</v>
      </c>
      <c r="CC117" t="s">
        <v>1703</v>
      </c>
      <c r="CD117" t="s">
        <v>1703</v>
      </c>
      <c r="CE117">
        <f>IFERROR(VLOOKUP(Table2[[#This Row],[Overall Rep Satisfaction]],$CS$2:$CV$21,2,FALSE),"")</f>
        <v>1</v>
      </c>
      <c r="CF117">
        <f>IFERROR(VLOOKUP(Table2[[#This Row],[Overall Rep Satisfaction]],$CS$2:$CV$21,3,FALSE),"")</f>
        <v>0</v>
      </c>
      <c r="CG117">
        <f>IFERROR(VLOOKUP(Table2[[#This Row],[Overall Rep Satisfaction]],$CS$2:$CV$21,4,FALSE),"")</f>
        <v>0</v>
      </c>
      <c r="CH117">
        <f>IFERROR(SUM(Table2[[#This Row],[Promoter]:[Detractor]],),"")</f>
        <v>1</v>
      </c>
      <c r="CI117" t="str">
        <f>TEXT(MONTH(Table2[[#This Row],[Survey Date]]),"##")&amp;" - "&amp;TEXT(Table2[[#This Row],[Survey Date]],"MMMM")</f>
        <v>9 - September</v>
      </c>
      <c r="CJ117" t="str">
        <f>TEXT(Table2[[#This Row],[Survey Date]],"DD-MMMM")</f>
        <v>02-September</v>
      </c>
      <c r="CK117" t="str">
        <f>"WK "&amp;WEEKNUM(Table2[[#This Row],[Survey Date]],1)</f>
        <v>WK 35</v>
      </c>
      <c r="CL117" t="str">
        <f>VLOOKUP(Table2[[#This Row],[ATTUID]],Roster!C:F,4,FALSE)</f>
        <v>Super 6</v>
      </c>
      <c r="CM117" t="str">
        <f>VLOOKUP(Table2[[#This Row],[ATTUID]],Roster!C:J,8,FALSE)</f>
        <v>agent 70</v>
      </c>
      <c r="CN117" t="str">
        <f>VLOOKUP(Table2[[#This Row],[ATTUID]],Roster!C:X,22,FALSE)</f>
        <v>Wave 26</v>
      </c>
      <c r="CO117">
        <f>IF(Table2[[#This Row],[Request Resolved]]="Yes",1,0)</f>
        <v>1</v>
      </c>
      <c r="CP117">
        <f>IF(Table2[[#This Row],[Request Resolved]]="No",1,0)</f>
        <v>0</v>
      </c>
    </row>
    <row r="118" spans="1:94" x14ac:dyDescent="0.25">
      <c r="A118" s="35">
        <v>232206</v>
      </c>
      <c r="B118" s="12" t="s">
        <v>1297</v>
      </c>
      <c r="C118" s="12" t="s">
        <v>1297</v>
      </c>
      <c r="D118" s="12" t="s">
        <v>1297</v>
      </c>
      <c r="E118" t="s">
        <v>1185</v>
      </c>
      <c r="F118" t="s">
        <v>1350</v>
      </c>
      <c r="G118" s="35">
        <v>616936</v>
      </c>
      <c r="H118" t="s">
        <v>219</v>
      </c>
      <c r="I118" s="35">
        <v>617177</v>
      </c>
      <c r="J118" t="s">
        <v>219</v>
      </c>
      <c r="K118" s="14">
        <v>45171.474305555603</v>
      </c>
      <c r="L118" s="14">
        <v>45170.527777777803</v>
      </c>
      <c r="M118" s="15" t="s">
        <v>220</v>
      </c>
      <c r="N118" s="15" t="s">
        <v>220</v>
      </c>
      <c r="O118" s="15" t="s">
        <v>220</v>
      </c>
      <c r="P118" s="15" t="s">
        <v>223</v>
      </c>
      <c r="Q118" s="15" t="s">
        <v>542</v>
      </c>
      <c r="R118" s="15" t="s">
        <v>219</v>
      </c>
      <c r="S118" s="15" t="s">
        <v>223</v>
      </c>
      <c r="T118" s="15" t="s">
        <v>326</v>
      </c>
      <c r="U118" s="15" t="s">
        <v>219</v>
      </c>
      <c r="V118" t="s">
        <v>265</v>
      </c>
      <c r="W118" t="s">
        <v>225</v>
      </c>
      <c r="X118" t="s">
        <v>265</v>
      </c>
      <c r="Y118" t="s">
        <v>225</v>
      </c>
      <c r="Z118" t="s">
        <v>226</v>
      </c>
      <c r="AA118" t="s">
        <v>219</v>
      </c>
      <c r="AB118" t="s">
        <v>226</v>
      </c>
      <c r="AC118" t="s">
        <v>219</v>
      </c>
      <c r="AD118" s="12" t="s">
        <v>1297</v>
      </c>
      <c r="AE118" t="s">
        <v>227</v>
      </c>
      <c r="AF118" s="12" t="s">
        <v>1297</v>
      </c>
      <c r="AG118" t="s">
        <v>1703</v>
      </c>
      <c r="AH118" t="s">
        <v>228</v>
      </c>
      <c r="AI118" s="12" t="s">
        <v>1297</v>
      </c>
      <c r="AJ118" s="12" t="s">
        <v>1297</v>
      </c>
      <c r="AK118" s="12" t="s">
        <v>1297</v>
      </c>
      <c r="AL118" s="12" t="s">
        <v>1297</v>
      </c>
      <c r="AM118" s="12" t="s">
        <v>1297</v>
      </c>
      <c r="AN118" t="s">
        <v>219</v>
      </c>
      <c r="AO118" t="s">
        <v>219</v>
      </c>
      <c r="AP118" t="s">
        <v>229</v>
      </c>
      <c r="AQ118" t="s">
        <v>230</v>
      </c>
      <c r="AR118" t="s">
        <v>231</v>
      </c>
      <c r="AS118" t="s">
        <v>232</v>
      </c>
      <c r="AT118" t="s">
        <v>220</v>
      </c>
      <c r="AU118" t="s">
        <v>233</v>
      </c>
      <c r="AV118" t="s">
        <v>1819</v>
      </c>
      <c r="AW118" t="s">
        <v>2368</v>
      </c>
      <c r="AX118" t="s">
        <v>1703</v>
      </c>
      <c r="AY118" t="s">
        <v>219</v>
      </c>
      <c r="AZ118" t="s">
        <v>219</v>
      </c>
      <c r="BA118" t="s">
        <v>219</v>
      </c>
      <c r="BB118" t="s">
        <v>219</v>
      </c>
      <c r="BC118" t="s">
        <v>234</v>
      </c>
      <c r="BD118" s="12" t="s">
        <v>1297</v>
      </c>
      <c r="BE118" t="s">
        <v>304</v>
      </c>
      <c r="BF118" t="s">
        <v>1297</v>
      </c>
      <c r="BG118" t="s">
        <v>1297</v>
      </c>
      <c r="BH118" t="s">
        <v>300</v>
      </c>
      <c r="BI118" t="s">
        <v>301</v>
      </c>
      <c r="BJ118" t="s">
        <v>238</v>
      </c>
      <c r="BK118" t="s">
        <v>1297</v>
      </c>
      <c r="BL118" t="s">
        <v>229</v>
      </c>
      <c r="BM118" t="s">
        <v>219</v>
      </c>
      <c r="BN118" t="s">
        <v>350</v>
      </c>
      <c r="BO118" t="s">
        <v>219</v>
      </c>
      <c r="BP118" t="s">
        <v>219</v>
      </c>
      <c r="BQ118" t="s">
        <v>1297</v>
      </c>
      <c r="BR118" t="s">
        <v>240</v>
      </c>
      <c r="BS118" t="s">
        <v>1703</v>
      </c>
      <c r="BT118" t="s">
        <v>1703</v>
      </c>
      <c r="BU118" t="s">
        <v>219</v>
      </c>
      <c r="BV118" t="s">
        <v>241</v>
      </c>
      <c r="BW118" t="s">
        <v>220</v>
      </c>
      <c r="BX118" t="s">
        <v>219</v>
      </c>
      <c r="BY118">
        <v>790725311492</v>
      </c>
      <c r="BZ118" t="s">
        <v>242</v>
      </c>
      <c r="CA118" t="s">
        <v>1703</v>
      </c>
      <c r="CB118" s="14">
        <v>45172.245019756898</v>
      </c>
      <c r="CC118" t="s">
        <v>1703</v>
      </c>
      <c r="CD118" t="s">
        <v>1703</v>
      </c>
      <c r="CE118">
        <f>IFERROR(VLOOKUP(Table2[[#This Row],[Overall Rep Satisfaction]],$CS$2:$CV$21,2,FALSE),"")</f>
        <v>1</v>
      </c>
      <c r="CF118">
        <f>IFERROR(VLOOKUP(Table2[[#This Row],[Overall Rep Satisfaction]],$CS$2:$CV$21,3,FALSE),"")</f>
        <v>0</v>
      </c>
      <c r="CG118">
        <f>IFERROR(VLOOKUP(Table2[[#This Row],[Overall Rep Satisfaction]],$CS$2:$CV$21,4,FALSE),"")</f>
        <v>0</v>
      </c>
      <c r="CH118">
        <f>IFERROR(SUM(Table2[[#This Row],[Promoter]:[Detractor]],),"")</f>
        <v>1</v>
      </c>
      <c r="CI118" t="str">
        <f>TEXT(MONTH(Table2[[#This Row],[Survey Date]]),"##")&amp;" - "&amp;TEXT(Table2[[#This Row],[Survey Date]],"MMMM")</f>
        <v>9 - September</v>
      </c>
      <c r="CJ118" t="str">
        <f>TEXT(Table2[[#This Row],[Survey Date]],"DD-MMMM")</f>
        <v>02-September</v>
      </c>
      <c r="CK118" t="str">
        <f>"WK "&amp;WEEKNUM(Table2[[#This Row],[Survey Date]],1)</f>
        <v>WK 35</v>
      </c>
      <c r="CL118" t="str">
        <f>VLOOKUP(Table2[[#This Row],[ATTUID]],Roster!C:F,4,FALSE)</f>
        <v>Super 3</v>
      </c>
      <c r="CM118" t="str">
        <f>VLOOKUP(Table2[[#This Row],[ATTUID]],Roster!C:J,8,FALSE)</f>
        <v>agent 53</v>
      </c>
      <c r="CN118" t="str">
        <f>VLOOKUP(Table2[[#This Row],[ATTUID]],Roster!C:X,22,FALSE)</f>
        <v>Wave 24</v>
      </c>
      <c r="CO118">
        <f>IF(Table2[[#This Row],[Request Resolved]]="Yes",1,0)</f>
        <v>1</v>
      </c>
      <c r="CP118">
        <f>IF(Table2[[#This Row],[Request Resolved]]="No",1,0)</f>
        <v>0</v>
      </c>
    </row>
    <row r="119" spans="1:94" x14ac:dyDescent="0.25">
      <c r="A119" s="35">
        <v>322206</v>
      </c>
      <c r="B119" s="12" t="s">
        <v>1297</v>
      </c>
      <c r="C119" s="12" t="s">
        <v>1297</v>
      </c>
      <c r="D119" s="12" t="s">
        <v>1297</v>
      </c>
      <c r="E119" t="s">
        <v>1144</v>
      </c>
      <c r="F119" t="s">
        <v>1309</v>
      </c>
      <c r="G119" s="35">
        <v>277512</v>
      </c>
      <c r="H119" t="s">
        <v>219</v>
      </c>
      <c r="I119" s="35">
        <v>881144</v>
      </c>
      <c r="J119" t="s">
        <v>219</v>
      </c>
      <c r="K119" s="14">
        <v>45171.474305555603</v>
      </c>
      <c r="L119" s="14">
        <v>45170.681250000001</v>
      </c>
      <c r="M119" s="15" t="s">
        <v>220</v>
      </c>
      <c r="N119" s="15" t="s">
        <v>229</v>
      </c>
      <c r="O119" s="15" t="s">
        <v>220</v>
      </c>
      <c r="P119" s="15" t="s">
        <v>221</v>
      </c>
      <c r="Q119" s="15" t="s">
        <v>219</v>
      </c>
      <c r="R119" s="15" t="s">
        <v>229</v>
      </c>
      <c r="S119" s="15" t="s">
        <v>221</v>
      </c>
      <c r="T119" s="15" t="s">
        <v>316</v>
      </c>
      <c r="U119" s="15" t="s">
        <v>219</v>
      </c>
      <c r="V119" t="s">
        <v>224</v>
      </c>
      <c r="W119" t="s">
        <v>254</v>
      </c>
      <c r="X119" t="s">
        <v>224</v>
      </c>
      <c r="Y119" t="s">
        <v>254</v>
      </c>
      <c r="Z119" t="s">
        <v>317</v>
      </c>
      <c r="AA119" t="s">
        <v>219</v>
      </c>
      <c r="AB119" t="s">
        <v>317</v>
      </c>
      <c r="AC119" t="s">
        <v>219</v>
      </c>
      <c r="AD119" s="12" t="s">
        <v>1297</v>
      </c>
      <c r="AE119" t="s">
        <v>227</v>
      </c>
      <c r="AF119" s="12" t="s">
        <v>1297</v>
      </c>
      <c r="AG119" t="s">
        <v>1703</v>
      </c>
      <c r="AH119" t="s">
        <v>228</v>
      </c>
      <c r="AI119" s="12" t="s">
        <v>1297</v>
      </c>
      <c r="AJ119" s="12" t="s">
        <v>1297</v>
      </c>
      <c r="AK119" s="12" t="s">
        <v>1297</v>
      </c>
      <c r="AL119" s="12" t="s">
        <v>1297</v>
      </c>
      <c r="AM119" s="12" t="s">
        <v>1297</v>
      </c>
      <c r="AN119" t="s">
        <v>219</v>
      </c>
      <c r="AO119" t="s">
        <v>219</v>
      </c>
      <c r="AP119" t="s">
        <v>229</v>
      </c>
      <c r="AQ119" t="s">
        <v>230</v>
      </c>
      <c r="AR119" t="s">
        <v>231</v>
      </c>
      <c r="AS119" t="s">
        <v>232</v>
      </c>
      <c r="AT119" t="s">
        <v>220</v>
      </c>
      <c r="AU119" t="s">
        <v>233</v>
      </c>
      <c r="AV119" t="s">
        <v>1820</v>
      </c>
      <c r="AW119" t="s">
        <v>219</v>
      </c>
      <c r="AX119" t="s">
        <v>1703</v>
      </c>
      <c r="AY119" t="s">
        <v>219</v>
      </c>
      <c r="AZ119" t="s">
        <v>219</v>
      </c>
      <c r="BA119" t="s">
        <v>219</v>
      </c>
      <c r="BB119" t="s">
        <v>219</v>
      </c>
      <c r="BC119" t="s">
        <v>234</v>
      </c>
      <c r="BD119" s="12" t="s">
        <v>1297</v>
      </c>
      <c r="BE119" t="s">
        <v>304</v>
      </c>
      <c r="BF119" t="s">
        <v>1297</v>
      </c>
      <c r="BG119" t="s">
        <v>1297</v>
      </c>
      <c r="BH119" t="s">
        <v>543</v>
      </c>
      <c r="BI119" t="s">
        <v>544</v>
      </c>
      <c r="BJ119" t="s">
        <v>388</v>
      </c>
      <c r="BK119" t="s">
        <v>1297</v>
      </c>
      <c r="BL119" t="s">
        <v>229</v>
      </c>
      <c r="BM119" t="s">
        <v>219</v>
      </c>
      <c r="BN119" t="s">
        <v>545</v>
      </c>
      <c r="BO119" t="s">
        <v>219</v>
      </c>
      <c r="BP119" t="s">
        <v>219</v>
      </c>
      <c r="BQ119" t="s">
        <v>1297</v>
      </c>
      <c r="BR119" t="s">
        <v>240</v>
      </c>
      <c r="BS119" t="s">
        <v>1703</v>
      </c>
      <c r="BT119" t="s">
        <v>1703</v>
      </c>
      <c r="BU119" t="s">
        <v>219</v>
      </c>
      <c r="BV119" t="s">
        <v>241</v>
      </c>
      <c r="BW119" t="s">
        <v>220</v>
      </c>
      <c r="BX119" t="s">
        <v>219</v>
      </c>
      <c r="BY119">
        <v>790296887454</v>
      </c>
      <c r="BZ119" t="s">
        <v>242</v>
      </c>
      <c r="CA119" t="s">
        <v>1703</v>
      </c>
      <c r="CB119" s="14">
        <v>45173.248552974503</v>
      </c>
      <c r="CC119" t="s">
        <v>1703</v>
      </c>
      <c r="CD119" t="s">
        <v>1703</v>
      </c>
      <c r="CE119">
        <f>IFERROR(VLOOKUP(Table2[[#This Row],[Overall Rep Satisfaction]],$CS$2:$CV$21,2,FALSE),"")</f>
        <v>0</v>
      </c>
      <c r="CF119">
        <f>IFERROR(VLOOKUP(Table2[[#This Row],[Overall Rep Satisfaction]],$CS$2:$CV$21,3,FALSE),"")</f>
        <v>0</v>
      </c>
      <c r="CG119">
        <f>IFERROR(VLOOKUP(Table2[[#This Row],[Overall Rep Satisfaction]],$CS$2:$CV$21,4,FALSE),"")</f>
        <v>1</v>
      </c>
      <c r="CH119">
        <f>IFERROR(SUM(Table2[[#This Row],[Promoter]:[Detractor]],),"")</f>
        <v>1</v>
      </c>
      <c r="CI119" t="str">
        <f>TEXT(MONTH(Table2[[#This Row],[Survey Date]]),"##")&amp;" - "&amp;TEXT(Table2[[#This Row],[Survey Date]],"MMMM")</f>
        <v>9 - September</v>
      </c>
      <c r="CJ119" t="str">
        <f>TEXT(Table2[[#This Row],[Survey Date]],"DD-MMMM")</f>
        <v>02-September</v>
      </c>
      <c r="CK119" t="str">
        <f>"WK "&amp;WEEKNUM(Table2[[#This Row],[Survey Date]],1)</f>
        <v>WK 35</v>
      </c>
      <c r="CL119" t="str">
        <f>VLOOKUP(Table2[[#This Row],[ATTUID]],Roster!C:F,4,FALSE)</f>
        <v>Super 6</v>
      </c>
      <c r="CM119" t="str">
        <f>VLOOKUP(Table2[[#This Row],[ATTUID]],Roster!C:J,8,FALSE)</f>
        <v>agent 12</v>
      </c>
      <c r="CN119" t="str">
        <f>VLOOKUP(Table2[[#This Row],[ATTUID]],Roster!C:X,22,FALSE)</f>
        <v>Wave 12 A</v>
      </c>
      <c r="CO119">
        <f>IF(Table2[[#This Row],[Request Resolved]]="Yes",1,0)</f>
        <v>0</v>
      </c>
      <c r="CP119">
        <f>IF(Table2[[#This Row],[Request Resolved]]="No",1,0)</f>
        <v>1</v>
      </c>
    </row>
    <row r="120" spans="1:94" x14ac:dyDescent="0.25">
      <c r="A120" s="35">
        <v>214206</v>
      </c>
      <c r="B120" s="12" t="s">
        <v>1297</v>
      </c>
      <c r="C120" s="12" t="s">
        <v>1297</v>
      </c>
      <c r="D120" s="12" t="s">
        <v>1297</v>
      </c>
      <c r="E120" t="s">
        <v>1267</v>
      </c>
      <c r="F120" t="s">
        <v>1439</v>
      </c>
      <c r="G120" s="35">
        <v>188917</v>
      </c>
      <c r="H120" t="s">
        <v>219</v>
      </c>
      <c r="I120" s="35">
        <v>728512</v>
      </c>
      <c r="J120" t="s">
        <v>219</v>
      </c>
      <c r="K120" s="14">
        <v>45171.474999999999</v>
      </c>
      <c r="L120" s="14">
        <v>45170.5180555556</v>
      </c>
      <c r="M120" s="15" t="s">
        <v>220</v>
      </c>
      <c r="N120" s="15" t="s">
        <v>229</v>
      </c>
      <c r="O120" s="15" t="s">
        <v>220</v>
      </c>
      <c r="P120" s="15" t="s">
        <v>392</v>
      </c>
      <c r="Q120" s="15" t="s">
        <v>219</v>
      </c>
      <c r="R120" s="15" t="s">
        <v>219</v>
      </c>
      <c r="S120" s="15" t="s">
        <v>325</v>
      </c>
      <c r="T120" s="15" t="s">
        <v>316</v>
      </c>
      <c r="U120" s="15" t="s">
        <v>219</v>
      </c>
      <c r="V120" t="s">
        <v>290</v>
      </c>
      <c r="W120" t="s">
        <v>280</v>
      </c>
      <c r="X120" t="s">
        <v>290</v>
      </c>
      <c r="Y120" t="s">
        <v>280</v>
      </c>
      <c r="Z120" t="s">
        <v>317</v>
      </c>
      <c r="AA120" t="s">
        <v>219</v>
      </c>
      <c r="AB120" t="s">
        <v>317</v>
      </c>
      <c r="AC120" t="s">
        <v>219</v>
      </c>
      <c r="AD120" s="12" t="s">
        <v>1297</v>
      </c>
      <c r="AE120" t="s">
        <v>227</v>
      </c>
      <c r="AF120" s="12" t="s">
        <v>1297</v>
      </c>
      <c r="AG120" t="s">
        <v>1703</v>
      </c>
      <c r="AH120" t="s">
        <v>228</v>
      </c>
      <c r="AI120" s="12" t="s">
        <v>1297</v>
      </c>
      <c r="AJ120" s="12" t="s">
        <v>1297</v>
      </c>
      <c r="AK120" s="12" t="s">
        <v>1297</v>
      </c>
      <c r="AL120" s="12" t="s">
        <v>1297</v>
      </c>
      <c r="AM120" s="12" t="s">
        <v>1297</v>
      </c>
      <c r="AN120" t="s">
        <v>219</v>
      </c>
      <c r="AO120" t="s">
        <v>219</v>
      </c>
      <c r="AP120" t="s">
        <v>229</v>
      </c>
      <c r="AQ120" t="s">
        <v>230</v>
      </c>
      <c r="AR120" t="s">
        <v>247</v>
      </c>
      <c r="AS120" t="s">
        <v>383</v>
      </c>
      <c r="AT120" t="s">
        <v>220</v>
      </c>
      <c r="AU120" t="s">
        <v>233</v>
      </c>
      <c r="AV120" t="s">
        <v>1821</v>
      </c>
      <c r="AW120" t="s">
        <v>219</v>
      </c>
      <c r="AX120" t="s">
        <v>1703</v>
      </c>
      <c r="AY120" t="s">
        <v>219</v>
      </c>
      <c r="AZ120" t="s">
        <v>219</v>
      </c>
      <c r="BA120" t="s">
        <v>219</v>
      </c>
      <c r="BB120" t="s">
        <v>219</v>
      </c>
      <c r="BC120" t="s">
        <v>234</v>
      </c>
      <c r="BD120" s="12" t="s">
        <v>1297</v>
      </c>
      <c r="BE120" t="s">
        <v>267</v>
      </c>
      <c r="BF120" t="s">
        <v>1297</v>
      </c>
      <c r="BG120" t="s">
        <v>1297</v>
      </c>
      <c r="BH120" t="s">
        <v>305</v>
      </c>
      <c r="BI120" t="s">
        <v>306</v>
      </c>
      <c r="BJ120" t="s">
        <v>269</v>
      </c>
      <c r="BK120" t="s">
        <v>1297</v>
      </c>
      <c r="BL120" t="s">
        <v>229</v>
      </c>
      <c r="BM120" t="s">
        <v>219</v>
      </c>
      <c r="BN120" t="s">
        <v>308</v>
      </c>
      <c r="BO120" t="s">
        <v>219</v>
      </c>
      <c r="BP120" t="s">
        <v>219</v>
      </c>
      <c r="BQ120" t="s">
        <v>1297</v>
      </c>
      <c r="BR120" t="s">
        <v>253</v>
      </c>
      <c r="BS120" t="s">
        <v>1703</v>
      </c>
      <c r="BT120" t="s">
        <v>1703</v>
      </c>
      <c r="BU120" t="s">
        <v>219</v>
      </c>
      <c r="BV120" t="s">
        <v>241</v>
      </c>
      <c r="BW120" t="s">
        <v>220</v>
      </c>
      <c r="BX120" t="s">
        <v>219</v>
      </c>
      <c r="BY120">
        <v>800029318378</v>
      </c>
      <c r="BZ120" t="s">
        <v>242</v>
      </c>
      <c r="CA120" t="s">
        <v>1703</v>
      </c>
      <c r="CB120" s="14">
        <v>45173.248552974503</v>
      </c>
      <c r="CC120" t="s">
        <v>1703</v>
      </c>
      <c r="CD120" t="s">
        <v>1703</v>
      </c>
      <c r="CE120">
        <f>IFERROR(VLOOKUP(Table2[[#This Row],[Overall Rep Satisfaction]],$CS$2:$CV$21,2,FALSE),"")</f>
        <v>0</v>
      </c>
      <c r="CF120">
        <f>IFERROR(VLOOKUP(Table2[[#This Row],[Overall Rep Satisfaction]],$CS$2:$CV$21,3,FALSE),"")</f>
        <v>0</v>
      </c>
      <c r="CG120">
        <f>IFERROR(VLOOKUP(Table2[[#This Row],[Overall Rep Satisfaction]],$CS$2:$CV$21,4,FALSE),"")</f>
        <v>1</v>
      </c>
      <c r="CH120">
        <f>IFERROR(SUM(Table2[[#This Row],[Promoter]:[Detractor]],),"")</f>
        <v>1</v>
      </c>
      <c r="CI120" t="str">
        <f>TEXT(MONTH(Table2[[#This Row],[Survey Date]]),"##")&amp;" - "&amp;TEXT(Table2[[#This Row],[Survey Date]],"MMMM")</f>
        <v>9 - September</v>
      </c>
      <c r="CJ120" t="str">
        <f>TEXT(Table2[[#This Row],[Survey Date]],"DD-MMMM")</f>
        <v>02-September</v>
      </c>
      <c r="CK120" t="str">
        <f>"WK "&amp;WEEKNUM(Table2[[#This Row],[Survey Date]],1)</f>
        <v>WK 35</v>
      </c>
      <c r="CL120" t="str">
        <f>VLOOKUP(Table2[[#This Row],[ATTUID]],Roster!C:F,4,FALSE)</f>
        <v>Super 7</v>
      </c>
      <c r="CM120" t="str">
        <f>VLOOKUP(Table2[[#This Row],[ATTUID]],Roster!C:J,8,FALSE)</f>
        <v>agent 142</v>
      </c>
      <c r="CN120" t="str">
        <f>VLOOKUP(Table2[[#This Row],[ATTUID]],Roster!C:X,22,FALSE)</f>
        <v>Wave 31</v>
      </c>
      <c r="CO120">
        <f>IF(Table2[[#This Row],[Request Resolved]]="Yes",1,0)</f>
        <v>0</v>
      </c>
      <c r="CP120">
        <f>IF(Table2[[#This Row],[Request Resolved]]="No",1,0)</f>
        <v>1</v>
      </c>
    </row>
    <row r="121" spans="1:94" x14ac:dyDescent="0.25">
      <c r="A121" s="35">
        <v>318206</v>
      </c>
      <c r="B121" s="12" t="s">
        <v>1297</v>
      </c>
      <c r="C121" s="12" t="s">
        <v>1297</v>
      </c>
      <c r="D121" s="12" t="s">
        <v>1297</v>
      </c>
      <c r="E121" t="s">
        <v>1224</v>
      </c>
      <c r="F121" t="s">
        <v>1390</v>
      </c>
      <c r="G121" s="35">
        <v>803205</v>
      </c>
      <c r="H121" t="s">
        <v>219</v>
      </c>
      <c r="I121" s="35">
        <v>399578</v>
      </c>
      <c r="J121" t="s">
        <v>219</v>
      </c>
      <c r="K121" s="14">
        <v>45171.474999999999</v>
      </c>
      <c r="L121" s="14">
        <v>45170.631249999999</v>
      </c>
      <c r="M121" s="15" t="s">
        <v>220</v>
      </c>
      <c r="N121" s="15" t="s">
        <v>220</v>
      </c>
      <c r="O121" s="15" t="s">
        <v>220</v>
      </c>
      <c r="P121" s="15" t="s">
        <v>223</v>
      </c>
      <c r="Q121" s="15" t="s">
        <v>219</v>
      </c>
      <c r="R121" s="15" t="s">
        <v>219</v>
      </c>
      <c r="S121" s="15" t="s">
        <v>223</v>
      </c>
      <c r="T121" s="15" t="s">
        <v>221</v>
      </c>
      <c r="U121" s="15" t="s">
        <v>219</v>
      </c>
      <c r="V121" t="s">
        <v>265</v>
      </c>
      <c r="W121" t="s">
        <v>225</v>
      </c>
      <c r="X121" t="s">
        <v>265</v>
      </c>
      <c r="Y121" t="s">
        <v>225</v>
      </c>
      <c r="Z121" t="s">
        <v>226</v>
      </c>
      <c r="AA121" t="s">
        <v>219</v>
      </c>
      <c r="AB121" t="s">
        <v>226</v>
      </c>
      <c r="AC121" t="s">
        <v>219</v>
      </c>
      <c r="AD121" s="12" t="s">
        <v>1297</v>
      </c>
      <c r="AE121" t="s">
        <v>227</v>
      </c>
      <c r="AF121" s="12" t="s">
        <v>1297</v>
      </c>
      <c r="AG121" t="s">
        <v>1703</v>
      </c>
      <c r="AH121" t="s">
        <v>228</v>
      </c>
      <c r="AI121" s="12" t="s">
        <v>1297</v>
      </c>
      <c r="AJ121" s="12" t="s">
        <v>1297</v>
      </c>
      <c r="AK121" s="12" t="s">
        <v>1297</v>
      </c>
      <c r="AL121" s="12" t="s">
        <v>1297</v>
      </c>
      <c r="AM121" s="12" t="s">
        <v>1297</v>
      </c>
      <c r="AN121" t="s">
        <v>219</v>
      </c>
      <c r="AO121" t="s">
        <v>219</v>
      </c>
      <c r="AP121" t="s">
        <v>229</v>
      </c>
      <c r="AQ121" t="s">
        <v>230</v>
      </c>
      <c r="AR121" t="s">
        <v>273</v>
      </c>
      <c r="AS121" t="s">
        <v>370</v>
      </c>
      <c r="AT121" t="s">
        <v>220</v>
      </c>
      <c r="AU121" t="s">
        <v>233</v>
      </c>
      <c r="AV121" t="s">
        <v>1822</v>
      </c>
      <c r="AW121" t="s">
        <v>219</v>
      </c>
      <c r="AX121" t="s">
        <v>1703</v>
      </c>
      <c r="AY121" t="s">
        <v>219</v>
      </c>
      <c r="AZ121" t="s">
        <v>219</v>
      </c>
      <c r="BA121" t="s">
        <v>219</v>
      </c>
      <c r="BB121" t="s">
        <v>219</v>
      </c>
      <c r="BC121" t="s">
        <v>234</v>
      </c>
      <c r="BD121" s="12" t="s">
        <v>1297</v>
      </c>
      <c r="BE121" t="s">
        <v>259</v>
      </c>
      <c r="BF121" t="s">
        <v>1297</v>
      </c>
      <c r="BG121" t="s">
        <v>1297</v>
      </c>
      <c r="BH121" t="s">
        <v>260</v>
      </c>
      <c r="BI121" t="s">
        <v>268</v>
      </c>
      <c r="BJ121" t="s">
        <v>353</v>
      </c>
      <c r="BK121" t="s">
        <v>1297</v>
      </c>
      <c r="BL121" t="s">
        <v>229</v>
      </c>
      <c r="BM121" t="s">
        <v>219</v>
      </c>
      <c r="BN121" t="s">
        <v>270</v>
      </c>
      <c r="BO121" t="s">
        <v>219</v>
      </c>
      <c r="BP121" t="s">
        <v>219</v>
      </c>
      <c r="BQ121" t="s">
        <v>1297</v>
      </c>
      <c r="BR121" t="s">
        <v>279</v>
      </c>
      <c r="BS121" t="s">
        <v>1703</v>
      </c>
      <c r="BT121" t="s">
        <v>1703</v>
      </c>
      <c r="BU121" t="s">
        <v>219</v>
      </c>
      <c r="BV121" t="s">
        <v>241</v>
      </c>
      <c r="BW121" t="s">
        <v>220</v>
      </c>
      <c r="BX121" t="s">
        <v>219</v>
      </c>
      <c r="BY121">
        <v>800629422586</v>
      </c>
      <c r="BZ121" t="s">
        <v>242</v>
      </c>
      <c r="CA121" t="s">
        <v>1703</v>
      </c>
      <c r="CB121" s="14">
        <v>45173.248552974503</v>
      </c>
      <c r="CC121" t="s">
        <v>1703</v>
      </c>
      <c r="CD121" t="s">
        <v>1703</v>
      </c>
      <c r="CE121">
        <f>IFERROR(VLOOKUP(Table2[[#This Row],[Overall Rep Satisfaction]],$CS$2:$CV$21,2,FALSE),"")</f>
        <v>1</v>
      </c>
      <c r="CF121">
        <f>IFERROR(VLOOKUP(Table2[[#This Row],[Overall Rep Satisfaction]],$CS$2:$CV$21,3,FALSE),"")</f>
        <v>0</v>
      </c>
      <c r="CG121">
        <f>IFERROR(VLOOKUP(Table2[[#This Row],[Overall Rep Satisfaction]],$CS$2:$CV$21,4,FALSE),"")</f>
        <v>0</v>
      </c>
      <c r="CH121">
        <f>IFERROR(SUM(Table2[[#This Row],[Promoter]:[Detractor]],),"")</f>
        <v>1</v>
      </c>
      <c r="CI121" t="str">
        <f>TEXT(MONTH(Table2[[#This Row],[Survey Date]]),"##")&amp;" - "&amp;TEXT(Table2[[#This Row],[Survey Date]],"MMMM")</f>
        <v>9 - September</v>
      </c>
      <c r="CJ121" t="str">
        <f>TEXT(Table2[[#This Row],[Survey Date]],"DD-MMMM")</f>
        <v>02-September</v>
      </c>
      <c r="CK121" t="str">
        <f>"WK "&amp;WEEKNUM(Table2[[#This Row],[Survey Date]],1)</f>
        <v>WK 35</v>
      </c>
      <c r="CL121" t="str">
        <f>VLOOKUP(Table2[[#This Row],[ATTUID]],Roster!C:F,4,FALSE)</f>
        <v>Super 7</v>
      </c>
      <c r="CM121" t="str">
        <f>VLOOKUP(Table2[[#This Row],[ATTUID]],Roster!C:J,8,FALSE)</f>
        <v>agent 93</v>
      </c>
      <c r="CN121" t="str">
        <f>VLOOKUP(Table2[[#This Row],[ATTUID]],Roster!C:X,22,FALSE)</f>
        <v>Wave 28</v>
      </c>
      <c r="CO121">
        <f>IF(Table2[[#This Row],[Request Resolved]]="Yes",1,0)</f>
        <v>1</v>
      </c>
      <c r="CP121">
        <f>IF(Table2[[#This Row],[Request Resolved]]="No",1,0)</f>
        <v>0</v>
      </c>
    </row>
    <row r="122" spans="1:94" x14ac:dyDescent="0.25">
      <c r="A122" s="35">
        <v>204206</v>
      </c>
      <c r="B122" s="12" t="s">
        <v>1297</v>
      </c>
      <c r="C122" s="12" t="s">
        <v>1297</v>
      </c>
      <c r="D122" s="12" t="s">
        <v>1297</v>
      </c>
      <c r="E122" t="s">
        <v>1154</v>
      </c>
      <c r="F122" t="s">
        <v>1319</v>
      </c>
      <c r="G122" s="35">
        <v>194573</v>
      </c>
      <c r="H122" t="s">
        <v>219</v>
      </c>
      <c r="I122" s="35">
        <v>994383</v>
      </c>
      <c r="J122" t="s">
        <v>219</v>
      </c>
      <c r="K122" s="14">
        <v>45171.477083333302</v>
      </c>
      <c r="L122" s="14">
        <v>45170.858333333301</v>
      </c>
      <c r="M122" s="15" t="s">
        <v>220</v>
      </c>
      <c r="N122" s="15" t="s">
        <v>220</v>
      </c>
      <c r="O122" s="15" t="s">
        <v>220</v>
      </c>
      <c r="P122" s="15" t="s">
        <v>546</v>
      </c>
      <c r="Q122" s="15" t="s">
        <v>221</v>
      </c>
      <c r="R122" s="15" t="s">
        <v>219</v>
      </c>
      <c r="S122" s="15" t="s">
        <v>291</v>
      </c>
      <c r="T122" s="15" t="s">
        <v>371</v>
      </c>
      <c r="U122" s="15" t="s">
        <v>219</v>
      </c>
      <c r="V122" t="s">
        <v>265</v>
      </c>
      <c r="W122" t="s">
        <v>293</v>
      </c>
      <c r="X122" t="s">
        <v>265</v>
      </c>
      <c r="Y122" t="s">
        <v>293</v>
      </c>
      <c r="Z122" t="s">
        <v>226</v>
      </c>
      <c r="AA122" t="s">
        <v>219</v>
      </c>
      <c r="AB122" t="s">
        <v>226</v>
      </c>
      <c r="AC122" t="s">
        <v>219</v>
      </c>
      <c r="AD122" s="12" t="s">
        <v>1297</v>
      </c>
      <c r="AE122" t="s">
        <v>227</v>
      </c>
      <c r="AF122" s="12" t="s">
        <v>1297</v>
      </c>
      <c r="AG122" t="s">
        <v>1703</v>
      </c>
      <c r="AH122" t="s">
        <v>228</v>
      </c>
      <c r="AI122" s="12" t="s">
        <v>1297</v>
      </c>
      <c r="AJ122" s="12" t="s">
        <v>1297</v>
      </c>
      <c r="AK122" s="12" t="s">
        <v>1297</v>
      </c>
      <c r="AL122" s="12" t="s">
        <v>1297</v>
      </c>
      <c r="AM122" s="12" t="s">
        <v>1297</v>
      </c>
      <c r="AN122" t="s">
        <v>219</v>
      </c>
      <c r="AO122" t="s">
        <v>219</v>
      </c>
      <c r="AP122" t="s">
        <v>229</v>
      </c>
      <c r="AQ122" t="s">
        <v>230</v>
      </c>
      <c r="AR122" t="s">
        <v>231</v>
      </c>
      <c r="AS122" t="s">
        <v>403</v>
      </c>
      <c r="AT122" t="s">
        <v>220</v>
      </c>
      <c r="AU122" t="s">
        <v>233</v>
      </c>
      <c r="AV122" t="s">
        <v>1823</v>
      </c>
      <c r="AW122" t="s">
        <v>219</v>
      </c>
      <c r="AX122" t="s">
        <v>1703</v>
      </c>
      <c r="AY122" t="s">
        <v>219</v>
      </c>
      <c r="AZ122" t="s">
        <v>219</v>
      </c>
      <c r="BA122" t="s">
        <v>219</v>
      </c>
      <c r="BB122" t="s">
        <v>219</v>
      </c>
      <c r="BC122" t="s">
        <v>234</v>
      </c>
      <c r="BD122" s="12" t="s">
        <v>1297</v>
      </c>
      <c r="BE122" t="s">
        <v>451</v>
      </c>
      <c r="BF122" t="s">
        <v>1297</v>
      </c>
      <c r="BG122" t="s">
        <v>1297</v>
      </c>
      <c r="BH122" t="s">
        <v>260</v>
      </c>
      <c r="BI122" t="s">
        <v>268</v>
      </c>
      <c r="BJ122" t="s">
        <v>404</v>
      </c>
      <c r="BK122" t="s">
        <v>1297</v>
      </c>
      <c r="BL122" t="s">
        <v>229</v>
      </c>
      <c r="BM122" t="s">
        <v>219</v>
      </c>
      <c r="BN122" t="s">
        <v>270</v>
      </c>
      <c r="BO122" t="s">
        <v>219</v>
      </c>
      <c r="BP122" t="s">
        <v>219</v>
      </c>
      <c r="BQ122" t="s">
        <v>1297</v>
      </c>
      <c r="BR122" t="s">
        <v>240</v>
      </c>
      <c r="BS122" t="s">
        <v>1703</v>
      </c>
      <c r="BT122" t="s">
        <v>1703</v>
      </c>
      <c r="BU122" t="s">
        <v>219</v>
      </c>
      <c r="BV122" t="s">
        <v>241</v>
      </c>
      <c r="BW122" t="s">
        <v>220</v>
      </c>
      <c r="BX122" t="s">
        <v>219</v>
      </c>
      <c r="BY122">
        <v>800126393601</v>
      </c>
      <c r="BZ122" t="s">
        <v>242</v>
      </c>
      <c r="CA122" t="s">
        <v>1703</v>
      </c>
      <c r="CB122" s="14">
        <v>45172.245019756898</v>
      </c>
      <c r="CC122" t="s">
        <v>1703</v>
      </c>
      <c r="CD122" t="s">
        <v>1703</v>
      </c>
      <c r="CE122">
        <f>IFERROR(VLOOKUP(Table2[[#This Row],[Overall Rep Satisfaction]],$CS$2:$CV$21,2,FALSE),"")</f>
        <v>1</v>
      </c>
      <c r="CF122">
        <f>IFERROR(VLOOKUP(Table2[[#This Row],[Overall Rep Satisfaction]],$CS$2:$CV$21,3,FALSE),"")</f>
        <v>0</v>
      </c>
      <c r="CG122">
        <f>IFERROR(VLOOKUP(Table2[[#This Row],[Overall Rep Satisfaction]],$CS$2:$CV$21,4,FALSE),"")</f>
        <v>0</v>
      </c>
      <c r="CH122">
        <f>IFERROR(SUM(Table2[[#This Row],[Promoter]:[Detractor]],),"")</f>
        <v>1</v>
      </c>
      <c r="CI122" t="str">
        <f>TEXT(MONTH(Table2[[#This Row],[Survey Date]]),"##")&amp;" - "&amp;TEXT(Table2[[#This Row],[Survey Date]],"MMMM")</f>
        <v>9 - September</v>
      </c>
      <c r="CJ122" t="str">
        <f>TEXT(Table2[[#This Row],[Survey Date]],"DD-MMMM")</f>
        <v>02-September</v>
      </c>
      <c r="CK122" t="str">
        <f>"WK "&amp;WEEKNUM(Table2[[#This Row],[Survey Date]],1)</f>
        <v>WK 35</v>
      </c>
      <c r="CL122" t="str">
        <f>VLOOKUP(Table2[[#This Row],[ATTUID]],Roster!C:F,4,FALSE)</f>
        <v>Super 9</v>
      </c>
      <c r="CM122" t="str">
        <f>VLOOKUP(Table2[[#This Row],[ATTUID]],Roster!C:J,8,FALSE)</f>
        <v>agent 22</v>
      </c>
      <c r="CN122" t="str">
        <f>VLOOKUP(Table2[[#This Row],[ATTUID]],Roster!C:X,22,FALSE)</f>
        <v>Wave 16</v>
      </c>
      <c r="CO122">
        <f>IF(Table2[[#This Row],[Request Resolved]]="Yes",1,0)</f>
        <v>1</v>
      </c>
      <c r="CP122">
        <f>IF(Table2[[#This Row],[Request Resolved]]="No",1,0)</f>
        <v>0</v>
      </c>
    </row>
    <row r="123" spans="1:94" x14ac:dyDescent="0.25">
      <c r="A123" s="35">
        <v>212206</v>
      </c>
      <c r="B123" s="12" t="s">
        <v>1297</v>
      </c>
      <c r="C123" s="12" t="s">
        <v>1297</v>
      </c>
      <c r="D123" s="12" t="s">
        <v>1297</v>
      </c>
      <c r="E123" t="s">
        <v>1188</v>
      </c>
      <c r="F123" t="s">
        <v>1353</v>
      </c>
      <c r="G123" s="35">
        <v>160515</v>
      </c>
      <c r="H123" t="s">
        <v>219</v>
      </c>
      <c r="I123" s="35">
        <v>302199</v>
      </c>
      <c r="J123" t="s">
        <v>219</v>
      </c>
      <c r="K123" s="14">
        <v>45171.481249999997</v>
      </c>
      <c r="L123" s="14">
        <v>45170.511111111096</v>
      </c>
      <c r="M123" s="15" t="s">
        <v>220</v>
      </c>
      <c r="N123" s="15" t="s">
        <v>220</v>
      </c>
      <c r="O123" s="15" t="s">
        <v>220</v>
      </c>
      <c r="P123" s="15" t="s">
        <v>223</v>
      </c>
      <c r="Q123" s="15" t="s">
        <v>547</v>
      </c>
      <c r="R123" s="15" t="s">
        <v>219</v>
      </c>
      <c r="S123" s="15" t="s">
        <v>223</v>
      </c>
      <c r="T123" s="15" t="s">
        <v>221</v>
      </c>
      <c r="U123" s="15" t="s">
        <v>219</v>
      </c>
      <c r="V123" t="s">
        <v>265</v>
      </c>
      <c r="W123" t="s">
        <v>225</v>
      </c>
      <c r="X123" t="s">
        <v>265</v>
      </c>
      <c r="Y123" t="s">
        <v>225</v>
      </c>
      <c r="Z123" t="s">
        <v>226</v>
      </c>
      <c r="AA123" t="s">
        <v>219</v>
      </c>
      <c r="AB123" t="s">
        <v>226</v>
      </c>
      <c r="AC123" t="s">
        <v>219</v>
      </c>
      <c r="AD123" s="12" t="s">
        <v>1297</v>
      </c>
      <c r="AE123" t="s">
        <v>227</v>
      </c>
      <c r="AF123" s="12" t="s">
        <v>1297</v>
      </c>
      <c r="AG123" t="s">
        <v>1703</v>
      </c>
      <c r="AH123" t="s">
        <v>228</v>
      </c>
      <c r="AI123" s="12" t="s">
        <v>1297</v>
      </c>
      <c r="AJ123" s="12" t="s">
        <v>1297</v>
      </c>
      <c r="AK123" s="12" t="s">
        <v>1297</v>
      </c>
      <c r="AL123" s="12" t="s">
        <v>1297</v>
      </c>
      <c r="AM123" s="12" t="s">
        <v>1297</v>
      </c>
      <c r="AN123" t="s">
        <v>219</v>
      </c>
      <c r="AO123" t="s">
        <v>219</v>
      </c>
      <c r="AP123" t="s">
        <v>229</v>
      </c>
      <c r="AQ123" t="s">
        <v>230</v>
      </c>
      <c r="AR123" t="s">
        <v>247</v>
      </c>
      <c r="AS123" t="s">
        <v>531</v>
      </c>
      <c r="AT123" t="s">
        <v>220</v>
      </c>
      <c r="AU123" t="s">
        <v>233</v>
      </c>
      <c r="AV123" t="s">
        <v>1824</v>
      </c>
      <c r="AW123" t="s">
        <v>219</v>
      </c>
      <c r="AX123" t="s">
        <v>1703</v>
      </c>
      <c r="AY123" t="s">
        <v>219</v>
      </c>
      <c r="AZ123" t="s">
        <v>219</v>
      </c>
      <c r="BA123" t="s">
        <v>219</v>
      </c>
      <c r="BB123" t="s">
        <v>219</v>
      </c>
      <c r="BC123" t="s">
        <v>234</v>
      </c>
      <c r="BD123" s="12" t="s">
        <v>1297</v>
      </c>
      <c r="BE123" t="s">
        <v>304</v>
      </c>
      <c r="BF123" t="s">
        <v>1297</v>
      </c>
      <c r="BG123" t="s">
        <v>1297</v>
      </c>
      <c r="BH123" t="s">
        <v>305</v>
      </c>
      <c r="BI123" t="s">
        <v>357</v>
      </c>
      <c r="BJ123" t="s">
        <v>379</v>
      </c>
      <c r="BK123" t="s">
        <v>1297</v>
      </c>
      <c r="BL123" t="s">
        <v>229</v>
      </c>
      <c r="BM123" t="s">
        <v>219</v>
      </c>
      <c r="BN123" t="s">
        <v>360</v>
      </c>
      <c r="BO123" t="s">
        <v>219</v>
      </c>
      <c r="BP123" t="s">
        <v>219</v>
      </c>
      <c r="BQ123" t="s">
        <v>1297</v>
      </c>
      <c r="BR123" t="s">
        <v>240</v>
      </c>
      <c r="BS123" t="s">
        <v>1703</v>
      </c>
      <c r="BT123" t="s">
        <v>1703</v>
      </c>
      <c r="BU123" t="s">
        <v>219</v>
      </c>
      <c r="BV123" t="s">
        <v>241</v>
      </c>
      <c r="BW123" t="s">
        <v>220</v>
      </c>
      <c r="BX123" t="s">
        <v>219</v>
      </c>
      <c r="BY123">
        <v>800182136071</v>
      </c>
      <c r="BZ123" t="s">
        <v>242</v>
      </c>
      <c r="CA123" t="s">
        <v>1703</v>
      </c>
      <c r="CB123" s="14">
        <v>45172.245019756898</v>
      </c>
      <c r="CC123" t="s">
        <v>1703</v>
      </c>
      <c r="CD123" t="s">
        <v>1703</v>
      </c>
      <c r="CE123">
        <f>IFERROR(VLOOKUP(Table2[[#This Row],[Overall Rep Satisfaction]],$CS$2:$CV$21,2,FALSE),"")</f>
        <v>1</v>
      </c>
      <c r="CF123">
        <f>IFERROR(VLOOKUP(Table2[[#This Row],[Overall Rep Satisfaction]],$CS$2:$CV$21,3,FALSE),"")</f>
        <v>0</v>
      </c>
      <c r="CG123">
        <f>IFERROR(VLOOKUP(Table2[[#This Row],[Overall Rep Satisfaction]],$CS$2:$CV$21,4,FALSE),"")</f>
        <v>0</v>
      </c>
      <c r="CH123">
        <f>IFERROR(SUM(Table2[[#This Row],[Promoter]:[Detractor]],),"")</f>
        <v>1</v>
      </c>
      <c r="CI123" t="str">
        <f>TEXT(MONTH(Table2[[#This Row],[Survey Date]]),"##")&amp;" - "&amp;TEXT(Table2[[#This Row],[Survey Date]],"MMMM")</f>
        <v>9 - September</v>
      </c>
      <c r="CJ123" t="str">
        <f>TEXT(Table2[[#This Row],[Survey Date]],"DD-MMMM")</f>
        <v>02-September</v>
      </c>
      <c r="CK123" t="str">
        <f>"WK "&amp;WEEKNUM(Table2[[#This Row],[Survey Date]],1)</f>
        <v>WK 35</v>
      </c>
      <c r="CL123" t="str">
        <f>VLOOKUP(Table2[[#This Row],[ATTUID]],Roster!C:F,4,FALSE)</f>
        <v>Super 3</v>
      </c>
      <c r="CM123" t="str">
        <f>VLOOKUP(Table2[[#This Row],[ATTUID]],Roster!C:J,8,FALSE)</f>
        <v>agent 56</v>
      </c>
      <c r="CN123" t="str">
        <f>VLOOKUP(Table2[[#This Row],[ATTUID]],Roster!C:X,22,FALSE)</f>
        <v>Wave 24</v>
      </c>
      <c r="CO123">
        <f>IF(Table2[[#This Row],[Request Resolved]]="Yes",1,0)</f>
        <v>1</v>
      </c>
      <c r="CP123">
        <f>IF(Table2[[#This Row],[Request Resolved]]="No",1,0)</f>
        <v>0</v>
      </c>
    </row>
    <row r="124" spans="1:94" ht="30" x14ac:dyDescent="0.25">
      <c r="A124" s="35">
        <v>257206</v>
      </c>
      <c r="B124" s="12" t="s">
        <v>1297</v>
      </c>
      <c r="C124" s="12" t="s">
        <v>1297</v>
      </c>
      <c r="D124" s="12" t="s">
        <v>1297</v>
      </c>
      <c r="E124" t="s">
        <v>1258</v>
      </c>
      <c r="F124" t="s">
        <v>1429</v>
      </c>
      <c r="G124" s="35">
        <v>914580</v>
      </c>
      <c r="H124" t="s">
        <v>219</v>
      </c>
      <c r="I124" s="35">
        <v>878328</v>
      </c>
      <c r="J124" t="s">
        <v>219</v>
      </c>
      <c r="K124" s="14">
        <v>45171.4819444444</v>
      </c>
      <c r="L124" s="14">
        <v>45170.695138888899</v>
      </c>
      <c r="M124" s="15" t="s">
        <v>220</v>
      </c>
      <c r="N124" s="15" t="s">
        <v>229</v>
      </c>
      <c r="O124" s="15" t="s">
        <v>220</v>
      </c>
      <c r="P124" s="15" t="s">
        <v>334</v>
      </c>
      <c r="Q124" s="15" t="s">
        <v>548</v>
      </c>
      <c r="R124" s="15" t="s">
        <v>219</v>
      </c>
      <c r="S124" s="15" t="s">
        <v>291</v>
      </c>
      <c r="T124" s="15" t="s">
        <v>316</v>
      </c>
      <c r="U124" s="15" t="s">
        <v>219</v>
      </c>
      <c r="V124" t="s">
        <v>309</v>
      </c>
      <c r="W124" t="s">
        <v>293</v>
      </c>
      <c r="X124" t="s">
        <v>309</v>
      </c>
      <c r="Y124" t="s">
        <v>293</v>
      </c>
      <c r="Z124" t="s">
        <v>317</v>
      </c>
      <c r="AA124" t="s">
        <v>219</v>
      </c>
      <c r="AB124" t="s">
        <v>317</v>
      </c>
      <c r="AC124" t="s">
        <v>219</v>
      </c>
      <c r="AD124" s="12" t="s">
        <v>1297</v>
      </c>
      <c r="AE124" t="s">
        <v>227</v>
      </c>
      <c r="AF124" s="12" t="s">
        <v>1297</v>
      </c>
      <c r="AG124" t="s">
        <v>1703</v>
      </c>
      <c r="AH124" t="s">
        <v>228</v>
      </c>
      <c r="AI124" s="12" t="s">
        <v>1297</v>
      </c>
      <c r="AJ124" s="12" t="s">
        <v>1297</v>
      </c>
      <c r="AK124" s="12" t="s">
        <v>1297</v>
      </c>
      <c r="AL124" s="12" t="s">
        <v>1297</v>
      </c>
      <c r="AM124" s="12" t="s">
        <v>1297</v>
      </c>
      <c r="AN124" t="s">
        <v>219</v>
      </c>
      <c r="AO124" t="s">
        <v>219</v>
      </c>
      <c r="AP124" t="s">
        <v>229</v>
      </c>
      <c r="AQ124" t="s">
        <v>230</v>
      </c>
      <c r="AR124" t="s">
        <v>231</v>
      </c>
      <c r="AS124" t="s">
        <v>429</v>
      </c>
      <c r="AT124" t="s">
        <v>220</v>
      </c>
      <c r="AU124" t="s">
        <v>233</v>
      </c>
      <c r="AV124" t="s">
        <v>1825</v>
      </c>
      <c r="AW124" t="s">
        <v>219</v>
      </c>
      <c r="AX124" t="s">
        <v>1703</v>
      </c>
      <c r="AY124" t="s">
        <v>219</v>
      </c>
      <c r="AZ124" t="s">
        <v>219</v>
      </c>
      <c r="BA124" t="s">
        <v>219</v>
      </c>
      <c r="BB124" t="s">
        <v>219</v>
      </c>
      <c r="BC124" t="s">
        <v>234</v>
      </c>
      <c r="BD124" s="12" t="s">
        <v>1297</v>
      </c>
      <c r="BE124" t="s">
        <v>259</v>
      </c>
      <c r="BF124" t="s">
        <v>1297</v>
      </c>
      <c r="BG124" t="s">
        <v>1297</v>
      </c>
      <c r="BH124" t="s">
        <v>305</v>
      </c>
      <c r="BI124" t="s">
        <v>525</v>
      </c>
      <c r="BJ124" t="s">
        <v>536</v>
      </c>
      <c r="BK124" t="s">
        <v>1297</v>
      </c>
      <c r="BL124" t="s">
        <v>229</v>
      </c>
      <c r="BM124" t="s">
        <v>219</v>
      </c>
      <c r="BN124" t="s">
        <v>549</v>
      </c>
      <c r="BO124" t="s">
        <v>219</v>
      </c>
      <c r="BP124" t="s">
        <v>219</v>
      </c>
      <c r="BQ124" t="s">
        <v>1297</v>
      </c>
      <c r="BR124" t="s">
        <v>253</v>
      </c>
      <c r="BS124" t="s">
        <v>1703</v>
      </c>
      <c r="BT124" t="s">
        <v>1703</v>
      </c>
      <c r="BU124" t="s">
        <v>219</v>
      </c>
      <c r="BV124" t="s">
        <v>241</v>
      </c>
      <c r="BW124" t="s">
        <v>220</v>
      </c>
      <c r="BX124" t="s">
        <v>219</v>
      </c>
      <c r="BY124">
        <v>801183454024</v>
      </c>
      <c r="BZ124" t="s">
        <v>242</v>
      </c>
      <c r="CA124" t="s">
        <v>1703</v>
      </c>
      <c r="CB124" s="14">
        <v>45172.245019756898</v>
      </c>
      <c r="CC124" t="s">
        <v>1703</v>
      </c>
      <c r="CD124" t="s">
        <v>1703</v>
      </c>
      <c r="CE124">
        <f>IFERROR(VLOOKUP(Table2[[#This Row],[Overall Rep Satisfaction]],$CS$2:$CV$21,2,FALSE),"")</f>
        <v>1</v>
      </c>
      <c r="CF124">
        <f>IFERROR(VLOOKUP(Table2[[#This Row],[Overall Rep Satisfaction]],$CS$2:$CV$21,3,FALSE),"")</f>
        <v>0</v>
      </c>
      <c r="CG124">
        <f>IFERROR(VLOOKUP(Table2[[#This Row],[Overall Rep Satisfaction]],$CS$2:$CV$21,4,FALSE),"")</f>
        <v>0</v>
      </c>
      <c r="CH124">
        <f>IFERROR(SUM(Table2[[#This Row],[Promoter]:[Detractor]],),"")</f>
        <v>1</v>
      </c>
      <c r="CI124" t="str">
        <f>TEXT(MONTH(Table2[[#This Row],[Survey Date]]),"##")&amp;" - "&amp;TEXT(Table2[[#This Row],[Survey Date]],"MMMM")</f>
        <v>9 - September</v>
      </c>
      <c r="CJ124" t="str">
        <f>TEXT(Table2[[#This Row],[Survey Date]],"DD-MMMM")</f>
        <v>02-September</v>
      </c>
      <c r="CK124" t="str">
        <f>"WK "&amp;WEEKNUM(Table2[[#This Row],[Survey Date]],1)</f>
        <v>WK 35</v>
      </c>
      <c r="CL124" t="str">
        <f>VLOOKUP(Table2[[#This Row],[ATTUID]],Roster!C:F,4,FALSE)</f>
        <v>Super 3</v>
      </c>
      <c r="CM124" t="str">
        <f>VLOOKUP(Table2[[#This Row],[ATTUID]],Roster!C:J,8,FALSE)</f>
        <v>agent 132</v>
      </c>
      <c r="CN124" t="str">
        <f>VLOOKUP(Table2[[#This Row],[ATTUID]],Roster!C:X,22,FALSE)</f>
        <v>Wave 31</v>
      </c>
      <c r="CO124">
        <f>IF(Table2[[#This Row],[Request Resolved]]="Yes",1,0)</f>
        <v>0</v>
      </c>
      <c r="CP124">
        <f>IF(Table2[[#This Row],[Request Resolved]]="No",1,0)</f>
        <v>1</v>
      </c>
    </row>
    <row r="125" spans="1:94" x14ac:dyDescent="0.25">
      <c r="A125" s="35">
        <v>988206</v>
      </c>
      <c r="B125" s="12" t="s">
        <v>1297</v>
      </c>
      <c r="C125" s="12" t="s">
        <v>1297</v>
      </c>
      <c r="D125" s="12" t="s">
        <v>1297</v>
      </c>
      <c r="E125" t="s">
        <v>1196</v>
      </c>
      <c r="F125" t="s">
        <v>1361</v>
      </c>
      <c r="G125" s="35">
        <v>576618</v>
      </c>
      <c r="H125" t="s">
        <v>219</v>
      </c>
      <c r="I125" s="35">
        <v>800383</v>
      </c>
      <c r="J125" t="s">
        <v>219</v>
      </c>
      <c r="K125" s="14">
        <v>45171.492361111101</v>
      </c>
      <c r="L125" s="14">
        <v>45170.566666666702</v>
      </c>
      <c r="M125" s="15" t="s">
        <v>220</v>
      </c>
      <c r="N125" s="15" t="s">
        <v>220</v>
      </c>
      <c r="O125" s="15" t="s">
        <v>220</v>
      </c>
      <c r="P125" s="15" t="s">
        <v>334</v>
      </c>
      <c r="Q125" s="15" t="s">
        <v>550</v>
      </c>
      <c r="R125" s="15" t="s">
        <v>219</v>
      </c>
      <c r="S125" s="15" t="s">
        <v>223</v>
      </c>
      <c r="T125" s="15" t="s">
        <v>221</v>
      </c>
      <c r="U125" s="15" t="s">
        <v>219</v>
      </c>
      <c r="V125" t="s">
        <v>309</v>
      </c>
      <c r="W125" t="s">
        <v>225</v>
      </c>
      <c r="X125" t="s">
        <v>309</v>
      </c>
      <c r="Y125" t="s">
        <v>225</v>
      </c>
      <c r="Z125" t="s">
        <v>226</v>
      </c>
      <c r="AA125" t="s">
        <v>219</v>
      </c>
      <c r="AB125" t="s">
        <v>226</v>
      </c>
      <c r="AC125" t="s">
        <v>219</v>
      </c>
      <c r="AD125" s="12" t="s">
        <v>1297</v>
      </c>
      <c r="AE125" t="s">
        <v>227</v>
      </c>
      <c r="AF125" s="12" t="s">
        <v>1297</v>
      </c>
      <c r="AG125" t="s">
        <v>1703</v>
      </c>
      <c r="AH125" t="s">
        <v>228</v>
      </c>
      <c r="AI125" s="12" t="s">
        <v>1297</v>
      </c>
      <c r="AJ125" s="12" t="s">
        <v>1297</v>
      </c>
      <c r="AK125" s="12" t="s">
        <v>1297</v>
      </c>
      <c r="AL125" s="12" t="s">
        <v>1297</v>
      </c>
      <c r="AM125" s="12" t="s">
        <v>1297</v>
      </c>
      <c r="AN125" t="s">
        <v>219</v>
      </c>
      <c r="AO125" t="s">
        <v>219</v>
      </c>
      <c r="AP125" t="s">
        <v>229</v>
      </c>
      <c r="AQ125" t="s">
        <v>230</v>
      </c>
      <c r="AR125" t="s">
        <v>281</v>
      </c>
      <c r="AS125" t="s">
        <v>361</v>
      </c>
      <c r="AT125" t="s">
        <v>220</v>
      </c>
      <c r="AU125" t="s">
        <v>233</v>
      </c>
      <c r="AV125" t="s">
        <v>1826</v>
      </c>
      <c r="AW125" t="s">
        <v>219</v>
      </c>
      <c r="AX125" t="s">
        <v>1703</v>
      </c>
      <c r="AY125" t="s">
        <v>219</v>
      </c>
      <c r="AZ125" t="s">
        <v>219</v>
      </c>
      <c r="BA125" t="s">
        <v>219</v>
      </c>
      <c r="BB125" t="s">
        <v>219</v>
      </c>
      <c r="BC125" t="s">
        <v>234</v>
      </c>
      <c r="BD125" s="12" t="s">
        <v>1297</v>
      </c>
      <c r="BE125" t="s">
        <v>259</v>
      </c>
      <c r="BF125" t="s">
        <v>1297</v>
      </c>
      <c r="BG125" t="s">
        <v>1297</v>
      </c>
      <c r="BH125" t="s">
        <v>344</v>
      </c>
      <c r="BI125" t="s">
        <v>345</v>
      </c>
      <c r="BJ125" t="s">
        <v>404</v>
      </c>
      <c r="BK125" t="s">
        <v>1297</v>
      </c>
      <c r="BL125" t="s">
        <v>229</v>
      </c>
      <c r="BM125" t="s">
        <v>219</v>
      </c>
      <c r="BN125" t="s">
        <v>347</v>
      </c>
      <c r="BO125" t="s">
        <v>219</v>
      </c>
      <c r="BP125" t="s">
        <v>219</v>
      </c>
      <c r="BQ125" t="s">
        <v>1297</v>
      </c>
      <c r="BR125" t="s">
        <v>279</v>
      </c>
      <c r="BS125" t="s">
        <v>1703</v>
      </c>
      <c r="BT125" t="s">
        <v>1703</v>
      </c>
      <c r="BU125" t="s">
        <v>219</v>
      </c>
      <c r="BV125" t="s">
        <v>241</v>
      </c>
      <c r="BW125" t="s">
        <v>220</v>
      </c>
      <c r="BX125" t="s">
        <v>219</v>
      </c>
      <c r="BY125">
        <v>801108847937</v>
      </c>
      <c r="BZ125" t="s">
        <v>242</v>
      </c>
      <c r="CA125" t="s">
        <v>1703</v>
      </c>
      <c r="CB125" s="14">
        <v>45172.245019756898</v>
      </c>
      <c r="CC125" t="s">
        <v>1703</v>
      </c>
      <c r="CD125" t="s">
        <v>1703</v>
      </c>
      <c r="CE125">
        <f>IFERROR(VLOOKUP(Table2[[#This Row],[Overall Rep Satisfaction]],$CS$2:$CV$21,2,FALSE),"")</f>
        <v>1</v>
      </c>
      <c r="CF125">
        <f>IFERROR(VLOOKUP(Table2[[#This Row],[Overall Rep Satisfaction]],$CS$2:$CV$21,3,FALSE),"")</f>
        <v>0</v>
      </c>
      <c r="CG125">
        <f>IFERROR(VLOOKUP(Table2[[#This Row],[Overall Rep Satisfaction]],$CS$2:$CV$21,4,FALSE),"")</f>
        <v>0</v>
      </c>
      <c r="CH125">
        <f>IFERROR(SUM(Table2[[#This Row],[Promoter]:[Detractor]],),"")</f>
        <v>1</v>
      </c>
      <c r="CI125" t="str">
        <f>TEXT(MONTH(Table2[[#This Row],[Survey Date]]),"##")&amp;" - "&amp;TEXT(Table2[[#This Row],[Survey Date]],"MMMM")</f>
        <v>9 - September</v>
      </c>
      <c r="CJ125" t="str">
        <f>TEXT(Table2[[#This Row],[Survey Date]],"DD-MMMM")</f>
        <v>02-September</v>
      </c>
      <c r="CK125" t="str">
        <f>"WK "&amp;WEEKNUM(Table2[[#This Row],[Survey Date]],1)</f>
        <v>WK 35</v>
      </c>
      <c r="CL125" t="str">
        <f>VLOOKUP(Table2[[#This Row],[ATTUID]],Roster!C:F,4,FALSE)</f>
        <v>Super 9</v>
      </c>
      <c r="CM125" t="str">
        <f>VLOOKUP(Table2[[#This Row],[ATTUID]],Roster!C:J,8,FALSE)</f>
        <v>agent 64</v>
      </c>
      <c r="CN125" t="str">
        <f>VLOOKUP(Table2[[#This Row],[ATTUID]],Roster!C:X,22,FALSE)</f>
        <v>Wave 25</v>
      </c>
      <c r="CO125">
        <f>IF(Table2[[#This Row],[Request Resolved]]="Yes",1,0)</f>
        <v>1</v>
      </c>
      <c r="CP125">
        <f>IF(Table2[[#This Row],[Request Resolved]]="No",1,0)</f>
        <v>0</v>
      </c>
    </row>
    <row r="126" spans="1:94" x14ac:dyDescent="0.25">
      <c r="A126" s="35">
        <v>989206</v>
      </c>
      <c r="B126" s="12" t="s">
        <v>1297</v>
      </c>
      <c r="C126" s="12" t="s">
        <v>1297</v>
      </c>
      <c r="D126" s="12" t="s">
        <v>1297</v>
      </c>
      <c r="E126" t="s">
        <v>1224</v>
      </c>
      <c r="F126" t="s">
        <v>1390</v>
      </c>
      <c r="G126" s="35">
        <v>203205</v>
      </c>
      <c r="H126" t="s">
        <v>219</v>
      </c>
      <c r="I126" s="35">
        <v>45578</v>
      </c>
      <c r="J126" t="s">
        <v>219</v>
      </c>
      <c r="K126" s="14">
        <v>45171.493750000001</v>
      </c>
      <c r="L126" s="14">
        <v>45170.430555555598</v>
      </c>
      <c r="M126" s="15" t="s">
        <v>220</v>
      </c>
      <c r="N126" s="15" t="s">
        <v>229</v>
      </c>
      <c r="O126" s="15" t="s">
        <v>220</v>
      </c>
      <c r="P126" s="15" t="s">
        <v>334</v>
      </c>
      <c r="Q126" s="15" t="s">
        <v>551</v>
      </c>
      <c r="R126" s="15" t="s">
        <v>219</v>
      </c>
      <c r="S126" s="15" t="s">
        <v>334</v>
      </c>
      <c r="T126" s="15" t="s">
        <v>316</v>
      </c>
      <c r="U126" s="15" t="s">
        <v>219</v>
      </c>
      <c r="V126" t="s">
        <v>309</v>
      </c>
      <c r="W126" t="s">
        <v>309</v>
      </c>
      <c r="X126" t="s">
        <v>309</v>
      </c>
      <c r="Y126" t="s">
        <v>309</v>
      </c>
      <c r="Z126" t="s">
        <v>317</v>
      </c>
      <c r="AA126" t="s">
        <v>219</v>
      </c>
      <c r="AB126" t="s">
        <v>317</v>
      </c>
      <c r="AC126" t="s">
        <v>219</v>
      </c>
      <c r="AD126" s="12" t="s">
        <v>1297</v>
      </c>
      <c r="AE126" t="s">
        <v>227</v>
      </c>
      <c r="AF126" s="12" t="s">
        <v>1297</v>
      </c>
      <c r="AG126" t="s">
        <v>1703</v>
      </c>
      <c r="AH126" t="s">
        <v>228</v>
      </c>
      <c r="AI126" s="12" t="s">
        <v>1297</v>
      </c>
      <c r="AJ126" s="12" t="s">
        <v>1297</v>
      </c>
      <c r="AK126" s="12" t="s">
        <v>1297</v>
      </c>
      <c r="AL126" s="12" t="s">
        <v>1297</v>
      </c>
      <c r="AM126" s="12" t="s">
        <v>1297</v>
      </c>
      <c r="AN126" t="s">
        <v>219</v>
      </c>
      <c r="AO126" t="s">
        <v>219</v>
      </c>
      <c r="AP126" t="s">
        <v>229</v>
      </c>
      <c r="AQ126" t="s">
        <v>230</v>
      </c>
      <c r="AR126" t="s">
        <v>273</v>
      </c>
      <c r="AS126" t="s">
        <v>370</v>
      </c>
      <c r="AT126" t="s">
        <v>220</v>
      </c>
      <c r="AU126" t="s">
        <v>356</v>
      </c>
      <c r="AV126" t="s">
        <v>1827</v>
      </c>
      <c r="AW126" t="s">
        <v>219</v>
      </c>
      <c r="AX126" t="s">
        <v>1703</v>
      </c>
      <c r="AY126" t="s">
        <v>219</v>
      </c>
      <c r="AZ126" t="s">
        <v>219</v>
      </c>
      <c r="BA126" t="s">
        <v>219</v>
      </c>
      <c r="BB126" t="s">
        <v>219</v>
      </c>
      <c r="BC126" t="s">
        <v>234</v>
      </c>
      <c r="BD126" s="12" t="s">
        <v>1297</v>
      </c>
      <c r="BE126" t="s">
        <v>259</v>
      </c>
      <c r="BF126" t="s">
        <v>1297</v>
      </c>
      <c r="BG126" t="s">
        <v>1297</v>
      </c>
      <c r="BH126" t="s">
        <v>305</v>
      </c>
      <c r="BI126" t="s">
        <v>357</v>
      </c>
      <c r="BJ126" t="s">
        <v>353</v>
      </c>
      <c r="BK126" t="s">
        <v>1297</v>
      </c>
      <c r="BL126" t="s">
        <v>229</v>
      </c>
      <c r="BM126" t="s">
        <v>219</v>
      </c>
      <c r="BN126" t="s">
        <v>358</v>
      </c>
      <c r="BO126" t="s">
        <v>219</v>
      </c>
      <c r="BP126" t="s">
        <v>219</v>
      </c>
      <c r="BQ126" t="s">
        <v>1297</v>
      </c>
      <c r="BR126" t="s">
        <v>279</v>
      </c>
      <c r="BS126" t="s">
        <v>1703</v>
      </c>
      <c r="BT126" t="s">
        <v>1703</v>
      </c>
      <c r="BU126" t="s">
        <v>219</v>
      </c>
      <c r="BV126" t="s">
        <v>241</v>
      </c>
      <c r="BW126" t="s">
        <v>220</v>
      </c>
      <c r="BX126" t="s">
        <v>219</v>
      </c>
      <c r="BY126">
        <v>800460536035</v>
      </c>
      <c r="BZ126" t="s">
        <v>242</v>
      </c>
      <c r="CA126" t="s">
        <v>1703</v>
      </c>
      <c r="CB126" s="14">
        <v>45172.245019756898</v>
      </c>
      <c r="CC126" t="s">
        <v>1703</v>
      </c>
      <c r="CD126" t="s">
        <v>1703</v>
      </c>
      <c r="CE126">
        <f>IFERROR(VLOOKUP(Table2[[#This Row],[Overall Rep Satisfaction]],$CS$2:$CV$21,2,FALSE),"")</f>
        <v>0</v>
      </c>
      <c r="CF126">
        <f>IFERROR(VLOOKUP(Table2[[#This Row],[Overall Rep Satisfaction]],$CS$2:$CV$21,3,FALSE),"")</f>
        <v>1</v>
      </c>
      <c r="CG126">
        <f>IFERROR(VLOOKUP(Table2[[#This Row],[Overall Rep Satisfaction]],$CS$2:$CV$21,4,FALSE),"")</f>
        <v>0</v>
      </c>
      <c r="CH126">
        <f>IFERROR(SUM(Table2[[#This Row],[Promoter]:[Detractor]],),"")</f>
        <v>1</v>
      </c>
      <c r="CI126" t="str">
        <f>TEXT(MONTH(Table2[[#This Row],[Survey Date]]),"##")&amp;" - "&amp;TEXT(Table2[[#This Row],[Survey Date]],"MMMM")</f>
        <v>9 - September</v>
      </c>
      <c r="CJ126" t="str">
        <f>TEXT(Table2[[#This Row],[Survey Date]],"DD-MMMM")</f>
        <v>02-September</v>
      </c>
      <c r="CK126" t="str">
        <f>"WK "&amp;WEEKNUM(Table2[[#This Row],[Survey Date]],1)</f>
        <v>WK 35</v>
      </c>
      <c r="CL126" t="str">
        <f>VLOOKUP(Table2[[#This Row],[ATTUID]],Roster!C:F,4,FALSE)</f>
        <v>Super 7</v>
      </c>
      <c r="CM126" t="str">
        <f>VLOOKUP(Table2[[#This Row],[ATTUID]],Roster!C:J,8,FALSE)</f>
        <v>agent 93</v>
      </c>
      <c r="CN126" t="str">
        <f>VLOOKUP(Table2[[#This Row],[ATTUID]],Roster!C:X,22,FALSE)</f>
        <v>Wave 28</v>
      </c>
      <c r="CO126">
        <f>IF(Table2[[#This Row],[Request Resolved]]="Yes",1,0)</f>
        <v>0</v>
      </c>
      <c r="CP126">
        <f>IF(Table2[[#This Row],[Request Resolved]]="No",1,0)</f>
        <v>1</v>
      </c>
    </row>
    <row r="127" spans="1:94" x14ac:dyDescent="0.25">
      <c r="A127" s="35">
        <v>991206</v>
      </c>
      <c r="B127" s="12" t="s">
        <v>1297</v>
      </c>
      <c r="C127" s="12" t="s">
        <v>1297</v>
      </c>
      <c r="D127" s="12" t="s">
        <v>1297</v>
      </c>
      <c r="E127" t="s">
        <v>1139</v>
      </c>
      <c r="F127" t="s">
        <v>1304</v>
      </c>
      <c r="G127" s="35">
        <v>220737</v>
      </c>
      <c r="H127" t="s">
        <v>219</v>
      </c>
      <c r="I127" s="35">
        <v>727144</v>
      </c>
      <c r="J127" t="s">
        <v>219</v>
      </c>
      <c r="K127" s="14">
        <v>45171.495833333298</v>
      </c>
      <c r="L127" s="14">
        <v>45170.514583333301</v>
      </c>
      <c r="M127" s="15" t="s">
        <v>220</v>
      </c>
      <c r="N127" s="15" t="s">
        <v>220</v>
      </c>
      <c r="O127" s="15" t="s">
        <v>220</v>
      </c>
      <c r="P127" s="15" t="s">
        <v>244</v>
      </c>
      <c r="Q127" s="15" t="s">
        <v>552</v>
      </c>
      <c r="R127" s="15" t="s">
        <v>219</v>
      </c>
      <c r="S127" s="15" t="s">
        <v>223</v>
      </c>
      <c r="T127" s="15" t="s">
        <v>221</v>
      </c>
      <c r="U127" s="15" t="s">
        <v>219</v>
      </c>
      <c r="V127" t="s">
        <v>246</v>
      </c>
      <c r="W127" t="s">
        <v>225</v>
      </c>
      <c r="X127" t="s">
        <v>246</v>
      </c>
      <c r="Y127" t="s">
        <v>225</v>
      </c>
      <c r="Z127" t="s">
        <v>226</v>
      </c>
      <c r="AA127" t="s">
        <v>219</v>
      </c>
      <c r="AB127" t="s">
        <v>226</v>
      </c>
      <c r="AC127" t="s">
        <v>219</v>
      </c>
      <c r="AD127" s="12" t="s">
        <v>1297</v>
      </c>
      <c r="AE127" t="s">
        <v>227</v>
      </c>
      <c r="AF127" s="12" t="s">
        <v>1297</v>
      </c>
      <c r="AG127" t="s">
        <v>1703</v>
      </c>
      <c r="AH127" t="s">
        <v>228</v>
      </c>
      <c r="AI127" s="12" t="s">
        <v>1297</v>
      </c>
      <c r="AJ127" s="12" t="s">
        <v>1297</v>
      </c>
      <c r="AK127" s="12" t="s">
        <v>1297</v>
      </c>
      <c r="AL127" s="12" t="s">
        <v>1297</v>
      </c>
      <c r="AM127" s="12" t="s">
        <v>1297</v>
      </c>
      <c r="AN127" t="s">
        <v>219</v>
      </c>
      <c r="AO127" t="s">
        <v>219</v>
      </c>
      <c r="AP127" t="s">
        <v>229</v>
      </c>
      <c r="AQ127" t="s">
        <v>230</v>
      </c>
      <c r="AR127" t="s">
        <v>231</v>
      </c>
      <c r="AS127" t="s">
        <v>232</v>
      </c>
      <c r="AT127" t="s">
        <v>220</v>
      </c>
      <c r="AU127" t="s">
        <v>233</v>
      </c>
      <c r="AV127" t="s">
        <v>1828</v>
      </c>
      <c r="AW127" t="s">
        <v>219</v>
      </c>
      <c r="AX127" t="s">
        <v>1703</v>
      </c>
      <c r="AY127" t="s">
        <v>219</v>
      </c>
      <c r="AZ127" t="s">
        <v>219</v>
      </c>
      <c r="BA127" t="s">
        <v>219</v>
      </c>
      <c r="BB127" t="s">
        <v>219</v>
      </c>
      <c r="BC127" t="s">
        <v>234</v>
      </c>
      <c r="BD127" s="12" t="s">
        <v>1297</v>
      </c>
      <c r="BE127" t="s">
        <v>451</v>
      </c>
      <c r="BF127" t="s">
        <v>1297</v>
      </c>
      <c r="BG127" t="s">
        <v>1297</v>
      </c>
      <c r="BH127" t="s">
        <v>236</v>
      </c>
      <c r="BI127" t="s">
        <v>250</v>
      </c>
      <c r="BJ127" t="s">
        <v>388</v>
      </c>
      <c r="BK127" t="s">
        <v>1297</v>
      </c>
      <c r="BL127" t="s">
        <v>229</v>
      </c>
      <c r="BM127" t="s">
        <v>219</v>
      </c>
      <c r="BN127" t="s">
        <v>252</v>
      </c>
      <c r="BO127" t="s">
        <v>219</v>
      </c>
      <c r="BP127" t="s">
        <v>219</v>
      </c>
      <c r="BQ127" t="s">
        <v>1297</v>
      </c>
      <c r="BR127" t="s">
        <v>240</v>
      </c>
      <c r="BS127" t="s">
        <v>1703</v>
      </c>
      <c r="BT127" t="s">
        <v>1703</v>
      </c>
      <c r="BU127" t="s">
        <v>219</v>
      </c>
      <c r="BV127" t="s">
        <v>241</v>
      </c>
      <c r="BW127" t="s">
        <v>220</v>
      </c>
      <c r="BX127" t="s">
        <v>219</v>
      </c>
      <c r="BY127">
        <v>801106935367</v>
      </c>
      <c r="BZ127" t="s">
        <v>242</v>
      </c>
      <c r="CA127" t="s">
        <v>1703</v>
      </c>
      <c r="CB127" s="14">
        <v>45172.245019756898</v>
      </c>
      <c r="CC127" t="s">
        <v>1703</v>
      </c>
      <c r="CD127" t="s">
        <v>1703</v>
      </c>
      <c r="CE127">
        <f>IFERROR(VLOOKUP(Table2[[#This Row],[Overall Rep Satisfaction]],$CS$2:$CV$21,2,FALSE),"")</f>
        <v>1</v>
      </c>
      <c r="CF127">
        <f>IFERROR(VLOOKUP(Table2[[#This Row],[Overall Rep Satisfaction]],$CS$2:$CV$21,3,FALSE),"")</f>
        <v>0</v>
      </c>
      <c r="CG127">
        <f>IFERROR(VLOOKUP(Table2[[#This Row],[Overall Rep Satisfaction]],$CS$2:$CV$21,4,FALSE),"")</f>
        <v>0</v>
      </c>
      <c r="CH127">
        <f>IFERROR(SUM(Table2[[#This Row],[Promoter]:[Detractor]],),"")</f>
        <v>1</v>
      </c>
      <c r="CI127" t="str">
        <f>TEXT(MONTH(Table2[[#This Row],[Survey Date]]),"##")&amp;" - "&amp;TEXT(Table2[[#This Row],[Survey Date]],"MMMM")</f>
        <v>9 - September</v>
      </c>
      <c r="CJ127" t="str">
        <f>TEXT(Table2[[#This Row],[Survey Date]],"DD-MMMM")</f>
        <v>02-September</v>
      </c>
      <c r="CK127" t="str">
        <f>"WK "&amp;WEEKNUM(Table2[[#This Row],[Survey Date]],1)</f>
        <v>WK 35</v>
      </c>
      <c r="CL127" t="str">
        <f>VLOOKUP(Table2[[#This Row],[ATTUID]],Roster!C:F,4,FALSE)</f>
        <v>Super 5</v>
      </c>
      <c r="CM127" t="str">
        <f>VLOOKUP(Table2[[#This Row],[ATTUID]],Roster!C:J,8,FALSE)</f>
        <v>agent 7</v>
      </c>
      <c r="CN127" t="str">
        <f>VLOOKUP(Table2[[#This Row],[ATTUID]],Roster!C:X,22,FALSE)</f>
        <v>Wave 10 B</v>
      </c>
      <c r="CO127">
        <f>IF(Table2[[#This Row],[Request Resolved]]="Yes",1,0)</f>
        <v>1</v>
      </c>
      <c r="CP127">
        <f>IF(Table2[[#This Row],[Request Resolved]]="No",1,0)</f>
        <v>0</v>
      </c>
    </row>
    <row r="128" spans="1:94" x14ac:dyDescent="0.25">
      <c r="A128" s="35">
        <v>1206</v>
      </c>
      <c r="B128" s="12" t="s">
        <v>1297</v>
      </c>
      <c r="C128" s="12" t="s">
        <v>1297</v>
      </c>
      <c r="D128" s="12" t="s">
        <v>1297</v>
      </c>
      <c r="E128" t="s">
        <v>1193</v>
      </c>
      <c r="F128" t="s">
        <v>1358</v>
      </c>
      <c r="G128" s="35">
        <v>408501</v>
      </c>
      <c r="H128" t="s">
        <v>219</v>
      </c>
      <c r="I128" s="35">
        <v>554133</v>
      </c>
      <c r="J128" t="s">
        <v>219</v>
      </c>
      <c r="K128" s="14">
        <v>45171.497916666704</v>
      </c>
      <c r="L128" s="14">
        <v>45170.761805555601</v>
      </c>
      <c r="M128" s="15" t="s">
        <v>220</v>
      </c>
      <c r="N128" s="15" t="s">
        <v>229</v>
      </c>
      <c r="O128" s="15" t="s">
        <v>220</v>
      </c>
      <c r="P128" s="15" t="s">
        <v>316</v>
      </c>
      <c r="Q128" s="15" t="s">
        <v>553</v>
      </c>
      <c r="R128" s="15" t="s">
        <v>219</v>
      </c>
      <c r="S128" s="15" t="s">
        <v>392</v>
      </c>
      <c r="T128" s="15" t="s">
        <v>316</v>
      </c>
      <c r="U128" s="15" t="s">
        <v>219</v>
      </c>
      <c r="V128" t="s">
        <v>263</v>
      </c>
      <c r="W128" t="s">
        <v>290</v>
      </c>
      <c r="X128" t="s">
        <v>263</v>
      </c>
      <c r="Y128" t="s">
        <v>290</v>
      </c>
      <c r="Z128" t="s">
        <v>317</v>
      </c>
      <c r="AA128" t="s">
        <v>219</v>
      </c>
      <c r="AB128" t="s">
        <v>317</v>
      </c>
      <c r="AC128" t="s">
        <v>219</v>
      </c>
      <c r="AD128" s="12" t="s">
        <v>1297</v>
      </c>
      <c r="AE128" t="s">
        <v>227</v>
      </c>
      <c r="AF128" s="12" t="s">
        <v>1297</v>
      </c>
      <c r="AG128" t="s">
        <v>1703</v>
      </c>
      <c r="AH128" t="s">
        <v>228</v>
      </c>
      <c r="AI128" s="12" t="s">
        <v>1297</v>
      </c>
      <c r="AJ128" s="12" t="s">
        <v>1297</v>
      </c>
      <c r="AK128" s="12" t="s">
        <v>1297</v>
      </c>
      <c r="AL128" s="12" t="s">
        <v>1297</v>
      </c>
      <c r="AM128" s="12" t="s">
        <v>1297</v>
      </c>
      <c r="AN128" t="s">
        <v>219</v>
      </c>
      <c r="AO128" t="s">
        <v>219</v>
      </c>
      <c r="AP128" t="s">
        <v>229</v>
      </c>
      <c r="AQ128" t="s">
        <v>230</v>
      </c>
      <c r="AR128" t="s">
        <v>231</v>
      </c>
      <c r="AS128" t="s">
        <v>258</v>
      </c>
      <c r="AT128" t="s">
        <v>220</v>
      </c>
      <c r="AU128" t="s">
        <v>233</v>
      </c>
      <c r="AV128" t="s">
        <v>1829</v>
      </c>
      <c r="AW128" t="s">
        <v>219</v>
      </c>
      <c r="AX128" t="s">
        <v>1703</v>
      </c>
      <c r="AY128" t="s">
        <v>219</v>
      </c>
      <c r="AZ128" t="s">
        <v>219</v>
      </c>
      <c r="BA128" t="s">
        <v>219</v>
      </c>
      <c r="BB128" t="s">
        <v>219</v>
      </c>
      <c r="BC128" t="s">
        <v>234</v>
      </c>
      <c r="BD128" s="12" t="s">
        <v>1297</v>
      </c>
      <c r="BE128" t="s">
        <v>259</v>
      </c>
      <c r="BF128" t="s">
        <v>1297</v>
      </c>
      <c r="BG128" t="s">
        <v>1297</v>
      </c>
      <c r="BH128" t="s">
        <v>344</v>
      </c>
      <c r="BI128" t="s">
        <v>345</v>
      </c>
      <c r="BJ128" t="s">
        <v>261</v>
      </c>
      <c r="BK128" t="s">
        <v>1297</v>
      </c>
      <c r="BL128" t="s">
        <v>229</v>
      </c>
      <c r="BM128" t="s">
        <v>219</v>
      </c>
      <c r="BN128" t="s">
        <v>347</v>
      </c>
      <c r="BO128" t="s">
        <v>219</v>
      </c>
      <c r="BP128" t="s">
        <v>219</v>
      </c>
      <c r="BQ128" t="s">
        <v>1297</v>
      </c>
      <c r="BR128" t="s">
        <v>279</v>
      </c>
      <c r="BS128" t="s">
        <v>1703</v>
      </c>
      <c r="BT128" t="s">
        <v>1703</v>
      </c>
      <c r="BU128" t="s">
        <v>219</v>
      </c>
      <c r="BV128" t="s">
        <v>241</v>
      </c>
      <c r="BW128" t="s">
        <v>220</v>
      </c>
      <c r="BX128" t="s">
        <v>219</v>
      </c>
      <c r="BY128">
        <v>801108267498</v>
      </c>
      <c r="BZ128" t="s">
        <v>242</v>
      </c>
      <c r="CA128" t="s">
        <v>1703</v>
      </c>
      <c r="CB128" s="14">
        <v>45172.245019756898</v>
      </c>
      <c r="CC128" t="s">
        <v>1703</v>
      </c>
      <c r="CD128" t="s">
        <v>1703</v>
      </c>
      <c r="CE128">
        <f>IFERROR(VLOOKUP(Table2[[#This Row],[Overall Rep Satisfaction]],$CS$2:$CV$21,2,FALSE),"")</f>
        <v>0</v>
      </c>
      <c r="CF128">
        <f>IFERROR(VLOOKUP(Table2[[#This Row],[Overall Rep Satisfaction]],$CS$2:$CV$21,3,FALSE),"")</f>
        <v>0</v>
      </c>
      <c r="CG128">
        <f>IFERROR(VLOOKUP(Table2[[#This Row],[Overall Rep Satisfaction]],$CS$2:$CV$21,4,FALSE),"")</f>
        <v>1</v>
      </c>
      <c r="CH128">
        <f>IFERROR(SUM(Table2[[#This Row],[Promoter]:[Detractor]],),"")</f>
        <v>1</v>
      </c>
      <c r="CI128" t="str">
        <f>TEXT(MONTH(Table2[[#This Row],[Survey Date]]),"##")&amp;" - "&amp;TEXT(Table2[[#This Row],[Survey Date]],"MMMM")</f>
        <v>9 - September</v>
      </c>
      <c r="CJ128" t="str">
        <f>TEXT(Table2[[#This Row],[Survey Date]],"DD-MMMM")</f>
        <v>02-September</v>
      </c>
      <c r="CK128" t="str">
        <f>"WK "&amp;WEEKNUM(Table2[[#This Row],[Survey Date]],1)</f>
        <v>WK 35</v>
      </c>
      <c r="CL128" t="str">
        <f>VLOOKUP(Table2[[#This Row],[ATTUID]],Roster!C:F,4,FALSE)</f>
        <v>Super 1</v>
      </c>
      <c r="CM128" t="str">
        <f>VLOOKUP(Table2[[#This Row],[ATTUID]],Roster!C:J,8,FALSE)</f>
        <v>agent 61</v>
      </c>
      <c r="CN128" t="str">
        <f>VLOOKUP(Table2[[#This Row],[ATTUID]],Roster!C:X,22,FALSE)</f>
        <v>Wave 25</v>
      </c>
      <c r="CO128">
        <f>IF(Table2[[#This Row],[Request Resolved]]="Yes",1,0)</f>
        <v>0</v>
      </c>
      <c r="CP128">
        <f>IF(Table2[[#This Row],[Request Resolved]]="No",1,0)</f>
        <v>1</v>
      </c>
    </row>
    <row r="129" spans="1:94" x14ac:dyDescent="0.25">
      <c r="A129" s="35">
        <v>310206</v>
      </c>
      <c r="B129" s="12" t="s">
        <v>1297</v>
      </c>
      <c r="C129" s="12" t="s">
        <v>1297</v>
      </c>
      <c r="D129" s="12" t="s">
        <v>1297</v>
      </c>
      <c r="E129" t="s">
        <v>1188</v>
      </c>
      <c r="F129" t="s">
        <v>1353</v>
      </c>
      <c r="G129" s="35">
        <v>824205</v>
      </c>
      <c r="H129" t="s">
        <v>219</v>
      </c>
      <c r="I129" s="35">
        <v>245578</v>
      </c>
      <c r="J129" t="s">
        <v>219</v>
      </c>
      <c r="K129" s="14">
        <v>45171.499305555597</v>
      </c>
      <c r="L129" s="14">
        <v>45170.521527777797</v>
      </c>
      <c r="M129" s="15" t="s">
        <v>220</v>
      </c>
      <c r="N129" s="15" t="s">
        <v>220</v>
      </c>
      <c r="O129" s="15" t="s">
        <v>220</v>
      </c>
      <c r="P129" s="15" t="s">
        <v>392</v>
      </c>
      <c r="Q129" s="15" t="s">
        <v>219</v>
      </c>
      <c r="R129" s="15" t="s">
        <v>219</v>
      </c>
      <c r="S129" s="15" t="s">
        <v>255</v>
      </c>
      <c r="T129" s="15" t="s">
        <v>221</v>
      </c>
      <c r="U129" s="15" t="s">
        <v>219</v>
      </c>
      <c r="V129" t="s">
        <v>290</v>
      </c>
      <c r="W129" t="s">
        <v>257</v>
      </c>
      <c r="X129" t="s">
        <v>290</v>
      </c>
      <c r="Y129" t="s">
        <v>257</v>
      </c>
      <c r="Z129" t="s">
        <v>226</v>
      </c>
      <c r="AA129" t="s">
        <v>219</v>
      </c>
      <c r="AB129" t="s">
        <v>226</v>
      </c>
      <c r="AC129" t="s">
        <v>219</v>
      </c>
      <c r="AD129" s="12" t="s">
        <v>1297</v>
      </c>
      <c r="AE129" t="s">
        <v>227</v>
      </c>
      <c r="AF129" s="12" t="s">
        <v>1297</v>
      </c>
      <c r="AG129" t="s">
        <v>1703</v>
      </c>
      <c r="AH129" t="s">
        <v>228</v>
      </c>
      <c r="AI129" s="12" t="s">
        <v>1297</v>
      </c>
      <c r="AJ129" s="12" t="s">
        <v>1297</v>
      </c>
      <c r="AK129" s="12" t="s">
        <v>1297</v>
      </c>
      <c r="AL129" s="12" t="s">
        <v>1297</v>
      </c>
      <c r="AM129" s="12" t="s">
        <v>1297</v>
      </c>
      <c r="AN129" t="s">
        <v>219</v>
      </c>
      <c r="AO129" t="s">
        <v>219</v>
      </c>
      <c r="AP129" t="s">
        <v>229</v>
      </c>
      <c r="AQ129" t="s">
        <v>230</v>
      </c>
      <c r="AR129" t="s">
        <v>273</v>
      </c>
      <c r="AS129" t="s">
        <v>370</v>
      </c>
      <c r="AT129" t="s">
        <v>220</v>
      </c>
      <c r="AU129" t="s">
        <v>233</v>
      </c>
      <c r="AV129" t="s">
        <v>1830</v>
      </c>
      <c r="AW129" t="s">
        <v>219</v>
      </c>
      <c r="AX129" t="s">
        <v>1703</v>
      </c>
      <c r="AY129" t="s">
        <v>219</v>
      </c>
      <c r="AZ129" t="s">
        <v>219</v>
      </c>
      <c r="BA129" t="s">
        <v>219</v>
      </c>
      <c r="BB129" t="s">
        <v>219</v>
      </c>
      <c r="BC129" t="s">
        <v>234</v>
      </c>
      <c r="BD129" s="12" t="s">
        <v>1297</v>
      </c>
      <c r="BE129" t="s">
        <v>304</v>
      </c>
      <c r="BF129" t="s">
        <v>1297</v>
      </c>
      <c r="BG129" t="s">
        <v>1297</v>
      </c>
      <c r="BH129" t="s">
        <v>305</v>
      </c>
      <c r="BI129" t="s">
        <v>365</v>
      </c>
      <c r="BJ129" t="s">
        <v>353</v>
      </c>
      <c r="BK129" t="s">
        <v>1297</v>
      </c>
      <c r="BL129" t="s">
        <v>229</v>
      </c>
      <c r="BM129" t="s">
        <v>219</v>
      </c>
      <c r="BN129" t="s">
        <v>366</v>
      </c>
      <c r="BO129" t="s">
        <v>219</v>
      </c>
      <c r="BP129" t="s">
        <v>219</v>
      </c>
      <c r="BQ129" t="s">
        <v>1297</v>
      </c>
      <c r="BR129" t="s">
        <v>240</v>
      </c>
      <c r="BS129" t="s">
        <v>1703</v>
      </c>
      <c r="BT129" t="s">
        <v>1703</v>
      </c>
      <c r="BU129" t="s">
        <v>219</v>
      </c>
      <c r="BV129" t="s">
        <v>241</v>
      </c>
      <c r="BW129" t="s">
        <v>220</v>
      </c>
      <c r="BX129" t="s">
        <v>219</v>
      </c>
      <c r="BY129">
        <v>800157353077</v>
      </c>
      <c r="BZ129" t="s">
        <v>242</v>
      </c>
      <c r="CA129" t="s">
        <v>1703</v>
      </c>
      <c r="CB129" s="14">
        <v>45173.248552974503</v>
      </c>
      <c r="CC129" t="s">
        <v>1703</v>
      </c>
      <c r="CD129" t="s">
        <v>1703</v>
      </c>
      <c r="CE129">
        <f>IFERROR(VLOOKUP(Table2[[#This Row],[Overall Rep Satisfaction]],$CS$2:$CV$21,2,FALSE),"")</f>
        <v>0</v>
      </c>
      <c r="CF129">
        <f>IFERROR(VLOOKUP(Table2[[#This Row],[Overall Rep Satisfaction]],$CS$2:$CV$21,3,FALSE),"")</f>
        <v>1</v>
      </c>
      <c r="CG129">
        <f>IFERROR(VLOOKUP(Table2[[#This Row],[Overall Rep Satisfaction]],$CS$2:$CV$21,4,FALSE),"")</f>
        <v>0</v>
      </c>
      <c r="CH129">
        <f>IFERROR(SUM(Table2[[#This Row],[Promoter]:[Detractor]],),"")</f>
        <v>1</v>
      </c>
      <c r="CI129" t="str">
        <f>TEXT(MONTH(Table2[[#This Row],[Survey Date]]),"##")&amp;" - "&amp;TEXT(Table2[[#This Row],[Survey Date]],"MMMM")</f>
        <v>9 - September</v>
      </c>
      <c r="CJ129" t="str">
        <f>TEXT(Table2[[#This Row],[Survey Date]],"DD-MMMM")</f>
        <v>02-September</v>
      </c>
      <c r="CK129" t="str">
        <f>"WK "&amp;WEEKNUM(Table2[[#This Row],[Survey Date]],1)</f>
        <v>WK 35</v>
      </c>
      <c r="CL129" t="str">
        <f>VLOOKUP(Table2[[#This Row],[ATTUID]],Roster!C:F,4,FALSE)</f>
        <v>Super 3</v>
      </c>
      <c r="CM129" t="str">
        <f>VLOOKUP(Table2[[#This Row],[ATTUID]],Roster!C:J,8,FALSE)</f>
        <v>agent 56</v>
      </c>
      <c r="CN129" t="str">
        <f>VLOOKUP(Table2[[#This Row],[ATTUID]],Roster!C:X,22,FALSE)</f>
        <v>Wave 24</v>
      </c>
      <c r="CO129">
        <f>IF(Table2[[#This Row],[Request Resolved]]="Yes",1,0)</f>
        <v>1</v>
      </c>
      <c r="CP129">
        <f>IF(Table2[[#This Row],[Request Resolved]]="No",1,0)</f>
        <v>0</v>
      </c>
    </row>
    <row r="130" spans="1:94" x14ac:dyDescent="0.25">
      <c r="A130" s="35">
        <v>994206</v>
      </c>
      <c r="B130" s="12" t="s">
        <v>1297</v>
      </c>
      <c r="C130" s="12" t="s">
        <v>1297</v>
      </c>
      <c r="D130" s="12" t="s">
        <v>1297</v>
      </c>
      <c r="E130" t="s">
        <v>1255</v>
      </c>
      <c r="F130" t="s">
        <v>1425</v>
      </c>
      <c r="G130" s="35">
        <v>259337</v>
      </c>
      <c r="H130" t="s">
        <v>219</v>
      </c>
      <c r="I130" s="35">
        <v>514578</v>
      </c>
      <c r="J130" t="s">
        <v>219</v>
      </c>
      <c r="K130" s="14">
        <v>45171.508333333302</v>
      </c>
      <c r="L130" s="14">
        <v>45170.658333333296</v>
      </c>
      <c r="M130" s="15" t="s">
        <v>220</v>
      </c>
      <c r="N130" s="15" t="s">
        <v>220</v>
      </c>
      <c r="O130" s="15" t="s">
        <v>220</v>
      </c>
      <c r="P130" s="15" t="s">
        <v>223</v>
      </c>
      <c r="Q130" s="15" t="s">
        <v>554</v>
      </c>
      <c r="R130" s="15" t="s">
        <v>219</v>
      </c>
      <c r="S130" s="15" t="s">
        <v>223</v>
      </c>
      <c r="T130" s="15" t="s">
        <v>221</v>
      </c>
      <c r="U130" s="15" t="s">
        <v>219</v>
      </c>
      <c r="V130" t="s">
        <v>265</v>
      </c>
      <c r="W130" t="s">
        <v>225</v>
      </c>
      <c r="X130" t="s">
        <v>265</v>
      </c>
      <c r="Y130" t="s">
        <v>225</v>
      </c>
      <c r="Z130" t="s">
        <v>226</v>
      </c>
      <c r="AA130" t="s">
        <v>219</v>
      </c>
      <c r="AB130" t="s">
        <v>226</v>
      </c>
      <c r="AC130" t="s">
        <v>219</v>
      </c>
      <c r="AD130" s="12" t="s">
        <v>1297</v>
      </c>
      <c r="AE130" t="s">
        <v>227</v>
      </c>
      <c r="AF130" s="12" t="s">
        <v>1297</v>
      </c>
      <c r="AG130" t="s">
        <v>1703</v>
      </c>
      <c r="AH130" t="s">
        <v>228</v>
      </c>
      <c r="AI130" s="12" t="s">
        <v>1297</v>
      </c>
      <c r="AJ130" s="12" t="s">
        <v>1297</v>
      </c>
      <c r="AK130" s="12" t="s">
        <v>1297</v>
      </c>
      <c r="AL130" s="12" t="s">
        <v>1297</v>
      </c>
      <c r="AM130" s="12" t="s">
        <v>1297</v>
      </c>
      <c r="AN130" t="s">
        <v>219</v>
      </c>
      <c r="AO130" t="s">
        <v>219</v>
      </c>
      <c r="AP130" t="s">
        <v>229</v>
      </c>
      <c r="AQ130" t="s">
        <v>230</v>
      </c>
      <c r="AR130" t="s">
        <v>273</v>
      </c>
      <c r="AS130" t="s">
        <v>352</v>
      </c>
      <c r="AT130" t="s">
        <v>229</v>
      </c>
      <c r="AU130" t="s">
        <v>233</v>
      </c>
      <c r="AV130" t="s">
        <v>1831</v>
      </c>
      <c r="AW130" t="s">
        <v>2367</v>
      </c>
      <c r="AX130" t="s">
        <v>1703</v>
      </c>
      <c r="AY130" t="s">
        <v>219</v>
      </c>
      <c r="AZ130" t="s">
        <v>219</v>
      </c>
      <c r="BA130" t="s">
        <v>219</v>
      </c>
      <c r="BB130" t="s">
        <v>219</v>
      </c>
      <c r="BC130" t="s">
        <v>234</v>
      </c>
      <c r="BD130" s="12" t="s">
        <v>1297</v>
      </c>
      <c r="BE130" t="s">
        <v>267</v>
      </c>
      <c r="BF130" t="s">
        <v>1297</v>
      </c>
      <c r="BG130" t="s">
        <v>1297</v>
      </c>
      <c r="BH130" t="s">
        <v>543</v>
      </c>
      <c r="BI130" t="s">
        <v>544</v>
      </c>
      <c r="BJ130" t="s">
        <v>353</v>
      </c>
      <c r="BK130" t="s">
        <v>1297</v>
      </c>
      <c r="BL130" t="s">
        <v>220</v>
      </c>
      <c r="BM130" t="s">
        <v>219</v>
      </c>
      <c r="BN130" t="s">
        <v>555</v>
      </c>
      <c r="BO130" t="s">
        <v>219</v>
      </c>
      <c r="BP130" t="s">
        <v>219</v>
      </c>
      <c r="BQ130" t="s">
        <v>1297</v>
      </c>
      <c r="BR130" t="s">
        <v>296</v>
      </c>
      <c r="BS130" t="s">
        <v>1703</v>
      </c>
      <c r="BT130" t="s">
        <v>1703</v>
      </c>
      <c r="BU130" t="s">
        <v>219</v>
      </c>
      <c r="BV130" t="s">
        <v>241</v>
      </c>
      <c r="BW130" t="s">
        <v>220</v>
      </c>
      <c r="BX130" t="s">
        <v>219</v>
      </c>
      <c r="BY130">
        <v>801178801882</v>
      </c>
      <c r="BZ130" t="s">
        <v>242</v>
      </c>
      <c r="CA130" t="s">
        <v>1703</v>
      </c>
      <c r="CB130" s="14">
        <v>45172.245019756898</v>
      </c>
      <c r="CC130" t="s">
        <v>1703</v>
      </c>
      <c r="CD130" t="s">
        <v>1703</v>
      </c>
      <c r="CE130">
        <f>IFERROR(VLOOKUP(Table2[[#This Row],[Overall Rep Satisfaction]],$CS$2:$CV$21,2,FALSE),"")</f>
        <v>1</v>
      </c>
      <c r="CF130">
        <f>IFERROR(VLOOKUP(Table2[[#This Row],[Overall Rep Satisfaction]],$CS$2:$CV$21,3,FALSE),"")</f>
        <v>0</v>
      </c>
      <c r="CG130">
        <f>IFERROR(VLOOKUP(Table2[[#This Row],[Overall Rep Satisfaction]],$CS$2:$CV$21,4,FALSE),"")</f>
        <v>0</v>
      </c>
      <c r="CH130">
        <f>IFERROR(SUM(Table2[[#This Row],[Promoter]:[Detractor]],),"")</f>
        <v>1</v>
      </c>
      <c r="CI130" t="str">
        <f>TEXT(MONTH(Table2[[#This Row],[Survey Date]]),"##")&amp;" - "&amp;TEXT(Table2[[#This Row],[Survey Date]],"MMMM")</f>
        <v>9 - September</v>
      </c>
      <c r="CJ130" t="str">
        <f>TEXT(Table2[[#This Row],[Survey Date]],"DD-MMMM")</f>
        <v>02-September</v>
      </c>
      <c r="CK130" t="str">
        <f>"WK "&amp;WEEKNUM(Table2[[#This Row],[Survey Date]],1)</f>
        <v>WK 35</v>
      </c>
      <c r="CL130" t="str">
        <f>VLOOKUP(Table2[[#This Row],[ATTUID]],Roster!C:F,4,FALSE)</f>
        <v>Super 12</v>
      </c>
      <c r="CM130" t="str">
        <f>VLOOKUP(Table2[[#This Row],[ATTUID]],Roster!C:J,8,FALSE)</f>
        <v>agent 128</v>
      </c>
      <c r="CN130" t="str">
        <f>VLOOKUP(Table2[[#This Row],[ATTUID]],Roster!C:X,22,FALSE)</f>
        <v>Wave 30</v>
      </c>
      <c r="CO130">
        <f>IF(Table2[[#This Row],[Request Resolved]]="Yes",1,0)</f>
        <v>1</v>
      </c>
      <c r="CP130">
        <f>IF(Table2[[#This Row],[Request Resolved]]="No",1,0)</f>
        <v>0</v>
      </c>
    </row>
    <row r="131" spans="1:94" x14ac:dyDescent="0.25">
      <c r="A131" s="35">
        <v>980206</v>
      </c>
      <c r="B131" s="12" t="s">
        <v>1297</v>
      </c>
      <c r="C131" s="12" t="s">
        <v>1297</v>
      </c>
      <c r="D131" s="12" t="s">
        <v>1297</v>
      </c>
      <c r="E131" t="s">
        <v>1263</v>
      </c>
      <c r="F131" t="s">
        <v>1434</v>
      </c>
      <c r="G131" s="35">
        <v>412978</v>
      </c>
      <c r="H131" t="s">
        <v>219</v>
      </c>
      <c r="I131" s="35">
        <v>866155</v>
      </c>
      <c r="J131" t="s">
        <v>219</v>
      </c>
      <c r="K131" s="14">
        <v>45171.5090277778</v>
      </c>
      <c r="L131" s="14">
        <v>45170.654861111099</v>
      </c>
      <c r="M131" s="15" t="s">
        <v>220</v>
      </c>
      <c r="N131" s="15" t="s">
        <v>220</v>
      </c>
      <c r="O131" s="15" t="s">
        <v>220</v>
      </c>
      <c r="P131" s="15" t="s">
        <v>223</v>
      </c>
      <c r="Q131" s="15" t="s">
        <v>556</v>
      </c>
      <c r="R131" s="15" t="s">
        <v>219</v>
      </c>
      <c r="S131" s="15" t="s">
        <v>223</v>
      </c>
      <c r="T131" s="15" t="s">
        <v>221</v>
      </c>
      <c r="U131" s="15" t="s">
        <v>219</v>
      </c>
      <c r="V131" t="s">
        <v>265</v>
      </c>
      <c r="W131" t="s">
        <v>225</v>
      </c>
      <c r="X131" t="s">
        <v>265</v>
      </c>
      <c r="Y131" t="s">
        <v>225</v>
      </c>
      <c r="Z131" t="s">
        <v>226</v>
      </c>
      <c r="AA131" t="s">
        <v>219</v>
      </c>
      <c r="AB131" t="s">
        <v>226</v>
      </c>
      <c r="AC131" t="s">
        <v>219</v>
      </c>
      <c r="AD131" s="12" t="s">
        <v>1297</v>
      </c>
      <c r="AE131" t="s">
        <v>227</v>
      </c>
      <c r="AF131" s="12" t="s">
        <v>1297</v>
      </c>
      <c r="AG131" t="s">
        <v>1703</v>
      </c>
      <c r="AH131" t="s">
        <v>228</v>
      </c>
      <c r="AI131" s="12" t="s">
        <v>1297</v>
      </c>
      <c r="AJ131" s="12" t="s">
        <v>1297</v>
      </c>
      <c r="AK131" s="12" t="s">
        <v>1297</v>
      </c>
      <c r="AL131" s="12" t="s">
        <v>1297</v>
      </c>
      <c r="AM131" s="12" t="s">
        <v>1297</v>
      </c>
      <c r="AN131" t="s">
        <v>219</v>
      </c>
      <c r="AO131" t="s">
        <v>219</v>
      </c>
      <c r="AP131" t="s">
        <v>229</v>
      </c>
      <c r="AQ131" t="s">
        <v>230</v>
      </c>
      <c r="AR131" t="s">
        <v>247</v>
      </c>
      <c r="AS131" t="s">
        <v>248</v>
      </c>
      <c r="AT131" t="s">
        <v>220</v>
      </c>
      <c r="AU131" t="s">
        <v>233</v>
      </c>
      <c r="AV131" t="s">
        <v>1832</v>
      </c>
      <c r="AW131" t="s">
        <v>219</v>
      </c>
      <c r="AX131" t="s">
        <v>1703</v>
      </c>
      <c r="AY131" t="s">
        <v>219</v>
      </c>
      <c r="AZ131" t="s">
        <v>219</v>
      </c>
      <c r="BA131" t="s">
        <v>219</v>
      </c>
      <c r="BB131" t="s">
        <v>219</v>
      </c>
      <c r="BC131" t="s">
        <v>234</v>
      </c>
      <c r="BD131" s="12" t="s">
        <v>1297</v>
      </c>
      <c r="BE131" t="s">
        <v>304</v>
      </c>
      <c r="BF131" t="s">
        <v>1297</v>
      </c>
      <c r="BG131" t="s">
        <v>1297</v>
      </c>
      <c r="BH131" t="s">
        <v>305</v>
      </c>
      <c r="BI131" t="s">
        <v>357</v>
      </c>
      <c r="BJ131" t="s">
        <v>251</v>
      </c>
      <c r="BK131" t="s">
        <v>1297</v>
      </c>
      <c r="BL131" t="s">
        <v>229</v>
      </c>
      <c r="BM131" t="s">
        <v>219</v>
      </c>
      <c r="BN131" t="s">
        <v>360</v>
      </c>
      <c r="BO131" t="s">
        <v>219</v>
      </c>
      <c r="BP131" t="s">
        <v>219</v>
      </c>
      <c r="BQ131" t="s">
        <v>1297</v>
      </c>
      <c r="BR131" t="s">
        <v>253</v>
      </c>
      <c r="BS131" t="s">
        <v>1703</v>
      </c>
      <c r="BT131" t="s">
        <v>1703</v>
      </c>
      <c r="BU131" t="s">
        <v>219</v>
      </c>
      <c r="BV131" t="s">
        <v>241</v>
      </c>
      <c r="BW131" t="s">
        <v>220</v>
      </c>
      <c r="BX131" t="s">
        <v>219</v>
      </c>
      <c r="BY131">
        <v>800855127933</v>
      </c>
      <c r="BZ131" t="s">
        <v>242</v>
      </c>
      <c r="CA131" t="s">
        <v>1703</v>
      </c>
      <c r="CB131" s="14">
        <v>45172.245019756898</v>
      </c>
      <c r="CC131" t="s">
        <v>1703</v>
      </c>
      <c r="CD131" t="s">
        <v>1703</v>
      </c>
      <c r="CE131">
        <f>IFERROR(VLOOKUP(Table2[[#This Row],[Overall Rep Satisfaction]],$CS$2:$CV$21,2,FALSE),"")</f>
        <v>1</v>
      </c>
      <c r="CF131">
        <f>IFERROR(VLOOKUP(Table2[[#This Row],[Overall Rep Satisfaction]],$CS$2:$CV$21,3,FALSE),"")</f>
        <v>0</v>
      </c>
      <c r="CG131">
        <f>IFERROR(VLOOKUP(Table2[[#This Row],[Overall Rep Satisfaction]],$CS$2:$CV$21,4,FALSE),"")</f>
        <v>0</v>
      </c>
      <c r="CH131">
        <f>IFERROR(SUM(Table2[[#This Row],[Promoter]:[Detractor]],),"")</f>
        <v>1</v>
      </c>
      <c r="CI131" t="str">
        <f>TEXT(MONTH(Table2[[#This Row],[Survey Date]]),"##")&amp;" - "&amp;TEXT(Table2[[#This Row],[Survey Date]],"MMMM")</f>
        <v>9 - September</v>
      </c>
      <c r="CJ131" t="str">
        <f>TEXT(Table2[[#This Row],[Survey Date]],"DD-MMMM")</f>
        <v>02-September</v>
      </c>
      <c r="CK131" t="str">
        <f>"WK "&amp;WEEKNUM(Table2[[#This Row],[Survey Date]],1)</f>
        <v>WK 35</v>
      </c>
      <c r="CL131" t="str">
        <f>VLOOKUP(Table2[[#This Row],[ATTUID]],Roster!C:F,4,FALSE)</f>
        <v>Super 7</v>
      </c>
      <c r="CM131" t="str">
        <f>VLOOKUP(Table2[[#This Row],[ATTUID]],Roster!C:J,8,FALSE)</f>
        <v>agent 137</v>
      </c>
      <c r="CN131" t="str">
        <f>VLOOKUP(Table2[[#This Row],[ATTUID]],Roster!C:X,22,FALSE)</f>
        <v>Wave 31</v>
      </c>
      <c r="CO131">
        <f>IF(Table2[[#This Row],[Request Resolved]]="Yes",1,0)</f>
        <v>1</v>
      </c>
      <c r="CP131">
        <f>IF(Table2[[#This Row],[Request Resolved]]="No",1,0)</f>
        <v>0</v>
      </c>
    </row>
    <row r="132" spans="1:94" x14ac:dyDescent="0.25">
      <c r="A132" s="35">
        <v>4206</v>
      </c>
      <c r="B132" s="12" t="s">
        <v>1297</v>
      </c>
      <c r="C132" s="12" t="s">
        <v>1297</v>
      </c>
      <c r="D132" s="12" t="s">
        <v>1297</v>
      </c>
      <c r="E132" t="s">
        <v>1144</v>
      </c>
      <c r="F132" t="s">
        <v>1309</v>
      </c>
      <c r="G132" s="35">
        <v>944601</v>
      </c>
      <c r="H132" t="s">
        <v>219</v>
      </c>
      <c r="I132" s="35">
        <v>122578</v>
      </c>
      <c r="J132" t="s">
        <v>219</v>
      </c>
      <c r="K132" s="14">
        <v>45171.513888888898</v>
      </c>
      <c r="L132" s="14">
        <v>45170.565277777801</v>
      </c>
      <c r="M132" s="15" t="s">
        <v>220</v>
      </c>
      <c r="N132" s="15" t="s">
        <v>220</v>
      </c>
      <c r="O132" s="15" t="s">
        <v>220</v>
      </c>
      <c r="P132" s="15" t="s">
        <v>223</v>
      </c>
      <c r="Q132" s="15" t="s">
        <v>557</v>
      </c>
      <c r="R132" s="15" t="s">
        <v>219</v>
      </c>
      <c r="S132" s="15" t="s">
        <v>223</v>
      </c>
      <c r="T132" s="15" t="s">
        <v>221</v>
      </c>
      <c r="U132" s="15" t="s">
        <v>219</v>
      </c>
      <c r="V132" t="s">
        <v>265</v>
      </c>
      <c r="W132" t="s">
        <v>225</v>
      </c>
      <c r="X132" t="s">
        <v>265</v>
      </c>
      <c r="Y132" t="s">
        <v>225</v>
      </c>
      <c r="Z132" t="s">
        <v>226</v>
      </c>
      <c r="AA132" t="s">
        <v>219</v>
      </c>
      <c r="AB132" t="s">
        <v>226</v>
      </c>
      <c r="AC132" t="s">
        <v>219</v>
      </c>
      <c r="AD132" s="12" t="s">
        <v>1297</v>
      </c>
      <c r="AE132" t="s">
        <v>227</v>
      </c>
      <c r="AF132" s="12" t="s">
        <v>1297</v>
      </c>
      <c r="AG132" t="s">
        <v>1703</v>
      </c>
      <c r="AH132" t="s">
        <v>228</v>
      </c>
      <c r="AI132" s="12" t="s">
        <v>1297</v>
      </c>
      <c r="AJ132" s="12" t="s">
        <v>1297</v>
      </c>
      <c r="AK132" s="12" t="s">
        <v>1297</v>
      </c>
      <c r="AL132" s="12" t="s">
        <v>1297</v>
      </c>
      <c r="AM132" s="12" t="s">
        <v>1297</v>
      </c>
      <c r="AN132" t="s">
        <v>219</v>
      </c>
      <c r="AO132" t="s">
        <v>219</v>
      </c>
      <c r="AP132" t="s">
        <v>229</v>
      </c>
      <c r="AQ132" t="s">
        <v>230</v>
      </c>
      <c r="AR132" t="s">
        <v>273</v>
      </c>
      <c r="AS132" t="s">
        <v>528</v>
      </c>
      <c r="AT132" t="s">
        <v>220</v>
      </c>
      <c r="AU132" t="s">
        <v>233</v>
      </c>
      <c r="AV132" t="s">
        <v>1833</v>
      </c>
      <c r="AW132" t="s">
        <v>219</v>
      </c>
      <c r="AX132" t="s">
        <v>1703</v>
      </c>
      <c r="AY132" t="s">
        <v>219</v>
      </c>
      <c r="AZ132" t="s">
        <v>219</v>
      </c>
      <c r="BA132" t="s">
        <v>219</v>
      </c>
      <c r="BB132" t="s">
        <v>219</v>
      </c>
      <c r="BC132" t="s">
        <v>234</v>
      </c>
      <c r="BD132" s="12" t="s">
        <v>1297</v>
      </c>
      <c r="BE132" t="s">
        <v>304</v>
      </c>
      <c r="BF132" t="s">
        <v>1297</v>
      </c>
      <c r="BG132" t="s">
        <v>1297</v>
      </c>
      <c r="BH132" t="s">
        <v>236</v>
      </c>
      <c r="BI132" t="s">
        <v>328</v>
      </c>
      <c r="BJ132" t="s">
        <v>353</v>
      </c>
      <c r="BK132" t="s">
        <v>1297</v>
      </c>
      <c r="BL132" t="s">
        <v>229</v>
      </c>
      <c r="BM132" t="s">
        <v>219</v>
      </c>
      <c r="BN132" t="s">
        <v>330</v>
      </c>
      <c r="BO132" t="s">
        <v>219</v>
      </c>
      <c r="BP132" t="s">
        <v>219</v>
      </c>
      <c r="BQ132" t="s">
        <v>1297</v>
      </c>
      <c r="BR132" t="s">
        <v>240</v>
      </c>
      <c r="BS132" t="s">
        <v>1703</v>
      </c>
      <c r="BT132" t="s">
        <v>1703</v>
      </c>
      <c r="BU132" t="s">
        <v>219</v>
      </c>
      <c r="BV132" t="s">
        <v>241</v>
      </c>
      <c r="BW132" t="s">
        <v>220</v>
      </c>
      <c r="BX132" t="s">
        <v>219</v>
      </c>
      <c r="BY132">
        <v>790690863770</v>
      </c>
      <c r="BZ132" t="s">
        <v>242</v>
      </c>
      <c r="CA132" t="s">
        <v>1703</v>
      </c>
      <c r="CB132" s="14">
        <v>45172.245019756898</v>
      </c>
      <c r="CC132" t="s">
        <v>1703</v>
      </c>
      <c r="CD132" t="s">
        <v>1703</v>
      </c>
      <c r="CE132">
        <f>IFERROR(VLOOKUP(Table2[[#This Row],[Overall Rep Satisfaction]],$CS$2:$CV$21,2,FALSE),"")</f>
        <v>1</v>
      </c>
      <c r="CF132">
        <f>IFERROR(VLOOKUP(Table2[[#This Row],[Overall Rep Satisfaction]],$CS$2:$CV$21,3,FALSE),"")</f>
        <v>0</v>
      </c>
      <c r="CG132">
        <f>IFERROR(VLOOKUP(Table2[[#This Row],[Overall Rep Satisfaction]],$CS$2:$CV$21,4,FALSE),"")</f>
        <v>0</v>
      </c>
      <c r="CH132">
        <f>IFERROR(SUM(Table2[[#This Row],[Promoter]:[Detractor]],),"")</f>
        <v>1</v>
      </c>
      <c r="CI132" t="str">
        <f>TEXT(MONTH(Table2[[#This Row],[Survey Date]]),"##")&amp;" - "&amp;TEXT(Table2[[#This Row],[Survey Date]],"MMMM")</f>
        <v>9 - September</v>
      </c>
      <c r="CJ132" t="str">
        <f>TEXT(Table2[[#This Row],[Survey Date]],"DD-MMMM")</f>
        <v>02-September</v>
      </c>
      <c r="CK132" t="str">
        <f>"WK "&amp;WEEKNUM(Table2[[#This Row],[Survey Date]],1)</f>
        <v>WK 35</v>
      </c>
      <c r="CL132" t="str">
        <f>VLOOKUP(Table2[[#This Row],[ATTUID]],Roster!C:F,4,FALSE)</f>
        <v>Super 6</v>
      </c>
      <c r="CM132" t="str">
        <f>VLOOKUP(Table2[[#This Row],[ATTUID]],Roster!C:J,8,FALSE)</f>
        <v>agent 12</v>
      </c>
      <c r="CN132" t="str">
        <f>VLOOKUP(Table2[[#This Row],[ATTUID]],Roster!C:X,22,FALSE)</f>
        <v>Wave 12 A</v>
      </c>
      <c r="CO132">
        <f>IF(Table2[[#This Row],[Request Resolved]]="Yes",1,0)</f>
        <v>1</v>
      </c>
      <c r="CP132">
        <f>IF(Table2[[#This Row],[Request Resolved]]="No",1,0)</f>
        <v>0</v>
      </c>
    </row>
    <row r="133" spans="1:94" x14ac:dyDescent="0.25">
      <c r="A133" s="35">
        <v>88206</v>
      </c>
      <c r="B133" s="12" t="s">
        <v>1297</v>
      </c>
      <c r="C133" s="12" t="s">
        <v>1297</v>
      </c>
      <c r="D133" s="12" t="s">
        <v>1297</v>
      </c>
      <c r="E133" t="s">
        <v>1271</v>
      </c>
      <c r="F133" t="s">
        <v>1445</v>
      </c>
      <c r="G133" s="35">
        <v>324720</v>
      </c>
      <c r="H133" t="s">
        <v>219</v>
      </c>
      <c r="I133" s="35">
        <v>444265</v>
      </c>
      <c r="J133" t="s">
        <v>219</v>
      </c>
      <c r="K133" s="14">
        <v>45171.516666666699</v>
      </c>
      <c r="L133" s="14">
        <v>45170.484722222202</v>
      </c>
      <c r="M133" s="15" t="s">
        <v>220</v>
      </c>
      <c r="N133" s="15" t="s">
        <v>229</v>
      </c>
      <c r="O133" s="15" t="s">
        <v>220</v>
      </c>
      <c r="P133" s="15" t="s">
        <v>221</v>
      </c>
      <c r="Q133" s="15" t="s">
        <v>558</v>
      </c>
      <c r="R133" s="15" t="s">
        <v>229</v>
      </c>
      <c r="S133" s="15" t="s">
        <v>221</v>
      </c>
      <c r="T133" s="15" t="s">
        <v>316</v>
      </c>
      <c r="U133" s="15" t="s">
        <v>219</v>
      </c>
      <c r="V133" t="s">
        <v>224</v>
      </c>
      <c r="W133" t="s">
        <v>254</v>
      </c>
      <c r="X133" t="s">
        <v>224</v>
      </c>
      <c r="Y133" t="s">
        <v>254</v>
      </c>
      <c r="Z133" t="s">
        <v>317</v>
      </c>
      <c r="AA133" t="s">
        <v>219</v>
      </c>
      <c r="AB133" t="s">
        <v>317</v>
      </c>
      <c r="AC133" t="s">
        <v>219</v>
      </c>
      <c r="AD133" s="12" t="s">
        <v>1297</v>
      </c>
      <c r="AE133" t="s">
        <v>227</v>
      </c>
      <c r="AF133" s="12" t="s">
        <v>1297</v>
      </c>
      <c r="AG133" t="s">
        <v>1703</v>
      </c>
      <c r="AH133" t="s">
        <v>228</v>
      </c>
      <c r="AI133" s="12" t="s">
        <v>1297</v>
      </c>
      <c r="AJ133" s="12" t="s">
        <v>1297</v>
      </c>
      <c r="AK133" s="12" t="s">
        <v>1297</v>
      </c>
      <c r="AL133" s="12" t="s">
        <v>1297</v>
      </c>
      <c r="AM133" s="12" t="s">
        <v>1297</v>
      </c>
      <c r="AN133" t="s">
        <v>219</v>
      </c>
      <c r="AO133" t="s">
        <v>219</v>
      </c>
      <c r="AP133" t="s">
        <v>229</v>
      </c>
      <c r="AQ133" t="s">
        <v>230</v>
      </c>
      <c r="AR133" t="s">
        <v>247</v>
      </c>
      <c r="AS133" t="s">
        <v>559</v>
      </c>
      <c r="AT133" t="s">
        <v>220</v>
      </c>
      <c r="AU133" t="s">
        <v>233</v>
      </c>
      <c r="AV133" t="s">
        <v>1834</v>
      </c>
      <c r="AW133" t="s">
        <v>219</v>
      </c>
      <c r="AX133" t="s">
        <v>1703</v>
      </c>
      <c r="AY133" t="s">
        <v>219</v>
      </c>
      <c r="AZ133" t="s">
        <v>219</v>
      </c>
      <c r="BA133" t="s">
        <v>219</v>
      </c>
      <c r="BB133" t="s">
        <v>219</v>
      </c>
      <c r="BC133" t="s">
        <v>234</v>
      </c>
      <c r="BD133" s="12" t="s">
        <v>1297</v>
      </c>
      <c r="BE133" t="s">
        <v>476</v>
      </c>
      <c r="BF133" t="s">
        <v>1297</v>
      </c>
      <c r="BG133" t="s">
        <v>1297</v>
      </c>
      <c r="BH133" t="s">
        <v>312</v>
      </c>
      <c r="BI133" t="s">
        <v>339</v>
      </c>
      <c r="BJ133" t="s">
        <v>560</v>
      </c>
      <c r="BK133" t="s">
        <v>1297</v>
      </c>
      <c r="BL133" t="s">
        <v>229</v>
      </c>
      <c r="BM133" t="s">
        <v>219</v>
      </c>
      <c r="BN133" t="s">
        <v>336</v>
      </c>
      <c r="BO133" t="s">
        <v>219</v>
      </c>
      <c r="BP133" t="s">
        <v>219</v>
      </c>
      <c r="BQ133" t="s">
        <v>1297</v>
      </c>
      <c r="BR133" t="s">
        <v>253</v>
      </c>
      <c r="BS133" t="s">
        <v>1703</v>
      </c>
      <c r="BT133" t="s">
        <v>1703</v>
      </c>
      <c r="BU133" t="s">
        <v>219</v>
      </c>
      <c r="BV133" t="s">
        <v>241</v>
      </c>
      <c r="BW133" t="s">
        <v>220</v>
      </c>
      <c r="BX133" t="s">
        <v>219</v>
      </c>
      <c r="BY133">
        <v>790297026433</v>
      </c>
      <c r="BZ133" t="s">
        <v>242</v>
      </c>
      <c r="CA133" t="s">
        <v>1703</v>
      </c>
      <c r="CB133" s="14">
        <v>45172.245019756898</v>
      </c>
      <c r="CC133" t="s">
        <v>1703</v>
      </c>
      <c r="CD133" t="s">
        <v>1703</v>
      </c>
      <c r="CE133">
        <f>IFERROR(VLOOKUP(Table2[[#This Row],[Overall Rep Satisfaction]],$CS$2:$CV$21,2,FALSE),"")</f>
        <v>0</v>
      </c>
      <c r="CF133">
        <f>IFERROR(VLOOKUP(Table2[[#This Row],[Overall Rep Satisfaction]],$CS$2:$CV$21,3,FALSE),"")</f>
        <v>0</v>
      </c>
      <c r="CG133">
        <f>IFERROR(VLOOKUP(Table2[[#This Row],[Overall Rep Satisfaction]],$CS$2:$CV$21,4,FALSE),"")</f>
        <v>1</v>
      </c>
      <c r="CH133">
        <f>IFERROR(SUM(Table2[[#This Row],[Promoter]:[Detractor]],),"")</f>
        <v>1</v>
      </c>
      <c r="CI133" t="str">
        <f>TEXT(MONTH(Table2[[#This Row],[Survey Date]]),"##")&amp;" - "&amp;TEXT(Table2[[#This Row],[Survey Date]],"MMMM")</f>
        <v>9 - September</v>
      </c>
      <c r="CJ133" t="str">
        <f>TEXT(Table2[[#This Row],[Survey Date]],"DD-MMMM")</f>
        <v>02-September</v>
      </c>
      <c r="CK133" t="str">
        <f>"WK "&amp;WEEKNUM(Table2[[#This Row],[Survey Date]],1)</f>
        <v>WK 35</v>
      </c>
      <c r="CL133" t="str">
        <f>VLOOKUP(Table2[[#This Row],[ATTUID]],Roster!C:F,4,FALSE)</f>
        <v>Super 4</v>
      </c>
      <c r="CM133" t="str">
        <f>VLOOKUP(Table2[[#This Row],[ATTUID]],Roster!C:J,8,FALSE)</f>
        <v>agent 148</v>
      </c>
      <c r="CN133" t="str">
        <f>VLOOKUP(Table2[[#This Row],[ATTUID]],Roster!C:X,22,FALSE)</f>
        <v>Wave 31</v>
      </c>
      <c r="CO133">
        <f>IF(Table2[[#This Row],[Request Resolved]]="Yes",1,0)</f>
        <v>0</v>
      </c>
      <c r="CP133">
        <f>IF(Table2[[#This Row],[Request Resolved]]="No",1,0)</f>
        <v>1</v>
      </c>
    </row>
    <row r="134" spans="1:94" x14ac:dyDescent="0.25">
      <c r="A134" s="35">
        <v>664206</v>
      </c>
      <c r="B134" s="12" t="s">
        <v>1297</v>
      </c>
      <c r="C134" s="12" t="s">
        <v>1297</v>
      </c>
      <c r="D134" s="12" t="s">
        <v>1297</v>
      </c>
      <c r="E134" t="s">
        <v>1161</v>
      </c>
      <c r="F134" t="s">
        <v>1326</v>
      </c>
      <c r="G134" s="35">
        <v>744479</v>
      </c>
      <c r="H134" t="s">
        <v>219</v>
      </c>
      <c r="I134" s="35">
        <v>133133</v>
      </c>
      <c r="J134" t="s">
        <v>219</v>
      </c>
      <c r="K134" s="14">
        <v>45171.534722222197</v>
      </c>
      <c r="L134" s="14">
        <v>45170.565277777801</v>
      </c>
      <c r="M134" s="15" t="s">
        <v>220</v>
      </c>
      <c r="N134" s="15" t="s">
        <v>220</v>
      </c>
      <c r="O134" s="15" t="s">
        <v>220</v>
      </c>
      <c r="P134" s="15" t="s">
        <v>223</v>
      </c>
      <c r="Q134" s="15" t="s">
        <v>561</v>
      </c>
      <c r="R134" s="15" t="s">
        <v>219</v>
      </c>
      <c r="S134" s="15" t="s">
        <v>223</v>
      </c>
      <c r="T134" s="15" t="s">
        <v>221</v>
      </c>
      <c r="U134" s="15" t="s">
        <v>219</v>
      </c>
      <c r="V134" t="s">
        <v>265</v>
      </c>
      <c r="W134" t="s">
        <v>225</v>
      </c>
      <c r="X134" t="s">
        <v>265</v>
      </c>
      <c r="Y134" t="s">
        <v>225</v>
      </c>
      <c r="Z134" t="s">
        <v>226</v>
      </c>
      <c r="AA134" t="s">
        <v>219</v>
      </c>
      <c r="AB134" t="s">
        <v>226</v>
      </c>
      <c r="AC134" t="s">
        <v>219</v>
      </c>
      <c r="AD134" s="12" t="s">
        <v>1297</v>
      </c>
      <c r="AE134" t="s">
        <v>227</v>
      </c>
      <c r="AF134" s="12" t="s">
        <v>1297</v>
      </c>
      <c r="AG134" t="s">
        <v>1703</v>
      </c>
      <c r="AH134" t="s">
        <v>228</v>
      </c>
      <c r="AI134" s="12" t="s">
        <v>1297</v>
      </c>
      <c r="AJ134" s="12" t="s">
        <v>1297</v>
      </c>
      <c r="AK134" s="12" t="s">
        <v>1297</v>
      </c>
      <c r="AL134" s="12" t="s">
        <v>1297</v>
      </c>
      <c r="AM134" s="12" t="s">
        <v>1297</v>
      </c>
      <c r="AN134" t="s">
        <v>219</v>
      </c>
      <c r="AO134" t="s">
        <v>219</v>
      </c>
      <c r="AP134" t="s">
        <v>229</v>
      </c>
      <c r="AQ134" t="s">
        <v>230</v>
      </c>
      <c r="AR134" t="s">
        <v>231</v>
      </c>
      <c r="AS134" t="s">
        <v>258</v>
      </c>
      <c r="AT134" t="s">
        <v>220</v>
      </c>
      <c r="AU134" t="s">
        <v>233</v>
      </c>
      <c r="AV134" t="s">
        <v>1835</v>
      </c>
      <c r="AW134" t="s">
        <v>219</v>
      </c>
      <c r="AX134" t="s">
        <v>1703</v>
      </c>
      <c r="AY134" t="s">
        <v>219</v>
      </c>
      <c r="AZ134" t="s">
        <v>219</v>
      </c>
      <c r="BA134" t="s">
        <v>219</v>
      </c>
      <c r="BB134" t="s">
        <v>219</v>
      </c>
      <c r="BC134" t="s">
        <v>234</v>
      </c>
      <c r="BD134" s="12" t="s">
        <v>1297</v>
      </c>
      <c r="BE134" t="s">
        <v>259</v>
      </c>
      <c r="BF134" t="s">
        <v>1297</v>
      </c>
      <c r="BG134" t="s">
        <v>1297</v>
      </c>
      <c r="BH134" t="s">
        <v>344</v>
      </c>
      <c r="BI134" t="s">
        <v>562</v>
      </c>
      <c r="BJ134" t="s">
        <v>261</v>
      </c>
      <c r="BK134" t="s">
        <v>1297</v>
      </c>
      <c r="BL134" t="s">
        <v>229</v>
      </c>
      <c r="BM134" t="s">
        <v>219</v>
      </c>
      <c r="BN134" t="s">
        <v>563</v>
      </c>
      <c r="BO134" t="s">
        <v>219</v>
      </c>
      <c r="BP134" t="s">
        <v>219</v>
      </c>
      <c r="BQ134" t="s">
        <v>1297</v>
      </c>
      <c r="BR134" t="s">
        <v>240</v>
      </c>
      <c r="BS134" t="s">
        <v>1703</v>
      </c>
      <c r="BT134" t="s">
        <v>1703</v>
      </c>
      <c r="BU134" t="s">
        <v>219</v>
      </c>
      <c r="BV134" t="s">
        <v>241</v>
      </c>
      <c r="BW134" t="s">
        <v>220</v>
      </c>
      <c r="BX134" t="s">
        <v>219</v>
      </c>
      <c r="BY134">
        <v>790577911460</v>
      </c>
      <c r="BZ134" t="s">
        <v>242</v>
      </c>
      <c r="CA134" t="s">
        <v>1703</v>
      </c>
      <c r="CB134" s="14">
        <v>45172.245019756898</v>
      </c>
      <c r="CC134" t="s">
        <v>1703</v>
      </c>
      <c r="CD134" t="s">
        <v>1703</v>
      </c>
      <c r="CE134">
        <f>IFERROR(VLOOKUP(Table2[[#This Row],[Overall Rep Satisfaction]],$CS$2:$CV$21,2,FALSE),"")</f>
        <v>1</v>
      </c>
      <c r="CF134">
        <f>IFERROR(VLOOKUP(Table2[[#This Row],[Overall Rep Satisfaction]],$CS$2:$CV$21,3,FALSE),"")</f>
        <v>0</v>
      </c>
      <c r="CG134">
        <f>IFERROR(VLOOKUP(Table2[[#This Row],[Overall Rep Satisfaction]],$CS$2:$CV$21,4,FALSE),"")</f>
        <v>0</v>
      </c>
      <c r="CH134">
        <f>IFERROR(SUM(Table2[[#This Row],[Promoter]:[Detractor]],),"")</f>
        <v>1</v>
      </c>
      <c r="CI134" t="str">
        <f>TEXT(MONTH(Table2[[#This Row],[Survey Date]]),"##")&amp;" - "&amp;TEXT(Table2[[#This Row],[Survey Date]],"MMMM")</f>
        <v>9 - September</v>
      </c>
      <c r="CJ134" t="str">
        <f>TEXT(Table2[[#This Row],[Survey Date]],"DD-MMMM")</f>
        <v>02-September</v>
      </c>
      <c r="CK134" t="str">
        <f>"WK "&amp;WEEKNUM(Table2[[#This Row],[Survey Date]],1)</f>
        <v>WK 35</v>
      </c>
      <c r="CL134" t="str">
        <f>VLOOKUP(Table2[[#This Row],[ATTUID]],Roster!C:F,4,FALSE)</f>
        <v>Super 5</v>
      </c>
      <c r="CM134" t="str">
        <f>VLOOKUP(Table2[[#This Row],[ATTUID]],Roster!C:J,8,FALSE)</f>
        <v>agent 29</v>
      </c>
      <c r="CN134" t="str">
        <f>VLOOKUP(Table2[[#This Row],[ATTUID]],Roster!C:X,22,FALSE)</f>
        <v>Wave 18</v>
      </c>
      <c r="CO134">
        <f>IF(Table2[[#This Row],[Request Resolved]]="Yes",1,0)</f>
        <v>1</v>
      </c>
      <c r="CP134">
        <f>IF(Table2[[#This Row],[Request Resolved]]="No",1,0)</f>
        <v>0</v>
      </c>
    </row>
    <row r="135" spans="1:94" x14ac:dyDescent="0.25">
      <c r="A135" s="35">
        <v>716206</v>
      </c>
      <c r="B135" s="12" t="s">
        <v>1297</v>
      </c>
      <c r="C135" s="12" t="s">
        <v>1297</v>
      </c>
      <c r="D135" s="12" t="s">
        <v>1297</v>
      </c>
      <c r="E135" t="s">
        <v>1174</v>
      </c>
      <c r="F135" t="s">
        <v>1339</v>
      </c>
      <c r="G135" s="35">
        <v>105801</v>
      </c>
      <c r="H135" t="s">
        <v>219</v>
      </c>
      <c r="I135" s="35">
        <v>980265</v>
      </c>
      <c r="J135" t="s">
        <v>219</v>
      </c>
      <c r="K135" s="14">
        <v>45171.535416666702</v>
      </c>
      <c r="L135" s="14">
        <v>45170.479861111096</v>
      </c>
      <c r="M135" s="15" t="s">
        <v>220</v>
      </c>
      <c r="N135" s="15" t="s">
        <v>220</v>
      </c>
      <c r="O135" s="15" t="s">
        <v>220</v>
      </c>
      <c r="P135" s="15" t="s">
        <v>291</v>
      </c>
      <c r="Q135" s="15" t="s">
        <v>564</v>
      </c>
      <c r="R135" s="15" t="s">
        <v>219</v>
      </c>
      <c r="S135" s="15" t="s">
        <v>291</v>
      </c>
      <c r="T135" s="15" t="s">
        <v>221</v>
      </c>
      <c r="U135" s="15" t="s">
        <v>219</v>
      </c>
      <c r="V135" t="s">
        <v>293</v>
      </c>
      <c r="W135" t="s">
        <v>293</v>
      </c>
      <c r="X135" t="s">
        <v>293</v>
      </c>
      <c r="Y135" t="s">
        <v>293</v>
      </c>
      <c r="Z135" t="s">
        <v>226</v>
      </c>
      <c r="AA135" t="s">
        <v>219</v>
      </c>
      <c r="AB135" t="s">
        <v>226</v>
      </c>
      <c r="AC135" t="s">
        <v>219</v>
      </c>
      <c r="AD135" s="12" t="s">
        <v>1297</v>
      </c>
      <c r="AE135" t="s">
        <v>227</v>
      </c>
      <c r="AF135" s="12" t="s">
        <v>1297</v>
      </c>
      <c r="AG135" t="s">
        <v>1703</v>
      </c>
      <c r="AH135" t="s">
        <v>228</v>
      </c>
      <c r="AI135" s="12" t="s">
        <v>1297</v>
      </c>
      <c r="AJ135" s="12" t="s">
        <v>1297</v>
      </c>
      <c r="AK135" s="12" t="s">
        <v>1297</v>
      </c>
      <c r="AL135" s="12" t="s">
        <v>1297</v>
      </c>
      <c r="AM135" s="12" t="s">
        <v>1297</v>
      </c>
      <c r="AN135" t="s">
        <v>219</v>
      </c>
      <c r="AO135" t="s">
        <v>219</v>
      </c>
      <c r="AP135" t="s">
        <v>229</v>
      </c>
      <c r="AQ135" t="s">
        <v>230</v>
      </c>
      <c r="AR135" t="s">
        <v>247</v>
      </c>
      <c r="AS135" t="s">
        <v>565</v>
      </c>
      <c r="AT135" t="s">
        <v>220</v>
      </c>
      <c r="AU135" t="s">
        <v>233</v>
      </c>
      <c r="AV135" t="s">
        <v>1836</v>
      </c>
      <c r="AW135" t="s">
        <v>219</v>
      </c>
      <c r="AX135" t="s">
        <v>1703</v>
      </c>
      <c r="AY135" t="s">
        <v>219</v>
      </c>
      <c r="AZ135" t="s">
        <v>219</v>
      </c>
      <c r="BA135" t="s">
        <v>219</v>
      </c>
      <c r="BB135" t="s">
        <v>219</v>
      </c>
      <c r="BC135" t="s">
        <v>234</v>
      </c>
      <c r="BD135" s="12" t="s">
        <v>1297</v>
      </c>
      <c r="BE135" t="s">
        <v>304</v>
      </c>
      <c r="BF135" t="s">
        <v>1297</v>
      </c>
      <c r="BG135" t="s">
        <v>1297</v>
      </c>
      <c r="BH135" t="s">
        <v>305</v>
      </c>
      <c r="BI135" t="s">
        <v>357</v>
      </c>
      <c r="BJ135" t="s">
        <v>560</v>
      </c>
      <c r="BK135" t="s">
        <v>1297</v>
      </c>
      <c r="BL135" t="s">
        <v>229</v>
      </c>
      <c r="BM135" t="s">
        <v>219</v>
      </c>
      <c r="BN135" t="s">
        <v>414</v>
      </c>
      <c r="BO135" t="s">
        <v>219</v>
      </c>
      <c r="BP135" t="s">
        <v>219</v>
      </c>
      <c r="BQ135" t="s">
        <v>1297</v>
      </c>
      <c r="BR135" t="s">
        <v>240</v>
      </c>
      <c r="BS135" t="s">
        <v>1703</v>
      </c>
      <c r="BT135" t="s">
        <v>1703</v>
      </c>
      <c r="BU135" t="s">
        <v>219</v>
      </c>
      <c r="BV135" t="s">
        <v>241</v>
      </c>
      <c r="BW135" t="s">
        <v>220</v>
      </c>
      <c r="BX135" t="s">
        <v>219</v>
      </c>
      <c r="BY135">
        <v>800152838341</v>
      </c>
      <c r="BZ135" t="s">
        <v>242</v>
      </c>
      <c r="CA135" t="s">
        <v>1703</v>
      </c>
      <c r="CB135" s="14">
        <v>45172.245019756898</v>
      </c>
      <c r="CC135" t="s">
        <v>1703</v>
      </c>
      <c r="CD135" t="s">
        <v>1703</v>
      </c>
      <c r="CE135">
        <f>IFERROR(VLOOKUP(Table2[[#This Row],[Overall Rep Satisfaction]],$CS$2:$CV$21,2,FALSE),"")</f>
        <v>1</v>
      </c>
      <c r="CF135">
        <f>IFERROR(VLOOKUP(Table2[[#This Row],[Overall Rep Satisfaction]],$CS$2:$CV$21,3,FALSE),"")</f>
        <v>0</v>
      </c>
      <c r="CG135">
        <f>IFERROR(VLOOKUP(Table2[[#This Row],[Overall Rep Satisfaction]],$CS$2:$CV$21,4,FALSE),"")</f>
        <v>0</v>
      </c>
      <c r="CH135">
        <f>IFERROR(SUM(Table2[[#This Row],[Promoter]:[Detractor]],),"")</f>
        <v>1</v>
      </c>
      <c r="CI135" t="str">
        <f>TEXT(MONTH(Table2[[#This Row],[Survey Date]]),"##")&amp;" - "&amp;TEXT(Table2[[#This Row],[Survey Date]],"MMMM")</f>
        <v>9 - September</v>
      </c>
      <c r="CJ135" t="str">
        <f>TEXT(Table2[[#This Row],[Survey Date]],"DD-MMMM")</f>
        <v>02-September</v>
      </c>
      <c r="CK135" t="str">
        <f>"WK "&amp;WEEKNUM(Table2[[#This Row],[Survey Date]],1)</f>
        <v>WK 35</v>
      </c>
      <c r="CL135" t="str">
        <f>VLOOKUP(Table2[[#This Row],[ATTUID]],Roster!C:F,4,FALSE)</f>
        <v>Super 7</v>
      </c>
      <c r="CM135" t="str">
        <f>VLOOKUP(Table2[[#This Row],[ATTUID]],Roster!C:J,8,FALSE)</f>
        <v>agent 42</v>
      </c>
      <c r="CN135" t="str">
        <f>VLOOKUP(Table2[[#This Row],[ATTUID]],Roster!C:X,22,FALSE)</f>
        <v>Wave 21</v>
      </c>
      <c r="CO135">
        <f>IF(Table2[[#This Row],[Request Resolved]]="Yes",1,0)</f>
        <v>1</v>
      </c>
      <c r="CP135">
        <f>IF(Table2[[#This Row],[Request Resolved]]="No",1,0)</f>
        <v>0</v>
      </c>
    </row>
    <row r="136" spans="1:94" x14ac:dyDescent="0.25">
      <c r="A136" s="35">
        <v>660206</v>
      </c>
      <c r="B136" s="12" t="s">
        <v>1297</v>
      </c>
      <c r="C136" s="12" t="s">
        <v>1297</v>
      </c>
      <c r="D136" s="12" t="s">
        <v>1297</v>
      </c>
      <c r="E136" t="s">
        <v>1225</v>
      </c>
      <c r="F136" t="s">
        <v>1392</v>
      </c>
      <c r="G136" s="35">
        <v>234225</v>
      </c>
      <c r="H136" t="s">
        <v>219</v>
      </c>
      <c r="I136" s="35">
        <v>82578</v>
      </c>
      <c r="J136" t="s">
        <v>219</v>
      </c>
      <c r="K136" s="14">
        <v>45171.536805555603</v>
      </c>
      <c r="L136" s="14">
        <v>45170.742361111101</v>
      </c>
      <c r="M136" s="15" t="s">
        <v>220</v>
      </c>
      <c r="N136" s="15" t="s">
        <v>220</v>
      </c>
      <c r="O136" s="15" t="s">
        <v>220</v>
      </c>
      <c r="P136" s="15" t="s">
        <v>223</v>
      </c>
      <c r="Q136" s="15" t="s">
        <v>566</v>
      </c>
      <c r="R136" s="15" t="s">
        <v>219</v>
      </c>
      <c r="S136" s="15" t="s">
        <v>223</v>
      </c>
      <c r="T136" s="15" t="s">
        <v>221</v>
      </c>
      <c r="U136" s="15" t="s">
        <v>219</v>
      </c>
      <c r="V136" t="s">
        <v>265</v>
      </c>
      <c r="W136" t="s">
        <v>225</v>
      </c>
      <c r="X136" t="s">
        <v>265</v>
      </c>
      <c r="Y136" t="s">
        <v>225</v>
      </c>
      <c r="Z136" t="s">
        <v>226</v>
      </c>
      <c r="AA136" t="s">
        <v>219</v>
      </c>
      <c r="AB136" t="s">
        <v>226</v>
      </c>
      <c r="AC136" t="s">
        <v>219</v>
      </c>
      <c r="AD136" s="12" t="s">
        <v>1297</v>
      </c>
      <c r="AE136" t="s">
        <v>227</v>
      </c>
      <c r="AF136" s="12" t="s">
        <v>1297</v>
      </c>
      <c r="AG136" t="s">
        <v>1703</v>
      </c>
      <c r="AH136" t="s">
        <v>228</v>
      </c>
      <c r="AI136" s="12" t="s">
        <v>1297</v>
      </c>
      <c r="AJ136" s="12" t="s">
        <v>1297</v>
      </c>
      <c r="AK136" s="12" t="s">
        <v>1297</v>
      </c>
      <c r="AL136" s="12" t="s">
        <v>1297</v>
      </c>
      <c r="AM136" s="12" t="s">
        <v>1297</v>
      </c>
      <c r="AN136" t="s">
        <v>219</v>
      </c>
      <c r="AO136" t="s">
        <v>219</v>
      </c>
      <c r="AP136" t="s">
        <v>229</v>
      </c>
      <c r="AQ136" t="s">
        <v>230</v>
      </c>
      <c r="AR136" t="s">
        <v>273</v>
      </c>
      <c r="AS136" t="s">
        <v>352</v>
      </c>
      <c r="AT136" t="s">
        <v>220</v>
      </c>
      <c r="AU136" t="s">
        <v>233</v>
      </c>
      <c r="AV136" t="s">
        <v>1837</v>
      </c>
      <c r="AW136" t="s">
        <v>219</v>
      </c>
      <c r="AX136" t="s">
        <v>1703</v>
      </c>
      <c r="AY136" t="s">
        <v>219</v>
      </c>
      <c r="AZ136" t="s">
        <v>219</v>
      </c>
      <c r="BA136" t="s">
        <v>219</v>
      </c>
      <c r="BB136" t="s">
        <v>219</v>
      </c>
      <c r="BC136" t="s">
        <v>234</v>
      </c>
      <c r="BD136" s="12" t="s">
        <v>1297</v>
      </c>
      <c r="BE136" t="s">
        <v>235</v>
      </c>
      <c r="BF136" t="s">
        <v>1297</v>
      </c>
      <c r="BG136" t="s">
        <v>1297</v>
      </c>
      <c r="BH136" t="s">
        <v>236</v>
      </c>
      <c r="BI136" t="s">
        <v>237</v>
      </c>
      <c r="BJ136" t="s">
        <v>353</v>
      </c>
      <c r="BK136" t="s">
        <v>1297</v>
      </c>
      <c r="BL136" t="s">
        <v>229</v>
      </c>
      <c r="BM136" t="s">
        <v>219</v>
      </c>
      <c r="BN136" t="s">
        <v>239</v>
      </c>
      <c r="BO136" t="s">
        <v>219</v>
      </c>
      <c r="BP136" t="s">
        <v>219</v>
      </c>
      <c r="BQ136" t="s">
        <v>1297</v>
      </c>
      <c r="BR136" t="s">
        <v>279</v>
      </c>
      <c r="BS136" t="s">
        <v>1703</v>
      </c>
      <c r="BT136" t="s">
        <v>1703</v>
      </c>
      <c r="BU136" t="s">
        <v>219</v>
      </c>
      <c r="BV136" t="s">
        <v>241</v>
      </c>
      <c r="BW136" t="s">
        <v>220</v>
      </c>
      <c r="BX136" t="s">
        <v>219</v>
      </c>
      <c r="BY136">
        <v>801112694863</v>
      </c>
      <c r="BZ136" t="s">
        <v>242</v>
      </c>
      <c r="CA136" t="s">
        <v>1703</v>
      </c>
      <c r="CB136" s="14">
        <v>45172.245019756898</v>
      </c>
      <c r="CC136" t="s">
        <v>1703</v>
      </c>
      <c r="CD136" t="s">
        <v>1703</v>
      </c>
      <c r="CE136">
        <f>IFERROR(VLOOKUP(Table2[[#This Row],[Overall Rep Satisfaction]],$CS$2:$CV$21,2,FALSE),"")</f>
        <v>1</v>
      </c>
      <c r="CF136">
        <f>IFERROR(VLOOKUP(Table2[[#This Row],[Overall Rep Satisfaction]],$CS$2:$CV$21,3,FALSE),"")</f>
        <v>0</v>
      </c>
      <c r="CG136">
        <f>IFERROR(VLOOKUP(Table2[[#This Row],[Overall Rep Satisfaction]],$CS$2:$CV$21,4,FALSE),"")</f>
        <v>0</v>
      </c>
      <c r="CH136">
        <f>IFERROR(SUM(Table2[[#This Row],[Promoter]:[Detractor]],),"")</f>
        <v>1</v>
      </c>
      <c r="CI136" t="str">
        <f>TEXT(MONTH(Table2[[#This Row],[Survey Date]]),"##")&amp;" - "&amp;TEXT(Table2[[#This Row],[Survey Date]],"MMMM")</f>
        <v>9 - September</v>
      </c>
      <c r="CJ136" t="str">
        <f>TEXT(Table2[[#This Row],[Survey Date]],"DD-MMMM")</f>
        <v>02-September</v>
      </c>
      <c r="CK136" t="str">
        <f>"WK "&amp;WEEKNUM(Table2[[#This Row],[Survey Date]],1)</f>
        <v>WK 35</v>
      </c>
      <c r="CL136" t="str">
        <f>VLOOKUP(Table2[[#This Row],[ATTUID]],Roster!C:F,4,FALSE)</f>
        <v>Super 7</v>
      </c>
      <c r="CM136" t="str">
        <f>VLOOKUP(Table2[[#This Row],[ATTUID]],Roster!C:J,8,FALSE)</f>
        <v>agent 95</v>
      </c>
      <c r="CN136" t="str">
        <f>VLOOKUP(Table2[[#This Row],[ATTUID]],Roster!C:X,22,FALSE)</f>
        <v>Wave 28</v>
      </c>
      <c r="CO136">
        <f>IF(Table2[[#This Row],[Request Resolved]]="Yes",1,0)</f>
        <v>1</v>
      </c>
      <c r="CP136">
        <f>IF(Table2[[#This Row],[Request Resolved]]="No",1,0)</f>
        <v>0</v>
      </c>
    </row>
    <row r="137" spans="1:94" x14ac:dyDescent="0.25">
      <c r="A137" s="35">
        <v>286206</v>
      </c>
      <c r="B137" s="12" t="s">
        <v>1297</v>
      </c>
      <c r="C137" s="12" t="s">
        <v>1297</v>
      </c>
      <c r="D137" s="12" t="s">
        <v>1297</v>
      </c>
      <c r="E137" t="s">
        <v>1193</v>
      </c>
      <c r="F137" t="s">
        <v>1358</v>
      </c>
      <c r="G137" s="35">
        <v>693918</v>
      </c>
      <c r="H137" t="s">
        <v>219</v>
      </c>
      <c r="I137" s="35">
        <v>845392</v>
      </c>
      <c r="J137" t="s">
        <v>219</v>
      </c>
      <c r="K137" s="14">
        <v>45171.541666666701</v>
      </c>
      <c r="L137" s="14">
        <v>45170.556944444397</v>
      </c>
      <c r="M137" s="15" t="s">
        <v>220</v>
      </c>
      <c r="N137" s="15" t="s">
        <v>229</v>
      </c>
      <c r="O137" s="15" t="s">
        <v>220</v>
      </c>
      <c r="P137" s="15" t="s">
        <v>221</v>
      </c>
      <c r="Q137" s="15" t="s">
        <v>219</v>
      </c>
      <c r="R137" s="15" t="s">
        <v>229</v>
      </c>
      <c r="S137" s="15" t="s">
        <v>221</v>
      </c>
      <c r="T137" s="15" t="s">
        <v>316</v>
      </c>
      <c r="U137" s="15" t="s">
        <v>219</v>
      </c>
      <c r="V137" t="s">
        <v>224</v>
      </c>
      <c r="W137" t="s">
        <v>254</v>
      </c>
      <c r="X137" t="s">
        <v>224</v>
      </c>
      <c r="Y137" t="s">
        <v>254</v>
      </c>
      <c r="Z137" t="s">
        <v>317</v>
      </c>
      <c r="AA137" t="s">
        <v>219</v>
      </c>
      <c r="AB137" t="s">
        <v>317</v>
      </c>
      <c r="AC137" t="s">
        <v>219</v>
      </c>
      <c r="AD137" s="12" t="s">
        <v>1297</v>
      </c>
      <c r="AE137" t="s">
        <v>227</v>
      </c>
      <c r="AF137" s="12" t="s">
        <v>1297</v>
      </c>
      <c r="AG137" t="s">
        <v>1703</v>
      </c>
      <c r="AH137" t="s">
        <v>228</v>
      </c>
      <c r="AI137" s="12" t="s">
        <v>1297</v>
      </c>
      <c r="AJ137" s="12" t="s">
        <v>1297</v>
      </c>
      <c r="AK137" s="12" t="s">
        <v>1297</v>
      </c>
      <c r="AL137" s="12" t="s">
        <v>1297</v>
      </c>
      <c r="AM137" s="12" t="s">
        <v>1297</v>
      </c>
      <c r="AN137" t="s">
        <v>219</v>
      </c>
      <c r="AO137" t="s">
        <v>219</v>
      </c>
      <c r="AP137" t="s">
        <v>229</v>
      </c>
      <c r="AQ137" t="s">
        <v>230</v>
      </c>
      <c r="AR137" t="s">
        <v>231</v>
      </c>
      <c r="AS137" t="s">
        <v>429</v>
      </c>
      <c r="AT137" t="s">
        <v>220</v>
      </c>
      <c r="AU137" t="s">
        <v>233</v>
      </c>
      <c r="AV137" t="s">
        <v>1838</v>
      </c>
      <c r="AW137" t="s">
        <v>219</v>
      </c>
      <c r="AX137" t="s">
        <v>1703</v>
      </c>
      <c r="AY137" t="s">
        <v>219</v>
      </c>
      <c r="AZ137" t="s">
        <v>219</v>
      </c>
      <c r="BA137" t="s">
        <v>219</v>
      </c>
      <c r="BB137" t="s">
        <v>219</v>
      </c>
      <c r="BC137" t="s">
        <v>234</v>
      </c>
      <c r="BD137" s="12" t="s">
        <v>1297</v>
      </c>
      <c r="BE137" t="s">
        <v>267</v>
      </c>
      <c r="BF137" t="s">
        <v>1297</v>
      </c>
      <c r="BG137" t="s">
        <v>1297</v>
      </c>
      <c r="BH137" t="s">
        <v>236</v>
      </c>
      <c r="BI137" t="s">
        <v>430</v>
      </c>
      <c r="BJ137" t="s">
        <v>431</v>
      </c>
      <c r="BK137" t="s">
        <v>1297</v>
      </c>
      <c r="BL137" t="s">
        <v>229</v>
      </c>
      <c r="BM137" t="s">
        <v>219</v>
      </c>
      <c r="BN137" t="s">
        <v>467</v>
      </c>
      <c r="BO137" t="s">
        <v>219</v>
      </c>
      <c r="BP137" t="s">
        <v>219</v>
      </c>
      <c r="BQ137" t="s">
        <v>1297</v>
      </c>
      <c r="BR137" t="s">
        <v>279</v>
      </c>
      <c r="BS137" t="s">
        <v>1703</v>
      </c>
      <c r="BT137" t="s">
        <v>1703</v>
      </c>
      <c r="BU137" t="s">
        <v>219</v>
      </c>
      <c r="BV137" t="s">
        <v>241</v>
      </c>
      <c r="BW137" t="s">
        <v>220</v>
      </c>
      <c r="BX137" t="s">
        <v>219</v>
      </c>
      <c r="BY137">
        <v>800072310692</v>
      </c>
      <c r="BZ137" t="s">
        <v>242</v>
      </c>
      <c r="CA137" t="s">
        <v>1703</v>
      </c>
      <c r="CB137" s="14">
        <v>45173.248552974503</v>
      </c>
      <c r="CC137" t="s">
        <v>1703</v>
      </c>
      <c r="CD137" t="s">
        <v>1703</v>
      </c>
      <c r="CE137">
        <f>IFERROR(VLOOKUP(Table2[[#This Row],[Overall Rep Satisfaction]],$CS$2:$CV$21,2,FALSE),"")</f>
        <v>0</v>
      </c>
      <c r="CF137">
        <f>IFERROR(VLOOKUP(Table2[[#This Row],[Overall Rep Satisfaction]],$CS$2:$CV$21,3,FALSE),"")</f>
        <v>0</v>
      </c>
      <c r="CG137">
        <f>IFERROR(VLOOKUP(Table2[[#This Row],[Overall Rep Satisfaction]],$CS$2:$CV$21,4,FALSE),"")</f>
        <v>1</v>
      </c>
      <c r="CH137">
        <f>IFERROR(SUM(Table2[[#This Row],[Promoter]:[Detractor]],),"")</f>
        <v>1</v>
      </c>
      <c r="CI137" t="str">
        <f>TEXT(MONTH(Table2[[#This Row],[Survey Date]]),"##")&amp;" - "&amp;TEXT(Table2[[#This Row],[Survey Date]],"MMMM")</f>
        <v>9 - September</v>
      </c>
      <c r="CJ137" t="str">
        <f>TEXT(Table2[[#This Row],[Survey Date]],"DD-MMMM")</f>
        <v>02-September</v>
      </c>
      <c r="CK137" t="str">
        <f>"WK "&amp;WEEKNUM(Table2[[#This Row],[Survey Date]],1)</f>
        <v>WK 35</v>
      </c>
      <c r="CL137" t="str">
        <f>VLOOKUP(Table2[[#This Row],[ATTUID]],Roster!C:F,4,FALSE)</f>
        <v>Super 1</v>
      </c>
      <c r="CM137" t="str">
        <f>VLOOKUP(Table2[[#This Row],[ATTUID]],Roster!C:J,8,FALSE)</f>
        <v>agent 61</v>
      </c>
      <c r="CN137" t="str">
        <f>VLOOKUP(Table2[[#This Row],[ATTUID]],Roster!C:X,22,FALSE)</f>
        <v>Wave 25</v>
      </c>
      <c r="CO137">
        <f>IF(Table2[[#This Row],[Request Resolved]]="Yes",1,0)</f>
        <v>0</v>
      </c>
      <c r="CP137">
        <f>IF(Table2[[#This Row],[Request Resolved]]="No",1,0)</f>
        <v>1</v>
      </c>
    </row>
    <row r="138" spans="1:94" x14ac:dyDescent="0.25">
      <c r="A138" s="35">
        <v>616206</v>
      </c>
      <c r="B138" s="12" t="s">
        <v>1297</v>
      </c>
      <c r="C138" s="12" t="s">
        <v>1297</v>
      </c>
      <c r="D138" s="12" t="s">
        <v>1297</v>
      </c>
      <c r="E138" t="s">
        <v>1260</v>
      </c>
      <c r="F138" t="s">
        <v>1431</v>
      </c>
      <c r="G138" s="35">
        <v>701740</v>
      </c>
      <c r="H138" t="s">
        <v>219</v>
      </c>
      <c r="I138" s="35">
        <v>674188</v>
      </c>
      <c r="J138" t="s">
        <v>219</v>
      </c>
      <c r="K138" s="14">
        <v>45171.545833333301</v>
      </c>
      <c r="L138" s="14">
        <v>45169.550694444399</v>
      </c>
      <c r="M138" s="15" t="s">
        <v>220</v>
      </c>
      <c r="N138" s="15" t="s">
        <v>220</v>
      </c>
      <c r="O138" s="15" t="s">
        <v>220</v>
      </c>
      <c r="P138" s="15" t="s">
        <v>392</v>
      </c>
      <c r="Q138" s="15" t="s">
        <v>219</v>
      </c>
      <c r="R138" s="15" t="s">
        <v>219</v>
      </c>
      <c r="S138" s="15" t="s">
        <v>223</v>
      </c>
      <c r="T138" s="15" t="s">
        <v>221</v>
      </c>
      <c r="U138" s="15" t="s">
        <v>219</v>
      </c>
      <c r="V138" t="s">
        <v>290</v>
      </c>
      <c r="W138" t="s">
        <v>225</v>
      </c>
      <c r="X138" t="s">
        <v>290</v>
      </c>
      <c r="Y138" t="s">
        <v>225</v>
      </c>
      <c r="Z138" t="s">
        <v>226</v>
      </c>
      <c r="AA138" t="s">
        <v>219</v>
      </c>
      <c r="AB138" t="s">
        <v>226</v>
      </c>
      <c r="AC138" t="s">
        <v>219</v>
      </c>
      <c r="AD138" s="12" t="s">
        <v>1297</v>
      </c>
      <c r="AE138" t="s">
        <v>227</v>
      </c>
      <c r="AF138" s="12" t="s">
        <v>1297</v>
      </c>
      <c r="AG138" t="s">
        <v>1703</v>
      </c>
      <c r="AH138" t="s">
        <v>228</v>
      </c>
      <c r="AI138" s="12" t="s">
        <v>1297</v>
      </c>
      <c r="AJ138" s="12" t="s">
        <v>1297</v>
      </c>
      <c r="AK138" s="12" t="s">
        <v>1297</v>
      </c>
      <c r="AL138" s="12" t="s">
        <v>1297</v>
      </c>
      <c r="AM138" s="12" t="s">
        <v>1297</v>
      </c>
      <c r="AN138" t="s">
        <v>219</v>
      </c>
      <c r="AO138" t="s">
        <v>219</v>
      </c>
      <c r="AP138" t="s">
        <v>229</v>
      </c>
      <c r="AQ138" t="s">
        <v>230</v>
      </c>
      <c r="AR138" t="s">
        <v>281</v>
      </c>
      <c r="AS138" t="s">
        <v>355</v>
      </c>
      <c r="AT138" t="s">
        <v>229</v>
      </c>
      <c r="AU138" t="s">
        <v>233</v>
      </c>
      <c r="AV138" t="s">
        <v>1839</v>
      </c>
      <c r="AW138" t="s">
        <v>219</v>
      </c>
      <c r="AX138" t="s">
        <v>1703</v>
      </c>
      <c r="AY138" t="s">
        <v>219</v>
      </c>
      <c r="AZ138" t="s">
        <v>219</v>
      </c>
      <c r="BA138" t="s">
        <v>219</v>
      </c>
      <c r="BB138" t="s">
        <v>219</v>
      </c>
      <c r="BC138" t="s">
        <v>234</v>
      </c>
      <c r="BD138" s="12" t="s">
        <v>1297</v>
      </c>
      <c r="BE138" t="s">
        <v>304</v>
      </c>
      <c r="BF138" t="s">
        <v>1297</v>
      </c>
      <c r="BG138" t="s">
        <v>1297</v>
      </c>
      <c r="BH138" t="s">
        <v>305</v>
      </c>
      <c r="BI138" t="s">
        <v>357</v>
      </c>
      <c r="BJ138" t="s">
        <v>302</v>
      </c>
      <c r="BK138" t="s">
        <v>1297</v>
      </c>
      <c r="BL138" t="s">
        <v>229</v>
      </c>
      <c r="BM138" t="s">
        <v>219</v>
      </c>
      <c r="BN138" t="s">
        <v>414</v>
      </c>
      <c r="BO138" t="s">
        <v>219</v>
      </c>
      <c r="BP138" t="s">
        <v>219</v>
      </c>
      <c r="BQ138" t="s">
        <v>1297</v>
      </c>
      <c r="BR138" t="s">
        <v>271</v>
      </c>
      <c r="BS138" t="s">
        <v>1703</v>
      </c>
      <c r="BT138" t="s">
        <v>1703</v>
      </c>
      <c r="BU138" t="s">
        <v>219</v>
      </c>
      <c r="BV138" t="s">
        <v>241</v>
      </c>
      <c r="BW138" t="s">
        <v>220</v>
      </c>
      <c r="BX138" t="s">
        <v>219</v>
      </c>
      <c r="BY138">
        <v>800347259464</v>
      </c>
      <c r="BZ138" t="s">
        <v>242</v>
      </c>
      <c r="CA138" t="s">
        <v>1703</v>
      </c>
      <c r="CB138" s="14">
        <v>45172.245019756898</v>
      </c>
      <c r="CC138" t="s">
        <v>1703</v>
      </c>
      <c r="CD138" t="s">
        <v>1703</v>
      </c>
      <c r="CE138">
        <f>IFERROR(VLOOKUP(Table2[[#This Row],[Overall Rep Satisfaction]],$CS$2:$CV$21,2,FALSE),"")</f>
        <v>1</v>
      </c>
      <c r="CF138">
        <f>IFERROR(VLOOKUP(Table2[[#This Row],[Overall Rep Satisfaction]],$CS$2:$CV$21,3,FALSE),"")</f>
        <v>0</v>
      </c>
      <c r="CG138">
        <f>IFERROR(VLOOKUP(Table2[[#This Row],[Overall Rep Satisfaction]],$CS$2:$CV$21,4,FALSE),"")</f>
        <v>0</v>
      </c>
      <c r="CH138">
        <f>IFERROR(SUM(Table2[[#This Row],[Promoter]:[Detractor]],),"")</f>
        <v>1</v>
      </c>
      <c r="CI138" t="str">
        <f>TEXT(MONTH(Table2[[#This Row],[Survey Date]]),"##")&amp;" - "&amp;TEXT(Table2[[#This Row],[Survey Date]],"MMMM")</f>
        <v>9 - September</v>
      </c>
      <c r="CJ138" t="str">
        <f>TEXT(Table2[[#This Row],[Survey Date]],"DD-MMMM")</f>
        <v>02-September</v>
      </c>
      <c r="CK138" t="str">
        <f>"WK "&amp;WEEKNUM(Table2[[#This Row],[Survey Date]],1)</f>
        <v>WK 35</v>
      </c>
      <c r="CL138" t="str">
        <f>VLOOKUP(Table2[[#This Row],[ATTUID]],Roster!C:F,4,FALSE)</f>
        <v>Super 3</v>
      </c>
      <c r="CM138" t="str">
        <f>VLOOKUP(Table2[[#This Row],[ATTUID]],Roster!C:J,8,FALSE)</f>
        <v>agent 134</v>
      </c>
      <c r="CN138" t="str">
        <f>VLOOKUP(Table2[[#This Row],[ATTUID]],Roster!C:X,22,FALSE)</f>
        <v>Wave 31</v>
      </c>
      <c r="CO138">
        <f>IF(Table2[[#This Row],[Request Resolved]]="Yes",1,0)</f>
        <v>1</v>
      </c>
      <c r="CP138">
        <f>IF(Table2[[#This Row],[Request Resolved]]="No",1,0)</f>
        <v>0</v>
      </c>
    </row>
    <row r="139" spans="1:94" x14ac:dyDescent="0.25">
      <c r="A139" s="35">
        <v>717206</v>
      </c>
      <c r="B139" s="12" t="s">
        <v>1297</v>
      </c>
      <c r="C139" s="12" t="s">
        <v>1297</v>
      </c>
      <c r="D139" s="12" t="s">
        <v>1297</v>
      </c>
      <c r="E139" t="s">
        <v>1159</v>
      </c>
      <c r="F139" t="s">
        <v>1324</v>
      </c>
      <c r="G139" s="35">
        <v>606719</v>
      </c>
      <c r="H139" t="s">
        <v>219</v>
      </c>
      <c r="I139" s="35">
        <v>754265</v>
      </c>
      <c r="J139" t="s">
        <v>219</v>
      </c>
      <c r="K139" s="14">
        <v>45171.554861111101</v>
      </c>
      <c r="L139" s="14">
        <v>45170.545138888898</v>
      </c>
      <c r="M139" s="15" t="s">
        <v>220</v>
      </c>
      <c r="N139" s="15" t="s">
        <v>220</v>
      </c>
      <c r="O139" s="15" t="s">
        <v>220</v>
      </c>
      <c r="P139" s="15" t="s">
        <v>223</v>
      </c>
      <c r="Q139" s="15" t="s">
        <v>567</v>
      </c>
      <c r="R139" s="15" t="s">
        <v>219</v>
      </c>
      <c r="S139" s="15" t="s">
        <v>223</v>
      </c>
      <c r="T139" s="15" t="s">
        <v>221</v>
      </c>
      <c r="U139" s="15" t="s">
        <v>219</v>
      </c>
      <c r="V139" t="s">
        <v>265</v>
      </c>
      <c r="W139" t="s">
        <v>225</v>
      </c>
      <c r="X139" t="s">
        <v>265</v>
      </c>
      <c r="Y139" t="s">
        <v>225</v>
      </c>
      <c r="Z139" t="s">
        <v>226</v>
      </c>
      <c r="AA139" t="s">
        <v>219</v>
      </c>
      <c r="AB139" t="s">
        <v>226</v>
      </c>
      <c r="AC139" t="s">
        <v>219</v>
      </c>
      <c r="AD139" s="12" t="s">
        <v>1297</v>
      </c>
      <c r="AE139" t="s">
        <v>227</v>
      </c>
      <c r="AF139" s="12" t="s">
        <v>1297</v>
      </c>
      <c r="AG139" t="s">
        <v>1703</v>
      </c>
      <c r="AH139" t="s">
        <v>228</v>
      </c>
      <c r="AI139" s="12" t="s">
        <v>1297</v>
      </c>
      <c r="AJ139" s="12" t="s">
        <v>1297</v>
      </c>
      <c r="AK139" s="12" t="s">
        <v>1297</v>
      </c>
      <c r="AL139" s="12" t="s">
        <v>1297</v>
      </c>
      <c r="AM139" s="12" t="s">
        <v>1297</v>
      </c>
      <c r="AN139" t="s">
        <v>219</v>
      </c>
      <c r="AO139" t="s">
        <v>219</v>
      </c>
      <c r="AP139" t="s">
        <v>229</v>
      </c>
      <c r="AQ139" t="s">
        <v>230</v>
      </c>
      <c r="AR139" t="s">
        <v>247</v>
      </c>
      <c r="AS139" t="s">
        <v>559</v>
      </c>
      <c r="AT139" t="s">
        <v>220</v>
      </c>
      <c r="AU139" t="s">
        <v>233</v>
      </c>
      <c r="AV139" t="s">
        <v>1840</v>
      </c>
      <c r="AW139" t="s">
        <v>219</v>
      </c>
      <c r="AX139" t="s">
        <v>1703</v>
      </c>
      <c r="AY139" t="s">
        <v>219</v>
      </c>
      <c r="AZ139" t="s">
        <v>219</v>
      </c>
      <c r="BA139" t="s">
        <v>219</v>
      </c>
      <c r="BB139" t="s">
        <v>219</v>
      </c>
      <c r="BC139" t="s">
        <v>234</v>
      </c>
      <c r="BD139" s="12" t="s">
        <v>1297</v>
      </c>
      <c r="BE139" t="s">
        <v>259</v>
      </c>
      <c r="BF139" t="s">
        <v>1297</v>
      </c>
      <c r="BG139" t="s">
        <v>1297</v>
      </c>
      <c r="BH139" t="s">
        <v>260</v>
      </c>
      <c r="BI139" t="s">
        <v>268</v>
      </c>
      <c r="BJ139" t="s">
        <v>560</v>
      </c>
      <c r="BK139" t="s">
        <v>1297</v>
      </c>
      <c r="BL139" t="s">
        <v>229</v>
      </c>
      <c r="BM139" t="s">
        <v>219</v>
      </c>
      <c r="BN139" t="s">
        <v>270</v>
      </c>
      <c r="BO139" t="s">
        <v>219</v>
      </c>
      <c r="BP139" t="s">
        <v>219</v>
      </c>
      <c r="BQ139" t="s">
        <v>1297</v>
      </c>
      <c r="BR139" t="s">
        <v>240</v>
      </c>
      <c r="BS139" t="s">
        <v>1703</v>
      </c>
      <c r="BT139" t="s">
        <v>1703</v>
      </c>
      <c r="BU139" t="s">
        <v>219</v>
      </c>
      <c r="BV139" t="s">
        <v>241</v>
      </c>
      <c r="BW139" t="s">
        <v>220</v>
      </c>
      <c r="BX139" t="s">
        <v>219</v>
      </c>
      <c r="BY139">
        <v>800220956715</v>
      </c>
      <c r="BZ139" t="s">
        <v>242</v>
      </c>
      <c r="CA139" t="s">
        <v>1703</v>
      </c>
      <c r="CB139" s="14">
        <v>45172.245019756898</v>
      </c>
      <c r="CC139" t="s">
        <v>1703</v>
      </c>
      <c r="CD139" t="s">
        <v>1703</v>
      </c>
      <c r="CE139">
        <f>IFERROR(VLOOKUP(Table2[[#This Row],[Overall Rep Satisfaction]],$CS$2:$CV$21,2,FALSE),"")</f>
        <v>1</v>
      </c>
      <c r="CF139">
        <f>IFERROR(VLOOKUP(Table2[[#This Row],[Overall Rep Satisfaction]],$CS$2:$CV$21,3,FALSE),"")</f>
        <v>0</v>
      </c>
      <c r="CG139">
        <f>IFERROR(VLOOKUP(Table2[[#This Row],[Overall Rep Satisfaction]],$CS$2:$CV$21,4,FALSE),"")</f>
        <v>0</v>
      </c>
      <c r="CH139">
        <f>IFERROR(SUM(Table2[[#This Row],[Promoter]:[Detractor]],),"")</f>
        <v>1</v>
      </c>
      <c r="CI139" t="str">
        <f>TEXT(MONTH(Table2[[#This Row],[Survey Date]]),"##")&amp;" - "&amp;TEXT(Table2[[#This Row],[Survey Date]],"MMMM")</f>
        <v>9 - September</v>
      </c>
      <c r="CJ139" t="str">
        <f>TEXT(Table2[[#This Row],[Survey Date]],"DD-MMMM")</f>
        <v>02-September</v>
      </c>
      <c r="CK139" t="str">
        <f>"WK "&amp;WEEKNUM(Table2[[#This Row],[Survey Date]],1)</f>
        <v>WK 35</v>
      </c>
      <c r="CL139" t="str">
        <f>VLOOKUP(Table2[[#This Row],[ATTUID]],Roster!C:F,4,FALSE)</f>
        <v>Super 9</v>
      </c>
      <c r="CM139" t="str">
        <f>VLOOKUP(Table2[[#This Row],[ATTUID]],Roster!C:J,8,FALSE)</f>
        <v>agent 27</v>
      </c>
      <c r="CN139" t="str">
        <f>VLOOKUP(Table2[[#This Row],[ATTUID]],Roster!C:X,22,FALSE)</f>
        <v>Wave 17</v>
      </c>
      <c r="CO139">
        <f>IF(Table2[[#This Row],[Request Resolved]]="Yes",1,0)</f>
        <v>1</v>
      </c>
      <c r="CP139">
        <f>IF(Table2[[#This Row],[Request Resolved]]="No",1,0)</f>
        <v>0</v>
      </c>
    </row>
    <row r="140" spans="1:94" x14ac:dyDescent="0.25">
      <c r="A140" s="35">
        <v>668206</v>
      </c>
      <c r="B140" s="12" t="s">
        <v>1297</v>
      </c>
      <c r="C140" s="12" t="s">
        <v>1297</v>
      </c>
      <c r="D140" s="12" t="s">
        <v>1297</v>
      </c>
      <c r="E140" t="s">
        <v>1250</v>
      </c>
      <c r="F140" t="s">
        <v>1420</v>
      </c>
      <c r="G140" s="35">
        <v>280435</v>
      </c>
      <c r="H140" t="s">
        <v>219</v>
      </c>
      <c r="I140" s="35">
        <v>274265</v>
      </c>
      <c r="J140" t="s">
        <v>219</v>
      </c>
      <c r="K140" s="14">
        <v>45171.556944444397</v>
      </c>
      <c r="L140" s="14">
        <v>45170.618750000001</v>
      </c>
      <c r="M140" s="15" t="s">
        <v>220</v>
      </c>
      <c r="N140" s="15" t="s">
        <v>220</v>
      </c>
      <c r="O140" s="15" t="s">
        <v>220</v>
      </c>
      <c r="P140" s="15" t="s">
        <v>392</v>
      </c>
      <c r="Q140" s="15" t="s">
        <v>219</v>
      </c>
      <c r="R140" s="15" t="s">
        <v>219</v>
      </c>
      <c r="S140" s="15" t="s">
        <v>392</v>
      </c>
      <c r="T140" s="15" t="s">
        <v>221</v>
      </c>
      <c r="U140" s="15" t="s">
        <v>219</v>
      </c>
      <c r="V140" t="s">
        <v>290</v>
      </c>
      <c r="W140" t="s">
        <v>290</v>
      </c>
      <c r="X140" t="s">
        <v>290</v>
      </c>
      <c r="Y140" t="s">
        <v>290</v>
      </c>
      <c r="Z140" t="s">
        <v>226</v>
      </c>
      <c r="AA140" t="s">
        <v>219</v>
      </c>
      <c r="AB140" t="s">
        <v>226</v>
      </c>
      <c r="AC140" t="s">
        <v>219</v>
      </c>
      <c r="AD140" s="12" t="s">
        <v>1297</v>
      </c>
      <c r="AE140" t="s">
        <v>227</v>
      </c>
      <c r="AF140" s="12" t="s">
        <v>1297</v>
      </c>
      <c r="AG140" t="s">
        <v>1703</v>
      </c>
      <c r="AH140" t="s">
        <v>228</v>
      </c>
      <c r="AI140" s="12" t="s">
        <v>1297</v>
      </c>
      <c r="AJ140" s="12" t="s">
        <v>1297</v>
      </c>
      <c r="AK140" s="12" t="s">
        <v>1297</v>
      </c>
      <c r="AL140" s="12" t="s">
        <v>1297</v>
      </c>
      <c r="AM140" s="12" t="s">
        <v>1297</v>
      </c>
      <c r="AN140" t="s">
        <v>219</v>
      </c>
      <c r="AO140" t="s">
        <v>219</v>
      </c>
      <c r="AP140" t="s">
        <v>229</v>
      </c>
      <c r="AQ140" t="s">
        <v>230</v>
      </c>
      <c r="AR140" t="s">
        <v>247</v>
      </c>
      <c r="AS140" t="s">
        <v>565</v>
      </c>
      <c r="AT140" t="s">
        <v>229</v>
      </c>
      <c r="AU140" t="s">
        <v>233</v>
      </c>
      <c r="AV140" t="s">
        <v>1841</v>
      </c>
      <c r="AW140" t="s">
        <v>2368</v>
      </c>
      <c r="AX140" t="s">
        <v>1703</v>
      </c>
      <c r="AY140" t="s">
        <v>219</v>
      </c>
      <c r="AZ140" t="s">
        <v>219</v>
      </c>
      <c r="BA140" t="s">
        <v>219</v>
      </c>
      <c r="BB140" t="s">
        <v>219</v>
      </c>
      <c r="BC140" t="s">
        <v>234</v>
      </c>
      <c r="BD140" s="12" t="s">
        <v>1297</v>
      </c>
      <c r="BE140" t="s">
        <v>235</v>
      </c>
      <c r="BF140" t="s">
        <v>1297</v>
      </c>
      <c r="BG140" t="s">
        <v>1297</v>
      </c>
      <c r="BH140" t="s">
        <v>260</v>
      </c>
      <c r="BI140" t="s">
        <v>287</v>
      </c>
      <c r="BJ140" t="s">
        <v>560</v>
      </c>
      <c r="BK140" t="s">
        <v>1297</v>
      </c>
      <c r="BL140" t="s">
        <v>229</v>
      </c>
      <c r="BM140" t="s">
        <v>219</v>
      </c>
      <c r="BN140" t="s">
        <v>453</v>
      </c>
      <c r="BO140" t="s">
        <v>219</v>
      </c>
      <c r="BP140" t="s">
        <v>219</v>
      </c>
      <c r="BQ140" t="s">
        <v>1297</v>
      </c>
      <c r="BR140" t="s">
        <v>296</v>
      </c>
      <c r="BS140" t="s">
        <v>1703</v>
      </c>
      <c r="BT140" t="s">
        <v>1703</v>
      </c>
      <c r="BU140" t="s">
        <v>219</v>
      </c>
      <c r="BV140" t="s">
        <v>241</v>
      </c>
      <c r="BW140" t="s">
        <v>220</v>
      </c>
      <c r="BX140" t="s">
        <v>219</v>
      </c>
      <c r="BY140">
        <v>800163229205</v>
      </c>
      <c r="BZ140" t="s">
        <v>242</v>
      </c>
      <c r="CA140" t="s">
        <v>1703</v>
      </c>
      <c r="CB140" s="14">
        <v>45173.248552974503</v>
      </c>
      <c r="CC140" t="s">
        <v>1703</v>
      </c>
      <c r="CD140" t="s">
        <v>1703</v>
      </c>
      <c r="CE140">
        <f>IFERROR(VLOOKUP(Table2[[#This Row],[Overall Rep Satisfaction]],$CS$2:$CV$21,2,FALSE),"")</f>
        <v>0</v>
      </c>
      <c r="CF140">
        <f>IFERROR(VLOOKUP(Table2[[#This Row],[Overall Rep Satisfaction]],$CS$2:$CV$21,3,FALSE),"")</f>
        <v>0</v>
      </c>
      <c r="CG140">
        <f>IFERROR(VLOOKUP(Table2[[#This Row],[Overall Rep Satisfaction]],$CS$2:$CV$21,4,FALSE),"")</f>
        <v>1</v>
      </c>
      <c r="CH140">
        <f>IFERROR(SUM(Table2[[#This Row],[Promoter]:[Detractor]],),"")</f>
        <v>1</v>
      </c>
      <c r="CI140" t="str">
        <f>TEXT(MONTH(Table2[[#This Row],[Survey Date]]),"##")&amp;" - "&amp;TEXT(Table2[[#This Row],[Survey Date]],"MMMM")</f>
        <v>9 - September</v>
      </c>
      <c r="CJ140" t="str">
        <f>TEXT(Table2[[#This Row],[Survey Date]],"DD-MMMM")</f>
        <v>02-September</v>
      </c>
      <c r="CK140" t="str">
        <f>"WK "&amp;WEEKNUM(Table2[[#This Row],[Survey Date]],1)</f>
        <v>WK 35</v>
      </c>
      <c r="CL140" t="str">
        <f>VLOOKUP(Table2[[#This Row],[ATTUID]],Roster!C:F,4,FALSE)</f>
        <v>Super 12</v>
      </c>
      <c r="CM140" t="str">
        <f>VLOOKUP(Table2[[#This Row],[ATTUID]],Roster!C:J,8,FALSE)</f>
        <v>agent 123</v>
      </c>
      <c r="CN140" t="str">
        <f>VLOOKUP(Table2[[#This Row],[ATTUID]],Roster!C:X,22,FALSE)</f>
        <v>Wave 30</v>
      </c>
      <c r="CO140">
        <f>IF(Table2[[#This Row],[Request Resolved]]="Yes",1,0)</f>
        <v>1</v>
      </c>
      <c r="CP140">
        <f>IF(Table2[[#This Row],[Request Resolved]]="No",1,0)</f>
        <v>0</v>
      </c>
    </row>
    <row r="141" spans="1:94" x14ac:dyDescent="0.25">
      <c r="A141" s="35">
        <v>311206</v>
      </c>
      <c r="B141" s="12" t="s">
        <v>1297</v>
      </c>
      <c r="C141" s="12" t="s">
        <v>1297</v>
      </c>
      <c r="D141" s="12" t="s">
        <v>1297</v>
      </c>
      <c r="E141" t="s">
        <v>1196</v>
      </c>
      <c r="F141" t="s">
        <v>1361</v>
      </c>
      <c r="G141" s="35">
        <v>903573</v>
      </c>
      <c r="H141" t="s">
        <v>219</v>
      </c>
      <c r="I141" s="35">
        <v>846276</v>
      </c>
      <c r="J141" t="s">
        <v>219</v>
      </c>
      <c r="K141" s="14">
        <v>45171.558333333298</v>
      </c>
      <c r="L141" s="14">
        <v>45170.632638888899</v>
      </c>
      <c r="M141" s="15" t="s">
        <v>220</v>
      </c>
      <c r="N141" s="15" t="s">
        <v>220</v>
      </c>
      <c r="O141" s="15" t="s">
        <v>220</v>
      </c>
      <c r="P141" s="15" t="s">
        <v>223</v>
      </c>
      <c r="Q141" s="15" t="s">
        <v>219</v>
      </c>
      <c r="R141" s="15" t="s">
        <v>219</v>
      </c>
      <c r="S141" s="15" t="s">
        <v>223</v>
      </c>
      <c r="T141" s="15" t="s">
        <v>568</v>
      </c>
      <c r="U141" s="15" t="s">
        <v>219</v>
      </c>
      <c r="V141" t="s">
        <v>265</v>
      </c>
      <c r="W141" t="s">
        <v>225</v>
      </c>
      <c r="X141" t="s">
        <v>265</v>
      </c>
      <c r="Y141" t="s">
        <v>225</v>
      </c>
      <c r="Z141" t="s">
        <v>226</v>
      </c>
      <c r="AA141" t="s">
        <v>219</v>
      </c>
      <c r="AB141" t="s">
        <v>226</v>
      </c>
      <c r="AC141" t="s">
        <v>219</v>
      </c>
      <c r="AD141" s="12" t="s">
        <v>1297</v>
      </c>
      <c r="AE141" t="s">
        <v>227</v>
      </c>
      <c r="AF141" s="12" t="s">
        <v>1297</v>
      </c>
      <c r="AG141" t="s">
        <v>1703</v>
      </c>
      <c r="AH141" t="s">
        <v>228</v>
      </c>
      <c r="AI141" s="12" t="s">
        <v>1297</v>
      </c>
      <c r="AJ141" s="12" t="s">
        <v>1297</v>
      </c>
      <c r="AK141" s="12" t="s">
        <v>1297</v>
      </c>
      <c r="AL141" s="12" t="s">
        <v>1297</v>
      </c>
      <c r="AM141" s="12" t="s">
        <v>1297</v>
      </c>
      <c r="AN141" t="s">
        <v>219</v>
      </c>
      <c r="AO141" t="s">
        <v>219</v>
      </c>
      <c r="AP141" t="s">
        <v>229</v>
      </c>
      <c r="AQ141" t="s">
        <v>230</v>
      </c>
      <c r="AR141" t="s">
        <v>231</v>
      </c>
      <c r="AS141" t="s">
        <v>403</v>
      </c>
      <c r="AT141" t="s">
        <v>229</v>
      </c>
      <c r="AU141" t="s">
        <v>233</v>
      </c>
      <c r="AV141" t="s">
        <v>1842</v>
      </c>
      <c r="AW141" t="s">
        <v>2367</v>
      </c>
      <c r="AX141" t="s">
        <v>1703</v>
      </c>
      <c r="AY141" t="s">
        <v>219</v>
      </c>
      <c r="AZ141" t="s">
        <v>219</v>
      </c>
      <c r="BA141" t="s">
        <v>219</v>
      </c>
      <c r="BB141" t="s">
        <v>219</v>
      </c>
      <c r="BC141" t="s">
        <v>234</v>
      </c>
      <c r="BD141" s="12" t="s">
        <v>1297</v>
      </c>
      <c r="BE141" t="s">
        <v>451</v>
      </c>
      <c r="BF141" t="s">
        <v>1297</v>
      </c>
      <c r="BG141" t="s">
        <v>1297</v>
      </c>
      <c r="BH141" t="s">
        <v>344</v>
      </c>
      <c r="BI141" t="s">
        <v>345</v>
      </c>
      <c r="BJ141" t="s">
        <v>376</v>
      </c>
      <c r="BK141" t="s">
        <v>1297</v>
      </c>
      <c r="BL141" t="s">
        <v>220</v>
      </c>
      <c r="BM141" t="s">
        <v>219</v>
      </c>
      <c r="BN141" t="s">
        <v>347</v>
      </c>
      <c r="BO141" t="s">
        <v>219</v>
      </c>
      <c r="BP141" t="s">
        <v>219</v>
      </c>
      <c r="BQ141" t="s">
        <v>1297</v>
      </c>
      <c r="BR141" t="s">
        <v>279</v>
      </c>
      <c r="BS141" t="s">
        <v>1703</v>
      </c>
      <c r="BT141" t="s">
        <v>1703</v>
      </c>
      <c r="BU141" t="s">
        <v>219</v>
      </c>
      <c r="BV141" t="s">
        <v>241</v>
      </c>
      <c r="BW141" t="s">
        <v>220</v>
      </c>
      <c r="BX141" t="s">
        <v>219</v>
      </c>
      <c r="BY141" t="s">
        <v>219</v>
      </c>
      <c r="BZ141" t="s">
        <v>242</v>
      </c>
      <c r="CA141" t="s">
        <v>1703</v>
      </c>
      <c r="CB141" s="14">
        <v>45173.248552974503</v>
      </c>
      <c r="CC141" t="s">
        <v>1703</v>
      </c>
      <c r="CD141" t="s">
        <v>1703</v>
      </c>
      <c r="CE141">
        <f>IFERROR(VLOOKUP(Table2[[#This Row],[Overall Rep Satisfaction]],$CS$2:$CV$21,2,FALSE),"")</f>
        <v>1</v>
      </c>
      <c r="CF141">
        <f>IFERROR(VLOOKUP(Table2[[#This Row],[Overall Rep Satisfaction]],$CS$2:$CV$21,3,FALSE),"")</f>
        <v>0</v>
      </c>
      <c r="CG141">
        <f>IFERROR(VLOOKUP(Table2[[#This Row],[Overall Rep Satisfaction]],$CS$2:$CV$21,4,FALSE),"")</f>
        <v>0</v>
      </c>
      <c r="CH141">
        <f>IFERROR(SUM(Table2[[#This Row],[Promoter]:[Detractor]],),"")</f>
        <v>1</v>
      </c>
      <c r="CI141" t="str">
        <f>TEXT(MONTH(Table2[[#This Row],[Survey Date]]),"##")&amp;" - "&amp;TEXT(Table2[[#This Row],[Survey Date]],"MMMM")</f>
        <v>9 - September</v>
      </c>
      <c r="CJ141" t="str">
        <f>TEXT(Table2[[#This Row],[Survey Date]],"DD-MMMM")</f>
        <v>02-September</v>
      </c>
      <c r="CK141" t="str">
        <f>"WK "&amp;WEEKNUM(Table2[[#This Row],[Survey Date]],1)</f>
        <v>WK 35</v>
      </c>
      <c r="CL141" t="str">
        <f>VLOOKUP(Table2[[#This Row],[ATTUID]],Roster!C:F,4,FALSE)</f>
        <v>Super 9</v>
      </c>
      <c r="CM141" t="str">
        <f>VLOOKUP(Table2[[#This Row],[ATTUID]],Roster!C:J,8,FALSE)</f>
        <v>agent 64</v>
      </c>
      <c r="CN141" t="str">
        <f>VLOOKUP(Table2[[#This Row],[ATTUID]],Roster!C:X,22,FALSE)</f>
        <v>Wave 25</v>
      </c>
      <c r="CO141">
        <f>IF(Table2[[#This Row],[Request Resolved]]="Yes",1,0)</f>
        <v>1</v>
      </c>
      <c r="CP141">
        <f>IF(Table2[[#This Row],[Request Resolved]]="No",1,0)</f>
        <v>0</v>
      </c>
    </row>
    <row r="142" spans="1:94" x14ac:dyDescent="0.25">
      <c r="A142" s="35">
        <v>295206</v>
      </c>
      <c r="B142" s="12" t="s">
        <v>1297</v>
      </c>
      <c r="C142" s="12" t="s">
        <v>1297</v>
      </c>
      <c r="D142" s="12" t="s">
        <v>1297</v>
      </c>
      <c r="E142" t="s">
        <v>1161</v>
      </c>
      <c r="F142" t="s">
        <v>1326</v>
      </c>
      <c r="G142" s="35">
        <v>827210</v>
      </c>
      <c r="H142" t="s">
        <v>219</v>
      </c>
      <c r="I142" s="35">
        <v>531365</v>
      </c>
      <c r="J142" t="s">
        <v>219</v>
      </c>
      <c r="K142" s="14">
        <v>45171.568749999999</v>
      </c>
      <c r="L142" s="14">
        <v>45170.793055555601</v>
      </c>
      <c r="M142" s="15" t="s">
        <v>220</v>
      </c>
      <c r="N142" s="15" t="s">
        <v>220</v>
      </c>
      <c r="O142" s="15" t="s">
        <v>220</v>
      </c>
      <c r="P142" s="15" t="s">
        <v>539</v>
      </c>
      <c r="Q142" s="15" t="s">
        <v>219</v>
      </c>
      <c r="R142" s="15" t="s">
        <v>219</v>
      </c>
      <c r="S142" s="15" t="s">
        <v>223</v>
      </c>
      <c r="T142" s="15" t="s">
        <v>219</v>
      </c>
      <c r="U142" s="15" t="s">
        <v>219</v>
      </c>
      <c r="V142" t="s">
        <v>265</v>
      </c>
      <c r="W142" t="s">
        <v>225</v>
      </c>
      <c r="X142" t="s">
        <v>265</v>
      </c>
      <c r="Y142" t="s">
        <v>225</v>
      </c>
      <c r="Z142" t="s">
        <v>219</v>
      </c>
      <c r="AA142" t="s">
        <v>219</v>
      </c>
      <c r="AB142" t="s">
        <v>219</v>
      </c>
      <c r="AC142" t="s">
        <v>219</v>
      </c>
      <c r="AD142" s="12" t="s">
        <v>1297</v>
      </c>
      <c r="AE142" t="s">
        <v>227</v>
      </c>
      <c r="AF142" s="12" t="s">
        <v>1297</v>
      </c>
      <c r="AG142" t="s">
        <v>1703</v>
      </c>
      <c r="AH142" t="s">
        <v>228</v>
      </c>
      <c r="AI142" s="12" t="s">
        <v>1297</v>
      </c>
      <c r="AJ142" s="12" t="s">
        <v>1297</v>
      </c>
      <c r="AK142" s="12" t="s">
        <v>1297</v>
      </c>
      <c r="AL142" s="12" t="s">
        <v>1297</v>
      </c>
      <c r="AM142" s="12" t="s">
        <v>1297</v>
      </c>
      <c r="AN142" t="s">
        <v>219</v>
      </c>
      <c r="AO142" t="s">
        <v>219</v>
      </c>
      <c r="AP142" t="s">
        <v>229</v>
      </c>
      <c r="AQ142" t="s">
        <v>230</v>
      </c>
      <c r="AR142" t="s">
        <v>231</v>
      </c>
      <c r="AS142" t="s">
        <v>232</v>
      </c>
      <c r="AT142" t="s">
        <v>220</v>
      </c>
      <c r="AU142" t="s">
        <v>233</v>
      </c>
      <c r="AV142" t="s">
        <v>1843</v>
      </c>
      <c r="AW142" t="s">
        <v>219</v>
      </c>
      <c r="AX142" t="s">
        <v>1703</v>
      </c>
      <c r="AY142" t="s">
        <v>219</v>
      </c>
      <c r="AZ142" t="s">
        <v>219</v>
      </c>
      <c r="BA142" t="s">
        <v>219</v>
      </c>
      <c r="BB142" t="s">
        <v>219</v>
      </c>
      <c r="BC142" t="s">
        <v>234</v>
      </c>
      <c r="BD142" s="12" t="s">
        <v>1297</v>
      </c>
      <c r="BE142" t="s">
        <v>235</v>
      </c>
      <c r="BF142" t="s">
        <v>1297</v>
      </c>
      <c r="BG142" t="s">
        <v>1297</v>
      </c>
      <c r="BH142" t="s">
        <v>486</v>
      </c>
      <c r="BI142" t="s">
        <v>487</v>
      </c>
      <c r="BJ142" t="s">
        <v>569</v>
      </c>
      <c r="BK142" t="s">
        <v>1297</v>
      </c>
      <c r="BL142" t="s">
        <v>229</v>
      </c>
      <c r="BM142" t="s">
        <v>219</v>
      </c>
      <c r="BN142" t="s">
        <v>488</v>
      </c>
      <c r="BO142" t="s">
        <v>219</v>
      </c>
      <c r="BP142" t="s">
        <v>219</v>
      </c>
      <c r="BQ142" t="s">
        <v>1297</v>
      </c>
      <c r="BR142" t="s">
        <v>240</v>
      </c>
      <c r="BS142" t="s">
        <v>1703</v>
      </c>
      <c r="BT142" t="s">
        <v>1703</v>
      </c>
      <c r="BU142" t="s">
        <v>219</v>
      </c>
      <c r="BV142" t="s">
        <v>241</v>
      </c>
      <c r="BW142" t="s">
        <v>220</v>
      </c>
      <c r="BX142" t="s">
        <v>219</v>
      </c>
      <c r="BY142">
        <v>790613006327</v>
      </c>
      <c r="BZ142" t="s">
        <v>242</v>
      </c>
      <c r="CA142" t="s">
        <v>1703</v>
      </c>
      <c r="CB142" s="14">
        <v>45173.248552974503</v>
      </c>
      <c r="CC142" t="s">
        <v>1703</v>
      </c>
      <c r="CD142" t="s">
        <v>1703</v>
      </c>
      <c r="CE142">
        <f>IFERROR(VLOOKUP(Table2[[#This Row],[Overall Rep Satisfaction]],$CS$2:$CV$21,2,FALSE),"")</f>
        <v>1</v>
      </c>
      <c r="CF142">
        <f>IFERROR(VLOOKUP(Table2[[#This Row],[Overall Rep Satisfaction]],$CS$2:$CV$21,3,FALSE),"")</f>
        <v>0</v>
      </c>
      <c r="CG142">
        <f>IFERROR(VLOOKUP(Table2[[#This Row],[Overall Rep Satisfaction]],$CS$2:$CV$21,4,FALSE),"")</f>
        <v>0</v>
      </c>
      <c r="CH142">
        <f>IFERROR(SUM(Table2[[#This Row],[Promoter]:[Detractor]],),"")</f>
        <v>1</v>
      </c>
      <c r="CI142" t="str">
        <f>TEXT(MONTH(Table2[[#This Row],[Survey Date]]),"##")&amp;" - "&amp;TEXT(Table2[[#This Row],[Survey Date]],"MMMM")</f>
        <v>9 - September</v>
      </c>
      <c r="CJ142" t="str">
        <f>TEXT(Table2[[#This Row],[Survey Date]],"DD-MMMM")</f>
        <v>02-September</v>
      </c>
      <c r="CK142" t="str">
        <f>"WK "&amp;WEEKNUM(Table2[[#This Row],[Survey Date]],1)</f>
        <v>WK 35</v>
      </c>
      <c r="CL142" t="str">
        <f>VLOOKUP(Table2[[#This Row],[ATTUID]],Roster!C:F,4,FALSE)</f>
        <v>Super 5</v>
      </c>
      <c r="CM142" t="str">
        <f>VLOOKUP(Table2[[#This Row],[ATTUID]],Roster!C:J,8,FALSE)</f>
        <v>agent 29</v>
      </c>
      <c r="CN142" t="str">
        <f>VLOOKUP(Table2[[#This Row],[ATTUID]],Roster!C:X,22,FALSE)</f>
        <v>Wave 18</v>
      </c>
      <c r="CO142">
        <f>IF(Table2[[#This Row],[Request Resolved]]="Yes",1,0)</f>
        <v>0</v>
      </c>
      <c r="CP142">
        <f>IF(Table2[[#This Row],[Request Resolved]]="No",1,0)</f>
        <v>0</v>
      </c>
    </row>
    <row r="143" spans="1:94" x14ac:dyDescent="0.25">
      <c r="A143" s="35">
        <v>194206</v>
      </c>
      <c r="B143" s="12" t="s">
        <v>1297</v>
      </c>
      <c r="C143" s="12" t="s">
        <v>1297</v>
      </c>
      <c r="D143" s="12" t="s">
        <v>1297</v>
      </c>
      <c r="E143" t="s">
        <v>1136</v>
      </c>
      <c r="F143" t="s">
        <v>1301</v>
      </c>
      <c r="G143" s="35">
        <v>912989</v>
      </c>
      <c r="H143" t="s">
        <v>219</v>
      </c>
      <c r="I143" s="35">
        <v>96188</v>
      </c>
      <c r="J143" t="s">
        <v>219</v>
      </c>
      <c r="K143" s="14">
        <v>45171.578472222202</v>
      </c>
      <c r="L143" s="14">
        <v>45170.5493055556</v>
      </c>
      <c r="M143" s="15" t="s">
        <v>220</v>
      </c>
      <c r="N143" s="15" t="s">
        <v>220</v>
      </c>
      <c r="O143" s="15" t="s">
        <v>220</v>
      </c>
      <c r="P143" s="15" t="s">
        <v>223</v>
      </c>
      <c r="Q143" s="15" t="s">
        <v>219</v>
      </c>
      <c r="R143" s="15" t="s">
        <v>219</v>
      </c>
      <c r="S143" s="15" t="s">
        <v>223</v>
      </c>
      <c r="T143" s="15" t="s">
        <v>219</v>
      </c>
      <c r="U143" s="15" t="s">
        <v>219</v>
      </c>
      <c r="V143" t="s">
        <v>265</v>
      </c>
      <c r="W143" t="s">
        <v>225</v>
      </c>
      <c r="X143" t="s">
        <v>265</v>
      </c>
      <c r="Y143" t="s">
        <v>225</v>
      </c>
      <c r="Z143" t="s">
        <v>219</v>
      </c>
      <c r="AA143" t="s">
        <v>219</v>
      </c>
      <c r="AB143" t="s">
        <v>219</v>
      </c>
      <c r="AC143" t="s">
        <v>219</v>
      </c>
      <c r="AD143" s="12" t="s">
        <v>1297</v>
      </c>
      <c r="AE143" t="s">
        <v>227</v>
      </c>
      <c r="AF143" s="12" t="s">
        <v>1297</v>
      </c>
      <c r="AG143" t="s">
        <v>1703</v>
      </c>
      <c r="AH143" t="s">
        <v>228</v>
      </c>
      <c r="AI143" s="12" t="s">
        <v>1297</v>
      </c>
      <c r="AJ143" s="12" t="s">
        <v>1297</v>
      </c>
      <c r="AK143" s="12" t="s">
        <v>1297</v>
      </c>
      <c r="AL143" s="12" t="s">
        <v>1297</v>
      </c>
      <c r="AM143" s="12" t="s">
        <v>1297</v>
      </c>
      <c r="AN143" t="s">
        <v>219</v>
      </c>
      <c r="AO143" t="s">
        <v>219</v>
      </c>
      <c r="AP143" t="s">
        <v>229</v>
      </c>
      <c r="AQ143" t="s">
        <v>230</v>
      </c>
      <c r="AR143" t="s">
        <v>281</v>
      </c>
      <c r="AS143" t="s">
        <v>505</v>
      </c>
      <c r="AT143" t="s">
        <v>220</v>
      </c>
      <c r="AU143" t="s">
        <v>233</v>
      </c>
      <c r="AV143" t="s">
        <v>1844</v>
      </c>
      <c r="AW143" t="s">
        <v>2368</v>
      </c>
      <c r="AX143" t="s">
        <v>1703</v>
      </c>
      <c r="AY143" t="s">
        <v>219</v>
      </c>
      <c r="AZ143" t="s">
        <v>219</v>
      </c>
      <c r="BA143" t="s">
        <v>219</v>
      </c>
      <c r="BB143" t="s">
        <v>219</v>
      </c>
      <c r="BC143" t="s">
        <v>234</v>
      </c>
      <c r="BD143" s="12" t="s">
        <v>1297</v>
      </c>
      <c r="BE143" t="s">
        <v>259</v>
      </c>
      <c r="BF143" t="s">
        <v>1297</v>
      </c>
      <c r="BG143" t="s">
        <v>1297</v>
      </c>
      <c r="BH143" t="s">
        <v>300</v>
      </c>
      <c r="BI143" t="s">
        <v>301</v>
      </c>
      <c r="BJ143" t="s">
        <v>302</v>
      </c>
      <c r="BK143" t="s">
        <v>1297</v>
      </c>
      <c r="BL143" t="s">
        <v>229</v>
      </c>
      <c r="BM143" t="s">
        <v>219</v>
      </c>
      <c r="BN143" t="s">
        <v>537</v>
      </c>
      <c r="BO143" t="s">
        <v>219</v>
      </c>
      <c r="BP143" t="s">
        <v>219</v>
      </c>
      <c r="BQ143" t="s">
        <v>1297</v>
      </c>
      <c r="BR143" t="s">
        <v>240</v>
      </c>
      <c r="BS143" t="s">
        <v>1703</v>
      </c>
      <c r="BT143" t="s">
        <v>1703</v>
      </c>
      <c r="BU143" t="s">
        <v>219</v>
      </c>
      <c r="BV143" t="s">
        <v>241</v>
      </c>
      <c r="BW143" t="s">
        <v>220</v>
      </c>
      <c r="BX143" t="s">
        <v>219</v>
      </c>
      <c r="BY143">
        <v>790615359944</v>
      </c>
      <c r="BZ143" t="s">
        <v>242</v>
      </c>
      <c r="CA143" t="s">
        <v>1703</v>
      </c>
      <c r="CB143" s="14">
        <v>45173.248552974503</v>
      </c>
      <c r="CC143" t="s">
        <v>1703</v>
      </c>
      <c r="CD143" t="s">
        <v>1703</v>
      </c>
      <c r="CE143">
        <f>IFERROR(VLOOKUP(Table2[[#This Row],[Overall Rep Satisfaction]],$CS$2:$CV$21,2,FALSE),"")</f>
        <v>1</v>
      </c>
      <c r="CF143">
        <f>IFERROR(VLOOKUP(Table2[[#This Row],[Overall Rep Satisfaction]],$CS$2:$CV$21,3,FALSE),"")</f>
        <v>0</v>
      </c>
      <c r="CG143">
        <f>IFERROR(VLOOKUP(Table2[[#This Row],[Overall Rep Satisfaction]],$CS$2:$CV$21,4,FALSE),"")</f>
        <v>0</v>
      </c>
      <c r="CH143">
        <f>IFERROR(SUM(Table2[[#This Row],[Promoter]:[Detractor]],),"")</f>
        <v>1</v>
      </c>
      <c r="CI143" t="str">
        <f>TEXT(MONTH(Table2[[#This Row],[Survey Date]]),"##")&amp;" - "&amp;TEXT(Table2[[#This Row],[Survey Date]],"MMMM")</f>
        <v>9 - September</v>
      </c>
      <c r="CJ143" t="str">
        <f>TEXT(Table2[[#This Row],[Survey Date]],"DD-MMMM")</f>
        <v>02-September</v>
      </c>
      <c r="CK143" t="str">
        <f>"WK "&amp;WEEKNUM(Table2[[#This Row],[Survey Date]],1)</f>
        <v>WK 35</v>
      </c>
      <c r="CL143" t="str">
        <f>VLOOKUP(Table2[[#This Row],[ATTUID]],Roster!C:F,4,FALSE)</f>
        <v>Super 3</v>
      </c>
      <c r="CM143" t="str">
        <f>VLOOKUP(Table2[[#This Row],[ATTUID]],Roster!C:J,8,FALSE)</f>
        <v>agent 4</v>
      </c>
      <c r="CN143" t="str">
        <f>VLOOKUP(Table2[[#This Row],[ATTUID]],Roster!C:X,22,FALSE)</f>
        <v>Wave 10 A</v>
      </c>
      <c r="CO143">
        <f>IF(Table2[[#This Row],[Request Resolved]]="Yes",1,0)</f>
        <v>0</v>
      </c>
      <c r="CP143">
        <f>IF(Table2[[#This Row],[Request Resolved]]="No",1,0)</f>
        <v>0</v>
      </c>
    </row>
    <row r="144" spans="1:94" x14ac:dyDescent="0.25">
      <c r="A144" s="35">
        <v>268206</v>
      </c>
      <c r="B144" s="12" t="s">
        <v>1297</v>
      </c>
      <c r="C144" s="12" t="s">
        <v>1297</v>
      </c>
      <c r="D144" s="12" t="s">
        <v>1297</v>
      </c>
      <c r="E144" t="s">
        <v>1266</v>
      </c>
      <c r="F144" t="s">
        <v>1438</v>
      </c>
      <c r="G144" s="35">
        <v>336205</v>
      </c>
      <c r="H144" t="s">
        <v>219</v>
      </c>
      <c r="I144" s="35">
        <v>516578</v>
      </c>
      <c r="J144" t="s">
        <v>219</v>
      </c>
      <c r="K144" s="14">
        <v>45171.5847222222</v>
      </c>
      <c r="L144" s="14">
        <v>45170.480555555601</v>
      </c>
      <c r="M144" s="15" t="s">
        <v>220</v>
      </c>
      <c r="N144" s="15" t="s">
        <v>220</v>
      </c>
      <c r="O144" s="15" t="s">
        <v>220</v>
      </c>
      <c r="P144" s="15" t="s">
        <v>223</v>
      </c>
      <c r="Q144" s="15" t="s">
        <v>219</v>
      </c>
      <c r="R144" s="15" t="s">
        <v>219</v>
      </c>
      <c r="S144" s="15" t="s">
        <v>570</v>
      </c>
      <c r="T144" s="15" t="s">
        <v>219</v>
      </c>
      <c r="U144" s="15" t="s">
        <v>219</v>
      </c>
      <c r="V144" t="s">
        <v>265</v>
      </c>
      <c r="W144" t="s">
        <v>257</v>
      </c>
      <c r="X144" t="s">
        <v>265</v>
      </c>
      <c r="Y144" t="s">
        <v>257</v>
      </c>
      <c r="Z144" t="s">
        <v>219</v>
      </c>
      <c r="AA144" t="s">
        <v>219</v>
      </c>
      <c r="AB144" t="s">
        <v>219</v>
      </c>
      <c r="AC144" t="s">
        <v>219</v>
      </c>
      <c r="AD144" s="12" t="s">
        <v>1297</v>
      </c>
      <c r="AE144" t="s">
        <v>227</v>
      </c>
      <c r="AF144" s="12" t="s">
        <v>1297</v>
      </c>
      <c r="AG144" t="s">
        <v>1703</v>
      </c>
      <c r="AH144" t="s">
        <v>228</v>
      </c>
      <c r="AI144" s="12" t="s">
        <v>1297</v>
      </c>
      <c r="AJ144" s="12" t="s">
        <v>1297</v>
      </c>
      <c r="AK144" s="12" t="s">
        <v>1297</v>
      </c>
      <c r="AL144" s="12" t="s">
        <v>1297</v>
      </c>
      <c r="AM144" s="12" t="s">
        <v>1297</v>
      </c>
      <c r="AN144" t="s">
        <v>219</v>
      </c>
      <c r="AO144" t="s">
        <v>219</v>
      </c>
      <c r="AP144" t="s">
        <v>229</v>
      </c>
      <c r="AQ144" t="s">
        <v>230</v>
      </c>
      <c r="AR144" t="s">
        <v>273</v>
      </c>
      <c r="AS144" t="s">
        <v>370</v>
      </c>
      <c r="AT144" t="s">
        <v>220</v>
      </c>
      <c r="AU144" t="s">
        <v>233</v>
      </c>
      <c r="AV144" t="s">
        <v>1845</v>
      </c>
      <c r="AW144" t="s">
        <v>219</v>
      </c>
      <c r="AX144" t="s">
        <v>1703</v>
      </c>
      <c r="AY144" t="s">
        <v>219</v>
      </c>
      <c r="AZ144" t="s">
        <v>219</v>
      </c>
      <c r="BA144" t="s">
        <v>219</v>
      </c>
      <c r="BB144" t="s">
        <v>219</v>
      </c>
      <c r="BC144" t="s">
        <v>234</v>
      </c>
      <c r="BD144" s="12" t="s">
        <v>1297</v>
      </c>
      <c r="BE144" t="s">
        <v>259</v>
      </c>
      <c r="BF144" t="s">
        <v>1297</v>
      </c>
      <c r="BG144" t="s">
        <v>1297</v>
      </c>
      <c r="BH144" t="s">
        <v>300</v>
      </c>
      <c r="BI144" t="s">
        <v>301</v>
      </c>
      <c r="BJ144" t="s">
        <v>353</v>
      </c>
      <c r="BK144" t="s">
        <v>1297</v>
      </c>
      <c r="BL144" t="s">
        <v>229</v>
      </c>
      <c r="BM144" t="s">
        <v>219</v>
      </c>
      <c r="BN144" t="s">
        <v>350</v>
      </c>
      <c r="BO144" t="s">
        <v>219</v>
      </c>
      <c r="BP144" t="s">
        <v>219</v>
      </c>
      <c r="BQ144" t="s">
        <v>1297</v>
      </c>
      <c r="BR144" t="s">
        <v>253</v>
      </c>
      <c r="BS144" t="s">
        <v>1703</v>
      </c>
      <c r="BT144" t="s">
        <v>1703</v>
      </c>
      <c r="BU144" t="s">
        <v>219</v>
      </c>
      <c r="BV144" t="s">
        <v>241</v>
      </c>
      <c r="BW144" t="s">
        <v>220</v>
      </c>
      <c r="BX144" t="s">
        <v>219</v>
      </c>
      <c r="BY144">
        <v>790418761332</v>
      </c>
      <c r="BZ144" t="s">
        <v>242</v>
      </c>
      <c r="CA144" t="s">
        <v>1703</v>
      </c>
      <c r="CB144" s="14">
        <v>45173.248552974503</v>
      </c>
      <c r="CC144" t="s">
        <v>1703</v>
      </c>
      <c r="CD144" t="s">
        <v>1703</v>
      </c>
      <c r="CE144">
        <f>IFERROR(VLOOKUP(Table2[[#This Row],[Overall Rep Satisfaction]],$CS$2:$CV$21,2,FALSE),"")</f>
        <v>0</v>
      </c>
      <c r="CF144">
        <f>IFERROR(VLOOKUP(Table2[[#This Row],[Overall Rep Satisfaction]],$CS$2:$CV$21,3,FALSE),"")</f>
        <v>1</v>
      </c>
      <c r="CG144">
        <f>IFERROR(VLOOKUP(Table2[[#This Row],[Overall Rep Satisfaction]],$CS$2:$CV$21,4,FALSE),"")</f>
        <v>0</v>
      </c>
      <c r="CH144">
        <f>IFERROR(SUM(Table2[[#This Row],[Promoter]:[Detractor]],),"")</f>
        <v>1</v>
      </c>
      <c r="CI144" t="str">
        <f>TEXT(MONTH(Table2[[#This Row],[Survey Date]]),"##")&amp;" - "&amp;TEXT(Table2[[#This Row],[Survey Date]],"MMMM")</f>
        <v>9 - September</v>
      </c>
      <c r="CJ144" t="str">
        <f>TEXT(Table2[[#This Row],[Survey Date]],"DD-MMMM")</f>
        <v>02-September</v>
      </c>
      <c r="CK144" t="str">
        <f>"WK "&amp;WEEKNUM(Table2[[#This Row],[Survey Date]],1)</f>
        <v>WK 35</v>
      </c>
      <c r="CL144" t="str">
        <f>VLOOKUP(Table2[[#This Row],[ATTUID]],Roster!C:F,4,FALSE)</f>
        <v>Super 9</v>
      </c>
      <c r="CM144" t="str">
        <f>VLOOKUP(Table2[[#This Row],[ATTUID]],Roster!C:J,8,FALSE)</f>
        <v>agent 141</v>
      </c>
      <c r="CN144" t="str">
        <f>VLOOKUP(Table2[[#This Row],[ATTUID]],Roster!C:X,22,FALSE)</f>
        <v>Wave 31</v>
      </c>
      <c r="CO144">
        <f>IF(Table2[[#This Row],[Request Resolved]]="Yes",1,0)</f>
        <v>0</v>
      </c>
      <c r="CP144">
        <f>IF(Table2[[#This Row],[Request Resolved]]="No",1,0)</f>
        <v>0</v>
      </c>
    </row>
    <row r="145" spans="1:94" x14ac:dyDescent="0.25">
      <c r="A145" s="35">
        <v>296206</v>
      </c>
      <c r="B145" s="12" t="s">
        <v>1297</v>
      </c>
      <c r="C145" s="12" t="s">
        <v>1297</v>
      </c>
      <c r="D145" s="12" t="s">
        <v>1297</v>
      </c>
      <c r="E145" t="s">
        <v>1234</v>
      </c>
      <c r="F145" t="s">
        <v>1403</v>
      </c>
      <c r="G145" s="35">
        <v>939760</v>
      </c>
      <c r="H145" t="s">
        <v>219</v>
      </c>
      <c r="I145" s="35">
        <v>239337</v>
      </c>
      <c r="J145" t="s">
        <v>219</v>
      </c>
      <c r="K145" s="14">
        <v>45171.590972222199</v>
      </c>
      <c r="L145" s="14">
        <v>45170.769444444399</v>
      </c>
      <c r="M145" s="15" t="s">
        <v>220</v>
      </c>
      <c r="N145" s="15" t="s">
        <v>220</v>
      </c>
      <c r="O145" s="15" t="s">
        <v>220</v>
      </c>
      <c r="P145" s="15" t="s">
        <v>392</v>
      </c>
      <c r="Q145" s="15" t="s">
        <v>571</v>
      </c>
      <c r="R145" s="15" t="s">
        <v>219</v>
      </c>
      <c r="S145" s="15" t="s">
        <v>223</v>
      </c>
      <c r="T145" s="15" t="s">
        <v>221</v>
      </c>
      <c r="U145" s="15" t="s">
        <v>219</v>
      </c>
      <c r="V145" t="s">
        <v>290</v>
      </c>
      <c r="W145" t="s">
        <v>225</v>
      </c>
      <c r="X145" t="s">
        <v>290</v>
      </c>
      <c r="Y145" t="s">
        <v>225</v>
      </c>
      <c r="Z145" t="s">
        <v>226</v>
      </c>
      <c r="AA145" t="s">
        <v>219</v>
      </c>
      <c r="AB145" t="s">
        <v>226</v>
      </c>
      <c r="AC145" t="s">
        <v>219</v>
      </c>
      <c r="AD145" s="12" t="s">
        <v>1297</v>
      </c>
      <c r="AE145" t="s">
        <v>227</v>
      </c>
      <c r="AF145" s="12" t="s">
        <v>1297</v>
      </c>
      <c r="AG145" t="s">
        <v>1703</v>
      </c>
      <c r="AH145" t="s">
        <v>228</v>
      </c>
      <c r="AI145" s="12" t="s">
        <v>1297</v>
      </c>
      <c r="AJ145" s="12" t="s">
        <v>1297</v>
      </c>
      <c r="AK145" s="12" t="s">
        <v>1297</v>
      </c>
      <c r="AL145" s="12" t="s">
        <v>1297</v>
      </c>
      <c r="AM145" s="12" t="s">
        <v>1297</v>
      </c>
      <c r="AN145" t="s">
        <v>219</v>
      </c>
      <c r="AO145" t="s">
        <v>219</v>
      </c>
      <c r="AP145" t="s">
        <v>229</v>
      </c>
      <c r="AQ145" t="s">
        <v>230</v>
      </c>
      <c r="AR145" t="s">
        <v>420</v>
      </c>
      <c r="AS145" t="s">
        <v>421</v>
      </c>
      <c r="AT145" t="s">
        <v>229</v>
      </c>
      <c r="AU145" t="s">
        <v>233</v>
      </c>
      <c r="AV145" t="s">
        <v>1846</v>
      </c>
      <c r="AW145" t="s">
        <v>219</v>
      </c>
      <c r="AX145" t="s">
        <v>1703</v>
      </c>
      <c r="AY145" t="s">
        <v>219</v>
      </c>
      <c r="AZ145" t="s">
        <v>219</v>
      </c>
      <c r="BA145" t="s">
        <v>219</v>
      </c>
      <c r="BB145" t="s">
        <v>219</v>
      </c>
      <c r="BC145" t="s">
        <v>234</v>
      </c>
      <c r="BD145" s="12" t="s">
        <v>1297</v>
      </c>
      <c r="BE145" t="s">
        <v>267</v>
      </c>
      <c r="BF145" t="s">
        <v>1297</v>
      </c>
      <c r="BG145" t="s">
        <v>1297</v>
      </c>
      <c r="BH145" t="s">
        <v>300</v>
      </c>
      <c r="BI145" t="s">
        <v>301</v>
      </c>
      <c r="BJ145" t="s">
        <v>422</v>
      </c>
      <c r="BK145" t="s">
        <v>1297</v>
      </c>
      <c r="BL145" t="s">
        <v>229</v>
      </c>
      <c r="BM145" t="s">
        <v>219</v>
      </c>
      <c r="BN145" t="s">
        <v>572</v>
      </c>
      <c r="BO145" t="s">
        <v>219</v>
      </c>
      <c r="BP145" t="s">
        <v>219</v>
      </c>
      <c r="BQ145" t="s">
        <v>1297</v>
      </c>
      <c r="BR145" t="s">
        <v>320</v>
      </c>
      <c r="BS145" t="s">
        <v>1703</v>
      </c>
      <c r="BT145" t="s">
        <v>1703</v>
      </c>
      <c r="BU145" t="s">
        <v>219</v>
      </c>
      <c r="BV145" t="s">
        <v>241</v>
      </c>
      <c r="BW145" t="s">
        <v>220</v>
      </c>
      <c r="BX145" t="s">
        <v>219</v>
      </c>
      <c r="BY145">
        <v>801183240874</v>
      </c>
      <c r="BZ145" t="s">
        <v>242</v>
      </c>
      <c r="CA145" t="s">
        <v>1703</v>
      </c>
      <c r="CB145" s="14">
        <v>45172.245019756898</v>
      </c>
      <c r="CC145" t="s">
        <v>1703</v>
      </c>
      <c r="CD145" t="s">
        <v>1703</v>
      </c>
      <c r="CE145">
        <f>IFERROR(VLOOKUP(Table2[[#This Row],[Overall Rep Satisfaction]],$CS$2:$CV$21,2,FALSE),"")</f>
        <v>1</v>
      </c>
      <c r="CF145">
        <f>IFERROR(VLOOKUP(Table2[[#This Row],[Overall Rep Satisfaction]],$CS$2:$CV$21,3,FALSE),"")</f>
        <v>0</v>
      </c>
      <c r="CG145">
        <f>IFERROR(VLOOKUP(Table2[[#This Row],[Overall Rep Satisfaction]],$CS$2:$CV$21,4,FALSE),"")</f>
        <v>0</v>
      </c>
      <c r="CH145">
        <f>IFERROR(SUM(Table2[[#This Row],[Promoter]:[Detractor]],),"")</f>
        <v>1</v>
      </c>
      <c r="CI145" t="str">
        <f>TEXT(MONTH(Table2[[#This Row],[Survey Date]]),"##")&amp;" - "&amp;TEXT(Table2[[#This Row],[Survey Date]],"MMMM")</f>
        <v>9 - September</v>
      </c>
      <c r="CJ145" t="str">
        <f>TEXT(Table2[[#This Row],[Survey Date]],"DD-MMMM")</f>
        <v>02-September</v>
      </c>
      <c r="CK145" t="str">
        <f>"WK "&amp;WEEKNUM(Table2[[#This Row],[Survey Date]],1)</f>
        <v>WK 35</v>
      </c>
      <c r="CL145" t="str">
        <f>VLOOKUP(Table2[[#This Row],[ATTUID]],Roster!C:F,4,FALSE)</f>
        <v>Super 6</v>
      </c>
      <c r="CM145" t="str">
        <f>VLOOKUP(Table2[[#This Row],[ATTUID]],Roster!C:J,8,FALSE)</f>
        <v>agent 106</v>
      </c>
      <c r="CN145" t="str">
        <f>VLOOKUP(Table2[[#This Row],[ATTUID]],Roster!C:X,22,FALSE)</f>
        <v>Wave 29</v>
      </c>
      <c r="CO145">
        <f>IF(Table2[[#This Row],[Request Resolved]]="Yes",1,0)</f>
        <v>1</v>
      </c>
      <c r="CP145">
        <f>IF(Table2[[#This Row],[Request Resolved]]="No",1,0)</f>
        <v>0</v>
      </c>
    </row>
    <row r="146" spans="1:94" x14ac:dyDescent="0.25">
      <c r="A146" s="35">
        <v>261206</v>
      </c>
      <c r="B146" s="12" t="s">
        <v>1297</v>
      </c>
      <c r="C146" s="12" t="s">
        <v>1297</v>
      </c>
      <c r="D146" s="12" t="s">
        <v>1297</v>
      </c>
      <c r="E146" t="s">
        <v>1269</v>
      </c>
      <c r="F146" t="s">
        <v>1441</v>
      </c>
      <c r="G146" s="35">
        <v>24217</v>
      </c>
      <c r="H146" t="s">
        <v>219</v>
      </c>
      <c r="I146" s="35">
        <v>333232</v>
      </c>
      <c r="J146" t="s">
        <v>219</v>
      </c>
      <c r="K146" s="14">
        <v>45171.602083333302</v>
      </c>
      <c r="L146" s="14">
        <v>45170.616666666698</v>
      </c>
      <c r="M146" s="15" t="s">
        <v>220</v>
      </c>
      <c r="N146" s="15" t="s">
        <v>220</v>
      </c>
      <c r="O146" s="15" t="s">
        <v>220</v>
      </c>
      <c r="P146" s="15" t="s">
        <v>392</v>
      </c>
      <c r="Q146" s="15" t="s">
        <v>573</v>
      </c>
      <c r="R146" s="15" t="s">
        <v>219</v>
      </c>
      <c r="S146" s="15" t="s">
        <v>223</v>
      </c>
      <c r="T146" s="15" t="s">
        <v>221</v>
      </c>
      <c r="U146" s="15" t="s">
        <v>219</v>
      </c>
      <c r="V146" t="s">
        <v>290</v>
      </c>
      <c r="W146" t="s">
        <v>225</v>
      </c>
      <c r="X146" t="s">
        <v>290</v>
      </c>
      <c r="Y146" t="s">
        <v>225</v>
      </c>
      <c r="Z146" t="s">
        <v>226</v>
      </c>
      <c r="AA146" t="s">
        <v>219</v>
      </c>
      <c r="AB146" t="s">
        <v>226</v>
      </c>
      <c r="AC146" t="s">
        <v>219</v>
      </c>
      <c r="AD146" s="12" t="s">
        <v>1297</v>
      </c>
      <c r="AE146" t="s">
        <v>227</v>
      </c>
      <c r="AF146" s="12" t="s">
        <v>1297</v>
      </c>
      <c r="AG146" t="s">
        <v>1703</v>
      </c>
      <c r="AH146" t="s">
        <v>228</v>
      </c>
      <c r="AI146" s="12" t="s">
        <v>1297</v>
      </c>
      <c r="AJ146" s="12" t="s">
        <v>1297</v>
      </c>
      <c r="AK146" s="12" t="s">
        <v>1297</v>
      </c>
      <c r="AL146" s="12" t="s">
        <v>1297</v>
      </c>
      <c r="AM146" s="12" t="s">
        <v>1297</v>
      </c>
      <c r="AN146" t="s">
        <v>219</v>
      </c>
      <c r="AO146" t="s">
        <v>219</v>
      </c>
      <c r="AP146" t="s">
        <v>229</v>
      </c>
      <c r="AQ146" t="s">
        <v>230</v>
      </c>
      <c r="AR146" t="s">
        <v>281</v>
      </c>
      <c r="AS146" t="s">
        <v>361</v>
      </c>
      <c r="AT146" t="s">
        <v>220</v>
      </c>
      <c r="AU146" t="s">
        <v>233</v>
      </c>
      <c r="AV146" t="s">
        <v>1847</v>
      </c>
      <c r="AW146" t="s">
        <v>2368</v>
      </c>
      <c r="AX146" t="s">
        <v>1703</v>
      </c>
      <c r="AY146" t="s">
        <v>219</v>
      </c>
      <c r="AZ146" t="s">
        <v>219</v>
      </c>
      <c r="BA146" t="s">
        <v>219</v>
      </c>
      <c r="BB146" t="s">
        <v>219</v>
      </c>
      <c r="BC146" t="s">
        <v>234</v>
      </c>
      <c r="BD146" s="12" t="s">
        <v>1297</v>
      </c>
      <c r="BE146" t="s">
        <v>259</v>
      </c>
      <c r="BF146" t="s">
        <v>1297</v>
      </c>
      <c r="BG146" t="s">
        <v>1297</v>
      </c>
      <c r="BH146" t="s">
        <v>543</v>
      </c>
      <c r="BI146" t="s">
        <v>544</v>
      </c>
      <c r="BJ146" t="s">
        <v>362</v>
      </c>
      <c r="BK146" t="s">
        <v>1297</v>
      </c>
      <c r="BL146" t="s">
        <v>229</v>
      </c>
      <c r="BM146" t="s">
        <v>219</v>
      </c>
      <c r="BN146" t="s">
        <v>574</v>
      </c>
      <c r="BO146" t="s">
        <v>219</v>
      </c>
      <c r="BP146" t="s">
        <v>219</v>
      </c>
      <c r="BQ146" t="s">
        <v>1297</v>
      </c>
      <c r="BR146" t="s">
        <v>253</v>
      </c>
      <c r="BS146" t="s">
        <v>1703</v>
      </c>
      <c r="BT146" t="s">
        <v>1703</v>
      </c>
      <c r="BU146" t="s">
        <v>219</v>
      </c>
      <c r="BV146" t="s">
        <v>241</v>
      </c>
      <c r="BW146" t="s">
        <v>220</v>
      </c>
      <c r="BX146" t="s">
        <v>219</v>
      </c>
      <c r="BY146">
        <v>800065112728</v>
      </c>
      <c r="BZ146" t="s">
        <v>242</v>
      </c>
      <c r="CA146" t="s">
        <v>1703</v>
      </c>
      <c r="CB146" s="14">
        <v>45172.245019756898</v>
      </c>
      <c r="CC146" t="s">
        <v>1703</v>
      </c>
      <c r="CD146" t="s">
        <v>1703</v>
      </c>
      <c r="CE146">
        <f>IFERROR(VLOOKUP(Table2[[#This Row],[Overall Rep Satisfaction]],$CS$2:$CV$21,2,FALSE),"")</f>
        <v>1</v>
      </c>
      <c r="CF146">
        <f>IFERROR(VLOOKUP(Table2[[#This Row],[Overall Rep Satisfaction]],$CS$2:$CV$21,3,FALSE),"")</f>
        <v>0</v>
      </c>
      <c r="CG146">
        <f>IFERROR(VLOOKUP(Table2[[#This Row],[Overall Rep Satisfaction]],$CS$2:$CV$21,4,FALSE),"")</f>
        <v>0</v>
      </c>
      <c r="CH146">
        <f>IFERROR(SUM(Table2[[#This Row],[Promoter]:[Detractor]],),"")</f>
        <v>1</v>
      </c>
      <c r="CI146" t="str">
        <f>TEXT(MONTH(Table2[[#This Row],[Survey Date]]),"##")&amp;" - "&amp;TEXT(Table2[[#This Row],[Survey Date]],"MMMM")</f>
        <v>9 - September</v>
      </c>
      <c r="CJ146" t="str">
        <f>TEXT(Table2[[#This Row],[Survey Date]],"DD-MMMM")</f>
        <v>02-September</v>
      </c>
      <c r="CK146" t="str">
        <f>"WK "&amp;WEEKNUM(Table2[[#This Row],[Survey Date]],1)</f>
        <v>WK 35</v>
      </c>
      <c r="CL146" t="str">
        <f>VLOOKUP(Table2[[#This Row],[ATTUID]],Roster!C:F,4,FALSE)</f>
        <v>Super 9</v>
      </c>
      <c r="CM146" t="str">
        <f>VLOOKUP(Table2[[#This Row],[ATTUID]],Roster!C:J,8,FALSE)</f>
        <v>agent 144</v>
      </c>
      <c r="CN146" t="str">
        <f>VLOOKUP(Table2[[#This Row],[ATTUID]],Roster!C:X,22,FALSE)</f>
        <v>Wave 31</v>
      </c>
      <c r="CO146">
        <f>IF(Table2[[#This Row],[Request Resolved]]="Yes",1,0)</f>
        <v>1</v>
      </c>
      <c r="CP146">
        <f>IF(Table2[[#This Row],[Request Resolved]]="No",1,0)</f>
        <v>0</v>
      </c>
    </row>
    <row r="147" spans="1:94" x14ac:dyDescent="0.25">
      <c r="A147" s="35">
        <v>300206</v>
      </c>
      <c r="B147" s="12" t="s">
        <v>1297</v>
      </c>
      <c r="C147" s="12" t="s">
        <v>1297</v>
      </c>
      <c r="D147" s="12" t="s">
        <v>1297</v>
      </c>
      <c r="E147" t="s">
        <v>1188</v>
      </c>
      <c r="F147" t="s">
        <v>1401</v>
      </c>
      <c r="G147" s="35">
        <v>424951</v>
      </c>
      <c r="H147" t="s">
        <v>219</v>
      </c>
      <c r="I147" s="35">
        <v>923337</v>
      </c>
      <c r="J147" t="s">
        <v>219</v>
      </c>
      <c r="K147" s="14">
        <v>45171.602083333302</v>
      </c>
      <c r="L147" s="14">
        <v>45170.599305555603</v>
      </c>
      <c r="M147" s="15" t="s">
        <v>220</v>
      </c>
      <c r="N147" s="15" t="s">
        <v>229</v>
      </c>
      <c r="O147" s="15" t="s">
        <v>220</v>
      </c>
      <c r="P147" s="15" t="s">
        <v>408</v>
      </c>
      <c r="Q147" s="15" t="s">
        <v>575</v>
      </c>
      <c r="R147" s="15" t="s">
        <v>229</v>
      </c>
      <c r="S147" s="15" t="s">
        <v>221</v>
      </c>
      <c r="T147" s="15" t="s">
        <v>316</v>
      </c>
      <c r="U147" s="15" t="s">
        <v>219</v>
      </c>
      <c r="V147" t="s">
        <v>224</v>
      </c>
      <c r="W147" t="s">
        <v>254</v>
      </c>
      <c r="X147" t="s">
        <v>224</v>
      </c>
      <c r="Y147" t="s">
        <v>254</v>
      </c>
      <c r="Z147" t="s">
        <v>317</v>
      </c>
      <c r="AA147" t="s">
        <v>219</v>
      </c>
      <c r="AB147" t="s">
        <v>317</v>
      </c>
      <c r="AC147" t="s">
        <v>219</v>
      </c>
      <c r="AD147" s="12" t="s">
        <v>1297</v>
      </c>
      <c r="AE147" t="s">
        <v>227</v>
      </c>
      <c r="AF147" s="12" t="s">
        <v>1297</v>
      </c>
      <c r="AG147" t="s">
        <v>1703</v>
      </c>
      <c r="AH147" t="s">
        <v>228</v>
      </c>
      <c r="AI147" s="12" t="s">
        <v>1297</v>
      </c>
      <c r="AJ147" s="12" t="s">
        <v>1297</v>
      </c>
      <c r="AK147" s="12" t="s">
        <v>1297</v>
      </c>
      <c r="AL147" s="12" t="s">
        <v>1297</v>
      </c>
      <c r="AM147" s="12" t="s">
        <v>1297</v>
      </c>
      <c r="AN147" t="s">
        <v>219</v>
      </c>
      <c r="AO147" t="s">
        <v>219</v>
      </c>
      <c r="AP147" t="s">
        <v>229</v>
      </c>
      <c r="AQ147" t="s">
        <v>230</v>
      </c>
      <c r="AR147" t="s">
        <v>420</v>
      </c>
      <c r="AS147" t="s">
        <v>421</v>
      </c>
      <c r="AT147" t="s">
        <v>220</v>
      </c>
      <c r="AU147" t="s">
        <v>233</v>
      </c>
      <c r="AV147" t="s">
        <v>1848</v>
      </c>
      <c r="AW147" t="s">
        <v>2368</v>
      </c>
      <c r="AX147" t="s">
        <v>1703</v>
      </c>
      <c r="AY147" t="s">
        <v>219</v>
      </c>
      <c r="AZ147" t="s">
        <v>219</v>
      </c>
      <c r="BA147" t="s">
        <v>219</v>
      </c>
      <c r="BB147" t="s">
        <v>219</v>
      </c>
      <c r="BC147" t="s">
        <v>234</v>
      </c>
      <c r="BD147" s="12" t="s">
        <v>1297</v>
      </c>
      <c r="BE147" t="s">
        <v>267</v>
      </c>
      <c r="BF147" t="s">
        <v>1297</v>
      </c>
      <c r="BG147" t="s">
        <v>1297</v>
      </c>
      <c r="BH147" t="s">
        <v>300</v>
      </c>
      <c r="BI147" t="s">
        <v>349</v>
      </c>
      <c r="BJ147" t="s">
        <v>422</v>
      </c>
      <c r="BK147" t="s">
        <v>1297</v>
      </c>
      <c r="BL147" t="s">
        <v>229</v>
      </c>
      <c r="BM147" t="s">
        <v>219</v>
      </c>
      <c r="BN147" t="s">
        <v>322</v>
      </c>
      <c r="BO147" t="s">
        <v>219</v>
      </c>
      <c r="BP147" t="s">
        <v>219</v>
      </c>
      <c r="BQ147" t="s">
        <v>1297</v>
      </c>
      <c r="BR147" t="s">
        <v>320</v>
      </c>
      <c r="BS147" t="s">
        <v>1703</v>
      </c>
      <c r="BT147" t="s">
        <v>1703</v>
      </c>
      <c r="BU147" t="s">
        <v>219</v>
      </c>
      <c r="BV147" t="s">
        <v>241</v>
      </c>
      <c r="BW147" t="s">
        <v>220</v>
      </c>
      <c r="BX147" t="s">
        <v>219</v>
      </c>
      <c r="BY147">
        <v>800310593741</v>
      </c>
      <c r="BZ147" t="s">
        <v>242</v>
      </c>
      <c r="CA147" t="s">
        <v>1703</v>
      </c>
      <c r="CB147" s="14">
        <v>45172.245019756898</v>
      </c>
      <c r="CC147" t="s">
        <v>1703</v>
      </c>
      <c r="CD147" t="s">
        <v>1703</v>
      </c>
      <c r="CE147">
        <f>IFERROR(VLOOKUP(Table2[[#This Row],[Overall Rep Satisfaction]],$CS$2:$CV$21,2,FALSE),"")</f>
        <v>0</v>
      </c>
      <c r="CF147">
        <f>IFERROR(VLOOKUP(Table2[[#This Row],[Overall Rep Satisfaction]],$CS$2:$CV$21,3,FALSE),"")</f>
        <v>0</v>
      </c>
      <c r="CG147">
        <f>IFERROR(VLOOKUP(Table2[[#This Row],[Overall Rep Satisfaction]],$CS$2:$CV$21,4,FALSE),"")</f>
        <v>1</v>
      </c>
      <c r="CH147">
        <f>IFERROR(SUM(Table2[[#This Row],[Promoter]:[Detractor]],),"")</f>
        <v>1</v>
      </c>
      <c r="CI147" t="str">
        <f>TEXT(MONTH(Table2[[#This Row],[Survey Date]]),"##")&amp;" - "&amp;TEXT(Table2[[#This Row],[Survey Date]],"MMMM")</f>
        <v>9 - September</v>
      </c>
      <c r="CJ147" t="str">
        <f>TEXT(Table2[[#This Row],[Survey Date]],"DD-MMMM")</f>
        <v>02-September</v>
      </c>
      <c r="CK147" t="str">
        <f>"WK "&amp;WEEKNUM(Table2[[#This Row],[Survey Date]],1)</f>
        <v>WK 35</v>
      </c>
      <c r="CL147" t="str">
        <f>VLOOKUP(Table2[[#This Row],[ATTUID]],Roster!C:F,4,FALSE)</f>
        <v>Super 3</v>
      </c>
      <c r="CM147" t="str">
        <f>VLOOKUP(Table2[[#This Row],[ATTUID]],Roster!C:J,8,FALSE)</f>
        <v>agent 56</v>
      </c>
      <c r="CN147" t="str">
        <f>VLOOKUP(Table2[[#This Row],[ATTUID]],Roster!C:X,22,FALSE)</f>
        <v>Wave 24</v>
      </c>
      <c r="CO147">
        <f>IF(Table2[[#This Row],[Request Resolved]]="Yes",1,0)</f>
        <v>0</v>
      </c>
      <c r="CP147">
        <f>IF(Table2[[#This Row],[Request Resolved]]="No",1,0)</f>
        <v>1</v>
      </c>
    </row>
    <row r="148" spans="1:94" x14ac:dyDescent="0.25">
      <c r="A148" s="35">
        <v>139206</v>
      </c>
      <c r="B148" s="12" t="s">
        <v>1297</v>
      </c>
      <c r="C148" s="12" t="s">
        <v>1297</v>
      </c>
      <c r="D148" s="12" t="s">
        <v>1297</v>
      </c>
      <c r="E148" t="s">
        <v>1145</v>
      </c>
      <c r="F148" t="s">
        <v>1310</v>
      </c>
      <c r="G148" s="35">
        <v>806717</v>
      </c>
      <c r="H148" t="s">
        <v>219</v>
      </c>
      <c r="I148" s="35">
        <v>914418</v>
      </c>
      <c r="J148" t="s">
        <v>219</v>
      </c>
      <c r="K148" s="14">
        <v>45171.606249999997</v>
      </c>
      <c r="L148" s="14">
        <v>45170.840277777803</v>
      </c>
      <c r="M148" s="15" t="s">
        <v>220</v>
      </c>
      <c r="N148" s="15" t="s">
        <v>220</v>
      </c>
      <c r="O148" s="15" t="s">
        <v>220</v>
      </c>
      <c r="P148" s="15" t="s">
        <v>223</v>
      </c>
      <c r="Q148" s="15" t="s">
        <v>219</v>
      </c>
      <c r="R148" s="15" t="s">
        <v>219</v>
      </c>
      <c r="S148" s="15" t="s">
        <v>223</v>
      </c>
      <c r="T148" s="15" t="s">
        <v>221</v>
      </c>
      <c r="U148" s="15" t="s">
        <v>219</v>
      </c>
      <c r="V148" t="s">
        <v>265</v>
      </c>
      <c r="W148" t="s">
        <v>225</v>
      </c>
      <c r="X148" t="s">
        <v>265</v>
      </c>
      <c r="Y148" t="s">
        <v>225</v>
      </c>
      <c r="Z148" t="s">
        <v>226</v>
      </c>
      <c r="AA148" t="s">
        <v>219</v>
      </c>
      <c r="AB148" t="s">
        <v>226</v>
      </c>
      <c r="AC148" t="s">
        <v>219</v>
      </c>
      <c r="AD148" s="12" t="s">
        <v>1297</v>
      </c>
      <c r="AE148" t="s">
        <v>227</v>
      </c>
      <c r="AF148" s="12" t="s">
        <v>1297</v>
      </c>
      <c r="AG148" t="s">
        <v>1703</v>
      </c>
      <c r="AH148" t="s">
        <v>228</v>
      </c>
      <c r="AI148" s="12" t="s">
        <v>1297</v>
      </c>
      <c r="AJ148" s="12" t="s">
        <v>1297</v>
      </c>
      <c r="AK148" s="12" t="s">
        <v>1297</v>
      </c>
      <c r="AL148" s="12" t="s">
        <v>1297</v>
      </c>
      <c r="AM148" s="12" t="s">
        <v>1297</v>
      </c>
      <c r="AN148" t="s">
        <v>219</v>
      </c>
      <c r="AO148" t="s">
        <v>219</v>
      </c>
      <c r="AP148" t="s">
        <v>229</v>
      </c>
      <c r="AQ148" t="s">
        <v>230</v>
      </c>
      <c r="AR148" t="s">
        <v>247</v>
      </c>
      <c r="AS148" t="s">
        <v>298</v>
      </c>
      <c r="AT148" t="s">
        <v>220</v>
      </c>
      <c r="AU148" t="s">
        <v>233</v>
      </c>
      <c r="AV148" t="s">
        <v>1849</v>
      </c>
      <c r="AW148" t="s">
        <v>219</v>
      </c>
      <c r="AX148" t="s">
        <v>1703</v>
      </c>
      <c r="AY148" t="s">
        <v>219</v>
      </c>
      <c r="AZ148" t="s">
        <v>219</v>
      </c>
      <c r="BA148" t="s">
        <v>219</v>
      </c>
      <c r="BB148" t="s">
        <v>219</v>
      </c>
      <c r="BC148" t="s">
        <v>234</v>
      </c>
      <c r="BD148" s="12" t="s">
        <v>1297</v>
      </c>
      <c r="BE148" t="s">
        <v>304</v>
      </c>
      <c r="BF148" t="s">
        <v>1297</v>
      </c>
      <c r="BG148" t="s">
        <v>1297</v>
      </c>
      <c r="BH148" t="s">
        <v>275</v>
      </c>
      <c r="BI148" t="s">
        <v>492</v>
      </c>
      <c r="BJ148" t="s">
        <v>346</v>
      </c>
      <c r="BK148" t="s">
        <v>1297</v>
      </c>
      <c r="BL148" t="s">
        <v>229</v>
      </c>
      <c r="BM148" t="s">
        <v>219</v>
      </c>
      <c r="BN148" t="s">
        <v>493</v>
      </c>
      <c r="BO148" t="s">
        <v>219</v>
      </c>
      <c r="BP148" t="s">
        <v>219</v>
      </c>
      <c r="BQ148" t="s">
        <v>1297</v>
      </c>
      <c r="BR148" t="s">
        <v>240</v>
      </c>
      <c r="BS148" t="s">
        <v>1703</v>
      </c>
      <c r="BT148" t="s">
        <v>1703</v>
      </c>
      <c r="BU148" t="s">
        <v>219</v>
      </c>
      <c r="BV148" t="s">
        <v>241</v>
      </c>
      <c r="BW148" t="s">
        <v>220</v>
      </c>
      <c r="BX148" t="s">
        <v>219</v>
      </c>
      <c r="BY148" t="s">
        <v>219</v>
      </c>
      <c r="BZ148" t="s">
        <v>242</v>
      </c>
      <c r="CA148" t="s">
        <v>1703</v>
      </c>
      <c r="CB148" s="14">
        <v>45173.248552974503</v>
      </c>
      <c r="CC148" t="s">
        <v>1703</v>
      </c>
      <c r="CD148" t="s">
        <v>1703</v>
      </c>
      <c r="CE148">
        <f>IFERROR(VLOOKUP(Table2[[#This Row],[Overall Rep Satisfaction]],$CS$2:$CV$21,2,FALSE),"")</f>
        <v>1</v>
      </c>
      <c r="CF148">
        <f>IFERROR(VLOOKUP(Table2[[#This Row],[Overall Rep Satisfaction]],$CS$2:$CV$21,3,FALSE),"")</f>
        <v>0</v>
      </c>
      <c r="CG148">
        <f>IFERROR(VLOOKUP(Table2[[#This Row],[Overall Rep Satisfaction]],$CS$2:$CV$21,4,FALSE),"")</f>
        <v>0</v>
      </c>
      <c r="CH148">
        <f>IFERROR(SUM(Table2[[#This Row],[Promoter]:[Detractor]],),"")</f>
        <v>1</v>
      </c>
      <c r="CI148" t="str">
        <f>TEXT(MONTH(Table2[[#This Row],[Survey Date]]),"##")&amp;" - "&amp;TEXT(Table2[[#This Row],[Survey Date]],"MMMM")</f>
        <v>9 - September</v>
      </c>
      <c r="CJ148" t="str">
        <f>TEXT(Table2[[#This Row],[Survey Date]],"DD-MMMM")</f>
        <v>02-September</v>
      </c>
      <c r="CK148" t="str">
        <f>"WK "&amp;WEEKNUM(Table2[[#This Row],[Survey Date]],1)</f>
        <v>WK 35</v>
      </c>
      <c r="CL148" t="str">
        <f>VLOOKUP(Table2[[#This Row],[ATTUID]],Roster!C:F,4,FALSE)</f>
        <v>Super 9</v>
      </c>
      <c r="CM148" t="str">
        <f>VLOOKUP(Table2[[#This Row],[ATTUID]],Roster!C:J,8,FALSE)</f>
        <v>agent 13</v>
      </c>
      <c r="CN148" t="str">
        <f>VLOOKUP(Table2[[#This Row],[ATTUID]],Roster!C:X,22,FALSE)</f>
        <v>Wave 12 B</v>
      </c>
      <c r="CO148">
        <f>IF(Table2[[#This Row],[Request Resolved]]="Yes",1,0)</f>
        <v>1</v>
      </c>
      <c r="CP148">
        <f>IF(Table2[[#This Row],[Request Resolved]]="No",1,0)</f>
        <v>0</v>
      </c>
    </row>
    <row r="149" spans="1:94" x14ac:dyDescent="0.25">
      <c r="A149" s="35">
        <v>299206</v>
      </c>
      <c r="B149" s="12" t="s">
        <v>1297</v>
      </c>
      <c r="C149" s="12" t="s">
        <v>1297</v>
      </c>
      <c r="D149" s="12" t="s">
        <v>1297</v>
      </c>
      <c r="E149" t="s">
        <v>1161</v>
      </c>
      <c r="F149" t="s">
        <v>1326</v>
      </c>
      <c r="G149" s="35">
        <v>21415</v>
      </c>
      <c r="H149" t="s">
        <v>219</v>
      </c>
      <c r="I149" s="35">
        <v>788436</v>
      </c>
      <c r="J149" t="s">
        <v>219</v>
      </c>
      <c r="K149" s="14">
        <v>45171.607638888898</v>
      </c>
      <c r="L149" s="14">
        <v>45170.53125</v>
      </c>
      <c r="M149" s="15" t="s">
        <v>220</v>
      </c>
      <c r="N149" s="15" t="s">
        <v>220</v>
      </c>
      <c r="O149" s="15" t="s">
        <v>220</v>
      </c>
      <c r="P149" s="15" t="s">
        <v>576</v>
      </c>
      <c r="Q149" s="15" t="s">
        <v>577</v>
      </c>
      <c r="R149" s="15" t="s">
        <v>219</v>
      </c>
      <c r="S149" s="15" t="s">
        <v>223</v>
      </c>
      <c r="T149" s="15" t="s">
        <v>221</v>
      </c>
      <c r="U149" s="15" t="s">
        <v>219</v>
      </c>
      <c r="V149" t="s">
        <v>219</v>
      </c>
      <c r="W149" t="s">
        <v>225</v>
      </c>
      <c r="X149" t="s">
        <v>219</v>
      </c>
      <c r="Y149" t="s">
        <v>225</v>
      </c>
      <c r="Z149" t="s">
        <v>226</v>
      </c>
      <c r="AA149" t="s">
        <v>219</v>
      </c>
      <c r="AB149" t="s">
        <v>226</v>
      </c>
      <c r="AC149" t="s">
        <v>219</v>
      </c>
      <c r="AD149" s="12" t="s">
        <v>1297</v>
      </c>
      <c r="AE149" t="s">
        <v>227</v>
      </c>
      <c r="AF149" s="12" t="s">
        <v>1297</v>
      </c>
      <c r="AG149" t="s">
        <v>1703</v>
      </c>
      <c r="AH149" t="s">
        <v>228</v>
      </c>
      <c r="AI149" s="12" t="s">
        <v>1297</v>
      </c>
      <c r="AJ149" s="12" t="s">
        <v>1297</v>
      </c>
      <c r="AK149" s="12" t="s">
        <v>1297</v>
      </c>
      <c r="AL149" s="12" t="s">
        <v>1297</v>
      </c>
      <c r="AM149" s="12" t="s">
        <v>1297</v>
      </c>
      <c r="AN149" t="s">
        <v>219</v>
      </c>
      <c r="AO149" t="s">
        <v>219</v>
      </c>
      <c r="AP149" t="s">
        <v>229</v>
      </c>
      <c r="AQ149" t="s">
        <v>230</v>
      </c>
      <c r="AR149" t="s">
        <v>420</v>
      </c>
      <c r="AS149" t="s">
        <v>421</v>
      </c>
      <c r="AT149" t="s">
        <v>220</v>
      </c>
      <c r="AU149" t="s">
        <v>233</v>
      </c>
      <c r="AV149" t="s">
        <v>1850</v>
      </c>
      <c r="AW149" t="s">
        <v>219</v>
      </c>
      <c r="AX149" t="s">
        <v>1703</v>
      </c>
      <c r="AY149" t="s">
        <v>219</v>
      </c>
      <c r="AZ149" t="s">
        <v>219</v>
      </c>
      <c r="BA149" t="s">
        <v>219</v>
      </c>
      <c r="BB149" t="s">
        <v>219</v>
      </c>
      <c r="BC149" t="s">
        <v>234</v>
      </c>
      <c r="BD149" s="12" t="s">
        <v>1297</v>
      </c>
      <c r="BE149" t="s">
        <v>304</v>
      </c>
      <c r="BF149" t="s">
        <v>1297</v>
      </c>
      <c r="BG149" t="s">
        <v>1297</v>
      </c>
      <c r="BH149" t="s">
        <v>236</v>
      </c>
      <c r="BI149" t="s">
        <v>386</v>
      </c>
      <c r="BJ149" t="s">
        <v>437</v>
      </c>
      <c r="BK149" t="s">
        <v>1297</v>
      </c>
      <c r="BL149" t="s">
        <v>229</v>
      </c>
      <c r="BM149" t="s">
        <v>219</v>
      </c>
      <c r="BN149" t="s">
        <v>252</v>
      </c>
      <c r="BO149" t="s">
        <v>219</v>
      </c>
      <c r="BP149" t="s">
        <v>219</v>
      </c>
      <c r="BQ149" t="s">
        <v>1297</v>
      </c>
      <c r="BR149" t="s">
        <v>240</v>
      </c>
      <c r="BS149" t="s">
        <v>1703</v>
      </c>
      <c r="BT149" t="s">
        <v>1703</v>
      </c>
      <c r="BU149" t="s">
        <v>219</v>
      </c>
      <c r="BV149" t="s">
        <v>241</v>
      </c>
      <c r="BW149" t="s">
        <v>220</v>
      </c>
      <c r="BX149" t="s">
        <v>219</v>
      </c>
      <c r="BY149">
        <v>790676394738</v>
      </c>
      <c r="BZ149" t="s">
        <v>242</v>
      </c>
      <c r="CA149" t="s">
        <v>1703</v>
      </c>
      <c r="CB149" s="14">
        <v>45172.245019756898</v>
      </c>
      <c r="CC149" t="s">
        <v>1703</v>
      </c>
      <c r="CD149" t="s">
        <v>1703</v>
      </c>
      <c r="CE149">
        <f>IFERROR(VLOOKUP(Table2[[#This Row],[Overall Rep Satisfaction]],$CS$2:$CV$21,2,FALSE),"")</f>
        <v>1</v>
      </c>
      <c r="CF149">
        <f>IFERROR(VLOOKUP(Table2[[#This Row],[Overall Rep Satisfaction]],$CS$2:$CV$21,3,FALSE),"")</f>
        <v>0</v>
      </c>
      <c r="CG149">
        <f>IFERROR(VLOOKUP(Table2[[#This Row],[Overall Rep Satisfaction]],$CS$2:$CV$21,4,FALSE),"")</f>
        <v>0</v>
      </c>
      <c r="CH149">
        <f>IFERROR(SUM(Table2[[#This Row],[Promoter]:[Detractor]],),"")</f>
        <v>1</v>
      </c>
      <c r="CI149" t="str">
        <f>TEXT(MONTH(Table2[[#This Row],[Survey Date]]),"##")&amp;" - "&amp;TEXT(Table2[[#This Row],[Survey Date]],"MMMM")</f>
        <v>9 - September</v>
      </c>
      <c r="CJ149" t="str">
        <f>TEXT(Table2[[#This Row],[Survey Date]],"DD-MMMM")</f>
        <v>02-September</v>
      </c>
      <c r="CK149" t="str">
        <f>"WK "&amp;WEEKNUM(Table2[[#This Row],[Survey Date]],1)</f>
        <v>WK 35</v>
      </c>
      <c r="CL149" t="str">
        <f>VLOOKUP(Table2[[#This Row],[ATTUID]],Roster!C:F,4,FALSE)</f>
        <v>Super 5</v>
      </c>
      <c r="CM149" t="str">
        <f>VLOOKUP(Table2[[#This Row],[ATTUID]],Roster!C:J,8,FALSE)</f>
        <v>agent 29</v>
      </c>
      <c r="CN149" t="str">
        <f>VLOOKUP(Table2[[#This Row],[ATTUID]],Roster!C:X,22,FALSE)</f>
        <v>Wave 18</v>
      </c>
      <c r="CO149">
        <f>IF(Table2[[#This Row],[Request Resolved]]="Yes",1,0)</f>
        <v>1</v>
      </c>
      <c r="CP149">
        <f>IF(Table2[[#This Row],[Request Resolved]]="No",1,0)</f>
        <v>0</v>
      </c>
    </row>
    <row r="150" spans="1:94" x14ac:dyDescent="0.25">
      <c r="A150" s="35">
        <v>193206</v>
      </c>
      <c r="B150" s="12" t="s">
        <v>1297</v>
      </c>
      <c r="C150" s="12" t="s">
        <v>1297</v>
      </c>
      <c r="D150" s="12" t="s">
        <v>1297</v>
      </c>
      <c r="E150" t="s">
        <v>1145</v>
      </c>
      <c r="F150" t="s">
        <v>1310</v>
      </c>
      <c r="G150" s="35">
        <v>374601</v>
      </c>
      <c r="H150" t="s">
        <v>219</v>
      </c>
      <c r="I150" s="35">
        <v>40578</v>
      </c>
      <c r="J150" t="s">
        <v>219</v>
      </c>
      <c r="K150" s="14">
        <v>45171.622916666704</v>
      </c>
      <c r="L150" s="14">
        <v>45170.853472222203</v>
      </c>
      <c r="M150" s="15" t="s">
        <v>220</v>
      </c>
      <c r="N150" s="15" t="s">
        <v>229</v>
      </c>
      <c r="O150" s="15" t="s">
        <v>220</v>
      </c>
      <c r="P150" s="15" t="s">
        <v>223</v>
      </c>
      <c r="Q150" s="15" t="s">
        <v>578</v>
      </c>
      <c r="R150" s="15" t="s">
        <v>219</v>
      </c>
      <c r="S150" s="15" t="s">
        <v>223</v>
      </c>
      <c r="T150" s="15" t="s">
        <v>316</v>
      </c>
      <c r="U150" s="15" t="s">
        <v>219</v>
      </c>
      <c r="V150" t="s">
        <v>265</v>
      </c>
      <c r="W150" t="s">
        <v>225</v>
      </c>
      <c r="X150" t="s">
        <v>265</v>
      </c>
      <c r="Y150" t="s">
        <v>225</v>
      </c>
      <c r="Z150" t="s">
        <v>317</v>
      </c>
      <c r="AA150" t="s">
        <v>219</v>
      </c>
      <c r="AB150" t="s">
        <v>317</v>
      </c>
      <c r="AC150" t="s">
        <v>219</v>
      </c>
      <c r="AD150" s="12" t="s">
        <v>1297</v>
      </c>
      <c r="AE150" t="s">
        <v>227</v>
      </c>
      <c r="AF150" s="12" t="s">
        <v>1297</v>
      </c>
      <c r="AG150" t="s">
        <v>1703</v>
      </c>
      <c r="AH150" t="s">
        <v>228</v>
      </c>
      <c r="AI150" s="12" t="s">
        <v>1297</v>
      </c>
      <c r="AJ150" s="12" t="s">
        <v>1297</v>
      </c>
      <c r="AK150" s="12" t="s">
        <v>1297</v>
      </c>
      <c r="AL150" s="12" t="s">
        <v>1297</v>
      </c>
      <c r="AM150" s="12" t="s">
        <v>1297</v>
      </c>
      <c r="AN150" t="s">
        <v>219</v>
      </c>
      <c r="AO150" t="s">
        <v>219</v>
      </c>
      <c r="AP150" t="s">
        <v>229</v>
      </c>
      <c r="AQ150" t="s">
        <v>230</v>
      </c>
      <c r="AR150" t="s">
        <v>273</v>
      </c>
      <c r="AS150" t="s">
        <v>528</v>
      </c>
      <c r="AT150" t="s">
        <v>229</v>
      </c>
      <c r="AU150" t="s">
        <v>233</v>
      </c>
      <c r="AV150" t="s">
        <v>1851</v>
      </c>
      <c r="AW150" t="s">
        <v>219</v>
      </c>
      <c r="AX150" t="s">
        <v>1703</v>
      </c>
      <c r="AY150" t="s">
        <v>219</v>
      </c>
      <c r="AZ150" t="s">
        <v>219</v>
      </c>
      <c r="BA150" t="s">
        <v>219</v>
      </c>
      <c r="BB150" t="s">
        <v>219</v>
      </c>
      <c r="BC150" t="s">
        <v>234</v>
      </c>
      <c r="BD150" s="12" t="s">
        <v>1297</v>
      </c>
      <c r="BE150" t="s">
        <v>299</v>
      </c>
      <c r="BF150" t="s">
        <v>1297</v>
      </c>
      <c r="BG150" t="s">
        <v>1297</v>
      </c>
      <c r="BH150" t="s">
        <v>260</v>
      </c>
      <c r="BI150" t="s">
        <v>260</v>
      </c>
      <c r="BJ150" t="s">
        <v>353</v>
      </c>
      <c r="BK150" t="s">
        <v>1297</v>
      </c>
      <c r="BL150" t="s">
        <v>229</v>
      </c>
      <c r="BM150" t="s">
        <v>219</v>
      </c>
      <c r="BN150" t="s">
        <v>262</v>
      </c>
      <c r="BO150" t="s">
        <v>219</v>
      </c>
      <c r="BP150" t="s">
        <v>219</v>
      </c>
      <c r="BQ150" t="s">
        <v>1297</v>
      </c>
      <c r="BR150" t="s">
        <v>240</v>
      </c>
      <c r="BS150" t="s">
        <v>1703</v>
      </c>
      <c r="BT150" t="s">
        <v>1703</v>
      </c>
      <c r="BU150" t="s">
        <v>219</v>
      </c>
      <c r="BV150" t="s">
        <v>241</v>
      </c>
      <c r="BW150" t="s">
        <v>220</v>
      </c>
      <c r="BX150" t="s">
        <v>219</v>
      </c>
      <c r="BY150">
        <v>790163290886</v>
      </c>
      <c r="BZ150" t="s">
        <v>242</v>
      </c>
      <c r="CA150" t="s">
        <v>1703</v>
      </c>
      <c r="CB150" s="14">
        <v>45172.245019756898</v>
      </c>
      <c r="CC150" t="s">
        <v>1703</v>
      </c>
      <c r="CD150" t="s">
        <v>1703</v>
      </c>
      <c r="CE150">
        <f>IFERROR(VLOOKUP(Table2[[#This Row],[Overall Rep Satisfaction]],$CS$2:$CV$21,2,FALSE),"")</f>
        <v>1</v>
      </c>
      <c r="CF150">
        <f>IFERROR(VLOOKUP(Table2[[#This Row],[Overall Rep Satisfaction]],$CS$2:$CV$21,3,FALSE),"")</f>
        <v>0</v>
      </c>
      <c r="CG150">
        <f>IFERROR(VLOOKUP(Table2[[#This Row],[Overall Rep Satisfaction]],$CS$2:$CV$21,4,FALSE),"")</f>
        <v>0</v>
      </c>
      <c r="CH150">
        <f>IFERROR(SUM(Table2[[#This Row],[Promoter]:[Detractor]],),"")</f>
        <v>1</v>
      </c>
      <c r="CI150" t="str">
        <f>TEXT(MONTH(Table2[[#This Row],[Survey Date]]),"##")&amp;" - "&amp;TEXT(Table2[[#This Row],[Survey Date]],"MMMM")</f>
        <v>9 - September</v>
      </c>
      <c r="CJ150" t="str">
        <f>TEXT(Table2[[#This Row],[Survey Date]],"DD-MMMM")</f>
        <v>02-September</v>
      </c>
      <c r="CK150" t="str">
        <f>"WK "&amp;WEEKNUM(Table2[[#This Row],[Survey Date]],1)</f>
        <v>WK 35</v>
      </c>
      <c r="CL150" t="str">
        <f>VLOOKUP(Table2[[#This Row],[ATTUID]],Roster!C:F,4,FALSE)</f>
        <v>Super 9</v>
      </c>
      <c r="CM150" t="str">
        <f>VLOOKUP(Table2[[#This Row],[ATTUID]],Roster!C:J,8,FALSE)</f>
        <v>agent 13</v>
      </c>
      <c r="CN150" t="str">
        <f>VLOOKUP(Table2[[#This Row],[ATTUID]],Roster!C:X,22,FALSE)</f>
        <v>Wave 12 B</v>
      </c>
      <c r="CO150">
        <f>IF(Table2[[#This Row],[Request Resolved]]="Yes",1,0)</f>
        <v>0</v>
      </c>
      <c r="CP150">
        <f>IF(Table2[[#This Row],[Request Resolved]]="No",1,0)</f>
        <v>1</v>
      </c>
    </row>
    <row r="151" spans="1:94" x14ac:dyDescent="0.25">
      <c r="A151" s="35">
        <v>267206</v>
      </c>
      <c r="B151" s="12" t="s">
        <v>1297</v>
      </c>
      <c r="C151" s="12" t="s">
        <v>1297</v>
      </c>
      <c r="D151" s="12" t="s">
        <v>1297</v>
      </c>
      <c r="E151" t="s">
        <v>1176</v>
      </c>
      <c r="F151" t="s">
        <v>1341</v>
      </c>
      <c r="G151" s="35">
        <v>269469</v>
      </c>
      <c r="H151" t="s">
        <v>219</v>
      </c>
      <c r="I151" s="35">
        <v>762177</v>
      </c>
      <c r="J151" t="s">
        <v>219</v>
      </c>
      <c r="K151" s="14">
        <v>45171.623611111099</v>
      </c>
      <c r="L151" s="14">
        <v>45170.577083333301</v>
      </c>
      <c r="M151" s="15" t="s">
        <v>220</v>
      </c>
      <c r="N151" s="15" t="s">
        <v>220</v>
      </c>
      <c r="O151" s="15" t="s">
        <v>220</v>
      </c>
      <c r="P151" s="15" t="s">
        <v>223</v>
      </c>
      <c r="Q151" s="15" t="s">
        <v>219</v>
      </c>
      <c r="R151" s="15" t="s">
        <v>219</v>
      </c>
      <c r="S151" s="15" t="s">
        <v>223</v>
      </c>
      <c r="T151" s="15" t="s">
        <v>221</v>
      </c>
      <c r="U151" s="15" t="s">
        <v>219</v>
      </c>
      <c r="V151" t="s">
        <v>265</v>
      </c>
      <c r="W151" t="s">
        <v>225</v>
      </c>
      <c r="X151" t="s">
        <v>265</v>
      </c>
      <c r="Y151" t="s">
        <v>225</v>
      </c>
      <c r="Z151" t="s">
        <v>226</v>
      </c>
      <c r="AA151" t="s">
        <v>219</v>
      </c>
      <c r="AB151" t="s">
        <v>226</v>
      </c>
      <c r="AC151" t="s">
        <v>219</v>
      </c>
      <c r="AD151" s="12" t="s">
        <v>1297</v>
      </c>
      <c r="AE151" t="s">
        <v>227</v>
      </c>
      <c r="AF151" s="12" t="s">
        <v>1297</v>
      </c>
      <c r="AG151" t="s">
        <v>1703</v>
      </c>
      <c r="AH151" t="s">
        <v>228</v>
      </c>
      <c r="AI151" s="12" t="s">
        <v>1297</v>
      </c>
      <c r="AJ151" s="12" t="s">
        <v>1297</v>
      </c>
      <c r="AK151" s="12" t="s">
        <v>1297</v>
      </c>
      <c r="AL151" s="12" t="s">
        <v>1297</v>
      </c>
      <c r="AM151" s="12" t="s">
        <v>1297</v>
      </c>
      <c r="AN151" t="s">
        <v>219</v>
      </c>
      <c r="AO151" t="s">
        <v>219</v>
      </c>
      <c r="AP151" t="s">
        <v>229</v>
      </c>
      <c r="AQ151" t="s">
        <v>230</v>
      </c>
      <c r="AR151" t="s">
        <v>231</v>
      </c>
      <c r="AS151" t="s">
        <v>232</v>
      </c>
      <c r="AT151" t="s">
        <v>220</v>
      </c>
      <c r="AU151" t="s">
        <v>356</v>
      </c>
      <c r="AV151" t="s">
        <v>1852</v>
      </c>
      <c r="AW151" t="s">
        <v>219</v>
      </c>
      <c r="AX151" t="s">
        <v>1703</v>
      </c>
      <c r="AY151" t="s">
        <v>219</v>
      </c>
      <c r="AZ151" t="s">
        <v>219</v>
      </c>
      <c r="BA151" t="s">
        <v>219</v>
      </c>
      <c r="BB151" t="s">
        <v>219</v>
      </c>
      <c r="BC151" t="s">
        <v>234</v>
      </c>
      <c r="BD151" s="12" t="s">
        <v>1297</v>
      </c>
      <c r="BE151" t="s">
        <v>267</v>
      </c>
      <c r="BF151" t="s">
        <v>1297</v>
      </c>
      <c r="BG151" t="s">
        <v>1297</v>
      </c>
      <c r="BH151" t="s">
        <v>305</v>
      </c>
      <c r="BI151" t="s">
        <v>365</v>
      </c>
      <c r="BJ151" t="s">
        <v>238</v>
      </c>
      <c r="BK151" t="s">
        <v>1297</v>
      </c>
      <c r="BL151" t="s">
        <v>229</v>
      </c>
      <c r="BM151" t="s">
        <v>219</v>
      </c>
      <c r="BN151" t="s">
        <v>358</v>
      </c>
      <c r="BO151" t="s">
        <v>219</v>
      </c>
      <c r="BP151" t="s">
        <v>219</v>
      </c>
      <c r="BQ151" t="s">
        <v>1297</v>
      </c>
      <c r="BR151" t="s">
        <v>240</v>
      </c>
      <c r="BS151" t="s">
        <v>1703</v>
      </c>
      <c r="BT151" t="s">
        <v>1703</v>
      </c>
      <c r="BU151" t="s">
        <v>219</v>
      </c>
      <c r="BV151" t="s">
        <v>241</v>
      </c>
      <c r="BW151" t="s">
        <v>220</v>
      </c>
      <c r="BX151" t="s">
        <v>219</v>
      </c>
      <c r="BY151">
        <v>800441616162</v>
      </c>
      <c r="BZ151" t="s">
        <v>242</v>
      </c>
      <c r="CA151" t="s">
        <v>1703</v>
      </c>
      <c r="CB151" s="14">
        <v>45173.248552974503</v>
      </c>
      <c r="CC151" t="s">
        <v>1703</v>
      </c>
      <c r="CD151" t="s">
        <v>1703</v>
      </c>
      <c r="CE151">
        <f>IFERROR(VLOOKUP(Table2[[#This Row],[Overall Rep Satisfaction]],$CS$2:$CV$21,2,FALSE),"")</f>
        <v>1</v>
      </c>
      <c r="CF151">
        <f>IFERROR(VLOOKUP(Table2[[#This Row],[Overall Rep Satisfaction]],$CS$2:$CV$21,3,FALSE),"")</f>
        <v>0</v>
      </c>
      <c r="CG151">
        <f>IFERROR(VLOOKUP(Table2[[#This Row],[Overall Rep Satisfaction]],$CS$2:$CV$21,4,FALSE),"")</f>
        <v>0</v>
      </c>
      <c r="CH151">
        <f>IFERROR(SUM(Table2[[#This Row],[Promoter]:[Detractor]],),"")</f>
        <v>1</v>
      </c>
      <c r="CI151" t="str">
        <f>TEXT(MONTH(Table2[[#This Row],[Survey Date]]),"##")&amp;" - "&amp;TEXT(Table2[[#This Row],[Survey Date]],"MMMM")</f>
        <v>9 - September</v>
      </c>
      <c r="CJ151" t="str">
        <f>TEXT(Table2[[#This Row],[Survey Date]],"DD-MMMM")</f>
        <v>02-September</v>
      </c>
      <c r="CK151" t="str">
        <f>"WK "&amp;WEEKNUM(Table2[[#This Row],[Survey Date]],1)</f>
        <v>WK 35</v>
      </c>
      <c r="CL151" t="str">
        <f>VLOOKUP(Table2[[#This Row],[ATTUID]],Roster!C:F,4,FALSE)</f>
        <v>Super 3</v>
      </c>
      <c r="CM151" t="str">
        <f>VLOOKUP(Table2[[#This Row],[ATTUID]],Roster!C:J,8,FALSE)</f>
        <v>agent 44</v>
      </c>
      <c r="CN151" t="str">
        <f>VLOOKUP(Table2[[#This Row],[ATTUID]],Roster!C:X,22,FALSE)</f>
        <v>Wave 21</v>
      </c>
      <c r="CO151">
        <f>IF(Table2[[#This Row],[Request Resolved]]="Yes",1,0)</f>
        <v>1</v>
      </c>
      <c r="CP151">
        <f>IF(Table2[[#This Row],[Request Resolved]]="No",1,0)</f>
        <v>0</v>
      </c>
    </row>
    <row r="152" spans="1:94" x14ac:dyDescent="0.25">
      <c r="A152" s="35">
        <v>191206</v>
      </c>
      <c r="B152" s="12" t="s">
        <v>1297</v>
      </c>
      <c r="C152" s="12" t="s">
        <v>1297</v>
      </c>
      <c r="D152" s="12" t="s">
        <v>1297</v>
      </c>
      <c r="E152" t="s">
        <v>1182</v>
      </c>
      <c r="F152" t="s">
        <v>1347</v>
      </c>
      <c r="G152" s="35">
        <v>877864</v>
      </c>
      <c r="H152" t="s">
        <v>219</v>
      </c>
      <c r="I152" s="35">
        <v>382534</v>
      </c>
      <c r="J152" t="s">
        <v>219</v>
      </c>
      <c r="K152" s="14">
        <v>45171.637499999997</v>
      </c>
      <c r="L152" s="14">
        <v>45170.693749999999</v>
      </c>
      <c r="M152" s="15" t="s">
        <v>220</v>
      </c>
      <c r="N152" s="15" t="s">
        <v>220</v>
      </c>
      <c r="O152" s="15" t="s">
        <v>220</v>
      </c>
      <c r="P152" s="15" t="s">
        <v>223</v>
      </c>
      <c r="Q152" s="15" t="s">
        <v>579</v>
      </c>
      <c r="R152" s="15" t="s">
        <v>219</v>
      </c>
      <c r="S152" s="15" t="s">
        <v>223</v>
      </c>
      <c r="T152" s="15" t="s">
        <v>221</v>
      </c>
      <c r="U152" s="15" t="s">
        <v>219</v>
      </c>
      <c r="V152" t="s">
        <v>265</v>
      </c>
      <c r="W152" t="s">
        <v>225</v>
      </c>
      <c r="X152" t="s">
        <v>265</v>
      </c>
      <c r="Y152" t="s">
        <v>225</v>
      </c>
      <c r="Z152" t="s">
        <v>226</v>
      </c>
      <c r="AA152" t="s">
        <v>219</v>
      </c>
      <c r="AB152" t="s">
        <v>226</v>
      </c>
      <c r="AC152" t="s">
        <v>219</v>
      </c>
      <c r="AD152" s="12" t="s">
        <v>1297</v>
      </c>
      <c r="AE152" t="s">
        <v>227</v>
      </c>
      <c r="AF152" s="12" t="s">
        <v>1297</v>
      </c>
      <c r="AG152" t="s">
        <v>1703</v>
      </c>
      <c r="AH152" t="s">
        <v>228</v>
      </c>
      <c r="AI152" s="12" t="s">
        <v>1297</v>
      </c>
      <c r="AJ152" s="12" t="s">
        <v>1297</v>
      </c>
      <c r="AK152" s="12" t="s">
        <v>1297</v>
      </c>
      <c r="AL152" s="12" t="s">
        <v>1297</v>
      </c>
      <c r="AM152" s="12" t="s">
        <v>1297</v>
      </c>
      <c r="AN152" t="s">
        <v>219</v>
      </c>
      <c r="AO152" t="s">
        <v>219</v>
      </c>
      <c r="AP152" t="s">
        <v>229</v>
      </c>
      <c r="AQ152" t="s">
        <v>230</v>
      </c>
      <c r="AR152" t="s">
        <v>273</v>
      </c>
      <c r="AS152" t="s">
        <v>341</v>
      </c>
      <c r="AT152" t="s">
        <v>220</v>
      </c>
      <c r="AU152" t="s">
        <v>233</v>
      </c>
      <c r="AV152" t="s">
        <v>1853</v>
      </c>
      <c r="AW152" t="s">
        <v>219</v>
      </c>
      <c r="AX152" t="s">
        <v>1703</v>
      </c>
      <c r="AY152" t="s">
        <v>219</v>
      </c>
      <c r="AZ152" t="s">
        <v>219</v>
      </c>
      <c r="BA152" t="s">
        <v>219</v>
      </c>
      <c r="BB152" t="s">
        <v>219</v>
      </c>
      <c r="BC152" t="s">
        <v>234</v>
      </c>
      <c r="BD152" s="12" t="s">
        <v>1297</v>
      </c>
      <c r="BE152" t="s">
        <v>304</v>
      </c>
      <c r="BF152" t="s">
        <v>1297</v>
      </c>
      <c r="BG152" t="s">
        <v>1297</v>
      </c>
      <c r="BH152" t="s">
        <v>300</v>
      </c>
      <c r="BI152" t="s">
        <v>301</v>
      </c>
      <c r="BJ152" t="s">
        <v>277</v>
      </c>
      <c r="BK152" t="s">
        <v>1297</v>
      </c>
      <c r="BL152" t="s">
        <v>229</v>
      </c>
      <c r="BM152" t="s">
        <v>219</v>
      </c>
      <c r="BN152" t="s">
        <v>303</v>
      </c>
      <c r="BO152" t="s">
        <v>219</v>
      </c>
      <c r="BP152" t="s">
        <v>219</v>
      </c>
      <c r="BQ152" t="s">
        <v>1297</v>
      </c>
      <c r="BR152" t="s">
        <v>279</v>
      </c>
      <c r="BS152" t="s">
        <v>1703</v>
      </c>
      <c r="BT152" t="s">
        <v>1703</v>
      </c>
      <c r="BU152" t="s">
        <v>219</v>
      </c>
      <c r="BV152" t="s">
        <v>241</v>
      </c>
      <c r="BW152" t="s">
        <v>220</v>
      </c>
      <c r="BX152" t="s">
        <v>219</v>
      </c>
      <c r="BY152">
        <v>790492803431</v>
      </c>
      <c r="BZ152" t="s">
        <v>242</v>
      </c>
      <c r="CA152" t="s">
        <v>1703</v>
      </c>
      <c r="CB152" s="14">
        <v>45172.245019756898</v>
      </c>
      <c r="CC152" t="s">
        <v>1703</v>
      </c>
      <c r="CD152" t="s">
        <v>1703</v>
      </c>
      <c r="CE152">
        <f>IFERROR(VLOOKUP(Table2[[#This Row],[Overall Rep Satisfaction]],$CS$2:$CV$21,2,FALSE),"")</f>
        <v>1</v>
      </c>
      <c r="CF152">
        <f>IFERROR(VLOOKUP(Table2[[#This Row],[Overall Rep Satisfaction]],$CS$2:$CV$21,3,FALSE),"")</f>
        <v>0</v>
      </c>
      <c r="CG152">
        <f>IFERROR(VLOOKUP(Table2[[#This Row],[Overall Rep Satisfaction]],$CS$2:$CV$21,4,FALSE),"")</f>
        <v>0</v>
      </c>
      <c r="CH152">
        <f>IFERROR(SUM(Table2[[#This Row],[Promoter]:[Detractor]],),"")</f>
        <v>1</v>
      </c>
      <c r="CI152" t="str">
        <f>TEXT(MONTH(Table2[[#This Row],[Survey Date]]),"##")&amp;" - "&amp;TEXT(Table2[[#This Row],[Survey Date]],"MMMM")</f>
        <v>9 - September</v>
      </c>
      <c r="CJ152" t="str">
        <f>TEXT(Table2[[#This Row],[Survey Date]],"DD-MMMM")</f>
        <v>02-September</v>
      </c>
      <c r="CK152" t="str">
        <f>"WK "&amp;WEEKNUM(Table2[[#This Row],[Survey Date]],1)</f>
        <v>WK 35</v>
      </c>
      <c r="CL152" t="str">
        <f>VLOOKUP(Table2[[#This Row],[ATTUID]],Roster!C:F,4,FALSE)</f>
        <v>Super 8</v>
      </c>
      <c r="CM152" t="str">
        <f>VLOOKUP(Table2[[#This Row],[ATTUID]],Roster!C:J,8,FALSE)</f>
        <v>agent 50</v>
      </c>
      <c r="CN152" t="str">
        <f>VLOOKUP(Table2[[#This Row],[ATTUID]],Roster!C:X,22,FALSE)</f>
        <v>Wave 24</v>
      </c>
      <c r="CO152">
        <f>IF(Table2[[#This Row],[Request Resolved]]="Yes",1,0)</f>
        <v>1</v>
      </c>
      <c r="CP152">
        <f>IF(Table2[[#This Row],[Request Resolved]]="No",1,0)</f>
        <v>0</v>
      </c>
    </row>
    <row r="153" spans="1:94" x14ac:dyDescent="0.25">
      <c r="A153" s="35">
        <v>229206</v>
      </c>
      <c r="B153" s="12" t="s">
        <v>1297</v>
      </c>
      <c r="C153" s="12" t="s">
        <v>1297</v>
      </c>
      <c r="D153" s="12" t="s">
        <v>1297</v>
      </c>
      <c r="E153" t="s">
        <v>1182</v>
      </c>
      <c r="F153" t="s">
        <v>1347</v>
      </c>
      <c r="G153" s="35">
        <v>257509</v>
      </c>
      <c r="H153" t="s">
        <v>219</v>
      </c>
      <c r="I153" s="35">
        <v>101298</v>
      </c>
      <c r="J153" t="s">
        <v>219</v>
      </c>
      <c r="K153" s="14">
        <v>45171.650694444397</v>
      </c>
      <c r="L153" s="14">
        <v>45170.7097222222</v>
      </c>
      <c r="M153" s="15" t="s">
        <v>220</v>
      </c>
      <c r="N153" s="15" t="s">
        <v>220</v>
      </c>
      <c r="O153" s="15" t="s">
        <v>220</v>
      </c>
      <c r="P153" s="15" t="s">
        <v>291</v>
      </c>
      <c r="Q153" s="15" t="s">
        <v>580</v>
      </c>
      <c r="R153" s="15" t="s">
        <v>219</v>
      </c>
      <c r="S153" s="15" t="s">
        <v>223</v>
      </c>
      <c r="T153" s="15" t="s">
        <v>581</v>
      </c>
      <c r="U153" s="15" t="s">
        <v>219</v>
      </c>
      <c r="V153" t="s">
        <v>293</v>
      </c>
      <c r="W153" t="s">
        <v>225</v>
      </c>
      <c r="X153" t="s">
        <v>293</v>
      </c>
      <c r="Y153" t="s">
        <v>225</v>
      </c>
      <c r="Z153" t="s">
        <v>226</v>
      </c>
      <c r="AA153" t="s">
        <v>219</v>
      </c>
      <c r="AB153" t="s">
        <v>226</v>
      </c>
      <c r="AC153" t="s">
        <v>219</v>
      </c>
      <c r="AD153" s="12" t="s">
        <v>1297</v>
      </c>
      <c r="AE153" t="s">
        <v>227</v>
      </c>
      <c r="AF153" s="12" t="s">
        <v>1297</v>
      </c>
      <c r="AG153" t="s">
        <v>1703</v>
      </c>
      <c r="AH153" t="s">
        <v>228</v>
      </c>
      <c r="AI153" s="12" t="s">
        <v>1297</v>
      </c>
      <c r="AJ153" s="12" t="s">
        <v>1297</v>
      </c>
      <c r="AK153" s="12" t="s">
        <v>1297</v>
      </c>
      <c r="AL153" s="12" t="s">
        <v>1297</v>
      </c>
      <c r="AM153" s="12" t="s">
        <v>1297</v>
      </c>
      <c r="AN153" t="s">
        <v>219</v>
      </c>
      <c r="AO153" t="s">
        <v>219</v>
      </c>
      <c r="AP153" t="s">
        <v>229</v>
      </c>
      <c r="AQ153" t="s">
        <v>230</v>
      </c>
      <c r="AR153" t="s">
        <v>247</v>
      </c>
      <c r="AS153" t="s">
        <v>445</v>
      </c>
      <c r="AT153" t="s">
        <v>220</v>
      </c>
      <c r="AU153" t="s">
        <v>233</v>
      </c>
      <c r="AV153" t="s">
        <v>1854</v>
      </c>
      <c r="AW153" t="s">
        <v>219</v>
      </c>
      <c r="AX153" t="s">
        <v>1703</v>
      </c>
      <c r="AY153" t="s">
        <v>219</v>
      </c>
      <c r="AZ153" t="s">
        <v>219</v>
      </c>
      <c r="BA153" t="s">
        <v>219</v>
      </c>
      <c r="BB153" t="s">
        <v>219</v>
      </c>
      <c r="BC153" t="s">
        <v>234</v>
      </c>
      <c r="BD153" s="12" t="s">
        <v>1297</v>
      </c>
      <c r="BE153" t="s">
        <v>299</v>
      </c>
      <c r="BF153" t="s">
        <v>1297</v>
      </c>
      <c r="BG153" t="s">
        <v>1297</v>
      </c>
      <c r="BH153" t="s">
        <v>305</v>
      </c>
      <c r="BI153" t="s">
        <v>357</v>
      </c>
      <c r="BJ153" t="s">
        <v>446</v>
      </c>
      <c r="BK153" t="s">
        <v>1297</v>
      </c>
      <c r="BL153" t="s">
        <v>229</v>
      </c>
      <c r="BM153" t="s">
        <v>219</v>
      </c>
      <c r="BN153" t="s">
        <v>360</v>
      </c>
      <c r="BO153" t="s">
        <v>219</v>
      </c>
      <c r="BP153" t="s">
        <v>219</v>
      </c>
      <c r="BQ153" t="s">
        <v>1297</v>
      </c>
      <c r="BR153" t="s">
        <v>279</v>
      </c>
      <c r="BS153" t="s">
        <v>1703</v>
      </c>
      <c r="BT153" t="s">
        <v>1703</v>
      </c>
      <c r="BU153" t="s">
        <v>219</v>
      </c>
      <c r="BV153" t="s">
        <v>241</v>
      </c>
      <c r="BW153" t="s">
        <v>220</v>
      </c>
      <c r="BX153" t="s">
        <v>219</v>
      </c>
      <c r="BY153">
        <v>801117512654</v>
      </c>
      <c r="BZ153" t="s">
        <v>242</v>
      </c>
      <c r="CA153" t="s">
        <v>1703</v>
      </c>
      <c r="CB153" s="14">
        <v>45172.245019756898</v>
      </c>
      <c r="CC153" t="s">
        <v>1703</v>
      </c>
      <c r="CD153" t="s">
        <v>1703</v>
      </c>
      <c r="CE153">
        <f>IFERROR(VLOOKUP(Table2[[#This Row],[Overall Rep Satisfaction]],$CS$2:$CV$21,2,FALSE),"")</f>
        <v>1</v>
      </c>
      <c r="CF153">
        <f>IFERROR(VLOOKUP(Table2[[#This Row],[Overall Rep Satisfaction]],$CS$2:$CV$21,3,FALSE),"")</f>
        <v>0</v>
      </c>
      <c r="CG153">
        <f>IFERROR(VLOOKUP(Table2[[#This Row],[Overall Rep Satisfaction]],$CS$2:$CV$21,4,FALSE),"")</f>
        <v>0</v>
      </c>
      <c r="CH153">
        <f>IFERROR(SUM(Table2[[#This Row],[Promoter]:[Detractor]],),"")</f>
        <v>1</v>
      </c>
      <c r="CI153" t="str">
        <f>TEXT(MONTH(Table2[[#This Row],[Survey Date]]),"##")&amp;" - "&amp;TEXT(Table2[[#This Row],[Survey Date]],"MMMM")</f>
        <v>9 - September</v>
      </c>
      <c r="CJ153" t="str">
        <f>TEXT(Table2[[#This Row],[Survey Date]],"DD-MMMM")</f>
        <v>02-September</v>
      </c>
      <c r="CK153" t="str">
        <f>"WK "&amp;WEEKNUM(Table2[[#This Row],[Survey Date]],1)</f>
        <v>WK 35</v>
      </c>
      <c r="CL153" t="str">
        <f>VLOOKUP(Table2[[#This Row],[ATTUID]],Roster!C:F,4,FALSE)</f>
        <v>Super 8</v>
      </c>
      <c r="CM153" t="str">
        <f>VLOOKUP(Table2[[#This Row],[ATTUID]],Roster!C:J,8,FALSE)</f>
        <v>agent 50</v>
      </c>
      <c r="CN153" t="str">
        <f>VLOOKUP(Table2[[#This Row],[ATTUID]],Roster!C:X,22,FALSE)</f>
        <v>Wave 24</v>
      </c>
      <c r="CO153">
        <f>IF(Table2[[#This Row],[Request Resolved]]="Yes",1,0)</f>
        <v>1</v>
      </c>
      <c r="CP153">
        <f>IF(Table2[[#This Row],[Request Resolved]]="No",1,0)</f>
        <v>0</v>
      </c>
    </row>
    <row r="154" spans="1:94" x14ac:dyDescent="0.25">
      <c r="A154" s="35">
        <v>117206</v>
      </c>
      <c r="B154" s="12" t="s">
        <v>1297</v>
      </c>
      <c r="C154" s="12" t="s">
        <v>1297</v>
      </c>
      <c r="D154" s="12" t="s">
        <v>1297</v>
      </c>
      <c r="E154" t="s">
        <v>1176</v>
      </c>
      <c r="F154" t="s">
        <v>1341</v>
      </c>
      <c r="G154" s="35">
        <v>651715</v>
      </c>
      <c r="H154" t="s">
        <v>219</v>
      </c>
      <c r="I154" s="35">
        <v>477188</v>
      </c>
      <c r="J154" t="s">
        <v>219</v>
      </c>
      <c r="K154" s="14">
        <v>45171.652777777803</v>
      </c>
      <c r="L154" s="14">
        <v>45169.706944444399</v>
      </c>
      <c r="M154" s="15" t="s">
        <v>220</v>
      </c>
      <c r="N154" s="15" t="s">
        <v>220</v>
      </c>
      <c r="O154" s="15" t="s">
        <v>220</v>
      </c>
      <c r="P154" s="15" t="s">
        <v>255</v>
      </c>
      <c r="Q154" s="15" t="s">
        <v>219</v>
      </c>
      <c r="R154" s="15" t="s">
        <v>219</v>
      </c>
      <c r="S154" s="15" t="s">
        <v>291</v>
      </c>
      <c r="T154" s="15" t="s">
        <v>221</v>
      </c>
      <c r="U154" s="15" t="s">
        <v>219</v>
      </c>
      <c r="V154" t="s">
        <v>257</v>
      </c>
      <c r="W154" t="s">
        <v>293</v>
      </c>
      <c r="X154" t="s">
        <v>257</v>
      </c>
      <c r="Y154" t="s">
        <v>293</v>
      </c>
      <c r="Z154" t="s">
        <v>226</v>
      </c>
      <c r="AA154" t="s">
        <v>219</v>
      </c>
      <c r="AB154" t="s">
        <v>226</v>
      </c>
      <c r="AC154" t="s">
        <v>219</v>
      </c>
      <c r="AD154" s="12" t="s">
        <v>1297</v>
      </c>
      <c r="AE154" t="s">
        <v>227</v>
      </c>
      <c r="AF154" s="12" t="s">
        <v>1297</v>
      </c>
      <c r="AG154" t="s">
        <v>1703</v>
      </c>
      <c r="AH154" t="s">
        <v>228</v>
      </c>
      <c r="AI154" s="12" t="s">
        <v>1297</v>
      </c>
      <c r="AJ154" s="12" t="s">
        <v>1297</v>
      </c>
      <c r="AK154" s="12" t="s">
        <v>1297</v>
      </c>
      <c r="AL154" s="12" t="s">
        <v>1297</v>
      </c>
      <c r="AM154" s="12" t="s">
        <v>1297</v>
      </c>
      <c r="AN154" t="s">
        <v>219</v>
      </c>
      <c r="AO154" t="s">
        <v>219</v>
      </c>
      <c r="AP154" t="s">
        <v>229</v>
      </c>
      <c r="AQ154" t="s">
        <v>230</v>
      </c>
      <c r="AR154" t="s">
        <v>281</v>
      </c>
      <c r="AS154" t="s">
        <v>538</v>
      </c>
      <c r="AT154" t="s">
        <v>220</v>
      </c>
      <c r="AU154" t="s">
        <v>233</v>
      </c>
      <c r="AV154" t="s">
        <v>1855</v>
      </c>
      <c r="AW154" t="s">
        <v>219</v>
      </c>
      <c r="AX154" t="s">
        <v>1703</v>
      </c>
      <c r="AY154" t="s">
        <v>219</v>
      </c>
      <c r="AZ154" t="s">
        <v>219</v>
      </c>
      <c r="BA154" t="s">
        <v>219</v>
      </c>
      <c r="BB154" t="s">
        <v>219</v>
      </c>
      <c r="BC154" t="s">
        <v>234</v>
      </c>
      <c r="BD154" s="12" t="s">
        <v>1297</v>
      </c>
      <c r="BE154" t="s">
        <v>304</v>
      </c>
      <c r="BF154" t="s">
        <v>1297</v>
      </c>
      <c r="BG154" t="s">
        <v>1297</v>
      </c>
      <c r="BH154" t="s">
        <v>300</v>
      </c>
      <c r="BI154" t="s">
        <v>301</v>
      </c>
      <c r="BJ154" t="s">
        <v>302</v>
      </c>
      <c r="BK154" t="s">
        <v>1297</v>
      </c>
      <c r="BL154" t="s">
        <v>229</v>
      </c>
      <c r="BM154" t="s">
        <v>219</v>
      </c>
      <c r="BN154" t="s">
        <v>572</v>
      </c>
      <c r="BO154" t="s">
        <v>219</v>
      </c>
      <c r="BP154" t="s">
        <v>219</v>
      </c>
      <c r="BQ154" t="s">
        <v>1297</v>
      </c>
      <c r="BR154" t="s">
        <v>240</v>
      </c>
      <c r="BS154" t="s">
        <v>1703</v>
      </c>
      <c r="BT154" t="s">
        <v>1703</v>
      </c>
      <c r="BU154" t="s">
        <v>219</v>
      </c>
      <c r="BV154" t="s">
        <v>241</v>
      </c>
      <c r="BW154" t="s">
        <v>220</v>
      </c>
      <c r="BX154" t="s">
        <v>219</v>
      </c>
      <c r="BY154">
        <v>790240058510</v>
      </c>
      <c r="BZ154" t="s">
        <v>242</v>
      </c>
      <c r="CA154" t="s">
        <v>1703</v>
      </c>
      <c r="CB154" s="14">
        <v>45172.245019756898</v>
      </c>
      <c r="CC154" t="s">
        <v>1703</v>
      </c>
      <c r="CD154" t="s">
        <v>1703</v>
      </c>
      <c r="CE154">
        <f>IFERROR(VLOOKUP(Table2[[#This Row],[Overall Rep Satisfaction]],$CS$2:$CV$21,2,FALSE),"")</f>
        <v>1</v>
      </c>
      <c r="CF154">
        <f>IFERROR(VLOOKUP(Table2[[#This Row],[Overall Rep Satisfaction]],$CS$2:$CV$21,3,FALSE),"")</f>
        <v>0</v>
      </c>
      <c r="CG154">
        <f>IFERROR(VLOOKUP(Table2[[#This Row],[Overall Rep Satisfaction]],$CS$2:$CV$21,4,FALSE),"")</f>
        <v>0</v>
      </c>
      <c r="CH154">
        <f>IFERROR(SUM(Table2[[#This Row],[Promoter]:[Detractor]],),"")</f>
        <v>1</v>
      </c>
      <c r="CI154" t="str">
        <f>TEXT(MONTH(Table2[[#This Row],[Survey Date]]),"##")&amp;" - "&amp;TEXT(Table2[[#This Row],[Survey Date]],"MMMM")</f>
        <v>9 - September</v>
      </c>
      <c r="CJ154" t="str">
        <f>TEXT(Table2[[#This Row],[Survey Date]],"DD-MMMM")</f>
        <v>02-September</v>
      </c>
      <c r="CK154" t="str">
        <f>"WK "&amp;WEEKNUM(Table2[[#This Row],[Survey Date]],1)</f>
        <v>WK 35</v>
      </c>
      <c r="CL154" t="str">
        <f>VLOOKUP(Table2[[#This Row],[ATTUID]],Roster!C:F,4,FALSE)</f>
        <v>Super 3</v>
      </c>
      <c r="CM154" t="str">
        <f>VLOOKUP(Table2[[#This Row],[ATTUID]],Roster!C:J,8,FALSE)</f>
        <v>agent 44</v>
      </c>
      <c r="CN154" t="str">
        <f>VLOOKUP(Table2[[#This Row],[ATTUID]],Roster!C:X,22,FALSE)</f>
        <v>Wave 21</v>
      </c>
      <c r="CO154">
        <f>IF(Table2[[#This Row],[Request Resolved]]="Yes",1,0)</f>
        <v>1</v>
      </c>
      <c r="CP154">
        <f>IF(Table2[[#This Row],[Request Resolved]]="No",1,0)</f>
        <v>0</v>
      </c>
    </row>
    <row r="155" spans="1:94" x14ac:dyDescent="0.25">
      <c r="A155" s="35">
        <v>947206</v>
      </c>
      <c r="B155" s="12" t="s">
        <v>1297</v>
      </c>
      <c r="C155" s="12" t="s">
        <v>1297</v>
      </c>
      <c r="D155" s="12" t="s">
        <v>1297</v>
      </c>
      <c r="E155" t="s">
        <v>1255</v>
      </c>
      <c r="F155" t="s">
        <v>1425</v>
      </c>
      <c r="G155" s="35">
        <v>625907</v>
      </c>
      <c r="H155" t="s">
        <v>219</v>
      </c>
      <c r="I155" s="35">
        <v>95298</v>
      </c>
      <c r="J155" t="s">
        <v>219</v>
      </c>
      <c r="K155" s="14">
        <v>45171.661111111098</v>
      </c>
      <c r="L155" s="14">
        <v>45170.761805555601</v>
      </c>
      <c r="M155" s="15" t="s">
        <v>220</v>
      </c>
      <c r="N155" s="15" t="s">
        <v>220</v>
      </c>
      <c r="O155" s="15" t="s">
        <v>220</v>
      </c>
      <c r="P155" s="15" t="s">
        <v>334</v>
      </c>
      <c r="Q155" s="15" t="s">
        <v>219</v>
      </c>
      <c r="R155" s="15" t="s">
        <v>219</v>
      </c>
      <c r="S155" s="15" t="s">
        <v>223</v>
      </c>
      <c r="T155" s="15" t="s">
        <v>221</v>
      </c>
      <c r="U155" s="15" t="s">
        <v>219</v>
      </c>
      <c r="V155" t="s">
        <v>309</v>
      </c>
      <c r="W155" t="s">
        <v>225</v>
      </c>
      <c r="X155" t="s">
        <v>309</v>
      </c>
      <c r="Y155" t="s">
        <v>225</v>
      </c>
      <c r="Z155" t="s">
        <v>226</v>
      </c>
      <c r="AA155" t="s">
        <v>219</v>
      </c>
      <c r="AB155" t="s">
        <v>226</v>
      </c>
      <c r="AC155" t="s">
        <v>219</v>
      </c>
      <c r="AD155" s="12" t="s">
        <v>1297</v>
      </c>
      <c r="AE155" t="s">
        <v>227</v>
      </c>
      <c r="AF155" s="12" t="s">
        <v>1297</v>
      </c>
      <c r="AG155" t="s">
        <v>1703</v>
      </c>
      <c r="AH155" t="s">
        <v>228</v>
      </c>
      <c r="AI155" s="12" t="s">
        <v>1297</v>
      </c>
      <c r="AJ155" s="12" t="s">
        <v>1297</v>
      </c>
      <c r="AK155" s="12" t="s">
        <v>1297</v>
      </c>
      <c r="AL155" s="12" t="s">
        <v>1297</v>
      </c>
      <c r="AM155" s="12" t="s">
        <v>1297</v>
      </c>
      <c r="AN155" t="s">
        <v>219</v>
      </c>
      <c r="AO155" t="s">
        <v>219</v>
      </c>
      <c r="AP155" t="s">
        <v>229</v>
      </c>
      <c r="AQ155" t="s">
        <v>230</v>
      </c>
      <c r="AR155" t="s">
        <v>247</v>
      </c>
      <c r="AS155" t="s">
        <v>582</v>
      </c>
      <c r="AT155" t="s">
        <v>229</v>
      </c>
      <c r="AU155" t="s">
        <v>233</v>
      </c>
      <c r="AV155" t="s">
        <v>1856</v>
      </c>
      <c r="AW155" t="s">
        <v>219</v>
      </c>
      <c r="AX155" t="s">
        <v>1703</v>
      </c>
      <c r="AY155" t="s">
        <v>219</v>
      </c>
      <c r="AZ155" t="s">
        <v>219</v>
      </c>
      <c r="BA155" t="s">
        <v>219</v>
      </c>
      <c r="BB155" t="s">
        <v>219</v>
      </c>
      <c r="BC155" t="s">
        <v>234</v>
      </c>
      <c r="BD155" s="12" t="s">
        <v>1297</v>
      </c>
      <c r="BE155" t="s">
        <v>267</v>
      </c>
      <c r="BF155" t="s">
        <v>1297</v>
      </c>
      <c r="BG155" t="s">
        <v>1297</v>
      </c>
      <c r="BH155" t="s">
        <v>305</v>
      </c>
      <c r="BI155" t="s">
        <v>357</v>
      </c>
      <c r="BJ155" t="s">
        <v>446</v>
      </c>
      <c r="BK155" t="s">
        <v>1297</v>
      </c>
      <c r="BL155" t="s">
        <v>229</v>
      </c>
      <c r="BM155" t="s">
        <v>219</v>
      </c>
      <c r="BN155" t="s">
        <v>360</v>
      </c>
      <c r="BO155" t="s">
        <v>219</v>
      </c>
      <c r="BP155" t="s">
        <v>219</v>
      </c>
      <c r="BQ155" t="s">
        <v>1297</v>
      </c>
      <c r="BR155" t="s">
        <v>296</v>
      </c>
      <c r="BS155" t="s">
        <v>1703</v>
      </c>
      <c r="BT155" t="s">
        <v>1703</v>
      </c>
      <c r="BU155" t="s">
        <v>219</v>
      </c>
      <c r="BV155" t="s">
        <v>241</v>
      </c>
      <c r="BW155" t="s">
        <v>220</v>
      </c>
      <c r="BX155" t="s">
        <v>219</v>
      </c>
      <c r="BY155">
        <v>801105696623</v>
      </c>
      <c r="BZ155" t="s">
        <v>242</v>
      </c>
      <c r="CA155" t="s">
        <v>1703</v>
      </c>
      <c r="CB155" s="14">
        <v>45173.248552974503</v>
      </c>
      <c r="CC155" t="s">
        <v>1703</v>
      </c>
      <c r="CD155" t="s">
        <v>1703</v>
      </c>
      <c r="CE155">
        <f>IFERROR(VLOOKUP(Table2[[#This Row],[Overall Rep Satisfaction]],$CS$2:$CV$21,2,FALSE),"")</f>
        <v>1</v>
      </c>
      <c r="CF155">
        <f>IFERROR(VLOOKUP(Table2[[#This Row],[Overall Rep Satisfaction]],$CS$2:$CV$21,3,FALSE),"")</f>
        <v>0</v>
      </c>
      <c r="CG155">
        <f>IFERROR(VLOOKUP(Table2[[#This Row],[Overall Rep Satisfaction]],$CS$2:$CV$21,4,FALSE),"")</f>
        <v>0</v>
      </c>
      <c r="CH155">
        <f>IFERROR(SUM(Table2[[#This Row],[Promoter]:[Detractor]],),"")</f>
        <v>1</v>
      </c>
      <c r="CI155" t="str">
        <f>TEXT(MONTH(Table2[[#This Row],[Survey Date]]),"##")&amp;" - "&amp;TEXT(Table2[[#This Row],[Survey Date]],"MMMM")</f>
        <v>9 - September</v>
      </c>
      <c r="CJ155" t="str">
        <f>TEXT(Table2[[#This Row],[Survey Date]],"DD-MMMM")</f>
        <v>02-September</v>
      </c>
      <c r="CK155" t="str">
        <f>"WK "&amp;WEEKNUM(Table2[[#This Row],[Survey Date]],1)</f>
        <v>WK 35</v>
      </c>
      <c r="CL155" t="str">
        <f>VLOOKUP(Table2[[#This Row],[ATTUID]],Roster!C:F,4,FALSE)</f>
        <v>Super 12</v>
      </c>
      <c r="CM155" t="str">
        <f>VLOOKUP(Table2[[#This Row],[ATTUID]],Roster!C:J,8,FALSE)</f>
        <v>agent 128</v>
      </c>
      <c r="CN155" t="str">
        <f>VLOOKUP(Table2[[#This Row],[ATTUID]],Roster!C:X,22,FALSE)</f>
        <v>Wave 30</v>
      </c>
      <c r="CO155">
        <f>IF(Table2[[#This Row],[Request Resolved]]="Yes",1,0)</f>
        <v>1</v>
      </c>
      <c r="CP155">
        <f>IF(Table2[[#This Row],[Request Resolved]]="No",1,0)</f>
        <v>0</v>
      </c>
    </row>
    <row r="156" spans="1:94" x14ac:dyDescent="0.25">
      <c r="A156" s="35">
        <v>249206</v>
      </c>
      <c r="B156" s="12" t="s">
        <v>1297</v>
      </c>
      <c r="C156" s="12" t="s">
        <v>1297</v>
      </c>
      <c r="D156" s="12" t="s">
        <v>1297</v>
      </c>
      <c r="E156" t="s">
        <v>1219</v>
      </c>
      <c r="F156" t="s">
        <v>1391</v>
      </c>
      <c r="G156" s="35">
        <v>935270</v>
      </c>
      <c r="H156" t="s">
        <v>219</v>
      </c>
      <c r="I156" s="35">
        <v>321545</v>
      </c>
      <c r="J156" t="s">
        <v>219</v>
      </c>
      <c r="K156" s="14">
        <v>45171.662499999999</v>
      </c>
      <c r="L156" s="14">
        <v>45170.490277777797</v>
      </c>
      <c r="M156" s="15" t="s">
        <v>220</v>
      </c>
      <c r="N156" s="15" t="s">
        <v>220</v>
      </c>
      <c r="O156" s="15" t="s">
        <v>220</v>
      </c>
      <c r="P156" s="15" t="s">
        <v>223</v>
      </c>
      <c r="Q156" s="15" t="s">
        <v>583</v>
      </c>
      <c r="R156" s="15" t="s">
        <v>219</v>
      </c>
      <c r="S156" s="15" t="s">
        <v>223</v>
      </c>
      <c r="T156" s="15" t="s">
        <v>221</v>
      </c>
      <c r="U156" s="15" t="s">
        <v>219</v>
      </c>
      <c r="V156" t="s">
        <v>265</v>
      </c>
      <c r="W156" t="s">
        <v>225</v>
      </c>
      <c r="X156" t="s">
        <v>265</v>
      </c>
      <c r="Y156" t="s">
        <v>225</v>
      </c>
      <c r="Z156" t="s">
        <v>226</v>
      </c>
      <c r="AA156" t="s">
        <v>219</v>
      </c>
      <c r="AB156" t="s">
        <v>226</v>
      </c>
      <c r="AC156" t="s">
        <v>219</v>
      </c>
      <c r="AD156" s="12" t="s">
        <v>1297</v>
      </c>
      <c r="AE156" t="s">
        <v>227</v>
      </c>
      <c r="AF156" s="12" t="s">
        <v>1297</v>
      </c>
      <c r="AG156" t="s">
        <v>1703</v>
      </c>
      <c r="AH156" t="s">
        <v>228</v>
      </c>
      <c r="AI156" s="12" t="s">
        <v>1297</v>
      </c>
      <c r="AJ156" s="12" t="s">
        <v>1297</v>
      </c>
      <c r="AK156" s="12" t="s">
        <v>1297</v>
      </c>
      <c r="AL156" s="12" t="s">
        <v>1297</v>
      </c>
      <c r="AM156" s="12" t="s">
        <v>1297</v>
      </c>
      <c r="AN156" t="s">
        <v>219</v>
      </c>
      <c r="AO156" t="s">
        <v>219</v>
      </c>
      <c r="AP156" t="s">
        <v>229</v>
      </c>
      <c r="AQ156" t="s">
        <v>230</v>
      </c>
      <c r="AR156" t="s">
        <v>273</v>
      </c>
      <c r="AS156" t="s">
        <v>327</v>
      </c>
      <c r="AT156" t="s">
        <v>220</v>
      </c>
      <c r="AU156" t="s">
        <v>233</v>
      </c>
      <c r="AV156" t="s">
        <v>1857</v>
      </c>
      <c r="AW156" t="s">
        <v>219</v>
      </c>
      <c r="AX156" t="s">
        <v>1703</v>
      </c>
      <c r="AY156" t="s">
        <v>219</v>
      </c>
      <c r="AZ156" t="s">
        <v>219</v>
      </c>
      <c r="BA156" t="s">
        <v>219</v>
      </c>
      <c r="BB156" t="s">
        <v>219</v>
      </c>
      <c r="BC156" t="s">
        <v>234</v>
      </c>
      <c r="BD156" s="12" t="s">
        <v>1297</v>
      </c>
      <c r="BE156" t="s">
        <v>476</v>
      </c>
      <c r="BF156" t="s">
        <v>1297</v>
      </c>
      <c r="BG156" t="s">
        <v>1297</v>
      </c>
      <c r="BH156" t="s">
        <v>305</v>
      </c>
      <c r="BI156" t="s">
        <v>357</v>
      </c>
      <c r="BJ156" t="s">
        <v>329</v>
      </c>
      <c r="BK156" t="s">
        <v>1297</v>
      </c>
      <c r="BL156" t="s">
        <v>229</v>
      </c>
      <c r="BM156" t="s">
        <v>219</v>
      </c>
      <c r="BN156" t="s">
        <v>414</v>
      </c>
      <c r="BO156" t="s">
        <v>219</v>
      </c>
      <c r="BP156" t="s">
        <v>219</v>
      </c>
      <c r="BQ156" t="s">
        <v>1297</v>
      </c>
      <c r="BR156" t="s">
        <v>279</v>
      </c>
      <c r="BS156" t="s">
        <v>1703</v>
      </c>
      <c r="BT156" t="s">
        <v>1703</v>
      </c>
      <c r="BU156" t="s">
        <v>219</v>
      </c>
      <c r="BV156" t="s">
        <v>241</v>
      </c>
      <c r="BW156" t="s">
        <v>220</v>
      </c>
      <c r="BX156" t="s">
        <v>219</v>
      </c>
      <c r="BY156">
        <v>800555404890</v>
      </c>
      <c r="BZ156" t="s">
        <v>242</v>
      </c>
      <c r="CA156" t="s">
        <v>1703</v>
      </c>
      <c r="CB156" s="14">
        <v>45172.245019756898</v>
      </c>
      <c r="CC156" t="s">
        <v>1703</v>
      </c>
      <c r="CD156" t="s">
        <v>1703</v>
      </c>
      <c r="CE156">
        <f>IFERROR(VLOOKUP(Table2[[#This Row],[Overall Rep Satisfaction]],$CS$2:$CV$21,2,FALSE),"")</f>
        <v>1</v>
      </c>
      <c r="CF156">
        <f>IFERROR(VLOOKUP(Table2[[#This Row],[Overall Rep Satisfaction]],$CS$2:$CV$21,3,FALSE),"")</f>
        <v>0</v>
      </c>
      <c r="CG156">
        <f>IFERROR(VLOOKUP(Table2[[#This Row],[Overall Rep Satisfaction]],$CS$2:$CV$21,4,FALSE),"")</f>
        <v>0</v>
      </c>
      <c r="CH156">
        <f>IFERROR(SUM(Table2[[#This Row],[Promoter]:[Detractor]],),"")</f>
        <v>1</v>
      </c>
      <c r="CI156" t="str">
        <f>TEXT(MONTH(Table2[[#This Row],[Survey Date]]),"##")&amp;" - "&amp;TEXT(Table2[[#This Row],[Survey Date]],"MMMM")</f>
        <v>9 - September</v>
      </c>
      <c r="CJ156" t="str">
        <f>TEXT(Table2[[#This Row],[Survey Date]],"DD-MMMM")</f>
        <v>02-September</v>
      </c>
      <c r="CK156" t="str">
        <f>"WK "&amp;WEEKNUM(Table2[[#This Row],[Survey Date]],1)</f>
        <v>WK 35</v>
      </c>
      <c r="CL156" t="str">
        <f>VLOOKUP(Table2[[#This Row],[ATTUID]],Roster!C:F,4,FALSE)</f>
        <v>Super 11</v>
      </c>
      <c r="CM156" t="str">
        <f>VLOOKUP(Table2[[#This Row],[ATTUID]],Roster!C:J,8,FALSE)</f>
        <v>agent 88</v>
      </c>
      <c r="CN156" t="str">
        <f>VLOOKUP(Table2[[#This Row],[ATTUID]],Roster!C:X,22,FALSE)</f>
        <v>Wave 28</v>
      </c>
      <c r="CO156">
        <f>IF(Table2[[#This Row],[Request Resolved]]="Yes",1,0)</f>
        <v>1</v>
      </c>
      <c r="CP156">
        <f>IF(Table2[[#This Row],[Request Resolved]]="No",1,0)</f>
        <v>0</v>
      </c>
    </row>
    <row r="157" spans="1:94" x14ac:dyDescent="0.25">
      <c r="A157" s="35">
        <v>895206</v>
      </c>
      <c r="B157" s="12" t="s">
        <v>1297</v>
      </c>
      <c r="C157" s="12" t="s">
        <v>1297</v>
      </c>
      <c r="D157" s="12" t="s">
        <v>1297</v>
      </c>
      <c r="E157" t="s">
        <v>1247</v>
      </c>
      <c r="F157" t="s">
        <v>1416</v>
      </c>
      <c r="G157" s="35">
        <v>331415</v>
      </c>
      <c r="H157" t="s">
        <v>219</v>
      </c>
      <c r="I157" s="35">
        <v>948436</v>
      </c>
      <c r="J157" t="s">
        <v>219</v>
      </c>
      <c r="K157" s="14">
        <v>45171.670138888898</v>
      </c>
      <c r="L157" s="14">
        <v>45170.8305555556</v>
      </c>
      <c r="M157" s="15" t="s">
        <v>220</v>
      </c>
      <c r="N157" s="15" t="s">
        <v>220</v>
      </c>
      <c r="O157" s="15" t="s">
        <v>220</v>
      </c>
      <c r="P157" s="15" t="s">
        <v>221</v>
      </c>
      <c r="Q157" s="15" t="s">
        <v>219</v>
      </c>
      <c r="R157" s="15" t="s">
        <v>219</v>
      </c>
      <c r="S157" s="15" t="s">
        <v>223</v>
      </c>
      <c r="T157" s="15" t="s">
        <v>221</v>
      </c>
      <c r="U157" s="15" t="s">
        <v>219</v>
      </c>
      <c r="V157" t="s">
        <v>224</v>
      </c>
      <c r="W157" t="s">
        <v>225</v>
      </c>
      <c r="X157" t="s">
        <v>224</v>
      </c>
      <c r="Y157" t="s">
        <v>225</v>
      </c>
      <c r="Z157" t="s">
        <v>226</v>
      </c>
      <c r="AA157" t="s">
        <v>219</v>
      </c>
      <c r="AB157" t="s">
        <v>226</v>
      </c>
      <c r="AC157" t="s">
        <v>219</v>
      </c>
      <c r="AD157" s="12" t="s">
        <v>1297</v>
      </c>
      <c r="AE157" t="s">
        <v>227</v>
      </c>
      <c r="AF157" s="12" t="s">
        <v>1297</v>
      </c>
      <c r="AG157" t="s">
        <v>1703</v>
      </c>
      <c r="AH157" t="s">
        <v>228</v>
      </c>
      <c r="AI157" s="12" t="s">
        <v>1297</v>
      </c>
      <c r="AJ157" s="12" t="s">
        <v>1297</v>
      </c>
      <c r="AK157" s="12" t="s">
        <v>1297</v>
      </c>
      <c r="AL157" s="12" t="s">
        <v>1297</v>
      </c>
      <c r="AM157" s="12" t="s">
        <v>1297</v>
      </c>
      <c r="AN157" t="s">
        <v>219</v>
      </c>
      <c r="AO157" t="s">
        <v>219</v>
      </c>
      <c r="AP157" t="s">
        <v>229</v>
      </c>
      <c r="AQ157" t="s">
        <v>230</v>
      </c>
      <c r="AR157" t="s">
        <v>420</v>
      </c>
      <c r="AS157" t="s">
        <v>421</v>
      </c>
      <c r="AT157" t="s">
        <v>220</v>
      </c>
      <c r="AU157" t="s">
        <v>233</v>
      </c>
      <c r="AV157" t="s">
        <v>1858</v>
      </c>
      <c r="AW157" t="s">
        <v>219</v>
      </c>
      <c r="AX157" t="s">
        <v>1703</v>
      </c>
      <c r="AY157" t="s">
        <v>219</v>
      </c>
      <c r="AZ157" t="s">
        <v>219</v>
      </c>
      <c r="BA157" t="s">
        <v>219</v>
      </c>
      <c r="BB157" t="s">
        <v>219</v>
      </c>
      <c r="BC157" t="s">
        <v>234</v>
      </c>
      <c r="BD157" s="12" t="s">
        <v>1297</v>
      </c>
      <c r="BE157" t="s">
        <v>267</v>
      </c>
      <c r="BF157" t="s">
        <v>1297</v>
      </c>
      <c r="BG157" t="s">
        <v>1297</v>
      </c>
      <c r="BH157" t="s">
        <v>300</v>
      </c>
      <c r="BI157" t="s">
        <v>301</v>
      </c>
      <c r="BJ157" t="s">
        <v>437</v>
      </c>
      <c r="BK157" t="s">
        <v>1297</v>
      </c>
      <c r="BL157" t="s">
        <v>229</v>
      </c>
      <c r="BM157" t="s">
        <v>219</v>
      </c>
      <c r="BN157" t="s">
        <v>322</v>
      </c>
      <c r="BO157" t="s">
        <v>219</v>
      </c>
      <c r="BP157" t="s">
        <v>219</v>
      </c>
      <c r="BQ157" t="s">
        <v>1297</v>
      </c>
      <c r="BR157" t="s">
        <v>296</v>
      </c>
      <c r="BS157" t="s">
        <v>1703</v>
      </c>
      <c r="BT157" t="s">
        <v>1703</v>
      </c>
      <c r="BU157" t="s">
        <v>219</v>
      </c>
      <c r="BV157" t="s">
        <v>241</v>
      </c>
      <c r="BW157" t="s">
        <v>220</v>
      </c>
      <c r="BX157" t="s">
        <v>219</v>
      </c>
      <c r="BY157">
        <v>800365913781</v>
      </c>
      <c r="BZ157" t="s">
        <v>242</v>
      </c>
      <c r="CA157" t="s">
        <v>1703</v>
      </c>
      <c r="CB157" s="14">
        <v>45173.248552974503</v>
      </c>
      <c r="CC157" t="s">
        <v>1703</v>
      </c>
      <c r="CD157" t="s">
        <v>1703</v>
      </c>
      <c r="CE157">
        <f>IFERROR(VLOOKUP(Table2[[#This Row],[Overall Rep Satisfaction]],$CS$2:$CV$21,2,FALSE),"")</f>
        <v>1</v>
      </c>
      <c r="CF157">
        <f>IFERROR(VLOOKUP(Table2[[#This Row],[Overall Rep Satisfaction]],$CS$2:$CV$21,3,FALSE),"")</f>
        <v>0</v>
      </c>
      <c r="CG157">
        <f>IFERROR(VLOOKUP(Table2[[#This Row],[Overall Rep Satisfaction]],$CS$2:$CV$21,4,FALSE),"")</f>
        <v>0</v>
      </c>
      <c r="CH157">
        <f>IFERROR(SUM(Table2[[#This Row],[Promoter]:[Detractor]],),"")</f>
        <v>1</v>
      </c>
      <c r="CI157" t="str">
        <f>TEXT(MONTH(Table2[[#This Row],[Survey Date]]),"##")&amp;" - "&amp;TEXT(Table2[[#This Row],[Survey Date]],"MMMM")</f>
        <v>9 - September</v>
      </c>
      <c r="CJ157" t="str">
        <f>TEXT(Table2[[#This Row],[Survey Date]],"DD-MMMM")</f>
        <v>02-September</v>
      </c>
      <c r="CK157" t="str">
        <f>"WK "&amp;WEEKNUM(Table2[[#This Row],[Survey Date]],1)</f>
        <v>WK 35</v>
      </c>
      <c r="CL157" t="str">
        <f>VLOOKUP(Table2[[#This Row],[ATTUID]],Roster!C:F,4,FALSE)</f>
        <v>Super 12</v>
      </c>
      <c r="CM157" t="str">
        <f>VLOOKUP(Table2[[#This Row],[ATTUID]],Roster!C:J,8,FALSE)</f>
        <v>agent 119</v>
      </c>
      <c r="CN157" t="str">
        <f>VLOOKUP(Table2[[#This Row],[ATTUID]],Roster!C:X,22,FALSE)</f>
        <v>Wave 30</v>
      </c>
      <c r="CO157">
        <f>IF(Table2[[#This Row],[Request Resolved]]="Yes",1,0)</f>
        <v>1</v>
      </c>
      <c r="CP157">
        <f>IF(Table2[[#This Row],[Request Resolved]]="No",1,0)</f>
        <v>0</v>
      </c>
    </row>
    <row r="158" spans="1:94" x14ac:dyDescent="0.25">
      <c r="A158" s="35">
        <v>168206</v>
      </c>
      <c r="B158" s="12" t="s">
        <v>1297</v>
      </c>
      <c r="C158" s="12" t="s">
        <v>1297</v>
      </c>
      <c r="D158" s="12" t="s">
        <v>1297</v>
      </c>
      <c r="E158" t="s">
        <v>1177</v>
      </c>
      <c r="F158" t="s">
        <v>1342</v>
      </c>
      <c r="G158" s="35">
        <v>493203</v>
      </c>
      <c r="H158" t="s">
        <v>219</v>
      </c>
      <c r="I158" s="35">
        <v>594374</v>
      </c>
      <c r="J158" t="s">
        <v>219</v>
      </c>
      <c r="K158" s="14">
        <v>45171.673611111102</v>
      </c>
      <c r="L158" s="14">
        <v>45170.668749999997</v>
      </c>
      <c r="M158" s="15" t="s">
        <v>220</v>
      </c>
      <c r="N158" s="15" t="s">
        <v>220</v>
      </c>
      <c r="O158" s="15" t="s">
        <v>220</v>
      </c>
      <c r="P158" s="15" t="s">
        <v>223</v>
      </c>
      <c r="Q158" s="15" t="s">
        <v>219</v>
      </c>
      <c r="R158" s="15" t="s">
        <v>219</v>
      </c>
      <c r="S158" s="15" t="s">
        <v>223</v>
      </c>
      <c r="T158" s="15" t="s">
        <v>221</v>
      </c>
      <c r="U158" s="15" t="s">
        <v>219</v>
      </c>
      <c r="V158" t="s">
        <v>265</v>
      </c>
      <c r="W158" t="s">
        <v>225</v>
      </c>
      <c r="X158" t="s">
        <v>265</v>
      </c>
      <c r="Y158" t="s">
        <v>225</v>
      </c>
      <c r="Z158" t="s">
        <v>226</v>
      </c>
      <c r="AA158" t="s">
        <v>219</v>
      </c>
      <c r="AB158" t="s">
        <v>226</v>
      </c>
      <c r="AC158" t="s">
        <v>219</v>
      </c>
      <c r="AD158" s="12" t="s">
        <v>1297</v>
      </c>
      <c r="AE158" t="s">
        <v>227</v>
      </c>
      <c r="AF158" s="12" t="s">
        <v>1297</v>
      </c>
      <c r="AG158" t="s">
        <v>1703</v>
      </c>
      <c r="AH158" t="s">
        <v>228</v>
      </c>
      <c r="AI158" s="12" t="s">
        <v>1297</v>
      </c>
      <c r="AJ158" s="12" t="s">
        <v>1297</v>
      </c>
      <c r="AK158" s="12" t="s">
        <v>1297</v>
      </c>
      <c r="AL158" s="12" t="s">
        <v>1297</v>
      </c>
      <c r="AM158" s="12" t="s">
        <v>1297</v>
      </c>
      <c r="AN158" t="s">
        <v>219</v>
      </c>
      <c r="AO158" t="s">
        <v>219</v>
      </c>
      <c r="AP158" t="s">
        <v>229</v>
      </c>
      <c r="AQ158" t="s">
        <v>230</v>
      </c>
      <c r="AR158" t="s">
        <v>584</v>
      </c>
      <c r="AS158" t="s">
        <v>585</v>
      </c>
      <c r="AT158" t="s">
        <v>220</v>
      </c>
      <c r="AU158" t="s">
        <v>233</v>
      </c>
      <c r="AV158" t="s">
        <v>1859</v>
      </c>
      <c r="AW158" t="s">
        <v>219</v>
      </c>
      <c r="AX158" t="s">
        <v>1703</v>
      </c>
      <c r="AY158" t="s">
        <v>219</v>
      </c>
      <c r="AZ158" t="s">
        <v>219</v>
      </c>
      <c r="BA158" t="s">
        <v>219</v>
      </c>
      <c r="BB158" t="s">
        <v>219</v>
      </c>
      <c r="BC158" t="s">
        <v>234</v>
      </c>
      <c r="BD158" s="12" t="s">
        <v>1297</v>
      </c>
      <c r="BE158" t="s">
        <v>304</v>
      </c>
      <c r="BF158" t="s">
        <v>1297</v>
      </c>
      <c r="BG158" t="s">
        <v>1297</v>
      </c>
      <c r="BH158" t="s">
        <v>305</v>
      </c>
      <c r="BI158" t="s">
        <v>357</v>
      </c>
      <c r="BJ158" t="s">
        <v>586</v>
      </c>
      <c r="BK158" t="s">
        <v>1297</v>
      </c>
      <c r="BL158" t="s">
        <v>229</v>
      </c>
      <c r="BM158" t="s">
        <v>219</v>
      </c>
      <c r="BN158" t="s">
        <v>587</v>
      </c>
      <c r="BO158" t="s">
        <v>219</v>
      </c>
      <c r="BP158" t="s">
        <v>219</v>
      </c>
      <c r="BQ158" t="s">
        <v>1297</v>
      </c>
      <c r="BR158" t="s">
        <v>240</v>
      </c>
      <c r="BS158" t="s">
        <v>1703</v>
      </c>
      <c r="BT158" t="s">
        <v>1703</v>
      </c>
      <c r="BU158" t="s">
        <v>219</v>
      </c>
      <c r="BV158" t="s">
        <v>241</v>
      </c>
      <c r="BW158" t="s">
        <v>220</v>
      </c>
      <c r="BX158" t="s">
        <v>219</v>
      </c>
      <c r="BY158" t="s">
        <v>219</v>
      </c>
      <c r="BZ158" t="s">
        <v>242</v>
      </c>
      <c r="CA158" t="s">
        <v>1703</v>
      </c>
      <c r="CB158" s="14">
        <v>45173.248552974503</v>
      </c>
      <c r="CC158" t="s">
        <v>1703</v>
      </c>
      <c r="CD158" t="s">
        <v>1703</v>
      </c>
      <c r="CE158">
        <f>IFERROR(VLOOKUP(Table2[[#This Row],[Overall Rep Satisfaction]],$CS$2:$CV$21,2,FALSE),"")</f>
        <v>1</v>
      </c>
      <c r="CF158">
        <f>IFERROR(VLOOKUP(Table2[[#This Row],[Overall Rep Satisfaction]],$CS$2:$CV$21,3,FALSE),"")</f>
        <v>0</v>
      </c>
      <c r="CG158">
        <f>IFERROR(VLOOKUP(Table2[[#This Row],[Overall Rep Satisfaction]],$CS$2:$CV$21,4,FALSE),"")</f>
        <v>0</v>
      </c>
      <c r="CH158">
        <f>IFERROR(SUM(Table2[[#This Row],[Promoter]:[Detractor]],),"")</f>
        <v>1</v>
      </c>
      <c r="CI158" t="str">
        <f>TEXT(MONTH(Table2[[#This Row],[Survey Date]]),"##")&amp;" - "&amp;TEXT(Table2[[#This Row],[Survey Date]],"MMMM")</f>
        <v>9 - September</v>
      </c>
      <c r="CJ158" t="str">
        <f>TEXT(Table2[[#This Row],[Survey Date]],"DD-MMMM")</f>
        <v>02-September</v>
      </c>
      <c r="CK158" t="str">
        <f>"WK "&amp;WEEKNUM(Table2[[#This Row],[Survey Date]],1)</f>
        <v>WK 35</v>
      </c>
      <c r="CL158" t="str">
        <f>VLOOKUP(Table2[[#This Row],[ATTUID]],Roster!C:F,4,FALSE)</f>
        <v>Super 9</v>
      </c>
      <c r="CM158" t="str">
        <f>VLOOKUP(Table2[[#This Row],[ATTUID]],Roster!C:J,8,FALSE)</f>
        <v>agent 45</v>
      </c>
      <c r="CN158" t="str">
        <f>VLOOKUP(Table2[[#This Row],[ATTUID]],Roster!C:X,22,FALSE)</f>
        <v>Wave 22</v>
      </c>
      <c r="CO158">
        <f>IF(Table2[[#This Row],[Request Resolved]]="Yes",1,0)</f>
        <v>1</v>
      </c>
      <c r="CP158">
        <f>IF(Table2[[#This Row],[Request Resolved]]="No",1,0)</f>
        <v>0</v>
      </c>
    </row>
    <row r="159" spans="1:94" x14ac:dyDescent="0.25">
      <c r="A159" s="35">
        <v>287206</v>
      </c>
      <c r="B159" s="12" t="s">
        <v>1297</v>
      </c>
      <c r="C159" s="12" t="s">
        <v>1297</v>
      </c>
      <c r="D159" s="12" t="s">
        <v>1297</v>
      </c>
      <c r="E159" t="s">
        <v>1144</v>
      </c>
      <c r="F159" t="s">
        <v>1309</v>
      </c>
      <c r="G159" s="35">
        <v>720323</v>
      </c>
      <c r="H159" t="s">
        <v>219</v>
      </c>
      <c r="I159" s="35">
        <v>913337</v>
      </c>
      <c r="J159" t="s">
        <v>219</v>
      </c>
      <c r="K159" s="14">
        <v>45171.681944444397</v>
      </c>
      <c r="L159" s="14">
        <v>45170.756944444402</v>
      </c>
      <c r="M159" s="15" t="s">
        <v>220</v>
      </c>
      <c r="N159" s="15" t="s">
        <v>220</v>
      </c>
      <c r="O159" s="15" t="s">
        <v>220</v>
      </c>
      <c r="P159" s="15" t="s">
        <v>223</v>
      </c>
      <c r="Q159" s="15" t="s">
        <v>588</v>
      </c>
      <c r="R159" s="15" t="s">
        <v>219</v>
      </c>
      <c r="S159" s="15" t="s">
        <v>223</v>
      </c>
      <c r="T159" s="15" t="s">
        <v>221</v>
      </c>
      <c r="U159" s="15" t="s">
        <v>219</v>
      </c>
      <c r="V159" t="s">
        <v>265</v>
      </c>
      <c r="W159" t="s">
        <v>225</v>
      </c>
      <c r="X159" t="s">
        <v>265</v>
      </c>
      <c r="Y159" t="s">
        <v>225</v>
      </c>
      <c r="Z159" t="s">
        <v>226</v>
      </c>
      <c r="AA159" t="s">
        <v>219</v>
      </c>
      <c r="AB159" t="s">
        <v>226</v>
      </c>
      <c r="AC159" t="s">
        <v>219</v>
      </c>
      <c r="AD159" s="12" t="s">
        <v>1297</v>
      </c>
      <c r="AE159" t="s">
        <v>227</v>
      </c>
      <c r="AF159" s="12" t="s">
        <v>1297</v>
      </c>
      <c r="AG159" t="s">
        <v>1703</v>
      </c>
      <c r="AH159" t="s">
        <v>228</v>
      </c>
      <c r="AI159" s="12" t="s">
        <v>1297</v>
      </c>
      <c r="AJ159" s="12" t="s">
        <v>1297</v>
      </c>
      <c r="AK159" s="12" t="s">
        <v>1297</v>
      </c>
      <c r="AL159" s="12" t="s">
        <v>1297</v>
      </c>
      <c r="AM159" s="12" t="s">
        <v>1297</v>
      </c>
      <c r="AN159" t="s">
        <v>219</v>
      </c>
      <c r="AO159" t="s">
        <v>219</v>
      </c>
      <c r="AP159" t="s">
        <v>229</v>
      </c>
      <c r="AQ159" t="s">
        <v>230</v>
      </c>
      <c r="AR159" t="s">
        <v>420</v>
      </c>
      <c r="AS159" t="s">
        <v>421</v>
      </c>
      <c r="AT159" t="s">
        <v>220</v>
      </c>
      <c r="AU159" t="s">
        <v>233</v>
      </c>
      <c r="AV159" t="s">
        <v>1860</v>
      </c>
      <c r="AW159" t="s">
        <v>219</v>
      </c>
      <c r="AX159" t="s">
        <v>1703</v>
      </c>
      <c r="AY159" t="s">
        <v>219</v>
      </c>
      <c r="AZ159" t="s">
        <v>219</v>
      </c>
      <c r="BA159" t="s">
        <v>219</v>
      </c>
      <c r="BB159" t="s">
        <v>219</v>
      </c>
      <c r="BC159" t="s">
        <v>234</v>
      </c>
      <c r="BD159" s="12" t="s">
        <v>1297</v>
      </c>
      <c r="BE159" t="s">
        <v>304</v>
      </c>
      <c r="BF159" t="s">
        <v>1297</v>
      </c>
      <c r="BG159" t="s">
        <v>1297</v>
      </c>
      <c r="BH159" t="s">
        <v>236</v>
      </c>
      <c r="BI159" t="s">
        <v>589</v>
      </c>
      <c r="BJ159" t="s">
        <v>422</v>
      </c>
      <c r="BK159" t="s">
        <v>1297</v>
      </c>
      <c r="BL159" t="s">
        <v>229</v>
      </c>
      <c r="BM159" t="s">
        <v>219</v>
      </c>
      <c r="BN159" t="s">
        <v>590</v>
      </c>
      <c r="BO159" t="s">
        <v>219</v>
      </c>
      <c r="BP159" t="s">
        <v>219</v>
      </c>
      <c r="BQ159" t="s">
        <v>1297</v>
      </c>
      <c r="BR159" t="s">
        <v>240</v>
      </c>
      <c r="BS159" t="s">
        <v>1703</v>
      </c>
      <c r="BT159" t="s">
        <v>1703</v>
      </c>
      <c r="BU159" t="s">
        <v>219</v>
      </c>
      <c r="BV159" t="s">
        <v>241</v>
      </c>
      <c r="BW159" t="s">
        <v>220</v>
      </c>
      <c r="BX159" t="s">
        <v>219</v>
      </c>
      <c r="BY159">
        <v>801173680668</v>
      </c>
      <c r="BZ159" t="s">
        <v>242</v>
      </c>
      <c r="CA159" t="s">
        <v>1703</v>
      </c>
      <c r="CB159" s="14">
        <v>45172.245019756898</v>
      </c>
      <c r="CC159" t="s">
        <v>1703</v>
      </c>
      <c r="CD159" t="s">
        <v>1703</v>
      </c>
      <c r="CE159">
        <f>IFERROR(VLOOKUP(Table2[[#This Row],[Overall Rep Satisfaction]],$CS$2:$CV$21,2,FALSE),"")</f>
        <v>1</v>
      </c>
      <c r="CF159">
        <f>IFERROR(VLOOKUP(Table2[[#This Row],[Overall Rep Satisfaction]],$CS$2:$CV$21,3,FALSE),"")</f>
        <v>0</v>
      </c>
      <c r="CG159">
        <f>IFERROR(VLOOKUP(Table2[[#This Row],[Overall Rep Satisfaction]],$CS$2:$CV$21,4,FALSE),"")</f>
        <v>0</v>
      </c>
      <c r="CH159">
        <f>IFERROR(SUM(Table2[[#This Row],[Promoter]:[Detractor]],),"")</f>
        <v>1</v>
      </c>
      <c r="CI159" t="str">
        <f>TEXT(MONTH(Table2[[#This Row],[Survey Date]]),"##")&amp;" - "&amp;TEXT(Table2[[#This Row],[Survey Date]],"MMMM")</f>
        <v>9 - September</v>
      </c>
      <c r="CJ159" t="str">
        <f>TEXT(Table2[[#This Row],[Survey Date]],"DD-MMMM")</f>
        <v>02-September</v>
      </c>
      <c r="CK159" t="str">
        <f>"WK "&amp;WEEKNUM(Table2[[#This Row],[Survey Date]],1)</f>
        <v>WK 35</v>
      </c>
      <c r="CL159" t="str">
        <f>VLOOKUP(Table2[[#This Row],[ATTUID]],Roster!C:F,4,FALSE)</f>
        <v>Super 6</v>
      </c>
      <c r="CM159" t="str">
        <f>VLOOKUP(Table2[[#This Row],[ATTUID]],Roster!C:J,8,FALSE)</f>
        <v>agent 12</v>
      </c>
      <c r="CN159" t="str">
        <f>VLOOKUP(Table2[[#This Row],[ATTUID]],Roster!C:X,22,FALSE)</f>
        <v>Wave 12 A</v>
      </c>
      <c r="CO159">
        <f>IF(Table2[[#This Row],[Request Resolved]]="Yes",1,0)</f>
        <v>1</v>
      </c>
      <c r="CP159">
        <f>IF(Table2[[#This Row],[Request Resolved]]="No",1,0)</f>
        <v>0</v>
      </c>
    </row>
    <row r="160" spans="1:94" x14ac:dyDescent="0.25">
      <c r="A160" s="35">
        <v>274206</v>
      </c>
      <c r="B160" s="12" t="s">
        <v>1297</v>
      </c>
      <c r="C160" s="12" t="s">
        <v>1297</v>
      </c>
      <c r="D160" s="12" t="s">
        <v>1297</v>
      </c>
      <c r="E160" t="s">
        <v>1267</v>
      </c>
      <c r="F160" t="s">
        <v>1439</v>
      </c>
      <c r="G160" s="35">
        <v>618719</v>
      </c>
      <c r="H160" t="s">
        <v>219</v>
      </c>
      <c r="I160" s="35">
        <v>702265</v>
      </c>
      <c r="J160" t="s">
        <v>219</v>
      </c>
      <c r="K160" s="14">
        <v>45171.688194444403</v>
      </c>
      <c r="L160" s="14">
        <v>45170.620833333298</v>
      </c>
      <c r="M160" s="15" t="s">
        <v>220</v>
      </c>
      <c r="N160" s="15" t="s">
        <v>229</v>
      </c>
      <c r="O160" s="15" t="s">
        <v>220</v>
      </c>
      <c r="P160" s="15" t="s">
        <v>223</v>
      </c>
      <c r="Q160" s="15" t="s">
        <v>591</v>
      </c>
      <c r="R160" s="15" t="s">
        <v>219</v>
      </c>
      <c r="S160" s="15" t="s">
        <v>223</v>
      </c>
      <c r="T160" s="15" t="s">
        <v>316</v>
      </c>
      <c r="U160" s="15" t="s">
        <v>219</v>
      </c>
      <c r="V160" t="s">
        <v>265</v>
      </c>
      <c r="W160" t="s">
        <v>225</v>
      </c>
      <c r="X160" t="s">
        <v>265</v>
      </c>
      <c r="Y160" t="s">
        <v>225</v>
      </c>
      <c r="Z160" t="s">
        <v>317</v>
      </c>
      <c r="AA160" t="s">
        <v>219</v>
      </c>
      <c r="AB160" t="s">
        <v>317</v>
      </c>
      <c r="AC160" t="s">
        <v>219</v>
      </c>
      <c r="AD160" s="12" t="s">
        <v>1297</v>
      </c>
      <c r="AE160" t="s">
        <v>227</v>
      </c>
      <c r="AF160" s="12" t="s">
        <v>1297</v>
      </c>
      <c r="AG160" t="s">
        <v>1703</v>
      </c>
      <c r="AH160" t="s">
        <v>228</v>
      </c>
      <c r="AI160" s="12" t="s">
        <v>1297</v>
      </c>
      <c r="AJ160" s="12" t="s">
        <v>1297</v>
      </c>
      <c r="AK160" s="12" t="s">
        <v>1297</v>
      </c>
      <c r="AL160" s="12" t="s">
        <v>1297</v>
      </c>
      <c r="AM160" s="12" t="s">
        <v>1297</v>
      </c>
      <c r="AN160" t="s">
        <v>219</v>
      </c>
      <c r="AO160" t="s">
        <v>219</v>
      </c>
      <c r="AP160" t="s">
        <v>229</v>
      </c>
      <c r="AQ160" t="s">
        <v>230</v>
      </c>
      <c r="AR160" t="s">
        <v>247</v>
      </c>
      <c r="AS160" t="s">
        <v>559</v>
      </c>
      <c r="AT160" t="s">
        <v>220</v>
      </c>
      <c r="AU160" t="s">
        <v>233</v>
      </c>
      <c r="AV160" t="s">
        <v>1861</v>
      </c>
      <c r="AW160" t="s">
        <v>219</v>
      </c>
      <c r="AX160" t="s">
        <v>1703</v>
      </c>
      <c r="AY160" t="s">
        <v>219</v>
      </c>
      <c r="AZ160" t="s">
        <v>219</v>
      </c>
      <c r="BA160" t="s">
        <v>219</v>
      </c>
      <c r="BB160" t="s">
        <v>219</v>
      </c>
      <c r="BC160" t="s">
        <v>234</v>
      </c>
      <c r="BD160" s="12" t="s">
        <v>1297</v>
      </c>
      <c r="BE160" t="s">
        <v>304</v>
      </c>
      <c r="BF160" t="s">
        <v>1297</v>
      </c>
      <c r="BG160" t="s">
        <v>1297</v>
      </c>
      <c r="BH160" t="s">
        <v>486</v>
      </c>
      <c r="BI160" t="s">
        <v>487</v>
      </c>
      <c r="BJ160" t="s">
        <v>560</v>
      </c>
      <c r="BK160" t="s">
        <v>1297</v>
      </c>
      <c r="BL160" t="s">
        <v>229</v>
      </c>
      <c r="BM160" t="s">
        <v>219</v>
      </c>
      <c r="BN160" t="s">
        <v>488</v>
      </c>
      <c r="BO160" t="s">
        <v>219</v>
      </c>
      <c r="BP160" t="s">
        <v>219</v>
      </c>
      <c r="BQ160" t="s">
        <v>1297</v>
      </c>
      <c r="BR160" t="s">
        <v>253</v>
      </c>
      <c r="BS160" t="s">
        <v>1703</v>
      </c>
      <c r="BT160" t="s">
        <v>1703</v>
      </c>
      <c r="BU160" t="s">
        <v>219</v>
      </c>
      <c r="BV160" t="s">
        <v>241</v>
      </c>
      <c r="BW160" t="s">
        <v>220</v>
      </c>
      <c r="BX160" t="s">
        <v>219</v>
      </c>
      <c r="BY160">
        <v>790399244523</v>
      </c>
      <c r="BZ160" t="s">
        <v>242</v>
      </c>
      <c r="CA160" t="s">
        <v>1703</v>
      </c>
      <c r="CB160" s="14">
        <v>45172.245019756898</v>
      </c>
      <c r="CC160" t="s">
        <v>1703</v>
      </c>
      <c r="CD160" t="s">
        <v>1703</v>
      </c>
      <c r="CE160">
        <f>IFERROR(VLOOKUP(Table2[[#This Row],[Overall Rep Satisfaction]],$CS$2:$CV$21,2,FALSE),"")</f>
        <v>1</v>
      </c>
      <c r="CF160">
        <f>IFERROR(VLOOKUP(Table2[[#This Row],[Overall Rep Satisfaction]],$CS$2:$CV$21,3,FALSE),"")</f>
        <v>0</v>
      </c>
      <c r="CG160">
        <f>IFERROR(VLOOKUP(Table2[[#This Row],[Overall Rep Satisfaction]],$CS$2:$CV$21,4,FALSE),"")</f>
        <v>0</v>
      </c>
      <c r="CH160">
        <f>IFERROR(SUM(Table2[[#This Row],[Promoter]:[Detractor]],),"")</f>
        <v>1</v>
      </c>
      <c r="CI160" t="str">
        <f>TEXT(MONTH(Table2[[#This Row],[Survey Date]]),"##")&amp;" - "&amp;TEXT(Table2[[#This Row],[Survey Date]],"MMMM")</f>
        <v>9 - September</v>
      </c>
      <c r="CJ160" t="str">
        <f>TEXT(Table2[[#This Row],[Survey Date]],"DD-MMMM")</f>
        <v>02-September</v>
      </c>
      <c r="CK160" t="str">
        <f>"WK "&amp;WEEKNUM(Table2[[#This Row],[Survey Date]],1)</f>
        <v>WK 35</v>
      </c>
      <c r="CL160" t="str">
        <f>VLOOKUP(Table2[[#This Row],[ATTUID]],Roster!C:F,4,FALSE)</f>
        <v>Super 7</v>
      </c>
      <c r="CM160" t="str">
        <f>VLOOKUP(Table2[[#This Row],[ATTUID]],Roster!C:J,8,FALSE)</f>
        <v>agent 142</v>
      </c>
      <c r="CN160" t="str">
        <f>VLOOKUP(Table2[[#This Row],[ATTUID]],Roster!C:X,22,FALSE)</f>
        <v>Wave 31</v>
      </c>
      <c r="CO160">
        <f>IF(Table2[[#This Row],[Request Resolved]]="Yes",1,0)</f>
        <v>0</v>
      </c>
      <c r="CP160">
        <f>IF(Table2[[#This Row],[Request Resolved]]="No",1,0)</f>
        <v>1</v>
      </c>
    </row>
    <row r="161" spans="1:94" x14ac:dyDescent="0.25">
      <c r="A161" s="35">
        <v>272206</v>
      </c>
      <c r="B161" s="12" t="s">
        <v>1297</v>
      </c>
      <c r="C161" s="12" t="s">
        <v>1297</v>
      </c>
      <c r="D161" s="12" t="s">
        <v>1297</v>
      </c>
      <c r="E161" t="s">
        <v>1280</v>
      </c>
      <c r="F161" t="s">
        <v>1455</v>
      </c>
      <c r="G161" s="35">
        <v>783602</v>
      </c>
      <c r="H161" t="s">
        <v>219</v>
      </c>
      <c r="I161" s="35">
        <v>447265</v>
      </c>
      <c r="J161" t="s">
        <v>219</v>
      </c>
      <c r="K161" s="14">
        <v>45171.690277777801</v>
      </c>
      <c r="L161" s="14">
        <v>45170.843055555597</v>
      </c>
      <c r="M161" s="15" t="s">
        <v>220</v>
      </c>
      <c r="N161" s="15" t="s">
        <v>220</v>
      </c>
      <c r="O161" s="15" t="s">
        <v>220</v>
      </c>
      <c r="P161" s="15" t="s">
        <v>291</v>
      </c>
      <c r="Q161" s="15" t="s">
        <v>592</v>
      </c>
      <c r="R161" s="15" t="s">
        <v>219</v>
      </c>
      <c r="S161" s="15" t="s">
        <v>223</v>
      </c>
      <c r="T161" s="15" t="s">
        <v>221</v>
      </c>
      <c r="U161" s="15" t="s">
        <v>219</v>
      </c>
      <c r="V161" t="s">
        <v>293</v>
      </c>
      <c r="W161" t="s">
        <v>225</v>
      </c>
      <c r="X161" t="s">
        <v>293</v>
      </c>
      <c r="Y161" t="s">
        <v>225</v>
      </c>
      <c r="Z161" t="s">
        <v>226</v>
      </c>
      <c r="AA161" t="s">
        <v>219</v>
      </c>
      <c r="AB161" t="s">
        <v>226</v>
      </c>
      <c r="AC161" t="s">
        <v>219</v>
      </c>
      <c r="AD161" s="12" t="s">
        <v>1297</v>
      </c>
      <c r="AE161" t="s">
        <v>227</v>
      </c>
      <c r="AF161" s="12" t="s">
        <v>1297</v>
      </c>
      <c r="AG161" t="s">
        <v>1703</v>
      </c>
      <c r="AH161" t="s">
        <v>228</v>
      </c>
      <c r="AI161" s="12" t="s">
        <v>1297</v>
      </c>
      <c r="AJ161" s="12" t="s">
        <v>1297</v>
      </c>
      <c r="AK161" s="12" t="s">
        <v>1297</v>
      </c>
      <c r="AL161" s="12" t="s">
        <v>1297</v>
      </c>
      <c r="AM161" s="12" t="s">
        <v>1297</v>
      </c>
      <c r="AN161" t="s">
        <v>219</v>
      </c>
      <c r="AO161" t="s">
        <v>219</v>
      </c>
      <c r="AP161" t="s">
        <v>229</v>
      </c>
      <c r="AQ161" t="s">
        <v>230</v>
      </c>
      <c r="AR161" t="s">
        <v>247</v>
      </c>
      <c r="AS161" t="s">
        <v>593</v>
      </c>
      <c r="AT161" t="s">
        <v>220</v>
      </c>
      <c r="AU161" t="s">
        <v>233</v>
      </c>
      <c r="AV161" t="s">
        <v>1862</v>
      </c>
      <c r="AW161" t="s">
        <v>219</v>
      </c>
      <c r="AX161" t="s">
        <v>1703</v>
      </c>
      <c r="AY161" t="s">
        <v>219</v>
      </c>
      <c r="AZ161" t="s">
        <v>219</v>
      </c>
      <c r="BA161" t="s">
        <v>219</v>
      </c>
      <c r="BB161" t="s">
        <v>219</v>
      </c>
      <c r="BC161" t="s">
        <v>234</v>
      </c>
      <c r="BD161" s="12" t="s">
        <v>1297</v>
      </c>
      <c r="BE161" t="s">
        <v>259</v>
      </c>
      <c r="BF161" t="s">
        <v>1297</v>
      </c>
      <c r="BG161" t="s">
        <v>1297</v>
      </c>
      <c r="BH161" t="s">
        <v>275</v>
      </c>
      <c r="BI161" t="s">
        <v>594</v>
      </c>
      <c r="BJ161" t="s">
        <v>560</v>
      </c>
      <c r="BK161" t="s">
        <v>1297</v>
      </c>
      <c r="BL161" t="s">
        <v>229</v>
      </c>
      <c r="BM161" t="s">
        <v>219</v>
      </c>
      <c r="BN161" t="s">
        <v>595</v>
      </c>
      <c r="BO161" t="s">
        <v>219</v>
      </c>
      <c r="BP161" t="s">
        <v>219</v>
      </c>
      <c r="BQ161" t="s">
        <v>1297</v>
      </c>
      <c r="BR161" t="s">
        <v>240</v>
      </c>
      <c r="BS161" t="s">
        <v>1703</v>
      </c>
      <c r="BT161" t="s">
        <v>1703</v>
      </c>
      <c r="BU161" t="s">
        <v>219</v>
      </c>
      <c r="BV161" t="s">
        <v>241</v>
      </c>
      <c r="BW161" t="s">
        <v>220</v>
      </c>
      <c r="BX161" t="s">
        <v>219</v>
      </c>
      <c r="BY161">
        <v>801181401854</v>
      </c>
      <c r="BZ161" t="s">
        <v>242</v>
      </c>
      <c r="CA161" t="s">
        <v>1703</v>
      </c>
      <c r="CB161" s="14">
        <v>45172.245019756898</v>
      </c>
      <c r="CC161" t="s">
        <v>1703</v>
      </c>
      <c r="CD161" t="s">
        <v>1703</v>
      </c>
      <c r="CE161">
        <f>IFERROR(VLOOKUP(Table2[[#This Row],[Overall Rep Satisfaction]],$CS$2:$CV$21,2,FALSE),"")</f>
        <v>1</v>
      </c>
      <c r="CF161">
        <f>IFERROR(VLOOKUP(Table2[[#This Row],[Overall Rep Satisfaction]],$CS$2:$CV$21,3,FALSE),"")</f>
        <v>0</v>
      </c>
      <c r="CG161">
        <f>IFERROR(VLOOKUP(Table2[[#This Row],[Overall Rep Satisfaction]],$CS$2:$CV$21,4,FALSE),"")</f>
        <v>0</v>
      </c>
      <c r="CH161">
        <f>IFERROR(SUM(Table2[[#This Row],[Promoter]:[Detractor]],),"")</f>
        <v>1</v>
      </c>
      <c r="CI161" t="str">
        <f>TEXT(MONTH(Table2[[#This Row],[Survey Date]]),"##")&amp;" - "&amp;TEXT(Table2[[#This Row],[Survey Date]],"MMMM")</f>
        <v>9 - September</v>
      </c>
      <c r="CJ161" t="str">
        <f>TEXT(Table2[[#This Row],[Survey Date]],"DD-MMMM")</f>
        <v>02-September</v>
      </c>
      <c r="CK161" t="str">
        <f>"WK "&amp;WEEKNUM(Table2[[#This Row],[Survey Date]],1)</f>
        <v>WK 35</v>
      </c>
      <c r="CL161" t="str">
        <f>VLOOKUP(Table2[[#This Row],[ATTUID]],Roster!C:F,4,FALSE)</f>
        <v>Super 9</v>
      </c>
      <c r="CM161" t="str">
        <f>VLOOKUP(Table2[[#This Row],[ATTUID]],Roster!C:J,8,FALSE)</f>
        <v>agent 158</v>
      </c>
      <c r="CN161" t="str">
        <f>VLOOKUP(Table2[[#This Row],[ATTUID]],Roster!C:X,22,FALSE)</f>
        <v>Wave 9</v>
      </c>
      <c r="CO161">
        <f>IF(Table2[[#This Row],[Request Resolved]]="Yes",1,0)</f>
        <v>1</v>
      </c>
      <c r="CP161">
        <f>IF(Table2[[#This Row],[Request Resolved]]="No",1,0)</f>
        <v>0</v>
      </c>
    </row>
    <row r="162" spans="1:94" x14ac:dyDescent="0.25">
      <c r="A162" s="35">
        <v>519206</v>
      </c>
      <c r="B162" s="12" t="s">
        <v>1297</v>
      </c>
      <c r="C162" s="12" t="s">
        <v>1297</v>
      </c>
      <c r="D162" s="12" t="s">
        <v>1297</v>
      </c>
      <c r="E162" t="s">
        <v>1238</v>
      </c>
      <c r="F162" t="s">
        <v>1407</v>
      </c>
      <c r="G162" s="35">
        <v>474907</v>
      </c>
      <c r="H162" t="s">
        <v>219</v>
      </c>
      <c r="I162" s="35">
        <v>28298</v>
      </c>
      <c r="J162" t="s">
        <v>219</v>
      </c>
      <c r="K162" s="14">
        <v>45171.690277777801</v>
      </c>
      <c r="L162" s="14">
        <v>45170.581944444399</v>
      </c>
      <c r="M162" s="15" t="s">
        <v>220</v>
      </c>
      <c r="N162" s="15" t="s">
        <v>220</v>
      </c>
      <c r="O162" s="15" t="s">
        <v>220</v>
      </c>
      <c r="P162" s="15" t="s">
        <v>223</v>
      </c>
      <c r="Q162" s="15" t="s">
        <v>596</v>
      </c>
      <c r="R162" s="15" t="s">
        <v>219</v>
      </c>
      <c r="S162" s="15" t="s">
        <v>223</v>
      </c>
      <c r="T162" s="15" t="s">
        <v>221</v>
      </c>
      <c r="U162" s="15" t="s">
        <v>219</v>
      </c>
      <c r="V162" t="s">
        <v>265</v>
      </c>
      <c r="W162" t="s">
        <v>225</v>
      </c>
      <c r="X162" t="s">
        <v>265</v>
      </c>
      <c r="Y162" t="s">
        <v>225</v>
      </c>
      <c r="Z162" t="s">
        <v>226</v>
      </c>
      <c r="AA162" t="s">
        <v>219</v>
      </c>
      <c r="AB162" t="s">
        <v>226</v>
      </c>
      <c r="AC162" t="s">
        <v>219</v>
      </c>
      <c r="AD162" s="12" t="s">
        <v>1297</v>
      </c>
      <c r="AE162" t="s">
        <v>227</v>
      </c>
      <c r="AF162" s="12" t="s">
        <v>1297</v>
      </c>
      <c r="AG162" t="s">
        <v>1703</v>
      </c>
      <c r="AH162" t="s">
        <v>228</v>
      </c>
      <c r="AI162" s="12" t="s">
        <v>1297</v>
      </c>
      <c r="AJ162" s="12" t="s">
        <v>1297</v>
      </c>
      <c r="AK162" s="12" t="s">
        <v>1297</v>
      </c>
      <c r="AL162" s="12" t="s">
        <v>1297</v>
      </c>
      <c r="AM162" s="12" t="s">
        <v>1297</v>
      </c>
      <c r="AN162" t="s">
        <v>219</v>
      </c>
      <c r="AO162" t="s">
        <v>219</v>
      </c>
      <c r="AP162" t="s">
        <v>229</v>
      </c>
      <c r="AQ162" t="s">
        <v>230</v>
      </c>
      <c r="AR162" t="s">
        <v>247</v>
      </c>
      <c r="AS162" t="s">
        <v>582</v>
      </c>
      <c r="AT162" t="s">
        <v>220</v>
      </c>
      <c r="AU162" t="s">
        <v>233</v>
      </c>
      <c r="AV162" t="s">
        <v>1863</v>
      </c>
      <c r="AW162" t="s">
        <v>2368</v>
      </c>
      <c r="AX162" t="s">
        <v>1703</v>
      </c>
      <c r="AY162" t="s">
        <v>219</v>
      </c>
      <c r="AZ162" t="s">
        <v>219</v>
      </c>
      <c r="BA162" t="s">
        <v>219</v>
      </c>
      <c r="BB162" t="s">
        <v>219</v>
      </c>
      <c r="BC162" t="s">
        <v>234</v>
      </c>
      <c r="BD162" s="12" t="s">
        <v>1297</v>
      </c>
      <c r="BE162" t="s">
        <v>267</v>
      </c>
      <c r="BF162" t="s">
        <v>1297</v>
      </c>
      <c r="BG162" t="s">
        <v>1297</v>
      </c>
      <c r="BH162" t="s">
        <v>275</v>
      </c>
      <c r="BI162" t="s">
        <v>349</v>
      </c>
      <c r="BJ162" t="s">
        <v>446</v>
      </c>
      <c r="BK162" t="s">
        <v>1297</v>
      </c>
      <c r="BL162" t="s">
        <v>229</v>
      </c>
      <c r="BM162" t="s">
        <v>219</v>
      </c>
      <c r="BN162" t="s">
        <v>597</v>
      </c>
      <c r="BO162" t="s">
        <v>219</v>
      </c>
      <c r="BP162" t="s">
        <v>219</v>
      </c>
      <c r="BQ162" t="s">
        <v>1297</v>
      </c>
      <c r="BR162" t="s">
        <v>296</v>
      </c>
      <c r="BS162" t="s">
        <v>1703</v>
      </c>
      <c r="BT162" t="s">
        <v>1703</v>
      </c>
      <c r="BU162" t="s">
        <v>219</v>
      </c>
      <c r="BV162" t="s">
        <v>241</v>
      </c>
      <c r="BW162" t="s">
        <v>220</v>
      </c>
      <c r="BX162" t="s">
        <v>219</v>
      </c>
      <c r="BY162">
        <v>790588287421</v>
      </c>
      <c r="BZ162" t="s">
        <v>242</v>
      </c>
      <c r="CA162" t="s">
        <v>1703</v>
      </c>
      <c r="CB162" s="14">
        <v>45172.245019756898</v>
      </c>
      <c r="CC162" t="s">
        <v>1703</v>
      </c>
      <c r="CD162" t="s">
        <v>1703</v>
      </c>
      <c r="CE162">
        <f>IFERROR(VLOOKUP(Table2[[#This Row],[Overall Rep Satisfaction]],$CS$2:$CV$21,2,FALSE),"")</f>
        <v>1</v>
      </c>
      <c r="CF162">
        <f>IFERROR(VLOOKUP(Table2[[#This Row],[Overall Rep Satisfaction]],$CS$2:$CV$21,3,FALSE),"")</f>
        <v>0</v>
      </c>
      <c r="CG162">
        <f>IFERROR(VLOOKUP(Table2[[#This Row],[Overall Rep Satisfaction]],$CS$2:$CV$21,4,FALSE),"")</f>
        <v>0</v>
      </c>
      <c r="CH162">
        <f>IFERROR(SUM(Table2[[#This Row],[Promoter]:[Detractor]],),"")</f>
        <v>1</v>
      </c>
      <c r="CI162" t="str">
        <f>TEXT(MONTH(Table2[[#This Row],[Survey Date]]),"##")&amp;" - "&amp;TEXT(Table2[[#This Row],[Survey Date]],"MMMM")</f>
        <v>9 - September</v>
      </c>
      <c r="CJ162" t="str">
        <f>TEXT(Table2[[#This Row],[Survey Date]],"DD-MMMM")</f>
        <v>02-September</v>
      </c>
      <c r="CK162" t="str">
        <f>"WK "&amp;WEEKNUM(Table2[[#This Row],[Survey Date]],1)</f>
        <v>WK 35</v>
      </c>
      <c r="CL162" t="str">
        <f>VLOOKUP(Table2[[#This Row],[ATTUID]],Roster!C:F,4,FALSE)</f>
        <v>Super 12</v>
      </c>
      <c r="CM162" t="str">
        <f>VLOOKUP(Table2[[#This Row],[ATTUID]],Roster!C:J,8,FALSE)</f>
        <v>agent 110</v>
      </c>
      <c r="CN162" t="str">
        <f>VLOOKUP(Table2[[#This Row],[ATTUID]],Roster!C:X,22,FALSE)</f>
        <v>Wave 30</v>
      </c>
      <c r="CO162">
        <f>IF(Table2[[#This Row],[Request Resolved]]="Yes",1,0)</f>
        <v>1</v>
      </c>
      <c r="CP162">
        <f>IF(Table2[[#This Row],[Request Resolved]]="No",1,0)</f>
        <v>0</v>
      </c>
    </row>
    <row r="163" spans="1:94" x14ac:dyDescent="0.25">
      <c r="A163" s="35">
        <v>352206</v>
      </c>
      <c r="B163" s="12" t="s">
        <v>1297</v>
      </c>
      <c r="C163" s="12" t="s">
        <v>1297</v>
      </c>
      <c r="D163" s="12" t="s">
        <v>1297</v>
      </c>
      <c r="E163" t="s">
        <v>1219</v>
      </c>
      <c r="F163" t="s">
        <v>1391</v>
      </c>
      <c r="G163" s="35">
        <v>754334</v>
      </c>
      <c r="H163" t="s">
        <v>219</v>
      </c>
      <c r="I163" s="35">
        <v>621578</v>
      </c>
      <c r="J163" t="s">
        <v>219</v>
      </c>
      <c r="K163" s="14">
        <v>45171.711805555598</v>
      </c>
      <c r="L163" s="14">
        <v>45170.692361111098</v>
      </c>
      <c r="M163" s="15" t="s">
        <v>220</v>
      </c>
      <c r="N163" s="15" t="s">
        <v>220</v>
      </c>
      <c r="O163" s="15" t="s">
        <v>220</v>
      </c>
      <c r="P163" s="15" t="s">
        <v>334</v>
      </c>
      <c r="Q163" s="15" t="s">
        <v>219</v>
      </c>
      <c r="R163" s="15" t="s">
        <v>219</v>
      </c>
      <c r="S163" s="15" t="s">
        <v>408</v>
      </c>
      <c r="T163" s="15" t="s">
        <v>219</v>
      </c>
      <c r="U163" s="15" t="s">
        <v>219</v>
      </c>
      <c r="V163" t="s">
        <v>309</v>
      </c>
      <c r="W163" t="s">
        <v>254</v>
      </c>
      <c r="X163" t="s">
        <v>309</v>
      </c>
      <c r="Y163" t="s">
        <v>254</v>
      </c>
      <c r="Z163" t="s">
        <v>219</v>
      </c>
      <c r="AA163" t="s">
        <v>219</v>
      </c>
      <c r="AB163" t="s">
        <v>219</v>
      </c>
      <c r="AC163" t="s">
        <v>219</v>
      </c>
      <c r="AD163" s="12" t="s">
        <v>1297</v>
      </c>
      <c r="AE163" t="s">
        <v>227</v>
      </c>
      <c r="AF163" s="12" t="s">
        <v>1297</v>
      </c>
      <c r="AG163" t="s">
        <v>1703</v>
      </c>
      <c r="AH163" t="s">
        <v>228</v>
      </c>
      <c r="AI163" s="12" t="s">
        <v>1297</v>
      </c>
      <c r="AJ163" s="12" t="s">
        <v>1297</v>
      </c>
      <c r="AK163" s="12" t="s">
        <v>1297</v>
      </c>
      <c r="AL163" s="12" t="s">
        <v>1297</v>
      </c>
      <c r="AM163" s="12" t="s">
        <v>1297</v>
      </c>
      <c r="AN163" t="s">
        <v>219</v>
      </c>
      <c r="AO163" t="s">
        <v>219</v>
      </c>
      <c r="AP163" t="s">
        <v>229</v>
      </c>
      <c r="AQ163" t="s">
        <v>230</v>
      </c>
      <c r="AR163" t="s">
        <v>273</v>
      </c>
      <c r="AS163" t="s">
        <v>370</v>
      </c>
      <c r="AT163" t="s">
        <v>220</v>
      </c>
      <c r="AU163" t="s">
        <v>233</v>
      </c>
      <c r="AV163" t="s">
        <v>1864</v>
      </c>
      <c r="AW163" t="s">
        <v>219</v>
      </c>
      <c r="AX163" t="s">
        <v>1703</v>
      </c>
      <c r="AY163" t="s">
        <v>219</v>
      </c>
      <c r="AZ163" t="s">
        <v>219</v>
      </c>
      <c r="BA163" t="s">
        <v>219</v>
      </c>
      <c r="BB163" t="s">
        <v>219</v>
      </c>
      <c r="BC163" t="s">
        <v>234</v>
      </c>
      <c r="BD163" s="12" t="s">
        <v>1297</v>
      </c>
      <c r="BE163" t="s">
        <v>259</v>
      </c>
      <c r="BF163" t="s">
        <v>1297</v>
      </c>
      <c r="BG163" t="s">
        <v>1297</v>
      </c>
      <c r="BH163" t="s">
        <v>305</v>
      </c>
      <c r="BI163" t="s">
        <v>525</v>
      </c>
      <c r="BJ163" t="s">
        <v>353</v>
      </c>
      <c r="BK163" t="s">
        <v>1297</v>
      </c>
      <c r="BL163" t="s">
        <v>229</v>
      </c>
      <c r="BM163" t="s">
        <v>219</v>
      </c>
      <c r="BN163" t="s">
        <v>598</v>
      </c>
      <c r="BO163" t="s">
        <v>219</v>
      </c>
      <c r="BP163" t="s">
        <v>219</v>
      </c>
      <c r="BQ163" t="s">
        <v>1297</v>
      </c>
      <c r="BR163" t="s">
        <v>279</v>
      </c>
      <c r="BS163" t="s">
        <v>1703</v>
      </c>
      <c r="BT163" t="s">
        <v>1703</v>
      </c>
      <c r="BU163" t="s">
        <v>219</v>
      </c>
      <c r="BV163" t="s">
        <v>241</v>
      </c>
      <c r="BW163" t="s">
        <v>220</v>
      </c>
      <c r="BX163" t="s">
        <v>219</v>
      </c>
      <c r="BY163">
        <v>801177848384</v>
      </c>
      <c r="BZ163" t="s">
        <v>242</v>
      </c>
      <c r="CA163" t="s">
        <v>1703</v>
      </c>
      <c r="CB163" s="14">
        <v>45173.248552974503</v>
      </c>
      <c r="CC163" t="s">
        <v>1703</v>
      </c>
      <c r="CD163" t="s">
        <v>1703</v>
      </c>
      <c r="CE163">
        <f>IFERROR(VLOOKUP(Table2[[#This Row],[Overall Rep Satisfaction]],$CS$2:$CV$21,2,FALSE),"")</f>
        <v>0</v>
      </c>
      <c r="CF163">
        <f>IFERROR(VLOOKUP(Table2[[#This Row],[Overall Rep Satisfaction]],$CS$2:$CV$21,3,FALSE),"")</f>
        <v>0</v>
      </c>
      <c r="CG163">
        <f>IFERROR(VLOOKUP(Table2[[#This Row],[Overall Rep Satisfaction]],$CS$2:$CV$21,4,FALSE),"")</f>
        <v>1</v>
      </c>
      <c r="CH163">
        <f>IFERROR(SUM(Table2[[#This Row],[Promoter]:[Detractor]],),"")</f>
        <v>1</v>
      </c>
      <c r="CI163" t="str">
        <f>TEXT(MONTH(Table2[[#This Row],[Survey Date]]),"##")&amp;" - "&amp;TEXT(Table2[[#This Row],[Survey Date]],"MMMM")</f>
        <v>9 - September</v>
      </c>
      <c r="CJ163" t="str">
        <f>TEXT(Table2[[#This Row],[Survey Date]],"DD-MMMM")</f>
        <v>02-September</v>
      </c>
      <c r="CK163" t="str">
        <f>"WK "&amp;WEEKNUM(Table2[[#This Row],[Survey Date]],1)</f>
        <v>WK 35</v>
      </c>
      <c r="CL163" t="str">
        <f>VLOOKUP(Table2[[#This Row],[ATTUID]],Roster!C:F,4,FALSE)</f>
        <v>Super 11</v>
      </c>
      <c r="CM163" t="str">
        <f>VLOOKUP(Table2[[#This Row],[ATTUID]],Roster!C:J,8,FALSE)</f>
        <v>agent 88</v>
      </c>
      <c r="CN163" t="str">
        <f>VLOOKUP(Table2[[#This Row],[ATTUID]],Roster!C:X,22,FALSE)</f>
        <v>Wave 28</v>
      </c>
      <c r="CO163">
        <f>IF(Table2[[#This Row],[Request Resolved]]="Yes",1,0)</f>
        <v>0</v>
      </c>
      <c r="CP163">
        <f>IF(Table2[[#This Row],[Request Resolved]]="No",1,0)</f>
        <v>0</v>
      </c>
    </row>
    <row r="164" spans="1:94" x14ac:dyDescent="0.25">
      <c r="A164" s="35">
        <v>267206</v>
      </c>
      <c r="B164" s="12" t="s">
        <v>1297</v>
      </c>
      <c r="C164" s="12" t="s">
        <v>1297</v>
      </c>
      <c r="D164" s="12" t="s">
        <v>1297</v>
      </c>
      <c r="E164" t="s">
        <v>1245</v>
      </c>
      <c r="F164" t="s">
        <v>1414</v>
      </c>
      <c r="G164" s="35">
        <v>313979</v>
      </c>
      <c r="H164" t="s">
        <v>219</v>
      </c>
      <c r="I164" s="35">
        <v>589177</v>
      </c>
      <c r="J164" t="s">
        <v>219</v>
      </c>
      <c r="K164" s="14">
        <v>45171.718055555597</v>
      </c>
      <c r="L164" s="14">
        <v>45170.819444444402</v>
      </c>
      <c r="M164" s="15" t="s">
        <v>220</v>
      </c>
      <c r="N164" s="15" t="s">
        <v>220</v>
      </c>
      <c r="O164" s="15" t="s">
        <v>220</v>
      </c>
      <c r="P164" s="15" t="s">
        <v>223</v>
      </c>
      <c r="Q164" s="15" t="s">
        <v>599</v>
      </c>
      <c r="R164" s="15" t="s">
        <v>219</v>
      </c>
      <c r="S164" s="15" t="s">
        <v>223</v>
      </c>
      <c r="T164" s="15" t="s">
        <v>221</v>
      </c>
      <c r="U164" s="15" t="s">
        <v>219</v>
      </c>
      <c r="V164" t="s">
        <v>265</v>
      </c>
      <c r="W164" t="s">
        <v>225</v>
      </c>
      <c r="X164" t="s">
        <v>265</v>
      </c>
      <c r="Y164" t="s">
        <v>225</v>
      </c>
      <c r="Z164" t="s">
        <v>226</v>
      </c>
      <c r="AA164" t="s">
        <v>219</v>
      </c>
      <c r="AB164" t="s">
        <v>226</v>
      </c>
      <c r="AC164" t="s">
        <v>219</v>
      </c>
      <c r="AD164" s="12" t="s">
        <v>1297</v>
      </c>
      <c r="AE164" t="s">
        <v>227</v>
      </c>
      <c r="AF164" s="12" t="s">
        <v>1297</v>
      </c>
      <c r="AG164" t="s">
        <v>1703</v>
      </c>
      <c r="AH164" t="s">
        <v>228</v>
      </c>
      <c r="AI164" s="12" t="s">
        <v>1297</v>
      </c>
      <c r="AJ164" s="12" t="s">
        <v>1297</v>
      </c>
      <c r="AK164" s="12" t="s">
        <v>1297</v>
      </c>
      <c r="AL164" s="12" t="s">
        <v>1297</v>
      </c>
      <c r="AM164" s="12" t="s">
        <v>1297</v>
      </c>
      <c r="AN164" t="s">
        <v>219</v>
      </c>
      <c r="AO164" t="s">
        <v>219</v>
      </c>
      <c r="AP164" t="s">
        <v>229</v>
      </c>
      <c r="AQ164" t="s">
        <v>230</v>
      </c>
      <c r="AR164" t="s">
        <v>231</v>
      </c>
      <c r="AS164" t="s">
        <v>232</v>
      </c>
      <c r="AT164" t="s">
        <v>220</v>
      </c>
      <c r="AU164" t="s">
        <v>233</v>
      </c>
      <c r="AV164" t="s">
        <v>1865</v>
      </c>
      <c r="AW164" t="s">
        <v>219</v>
      </c>
      <c r="AX164" t="s">
        <v>1703</v>
      </c>
      <c r="AY164" t="s">
        <v>219</v>
      </c>
      <c r="AZ164" t="s">
        <v>219</v>
      </c>
      <c r="BA164" t="s">
        <v>219</v>
      </c>
      <c r="BB164" t="s">
        <v>219</v>
      </c>
      <c r="BC164" t="s">
        <v>234</v>
      </c>
      <c r="BD164" s="12" t="s">
        <v>1297</v>
      </c>
      <c r="BE164" t="s">
        <v>267</v>
      </c>
      <c r="BF164" t="s">
        <v>1297</v>
      </c>
      <c r="BG164" t="s">
        <v>1297</v>
      </c>
      <c r="BH164" t="s">
        <v>275</v>
      </c>
      <c r="BI164" t="s">
        <v>492</v>
      </c>
      <c r="BJ164" t="s">
        <v>238</v>
      </c>
      <c r="BK164" t="s">
        <v>1297</v>
      </c>
      <c r="BL164" t="s">
        <v>229</v>
      </c>
      <c r="BM164" t="s">
        <v>219</v>
      </c>
      <c r="BN164" t="s">
        <v>493</v>
      </c>
      <c r="BO164" t="s">
        <v>219</v>
      </c>
      <c r="BP164" t="s">
        <v>219</v>
      </c>
      <c r="BQ164" t="s">
        <v>1297</v>
      </c>
      <c r="BR164" t="s">
        <v>296</v>
      </c>
      <c r="BS164" t="s">
        <v>1703</v>
      </c>
      <c r="BT164" t="s">
        <v>1703</v>
      </c>
      <c r="BU164" t="s">
        <v>219</v>
      </c>
      <c r="BV164" t="s">
        <v>241</v>
      </c>
      <c r="BW164" t="s">
        <v>220</v>
      </c>
      <c r="BX164" t="s">
        <v>219</v>
      </c>
      <c r="BY164">
        <v>800261295139</v>
      </c>
      <c r="BZ164" t="s">
        <v>242</v>
      </c>
      <c r="CA164" t="s">
        <v>1703</v>
      </c>
      <c r="CB164" s="14">
        <v>45172.245019756898</v>
      </c>
      <c r="CC164" t="s">
        <v>1703</v>
      </c>
      <c r="CD164" t="s">
        <v>1703</v>
      </c>
      <c r="CE164">
        <f>IFERROR(VLOOKUP(Table2[[#This Row],[Overall Rep Satisfaction]],$CS$2:$CV$21,2,FALSE),"")</f>
        <v>1</v>
      </c>
      <c r="CF164">
        <f>IFERROR(VLOOKUP(Table2[[#This Row],[Overall Rep Satisfaction]],$CS$2:$CV$21,3,FALSE),"")</f>
        <v>0</v>
      </c>
      <c r="CG164">
        <f>IFERROR(VLOOKUP(Table2[[#This Row],[Overall Rep Satisfaction]],$CS$2:$CV$21,4,FALSE),"")</f>
        <v>0</v>
      </c>
      <c r="CH164">
        <f>IFERROR(SUM(Table2[[#This Row],[Promoter]:[Detractor]],),"")</f>
        <v>1</v>
      </c>
      <c r="CI164" t="str">
        <f>TEXT(MONTH(Table2[[#This Row],[Survey Date]]),"##")&amp;" - "&amp;TEXT(Table2[[#This Row],[Survey Date]],"MMMM")</f>
        <v>9 - September</v>
      </c>
      <c r="CJ164" t="str">
        <f>TEXT(Table2[[#This Row],[Survey Date]],"DD-MMMM")</f>
        <v>02-September</v>
      </c>
      <c r="CK164" t="str">
        <f>"WK "&amp;WEEKNUM(Table2[[#This Row],[Survey Date]],1)</f>
        <v>WK 35</v>
      </c>
      <c r="CL164" t="str">
        <f>VLOOKUP(Table2[[#This Row],[ATTUID]],Roster!C:F,4,FALSE)</f>
        <v>Super 12</v>
      </c>
      <c r="CM164" t="str">
        <f>VLOOKUP(Table2[[#This Row],[ATTUID]],Roster!C:J,8,FALSE)</f>
        <v>agent 117</v>
      </c>
      <c r="CN164" t="str">
        <f>VLOOKUP(Table2[[#This Row],[ATTUID]],Roster!C:X,22,FALSE)</f>
        <v>Wave 30</v>
      </c>
      <c r="CO164">
        <f>IF(Table2[[#This Row],[Request Resolved]]="Yes",1,0)</f>
        <v>1</v>
      </c>
      <c r="CP164">
        <f>IF(Table2[[#This Row],[Request Resolved]]="No",1,0)</f>
        <v>0</v>
      </c>
    </row>
    <row r="165" spans="1:94" x14ac:dyDescent="0.25">
      <c r="A165" s="35">
        <v>468206</v>
      </c>
      <c r="B165" s="12" t="s">
        <v>1297</v>
      </c>
      <c r="C165" s="12" t="s">
        <v>1297</v>
      </c>
      <c r="D165" s="12" t="s">
        <v>1297</v>
      </c>
      <c r="E165" t="s">
        <v>1245</v>
      </c>
      <c r="F165" t="s">
        <v>1414</v>
      </c>
      <c r="G165" s="35">
        <v>266503</v>
      </c>
      <c r="H165" t="s">
        <v>219</v>
      </c>
      <c r="I165" s="35">
        <v>791298</v>
      </c>
      <c r="J165" t="s">
        <v>219</v>
      </c>
      <c r="K165" s="14">
        <v>45171.752083333296</v>
      </c>
      <c r="L165" s="14">
        <v>45170.792361111096</v>
      </c>
      <c r="M165" s="15" t="s">
        <v>220</v>
      </c>
      <c r="N165" s="15" t="s">
        <v>220</v>
      </c>
      <c r="O165" s="15" t="s">
        <v>220</v>
      </c>
      <c r="P165" s="15" t="s">
        <v>223</v>
      </c>
      <c r="Q165" s="15" t="s">
        <v>600</v>
      </c>
      <c r="R165" s="15" t="s">
        <v>219</v>
      </c>
      <c r="S165" s="15" t="s">
        <v>223</v>
      </c>
      <c r="T165" s="15" t="s">
        <v>221</v>
      </c>
      <c r="U165" s="15" t="s">
        <v>219</v>
      </c>
      <c r="V165" t="s">
        <v>265</v>
      </c>
      <c r="W165" t="s">
        <v>225</v>
      </c>
      <c r="X165" t="s">
        <v>265</v>
      </c>
      <c r="Y165" t="s">
        <v>225</v>
      </c>
      <c r="Z165" t="s">
        <v>226</v>
      </c>
      <c r="AA165" t="s">
        <v>219</v>
      </c>
      <c r="AB165" t="s">
        <v>226</v>
      </c>
      <c r="AC165" t="s">
        <v>219</v>
      </c>
      <c r="AD165" s="12" t="s">
        <v>1297</v>
      </c>
      <c r="AE165" t="s">
        <v>227</v>
      </c>
      <c r="AF165" s="12" t="s">
        <v>1297</v>
      </c>
      <c r="AG165" t="s">
        <v>1703</v>
      </c>
      <c r="AH165" t="s">
        <v>228</v>
      </c>
      <c r="AI165" s="12" t="s">
        <v>1297</v>
      </c>
      <c r="AJ165" s="12" t="s">
        <v>1297</v>
      </c>
      <c r="AK165" s="12" t="s">
        <v>1297</v>
      </c>
      <c r="AL165" s="12" t="s">
        <v>1297</v>
      </c>
      <c r="AM165" s="12" t="s">
        <v>1297</v>
      </c>
      <c r="AN165" t="s">
        <v>219</v>
      </c>
      <c r="AO165" t="s">
        <v>219</v>
      </c>
      <c r="AP165" t="s">
        <v>229</v>
      </c>
      <c r="AQ165" t="s">
        <v>230</v>
      </c>
      <c r="AR165" t="s">
        <v>247</v>
      </c>
      <c r="AS165" t="s">
        <v>450</v>
      </c>
      <c r="AT165" t="s">
        <v>220</v>
      </c>
      <c r="AU165" t="s">
        <v>233</v>
      </c>
      <c r="AV165" t="s">
        <v>1866</v>
      </c>
      <c r="AW165" t="s">
        <v>2368</v>
      </c>
      <c r="AX165" t="s">
        <v>1703</v>
      </c>
      <c r="AY165" t="s">
        <v>219</v>
      </c>
      <c r="AZ165" t="s">
        <v>219</v>
      </c>
      <c r="BA165" t="s">
        <v>219</v>
      </c>
      <c r="BB165" t="s">
        <v>219</v>
      </c>
      <c r="BC165" t="s">
        <v>234</v>
      </c>
      <c r="BD165" s="12" t="s">
        <v>1297</v>
      </c>
      <c r="BE165" t="s">
        <v>267</v>
      </c>
      <c r="BF165" t="s">
        <v>1297</v>
      </c>
      <c r="BG165" t="s">
        <v>1297</v>
      </c>
      <c r="BH165" t="s">
        <v>344</v>
      </c>
      <c r="BI165" t="s">
        <v>601</v>
      </c>
      <c r="BJ165" t="s">
        <v>446</v>
      </c>
      <c r="BK165" t="s">
        <v>1297</v>
      </c>
      <c r="BL165" t="s">
        <v>229</v>
      </c>
      <c r="BM165" t="s">
        <v>219</v>
      </c>
      <c r="BN165" t="s">
        <v>602</v>
      </c>
      <c r="BO165" t="s">
        <v>219</v>
      </c>
      <c r="BP165" t="s">
        <v>219</v>
      </c>
      <c r="BQ165" t="s">
        <v>1297</v>
      </c>
      <c r="BR165" t="s">
        <v>296</v>
      </c>
      <c r="BS165" t="s">
        <v>1703</v>
      </c>
      <c r="BT165" t="s">
        <v>1703</v>
      </c>
      <c r="BU165" t="s">
        <v>219</v>
      </c>
      <c r="BV165" t="s">
        <v>241</v>
      </c>
      <c r="BW165" t="s">
        <v>220</v>
      </c>
      <c r="BX165" t="s">
        <v>219</v>
      </c>
      <c r="BY165">
        <v>800191867057</v>
      </c>
      <c r="BZ165" t="s">
        <v>242</v>
      </c>
      <c r="CA165" t="s">
        <v>1703</v>
      </c>
      <c r="CB165" s="14">
        <v>45172.245019756898</v>
      </c>
      <c r="CC165" t="s">
        <v>1703</v>
      </c>
      <c r="CD165" t="s">
        <v>1703</v>
      </c>
      <c r="CE165">
        <f>IFERROR(VLOOKUP(Table2[[#This Row],[Overall Rep Satisfaction]],$CS$2:$CV$21,2,FALSE),"")</f>
        <v>1</v>
      </c>
      <c r="CF165">
        <f>IFERROR(VLOOKUP(Table2[[#This Row],[Overall Rep Satisfaction]],$CS$2:$CV$21,3,FALSE),"")</f>
        <v>0</v>
      </c>
      <c r="CG165">
        <f>IFERROR(VLOOKUP(Table2[[#This Row],[Overall Rep Satisfaction]],$CS$2:$CV$21,4,FALSE),"")</f>
        <v>0</v>
      </c>
      <c r="CH165">
        <f>IFERROR(SUM(Table2[[#This Row],[Promoter]:[Detractor]],),"")</f>
        <v>1</v>
      </c>
      <c r="CI165" t="str">
        <f>TEXT(MONTH(Table2[[#This Row],[Survey Date]]),"##")&amp;" - "&amp;TEXT(Table2[[#This Row],[Survey Date]],"MMMM")</f>
        <v>9 - September</v>
      </c>
      <c r="CJ165" t="str">
        <f>TEXT(Table2[[#This Row],[Survey Date]],"DD-MMMM")</f>
        <v>02-September</v>
      </c>
      <c r="CK165" t="str">
        <f>"WK "&amp;WEEKNUM(Table2[[#This Row],[Survey Date]],1)</f>
        <v>WK 35</v>
      </c>
      <c r="CL165" t="str">
        <f>VLOOKUP(Table2[[#This Row],[ATTUID]],Roster!C:F,4,FALSE)</f>
        <v>Super 12</v>
      </c>
      <c r="CM165" t="str">
        <f>VLOOKUP(Table2[[#This Row],[ATTUID]],Roster!C:J,8,FALSE)</f>
        <v>agent 117</v>
      </c>
      <c r="CN165" t="str">
        <f>VLOOKUP(Table2[[#This Row],[ATTUID]],Roster!C:X,22,FALSE)</f>
        <v>Wave 30</v>
      </c>
      <c r="CO165">
        <f>IF(Table2[[#This Row],[Request Resolved]]="Yes",1,0)</f>
        <v>1</v>
      </c>
      <c r="CP165">
        <f>IF(Table2[[#This Row],[Request Resolved]]="No",1,0)</f>
        <v>0</v>
      </c>
    </row>
    <row r="166" spans="1:94" x14ac:dyDescent="0.25">
      <c r="A166" s="35">
        <v>492206</v>
      </c>
      <c r="B166" s="12" t="s">
        <v>1297</v>
      </c>
      <c r="C166" s="12" t="s">
        <v>1297</v>
      </c>
      <c r="D166" s="12" t="s">
        <v>1297</v>
      </c>
      <c r="E166" t="s">
        <v>1269</v>
      </c>
      <c r="F166" t="s">
        <v>1441</v>
      </c>
      <c r="G166" s="35">
        <v>872530</v>
      </c>
      <c r="H166" t="s">
        <v>219</v>
      </c>
      <c r="I166" s="35">
        <v>569436</v>
      </c>
      <c r="J166" t="s">
        <v>219</v>
      </c>
      <c r="K166" s="14">
        <v>45171.834027777797</v>
      </c>
      <c r="L166" s="14">
        <v>45169.5402777778</v>
      </c>
      <c r="M166" s="15" t="s">
        <v>220</v>
      </c>
      <c r="N166" s="15" t="s">
        <v>220</v>
      </c>
      <c r="O166" s="15" t="s">
        <v>220</v>
      </c>
      <c r="P166" s="15" t="s">
        <v>223</v>
      </c>
      <c r="Q166" s="15" t="s">
        <v>603</v>
      </c>
      <c r="R166" s="15" t="s">
        <v>219</v>
      </c>
      <c r="S166" s="15" t="s">
        <v>604</v>
      </c>
      <c r="T166" s="15" t="s">
        <v>221</v>
      </c>
      <c r="U166" s="15" t="s">
        <v>219</v>
      </c>
      <c r="V166" t="s">
        <v>265</v>
      </c>
      <c r="W166" t="s">
        <v>254</v>
      </c>
      <c r="X166" t="s">
        <v>265</v>
      </c>
      <c r="Y166" t="s">
        <v>254</v>
      </c>
      <c r="Z166" t="s">
        <v>226</v>
      </c>
      <c r="AA166" t="s">
        <v>219</v>
      </c>
      <c r="AB166" t="s">
        <v>226</v>
      </c>
      <c r="AC166" t="s">
        <v>219</v>
      </c>
      <c r="AD166" s="12" t="s">
        <v>1297</v>
      </c>
      <c r="AE166" t="s">
        <v>227</v>
      </c>
      <c r="AF166" s="12" t="s">
        <v>1297</v>
      </c>
      <c r="AG166" t="s">
        <v>1703</v>
      </c>
      <c r="AH166" t="s">
        <v>228</v>
      </c>
      <c r="AI166" s="12" t="s">
        <v>1297</v>
      </c>
      <c r="AJ166" s="12" t="s">
        <v>1297</v>
      </c>
      <c r="AK166" s="12" t="s">
        <v>1297</v>
      </c>
      <c r="AL166" s="12" t="s">
        <v>1297</v>
      </c>
      <c r="AM166" s="12" t="s">
        <v>1297</v>
      </c>
      <c r="AN166" t="s">
        <v>219</v>
      </c>
      <c r="AO166" t="s">
        <v>219</v>
      </c>
      <c r="AP166" t="s">
        <v>229</v>
      </c>
      <c r="AQ166" t="s">
        <v>230</v>
      </c>
      <c r="AR166" t="s">
        <v>420</v>
      </c>
      <c r="AS166" t="s">
        <v>421</v>
      </c>
      <c r="AT166" t="s">
        <v>220</v>
      </c>
      <c r="AU166" t="s">
        <v>233</v>
      </c>
      <c r="AV166" t="s">
        <v>1867</v>
      </c>
      <c r="AW166" t="s">
        <v>219</v>
      </c>
      <c r="AX166" t="s">
        <v>1703</v>
      </c>
      <c r="AY166" t="s">
        <v>219</v>
      </c>
      <c r="AZ166" t="s">
        <v>219</v>
      </c>
      <c r="BA166" t="s">
        <v>219</v>
      </c>
      <c r="BB166" t="s">
        <v>219</v>
      </c>
      <c r="BC166" t="s">
        <v>234</v>
      </c>
      <c r="BD166" s="12" t="s">
        <v>1297</v>
      </c>
      <c r="BE166" t="s">
        <v>267</v>
      </c>
      <c r="BF166" t="s">
        <v>1297</v>
      </c>
      <c r="BG166" t="s">
        <v>1297</v>
      </c>
      <c r="BH166" t="s">
        <v>300</v>
      </c>
      <c r="BI166" t="s">
        <v>301</v>
      </c>
      <c r="BJ166" t="s">
        <v>437</v>
      </c>
      <c r="BK166" t="s">
        <v>1297</v>
      </c>
      <c r="BL166" t="s">
        <v>229</v>
      </c>
      <c r="BM166" t="s">
        <v>219</v>
      </c>
      <c r="BN166" t="s">
        <v>605</v>
      </c>
      <c r="BO166" t="s">
        <v>219</v>
      </c>
      <c r="BP166" t="s">
        <v>219</v>
      </c>
      <c r="BQ166" t="s">
        <v>1297</v>
      </c>
      <c r="BR166" t="s">
        <v>271</v>
      </c>
      <c r="BS166" t="s">
        <v>1703</v>
      </c>
      <c r="BT166" t="s">
        <v>1703</v>
      </c>
      <c r="BU166" t="s">
        <v>219</v>
      </c>
      <c r="BV166" t="s">
        <v>241</v>
      </c>
      <c r="BW166" t="s">
        <v>220</v>
      </c>
      <c r="BX166" t="s">
        <v>219</v>
      </c>
      <c r="BY166">
        <v>790650670704</v>
      </c>
      <c r="BZ166" t="s">
        <v>242</v>
      </c>
      <c r="CA166" t="s">
        <v>1703</v>
      </c>
      <c r="CB166" s="14">
        <v>45172.245019756898</v>
      </c>
      <c r="CC166" t="s">
        <v>1703</v>
      </c>
      <c r="CD166" t="s">
        <v>1703</v>
      </c>
      <c r="CE166">
        <f>IFERROR(VLOOKUP(Table2[[#This Row],[Overall Rep Satisfaction]],$CS$2:$CV$21,2,FALSE),"")</f>
        <v>0</v>
      </c>
      <c r="CF166">
        <f>IFERROR(VLOOKUP(Table2[[#This Row],[Overall Rep Satisfaction]],$CS$2:$CV$21,3,FALSE),"")</f>
        <v>0</v>
      </c>
      <c r="CG166">
        <f>IFERROR(VLOOKUP(Table2[[#This Row],[Overall Rep Satisfaction]],$CS$2:$CV$21,4,FALSE),"")</f>
        <v>1</v>
      </c>
      <c r="CH166">
        <f>IFERROR(SUM(Table2[[#This Row],[Promoter]:[Detractor]],),"")</f>
        <v>1</v>
      </c>
      <c r="CI166" t="str">
        <f>TEXT(MONTH(Table2[[#This Row],[Survey Date]]),"##")&amp;" - "&amp;TEXT(Table2[[#This Row],[Survey Date]],"MMMM")</f>
        <v>9 - September</v>
      </c>
      <c r="CJ166" t="str">
        <f>TEXT(Table2[[#This Row],[Survey Date]],"DD-MMMM")</f>
        <v>02-September</v>
      </c>
      <c r="CK166" t="str">
        <f>"WK "&amp;WEEKNUM(Table2[[#This Row],[Survey Date]],1)</f>
        <v>WK 35</v>
      </c>
      <c r="CL166" t="str">
        <f>VLOOKUP(Table2[[#This Row],[ATTUID]],Roster!C:F,4,FALSE)</f>
        <v>Super 9</v>
      </c>
      <c r="CM166" t="str">
        <f>VLOOKUP(Table2[[#This Row],[ATTUID]],Roster!C:J,8,FALSE)</f>
        <v>agent 144</v>
      </c>
      <c r="CN166" t="str">
        <f>VLOOKUP(Table2[[#This Row],[ATTUID]],Roster!C:X,22,FALSE)</f>
        <v>Wave 31</v>
      </c>
      <c r="CO166">
        <f>IF(Table2[[#This Row],[Request Resolved]]="Yes",1,0)</f>
        <v>1</v>
      </c>
      <c r="CP166">
        <f>IF(Table2[[#This Row],[Request Resolved]]="No",1,0)</f>
        <v>0</v>
      </c>
    </row>
    <row r="167" spans="1:94" x14ac:dyDescent="0.25">
      <c r="A167" s="35">
        <v>882206</v>
      </c>
      <c r="B167" s="12" t="s">
        <v>1297</v>
      </c>
      <c r="C167" s="12" t="s">
        <v>1297</v>
      </c>
      <c r="D167" s="12" t="s">
        <v>1297</v>
      </c>
      <c r="E167" t="s">
        <v>1260</v>
      </c>
      <c r="F167" t="s">
        <v>1431</v>
      </c>
      <c r="G167" s="35">
        <v>986804</v>
      </c>
      <c r="H167" t="s">
        <v>219</v>
      </c>
      <c r="I167" s="35">
        <v>307418</v>
      </c>
      <c r="J167" t="s">
        <v>219</v>
      </c>
      <c r="K167" s="14">
        <v>45172.004861111098</v>
      </c>
      <c r="L167" s="14">
        <v>45170.616666666698</v>
      </c>
      <c r="M167" s="15" t="s">
        <v>220</v>
      </c>
      <c r="N167" s="15" t="s">
        <v>229</v>
      </c>
      <c r="O167" s="15" t="s">
        <v>220</v>
      </c>
      <c r="P167" s="15" t="s">
        <v>221</v>
      </c>
      <c r="Q167" s="15" t="s">
        <v>606</v>
      </c>
      <c r="R167" s="15" t="s">
        <v>229</v>
      </c>
      <c r="S167" s="15" t="s">
        <v>221</v>
      </c>
      <c r="T167" s="15" t="s">
        <v>316</v>
      </c>
      <c r="U167" s="15" t="s">
        <v>219</v>
      </c>
      <c r="V167" t="s">
        <v>224</v>
      </c>
      <c r="W167" t="s">
        <v>254</v>
      </c>
      <c r="X167" t="s">
        <v>224</v>
      </c>
      <c r="Y167" t="s">
        <v>254</v>
      </c>
      <c r="Z167" t="s">
        <v>317</v>
      </c>
      <c r="AA167" t="s">
        <v>219</v>
      </c>
      <c r="AB167" t="s">
        <v>317</v>
      </c>
      <c r="AC167" t="s">
        <v>219</v>
      </c>
      <c r="AD167" s="12" t="s">
        <v>1297</v>
      </c>
      <c r="AE167" t="s">
        <v>227</v>
      </c>
      <c r="AF167" s="12" t="s">
        <v>1297</v>
      </c>
      <c r="AG167" t="s">
        <v>1703</v>
      </c>
      <c r="AH167" t="s">
        <v>228</v>
      </c>
      <c r="AI167" s="12" t="s">
        <v>1297</v>
      </c>
      <c r="AJ167" s="12" t="s">
        <v>1297</v>
      </c>
      <c r="AK167" s="12" t="s">
        <v>1297</v>
      </c>
      <c r="AL167" s="12" t="s">
        <v>1297</v>
      </c>
      <c r="AM167" s="12" t="s">
        <v>1297</v>
      </c>
      <c r="AN167" t="s">
        <v>219</v>
      </c>
      <c r="AO167" t="s">
        <v>219</v>
      </c>
      <c r="AP167" t="s">
        <v>229</v>
      </c>
      <c r="AQ167" t="s">
        <v>230</v>
      </c>
      <c r="AR167" t="s">
        <v>247</v>
      </c>
      <c r="AS167" t="s">
        <v>409</v>
      </c>
      <c r="AT167" t="s">
        <v>220</v>
      </c>
      <c r="AU167" t="s">
        <v>233</v>
      </c>
      <c r="AV167" t="s">
        <v>1868</v>
      </c>
      <c r="AW167" t="s">
        <v>219</v>
      </c>
      <c r="AX167" t="s">
        <v>1703</v>
      </c>
      <c r="AY167" t="s">
        <v>219</v>
      </c>
      <c r="AZ167" t="s">
        <v>219</v>
      </c>
      <c r="BA167" t="s">
        <v>219</v>
      </c>
      <c r="BB167" t="s">
        <v>219</v>
      </c>
      <c r="BC167" t="s">
        <v>234</v>
      </c>
      <c r="BD167" s="12" t="s">
        <v>1297</v>
      </c>
      <c r="BE167" t="s">
        <v>267</v>
      </c>
      <c r="BF167" t="s">
        <v>1297</v>
      </c>
      <c r="BG167" t="s">
        <v>1297</v>
      </c>
      <c r="BH167" t="s">
        <v>543</v>
      </c>
      <c r="BI167" t="s">
        <v>607</v>
      </c>
      <c r="BJ167" t="s">
        <v>346</v>
      </c>
      <c r="BK167" t="s">
        <v>1297</v>
      </c>
      <c r="BL167" t="s">
        <v>229</v>
      </c>
      <c r="BM167" t="s">
        <v>219</v>
      </c>
      <c r="BN167" t="s">
        <v>608</v>
      </c>
      <c r="BO167" t="s">
        <v>219</v>
      </c>
      <c r="BP167" t="s">
        <v>219</v>
      </c>
      <c r="BQ167" t="s">
        <v>1297</v>
      </c>
      <c r="BR167" t="s">
        <v>253</v>
      </c>
      <c r="BS167" t="s">
        <v>1703</v>
      </c>
      <c r="BT167" t="s">
        <v>1703</v>
      </c>
      <c r="BU167" t="s">
        <v>219</v>
      </c>
      <c r="BV167" t="s">
        <v>241</v>
      </c>
      <c r="BW167" t="s">
        <v>220</v>
      </c>
      <c r="BX167" t="s">
        <v>219</v>
      </c>
      <c r="BY167">
        <v>800108474256</v>
      </c>
      <c r="BZ167" t="s">
        <v>242</v>
      </c>
      <c r="CA167" t="s">
        <v>1703</v>
      </c>
      <c r="CB167" s="14">
        <v>45172.245019756898</v>
      </c>
      <c r="CC167" t="s">
        <v>1703</v>
      </c>
      <c r="CD167" t="s">
        <v>1703</v>
      </c>
      <c r="CE167">
        <f>IFERROR(VLOOKUP(Table2[[#This Row],[Overall Rep Satisfaction]],$CS$2:$CV$21,2,FALSE),"")</f>
        <v>0</v>
      </c>
      <c r="CF167">
        <f>IFERROR(VLOOKUP(Table2[[#This Row],[Overall Rep Satisfaction]],$CS$2:$CV$21,3,FALSE),"")</f>
        <v>0</v>
      </c>
      <c r="CG167">
        <f>IFERROR(VLOOKUP(Table2[[#This Row],[Overall Rep Satisfaction]],$CS$2:$CV$21,4,FALSE),"")</f>
        <v>1</v>
      </c>
      <c r="CH167">
        <f>IFERROR(SUM(Table2[[#This Row],[Promoter]:[Detractor]],),"")</f>
        <v>1</v>
      </c>
      <c r="CI167" t="str">
        <f>TEXT(MONTH(Table2[[#This Row],[Survey Date]]),"##")&amp;" - "&amp;TEXT(Table2[[#This Row],[Survey Date]],"MMMM")</f>
        <v>9 - September</v>
      </c>
      <c r="CJ167" t="str">
        <f>TEXT(Table2[[#This Row],[Survey Date]],"DD-MMMM")</f>
        <v>03-September</v>
      </c>
      <c r="CK167" t="str">
        <f>"WK "&amp;WEEKNUM(Table2[[#This Row],[Survey Date]],1)</f>
        <v>WK 36</v>
      </c>
      <c r="CL167" t="str">
        <f>VLOOKUP(Table2[[#This Row],[ATTUID]],Roster!C:F,4,FALSE)</f>
        <v>Super 3</v>
      </c>
      <c r="CM167" t="str">
        <f>VLOOKUP(Table2[[#This Row],[ATTUID]],Roster!C:J,8,FALSE)</f>
        <v>agent 134</v>
      </c>
      <c r="CN167" t="str">
        <f>VLOOKUP(Table2[[#This Row],[ATTUID]],Roster!C:X,22,FALSE)</f>
        <v>Wave 31</v>
      </c>
      <c r="CO167">
        <f>IF(Table2[[#This Row],[Request Resolved]]="Yes",1,0)</f>
        <v>0</v>
      </c>
      <c r="CP167">
        <f>IF(Table2[[#This Row],[Request Resolved]]="No",1,0)</f>
        <v>1</v>
      </c>
    </row>
    <row r="168" spans="1:94" x14ac:dyDescent="0.25">
      <c r="A168" s="35">
        <v>767206</v>
      </c>
      <c r="B168" s="12" t="s">
        <v>1297</v>
      </c>
      <c r="C168" s="12" t="s">
        <v>1297</v>
      </c>
      <c r="D168" s="12" t="s">
        <v>1297</v>
      </c>
      <c r="E168" t="s">
        <v>1185</v>
      </c>
      <c r="F168" t="s">
        <v>1350</v>
      </c>
      <c r="G168" s="35">
        <v>401334</v>
      </c>
      <c r="H168" t="s">
        <v>219</v>
      </c>
      <c r="I168" s="35">
        <v>542578</v>
      </c>
      <c r="J168" t="s">
        <v>219</v>
      </c>
      <c r="K168" s="14">
        <v>45172.466666666704</v>
      </c>
      <c r="L168" s="14">
        <v>45171.5090277778</v>
      </c>
      <c r="M168" s="15" t="s">
        <v>220</v>
      </c>
      <c r="N168" s="15" t="s">
        <v>220</v>
      </c>
      <c r="O168" s="15" t="s">
        <v>220</v>
      </c>
      <c r="P168" s="15" t="s">
        <v>291</v>
      </c>
      <c r="Q168" s="15" t="s">
        <v>219</v>
      </c>
      <c r="R168" s="15" t="s">
        <v>219</v>
      </c>
      <c r="S168" s="15" t="s">
        <v>223</v>
      </c>
      <c r="T168" s="15" t="s">
        <v>221</v>
      </c>
      <c r="U168" s="15" t="s">
        <v>219</v>
      </c>
      <c r="V168" t="s">
        <v>293</v>
      </c>
      <c r="W168" t="s">
        <v>225</v>
      </c>
      <c r="X168" t="s">
        <v>293</v>
      </c>
      <c r="Y168" t="s">
        <v>225</v>
      </c>
      <c r="Z168" t="s">
        <v>226</v>
      </c>
      <c r="AA168" t="s">
        <v>219</v>
      </c>
      <c r="AB168" t="s">
        <v>226</v>
      </c>
      <c r="AC168" t="s">
        <v>219</v>
      </c>
      <c r="AD168" s="12" t="s">
        <v>1297</v>
      </c>
      <c r="AE168" t="s">
        <v>227</v>
      </c>
      <c r="AF168" s="12" t="s">
        <v>1297</v>
      </c>
      <c r="AG168" t="s">
        <v>1703</v>
      </c>
      <c r="AH168" t="s">
        <v>228</v>
      </c>
      <c r="AI168" s="12" t="s">
        <v>1297</v>
      </c>
      <c r="AJ168" s="12" t="s">
        <v>1297</v>
      </c>
      <c r="AK168" s="12" t="s">
        <v>1297</v>
      </c>
      <c r="AL168" s="12" t="s">
        <v>1297</v>
      </c>
      <c r="AM168" s="12" t="s">
        <v>1297</v>
      </c>
      <c r="AN168" t="s">
        <v>219</v>
      </c>
      <c r="AO168" t="s">
        <v>219</v>
      </c>
      <c r="AP168" t="s">
        <v>229</v>
      </c>
      <c r="AQ168" t="s">
        <v>230</v>
      </c>
      <c r="AR168" t="s">
        <v>273</v>
      </c>
      <c r="AS168" t="s">
        <v>370</v>
      </c>
      <c r="AT168" t="s">
        <v>220</v>
      </c>
      <c r="AU168" t="s">
        <v>233</v>
      </c>
      <c r="AV168" t="s">
        <v>1869</v>
      </c>
      <c r="AW168" t="s">
        <v>219</v>
      </c>
      <c r="AX168" t="s">
        <v>1703</v>
      </c>
      <c r="AY168" t="s">
        <v>219</v>
      </c>
      <c r="AZ168" t="s">
        <v>219</v>
      </c>
      <c r="BA168" t="s">
        <v>219</v>
      </c>
      <c r="BB168" t="s">
        <v>219</v>
      </c>
      <c r="BC168" t="s">
        <v>234</v>
      </c>
      <c r="BD168" s="12" t="s">
        <v>1297</v>
      </c>
      <c r="BE168" t="s">
        <v>235</v>
      </c>
      <c r="BF168" t="s">
        <v>1297</v>
      </c>
      <c r="BG168" t="s">
        <v>1297</v>
      </c>
      <c r="BH168" t="s">
        <v>305</v>
      </c>
      <c r="BI168" t="s">
        <v>357</v>
      </c>
      <c r="BJ168" t="s">
        <v>353</v>
      </c>
      <c r="BK168" t="s">
        <v>1297</v>
      </c>
      <c r="BL168" t="s">
        <v>229</v>
      </c>
      <c r="BM168" t="s">
        <v>219</v>
      </c>
      <c r="BN168" t="s">
        <v>360</v>
      </c>
      <c r="BO168" t="s">
        <v>219</v>
      </c>
      <c r="BP168" t="s">
        <v>219</v>
      </c>
      <c r="BQ168" t="s">
        <v>1297</v>
      </c>
      <c r="BR168" t="s">
        <v>240</v>
      </c>
      <c r="BS168" t="s">
        <v>1703</v>
      </c>
      <c r="BT168" t="s">
        <v>1703</v>
      </c>
      <c r="BU168" t="s">
        <v>219</v>
      </c>
      <c r="BV168" t="s">
        <v>241</v>
      </c>
      <c r="BW168" t="s">
        <v>220</v>
      </c>
      <c r="BX168" t="s">
        <v>219</v>
      </c>
      <c r="BY168">
        <v>790603590640</v>
      </c>
      <c r="BZ168" t="s">
        <v>242</v>
      </c>
      <c r="CA168" t="s">
        <v>1703</v>
      </c>
      <c r="CB168" s="14">
        <v>45174.243825613397</v>
      </c>
      <c r="CC168" t="s">
        <v>1703</v>
      </c>
      <c r="CD168" t="s">
        <v>1703</v>
      </c>
      <c r="CE168">
        <f>IFERROR(VLOOKUP(Table2[[#This Row],[Overall Rep Satisfaction]],$CS$2:$CV$21,2,FALSE),"")</f>
        <v>1</v>
      </c>
      <c r="CF168">
        <f>IFERROR(VLOOKUP(Table2[[#This Row],[Overall Rep Satisfaction]],$CS$2:$CV$21,3,FALSE),"")</f>
        <v>0</v>
      </c>
      <c r="CG168">
        <f>IFERROR(VLOOKUP(Table2[[#This Row],[Overall Rep Satisfaction]],$CS$2:$CV$21,4,FALSE),"")</f>
        <v>0</v>
      </c>
      <c r="CH168">
        <f>IFERROR(SUM(Table2[[#This Row],[Promoter]:[Detractor]],),"")</f>
        <v>1</v>
      </c>
      <c r="CI168" t="str">
        <f>TEXT(MONTH(Table2[[#This Row],[Survey Date]]),"##")&amp;" - "&amp;TEXT(Table2[[#This Row],[Survey Date]],"MMMM")</f>
        <v>9 - September</v>
      </c>
      <c r="CJ168" t="str">
        <f>TEXT(Table2[[#This Row],[Survey Date]],"DD-MMMM")</f>
        <v>03-September</v>
      </c>
      <c r="CK168" t="str">
        <f>"WK "&amp;WEEKNUM(Table2[[#This Row],[Survey Date]],1)</f>
        <v>WK 36</v>
      </c>
      <c r="CL168" t="str">
        <f>VLOOKUP(Table2[[#This Row],[ATTUID]],Roster!C:F,4,FALSE)</f>
        <v>Super 3</v>
      </c>
      <c r="CM168" t="str">
        <f>VLOOKUP(Table2[[#This Row],[ATTUID]],Roster!C:J,8,FALSE)</f>
        <v>agent 53</v>
      </c>
      <c r="CN168" t="str">
        <f>VLOOKUP(Table2[[#This Row],[ATTUID]],Roster!C:X,22,FALSE)</f>
        <v>Wave 24</v>
      </c>
      <c r="CO168">
        <f>IF(Table2[[#This Row],[Request Resolved]]="Yes",1,0)</f>
        <v>1</v>
      </c>
      <c r="CP168">
        <f>IF(Table2[[#This Row],[Request Resolved]]="No",1,0)</f>
        <v>0</v>
      </c>
    </row>
    <row r="169" spans="1:94" x14ac:dyDescent="0.25">
      <c r="A169" s="35">
        <v>781206</v>
      </c>
      <c r="B169" s="12" t="s">
        <v>1297</v>
      </c>
      <c r="C169" s="12" t="s">
        <v>1297</v>
      </c>
      <c r="D169" s="12" t="s">
        <v>1297</v>
      </c>
      <c r="E169" t="s">
        <v>1213</v>
      </c>
      <c r="F169" t="s">
        <v>1379</v>
      </c>
      <c r="G169" s="35">
        <v>407405</v>
      </c>
      <c r="H169" t="s">
        <v>219</v>
      </c>
      <c r="I169" s="35">
        <v>135328</v>
      </c>
      <c r="J169" t="s">
        <v>219</v>
      </c>
      <c r="K169" s="14">
        <v>45172.466666666704</v>
      </c>
      <c r="L169" s="14">
        <v>45171.531944444403</v>
      </c>
      <c r="M169" s="15" t="s">
        <v>220</v>
      </c>
      <c r="N169" s="15" t="s">
        <v>220</v>
      </c>
      <c r="O169" s="15" t="s">
        <v>220</v>
      </c>
      <c r="P169" s="15" t="s">
        <v>223</v>
      </c>
      <c r="Q169" s="15" t="s">
        <v>219</v>
      </c>
      <c r="R169" s="15" t="s">
        <v>219</v>
      </c>
      <c r="S169" s="15" t="s">
        <v>223</v>
      </c>
      <c r="T169" s="15" t="s">
        <v>326</v>
      </c>
      <c r="U169" s="15" t="s">
        <v>219</v>
      </c>
      <c r="V169" t="s">
        <v>265</v>
      </c>
      <c r="W169" t="s">
        <v>225</v>
      </c>
      <c r="X169" t="s">
        <v>265</v>
      </c>
      <c r="Y169" t="s">
        <v>225</v>
      </c>
      <c r="Z169" t="s">
        <v>226</v>
      </c>
      <c r="AA169" t="s">
        <v>219</v>
      </c>
      <c r="AB169" t="s">
        <v>226</v>
      </c>
      <c r="AC169" t="s">
        <v>219</v>
      </c>
      <c r="AD169" s="12" t="s">
        <v>1297</v>
      </c>
      <c r="AE169" t="s">
        <v>227</v>
      </c>
      <c r="AF169" s="12" t="s">
        <v>1297</v>
      </c>
      <c r="AG169" t="s">
        <v>1703</v>
      </c>
      <c r="AH169" t="s">
        <v>228</v>
      </c>
      <c r="AI169" s="12" t="s">
        <v>1297</v>
      </c>
      <c r="AJ169" s="12" t="s">
        <v>1297</v>
      </c>
      <c r="AK169" s="12" t="s">
        <v>1297</v>
      </c>
      <c r="AL169" s="12" t="s">
        <v>1297</v>
      </c>
      <c r="AM169" s="12" t="s">
        <v>1297</v>
      </c>
      <c r="AN169" t="s">
        <v>219</v>
      </c>
      <c r="AO169" t="s">
        <v>219</v>
      </c>
      <c r="AP169" t="s">
        <v>229</v>
      </c>
      <c r="AQ169" t="s">
        <v>230</v>
      </c>
      <c r="AR169" t="s">
        <v>231</v>
      </c>
      <c r="AS169" t="s">
        <v>429</v>
      </c>
      <c r="AT169" t="s">
        <v>220</v>
      </c>
      <c r="AU169" t="s">
        <v>233</v>
      </c>
      <c r="AV169" t="s">
        <v>1870</v>
      </c>
      <c r="AW169" t="s">
        <v>219</v>
      </c>
      <c r="AX169" t="s">
        <v>1703</v>
      </c>
      <c r="AY169" t="s">
        <v>219</v>
      </c>
      <c r="AZ169" t="s">
        <v>219</v>
      </c>
      <c r="BA169" t="s">
        <v>219</v>
      </c>
      <c r="BB169" t="s">
        <v>219</v>
      </c>
      <c r="BC169" t="s">
        <v>234</v>
      </c>
      <c r="BD169" s="12" t="s">
        <v>1297</v>
      </c>
      <c r="BE169" t="s">
        <v>267</v>
      </c>
      <c r="BF169" t="s">
        <v>1297</v>
      </c>
      <c r="BG169" t="s">
        <v>1297</v>
      </c>
      <c r="BH169" t="s">
        <v>260</v>
      </c>
      <c r="BI169" t="s">
        <v>375</v>
      </c>
      <c r="BJ169" t="s">
        <v>536</v>
      </c>
      <c r="BK169" t="s">
        <v>1297</v>
      </c>
      <c r="BL169" t="s">
        <v>229</v>
      </c>
      <c r="BM169" t="s">
        <v>219</v>
      </c>
      <c r="BN169" t="s">
        <v>377</v>
      </c>
      <c r="BO169" t="s">
        <v>219</v>
      </c>
      <c r="BP169" t="s">
        <v>219</v>
      </c>
      <c r="BQ169" t="s">
        <v>1297</v>
      </c>
      <c r="BR169" t="s">
        <v>279</v>
      </c>
      <c r="BS169" t="s">
        <v>1703</v>
      </c>
      <c r="BT169" t="s">
        <v>1703</v>
      </c>
      <c r="BU169" t="s">
        <v>219</v>
      </c>
      <c r="BV169" t="s">
        <v>241</v>
      </c>
      <c r="BW169" t="s">
        <v>220</v>
      </c>
      <c r="BX169" t="s">
        <v>219</v>
      </c>
      <c r="BY169">
        <v>800632020574</v>
      </c>
      <c r="BZ169" t="s">
        <v>242</v>
      </c>
      <c r="CA169" t="s">
        <v>1703</v>
      </c>
      <c r="CB169" s="14">
        <v>45174.243825613397</v>
      </c>
      <c r="CC169" t="s">
        <v>1703</v>
      </c>
      <c r="CD169" t="s">
        <v>1703</v>
      </c>
      <c r="CE169">
        <f>IFERROR(VLOOKUP(Table2[[#This Row],[Overall Rep Satisfaction]],$CS$2:$CV$21,2,FALSE),"")</f>
        <v>1</v>
      </c>
      <c r="CF169">
        <f>IFERROR(VLOOKUP(Table2[[#This Row],[Overall Rep Satisfaction]],$CS$2:$CV$21,3,FALSE),"")</f>
        <v>0</v>
      </c>
      <c r="CG169">
        <f>IFERROR(VLOOKUP(Table2[[#This Row],[Overall Rep Satisfaction]],$CS$2:$CV$21,4,FALSE),"")</f>
        <v>0</v>
      </c>
      <c r="CH169">
        <f>IFERROR(SUM(Table2[[#This Row],[Promoter]:[Detractor]],),"")</f>
        <v>1</v>
      </c>
      <c r="CI169" t="str">
        <f>TEXT(MONTH(Table2[[#This Row],[Survey Date]]),"##")&amp;" - "&amp;TEXT(Table2[[#This Row],[Survey Date]],"MMMM")</f>
        <v>9 - September</v>
      </c>
      <c r="CJ169" t="str">
        <f>TEXT(Table2[[#This Row],[Survey Date]],"DD-MMMM")</f>
        <v>03-September</v>
      </c>
      <c r="CK169" t="str">
        <f>"WK "&amp;WEEKNUM(Table2[[#This Row],[Survey Date]],1)</f>
        <v>WK 36</v>
      </c>
      <c r="CL169" t="str">
        <f>VLOOKUP(Table2[[#This Row],[ATTUID]],Roster!C:F,4,FALSE)</f>
        <v>Super 5</v>
      </c>
      <c r="CM169" t="str">
        <f>VLOOKUP(Table2[[#This Row],[ATTUID]],Roster!C:J,8,FALSE)</f>
        <v>agent 82</v>
      </c>
      <c r="CN169" t="str">
        <f>VLOOKUP(Table2[[#This Row],[ATTUID]],Roster!C:X,22,FALSE)</f>
        <v>Wave 27</v>
      </c>
      <c r="CO169">
        <f>IF(Table2[[#This Row],[Request Resolved]]="Yes",1,0)</f>
        <v>1</v>
      </c>
      <c r="CP169">
        <f>IF(Table2[[#This Row],[Request Resolved]]="No",1,0)</f>
        <v>0</v>
      </c>
    </row>
    <row r="170" spans="1:94" x14ac:dyDescent="0.25">
      <c r="A170" s="35">
        <v>101206</v>
      </c>
      <c r="B170" s="12" t="s">
        <v>1297</v>
      </c>
      <c r="C170" s="12" t="s">
        <v>1297</v>
      </c>
      <c r="D170" s="12" t="s">
        <v>1297</v>
      </c>
      <c r="E170" t="s">
        <v>1160</v>
      </c>
      <c r="F170" t="s">
        <v>1325</v>
      </c>
      <c r="G170" s="35">
        <v>762336</v>
      </c>
      <c r="H170" t="s">
        <v>219</v>
      </c>
      <c r="I170" s="35">
        <v>931534</v>
      </c>
      <c r="J170" t="s">
        <v>219</v>
      </c>
      <c r="K170" s="14">
        <v>45172.46875</v>
      </c>
      <c r="L170" s="14">
        <v>45171.547222222202</v>
      </c>
      <c r="M170" s="15" t="s">
        <v>220</v>
      </c>
      <c r="N170" s="15" t="s">
        <v>220</v>
      </c>
      <c r="O170" s="15" t="s">
        <v>220</v>
      </c>
      <c r="P170" s="15" t="s">
        <v>221</v>
      </c>
      <c r="Q170" s="15" t="s">
        <v>609</v>
      </c>
      <c r="R170" s="15" t="s">
        <v>219</v>
      </c>
      <c r="S170" s="15" t="s">
        <v>221</v>
      </c>
      <c r="T170" s="15" t="s">
        <v>221</v>
      </c>
      <c r="U170" s="15" t="s">
        <v>219</v>
      </c>
      <c r="V170" t="s">
        <v>224</v>
      </c>
      <c r="W170" t="s">
        <v>254</v>
      </c>
      <c r="X170" t="s">
        <v>224</v>
      </c>
      <c r="Y170" t="s">
        <v>254</v>
      </c>
      <c r="Z170" t="s">
        <v>226</v>
      </c>
      <c r="AA170" t="s">
        <v>219</v>
      </c>
      <c r="AB170" t="s">
        <v>226</v>
      </c>
      <c r="AC170" t="s">
        <v>219</v>
      </c>
      <c r="AD170" s="12" t="s">
        <v>1297</v>
      </c>
      <c r="AE170" t="s">
        <v>227</v>
      </c>
      <c r="AF170" s="12" t="s">
        <v>1297</v>
      </c>
      <c r="AG170" t="s">
        <v>1703</v>
      </c>
      <c r="AH170" t="s">
        <v>228</v>
      </c>
      <c r="AI170" s="12" t="s">
        <v>1297</v>
      </c>
      <c r="AJ170" s="12" t="s">
        <v>1297</v>
      </c>
      <c r="AK170" s="12" t="s">
        <v>1297</v>
      </c>
      <c r="AL170" s="12" t="s">
        <v>1297</v>
      </c>
      <c r="AM170" s="12" t="s">
        <v>1297</v>
      </c>
      <c r="AN170" t="s">
        <v>219</v>
      </c>
      <c r="AO170" t="s">
        <v>219</v>
      </c>
      <c r="AP170" t="s">
        <v>229</v>
      </c>
      <c r="AQ170" t="s">
        <v>230</v>
      </c>
      <c r="AR170" t="s">
        <v>273</v>
      </c>
      <c r="AS170" t="s">
        <v>274</v>
      </c>
      <c r="AT170" t="s">
        <v>220</v>
      </c>
      <c r="AU170" t="s">
        <v>233</v>
      </c>
      <c r="AV170" t="s">
        <v>1871</v>
      </c>
      <c r="AW170" t="s">
        <v>219</v>
      </c>
      <c r="AX170" t="s">
        <v>1703</v>
      </c>
      <c r="AY170" t="s">
        <v>219</v>
      </c>
      <c r="AZ170" t="s">
        <v>219</v>
      </c>
      <c r="BA170" t="s">
        <v>219</v>
      </c>
      <c r="BB170" t="s">
        <v>219</v>
      </c>
      <c r="BC170" t="s">
        <v>234</v>
      </c>
      <c r="BD170" s="12" t="s">
        <v>1297</v>
      </c>
      <c r="BE170" t="s">
        <v>267</v>
      </c>
      <c r="BF170" t="s">
        <v>1297</v>
      </c>
      <c r="BG170" t="s">
        <v>1297</v>
      </c>
      <c r="BH170" t="s">
        <v>260</v>
      </c>
      <c r="BI170" t="s">
        <v>268</v>
      </c>
      <c r="BJ170" t="s">
        <v>277</v>
      </c>
      <c r="BK170" t="s">
        <v>1297</v>
      </c>
      <c r="BL170" t="s">
        <v>229</v>
      </c>
      <c r="BM170" t="s">
        <v>219</v>
      </c>
      <c r="BN170" t="s">
        <v>610</v>
      </c>
      <c r="BO170" t="s">
        <v>219</v>
      </c>
      <c r="BP170" t="s">
        <v>219</v>
      </c>
      <c r="BQ170" t="s">
        <v>1297</v>
      </c>
      <c r="BR170" t="s">
        <v>240</v>
      </c>
      <c r="BS170" t="s">
        <v>1703</v>
      </c>
      <c r="BT170" t="s">
        <v>1703</v>
      </c>
      <c r="BU170" t="s">
        <v>219</v>
      </c>
      <c r="BV170" t="s">
        <v>241</v>
      </c>
      <c r="BW170" t="s">
        <v>220</v>
      </c>
      <c r="BX170" t="s">
        <v>219</v>
      </c>
      <c r="BY170">
        <v>790632886142</v>
      </c>
      <c r="BZ170" t="s">
        <v>242</v>
      </c>
      <c r="CA170" t="s">
        <v>1703</v>
      </c>
      <c r="CB170" s="14">
        <v>45173.248552974503</v>
      </c>
      <c r="CC170" t="s">
        <v>1703</v>
      </c>
      <c r="CD170" t="s">
        <v>1703</v>
      </c>
      <c r="CE170">
        <f>IFERROR(VLOOKUP(Table2[[#This Row],[Overall Rep Satisfaction]],$CS$2:$CV$21,2,FALSE),"")</f>
        <v>0</v>
      </c>
      <c r="CF170">
        <f>IFERROR(VLOOKUP(Table2[[#This Row],[Overall Rep Satisfaction]],$CS$2:$CV$21,3,FALSE),"")</f>
        <v>0</v>
      </c>
      <c r="CG170">
        <f>IFERROR(VLOOKUP(Table2[[#This Row],[Overall Rep Satisfaction]],$CS$2:$CV$21,4,FALSE),"")</f>
        <v>1</v>
      </c>
      <c r="CH170">
        <f>IFERROR(SUM(Table2[[#This Row],[Promoter]:[Detractor]],),"")</f>
        <v>1</v>
      </c>
      <c r="CI170" t="str">
        <f>TEXT(MONTH(Table2[[#This Row],[Survey Date]]),"##")&amp;" - "&amp;TEXT(Table2[[#This Row],[Survey Date]],"MMMM")</f>
        <v>9 - September</v>
      </c>
      <c r="CJ170" t="str">
        <f>TEXT(Table2[[#This Row],[Survey Date]],"DD-MMMM")</f>
        <v>03-September</v>
      </c>
      <c r="CK170" t="str">
        <f>"WK "&amp;WEEKNUM(Table2[[#This Row],[Survey Date]],1)</f>
        <v>WK 36</v>
      </c>
      <c r="CL170" t="str">
        <f>VLOOKUP(Table2[[#This Row],[ATTUID]],Roster!C:F,4,FALSE)</f>
        <v>Super 5</v>
      </c>
      <c r="CM170" t="str">
        <f>VLOOKUP(Table2[[#This Row],[ATTUID]],Roster!C:J,8,FALSE)</f>
        <v>agent 28</v>
      </c>
      <c r="CN170" t="str">
        <f>VLOOKUP(Table2[[#This Row],[ATTUID]],Roster!C:X,22,FALSE)</f>
        <v>Wave 17</v>
      </c>
      <c r="CO170">
        <f>IF(Table2[[#This Row],[Request Resolved]]="Yes",1,0)</f>
        <v>1</v>
      </c>
      <c r="CP170">
        <f>IF(Table2[[#This Row],[Request Resolved]]="No",1,0)</f>
        <v>0</v>
      </c>
    </row>
    <row r="171" spans="1:94" x14ac:dyDescent="0.25">
      <c r="A171" s="35">
        <v>124206</v>
      </c>
      <c r="B171" s="12" t="s">
        <v>1297</v>
      </c>
      <c r="C171" s="12" t="s">
        <v>1297</v>
      </c>
      <c r="D171" s="12" t="s">
        <v>1297</v>
      </c>
      <c r="E171" t="s">
        <v>1213</v>
      </c>
      <c r="F171" t="s">
        <v>1379</v>
      </c>
      <c r="G171" s="35">
        <v>80347</v>
      </c>
      <c r="H171" t="s">
        <v>219</v>
      </c>
      <c r="I171" s="35">
        <v>328512</v>
      </c>
      <c r="J171" t="s">
        <v>219</v>
      </c>
      <c r="K171" s="14">
        <v>45172.469444444403</v>
      </c>
      <c r="L171" s="14">
        <v>45171.668055555601</v>
      </c>
      <c r="M171" s="15" t="s">
        <v>220</v>
      </c>
      <c r="N171" s="15" t="s">
        <v>229</v>
      </c>
      <c r="O171" s="15" t="s">
        <v>220</v>
      </c>
      <c r="P171" s="15" t="s">
        <v>334</v>
      </c>
      <c r="Q171" s="15" t="s">
        <v>611</v>
      </c>
      <c r="R171" s="15" t="s">
        <v>219</v>
      </c>
      <c r="S171" s="15" t="s">
        <v>223</v>
      </c>
      <c r="T171" s="15" t="s">
        <v>316</v>
      </c>
      <c r="U171" s="15" t="s">
        <v>219</v>
      </c>
      <c r="V171" t="s">
        <v>309</v>
      </c>
      <c r="W171" t="s">
        <v>225</v>
      </c>
      <c r="X171" t="s">
        <v>309</v>
      </c>
      <c r="Y171" t="s">
        <v>225</v>
      </c>
      <c r="Z171" t="s">
        <v>317</v>
      </c>
      <c r="AA171" t="s">
        <v>219</v>
      </c>
      <c r="AB171" t="s">
        <v>317</v>
      </c>
      <c r="AC171" t="s">
        <v>219</v>
      </c>
      <c r="AD171" s="12" t="s">
        <v>1297</v>
      </c>
      <c r="AE171" t="s">
        <v>227</v>
      </c>
      <c r="AF171" s="12" t="s">
        <v>1297</v>
      </c>
      <c r="AG171" t="s">
        <v>1703</v>
      </c>
      <c r="AH171" t="s">
        <v>228</v>
      </c>
      <c r="AI171" s="12" t="s">
        <v>1297</v>
      </c>
      <c r="AJ171" s="12" t="s">
        <v>1297</v>
      </c>
      <c r="AK171" s="12" t="s">
        <v>1297</v>
      </c>
      <c r="AL171" s="12" t="s">
        <v>1297</v>
      </c>
      <c r="AM171" s="12" t="s">
        <v>1297</v>
      </c>
      <c r="AN171" t="s">
        <v>219</v>
      </c>
      <c r="AO171" t="s">
        <v>219</v>
      </c>
      <c r="AP171" t="s">
        <v>229</v>
      </c>
      <c r="AQ171" t="s">
        <v>230</v>
      </c>
      <c r="AR171" t="s">
        <v>247</v>
      </c>
      <c r="AS171" t="s">
        <v>383</v>
      </c>
      <c r="AT171" t="s">
        <v>220</v>
      </c>
      <c r="AU171" t="s">
        <v>233</v>
      </c>
      <c r="AV171" t="s">
        <v>1872</v>
      </c>
      <c r="AW171" t="s">
        <v>219</v>
      </c>
      <c r="AX171" t="s">
        <v>1703</v>
      </c>
      <c r="AY171" t="s">
        <v>219</v>
      </c>
      <c r="AZ171" t="s">
        <v>219</v>
      </c>
      <c r="BA171" t="s">
        <v>219</v>
      </c>
      <c r="BB171" t="s">
        <v>219</v>
      </c>
      <c r="BC171" t="s">
        <v>234</v>
      </c>
      <c r="BD171" s="12" t="s">
        <v>1297</v>
      </c>
      <c r="BE171" t="s">
        <v>267</v>
      </c>
      <c r="BF171" t="s">
        <v>1297</v>
      </c>
      <c r="BG171" t="s">
        <v>1297</v>
      </c>
      <c r="BH171" t="s">
        <v>275</v>
      </c>
      <c r="BI171" t="s">
        <v>492</v>
      </c>
      <c r="BJ171" t="s">
        <v>269</v>
      </c>
      <c r="BK171" t="s">
        <v>1297</v>
      </c>
      <c r="BL171" t="s">
        <v>229</v>
      </c>
      <c r="BM171" t="s">
        <v>219</v>
      </c>
      <c r="BN171" t="s">
        <v>612</v>
      </c>
      <c r="BO171" t="s">
        <v>219</v>
      </c>
      <c r="BP171" t="s">
        <v>219</v>
      </c>
      <c r="BQ171" t="s">
        <v>1297</v>
      </c>
      <c r="BR171" t="s">
        <v>279</v>
      </c>
      <c r="BS171" t="s">
        <v>1703</v>
      </c>
      <c r="BT171" t="s">
        <v>1703</v>
      </c>
      <c r="BU171" t="s">
        <v>219</v>
      </c>
      <c r="BV171" t="s">
        <v>241</v>
      </c>
      <c r="BW171" t="s">
        <v>220</v>
      </c>
      <c r="BX171" t="s">
        <v>219</v>
      </c>
      <c r="BY171">
        <v>800069560198</v>
      </c>
      <c r="BZ171" t="s">
        <v>242</v>
      </c>
      <c r="CA171" t="s">
        <v>1703</v>
      </c>
      <c r="CB171" s="14">
        <v>45173.248552974503</v>
      </c>
      <c r="CC171" t="s">
        <v>1703</v>
      </c>
      <c r="CD171" t="s">
        <v>1703</v>
      </c>
      <c r="CE171">
        <f>IFERROR(VLOOKUP(Table2[[#This Row],[Overall Rep Satisfaction]],$CS$2:$CV$21,2,FALSE),"")</f>
        <v>1</v>
      </c>
      <c r="CF171">
        <f>IFERROR(VLOOKUP(Table2[[#This Row],[Overall Rep Satisfaction]],$CS$2:$CV$21,3,FALSE),"")</f>
        <v>0</v>
      </c>
      <c r="CG171">
        <f>IFERROR(VLOOKUP(Table2[[#This Row],[Overall Rep Satisfaction]],$CS$2:$CV$21,4,FALSE),"")</f>
        <v>0</v>
      </c>
      <c r="CH171">
        <f>IFERROR(SUM(Table2[[#This Row],[Promoter]:[Detractor]],),"")</f>
        <v>1</v>
      </c>
      <c r="CI171" t="str">
        <f>TEXT(MONTH(Table2[[#This Row],[Survey Date]]),"##")&amp;" - "&amp;TEXT(Table2[[#This Row],[Survey Date]],"MMMM")</f>
        <v>9 - September</v>
      </c>
      <c r="CJ171" t="str">
        <f>TEXT(Table2[[#This Row],[Survey Date]],"DD-MMMM")</f>
        <v>03-September</v>
      </c>
      <c r="CK171" t="str">
        <f>"WK "&amp;WEEKNUM(Table2[[#This Row],[Survey Date]],1)</f>
        <v>WK 36</v>
      </c>
      <c r="CL171" t="str">
        <f>VLOOKUP(Table2[[#This Row],[ATTUID]],Roster!C:F,4,FALSE)</f>
        <v>Super 5</v>
      </c>
      <c r="CM171" t="str">
        <f>VLOOKUP(Table2[[#This Row],[ATTUID]],Roster!C:J,8,FALSE)</f>
        <v>agent 82</v>
      </c>
      <c r="CN171" t="str">
        <f>VLOOKUP(Table2[[#This Row],[ATTUID]],Roster!C:X,22,FALSE)</f>
        <v>Wave 27</v>
      </c>
      <c r="CO171">
        <f>IF(Table2[[#This Row],[Request Resolved]]="Yes",1,0)</f>
        <v>0</v>
      </c>
      <c r="CP171">
        <f>IF(Table2[[#This Row],[Request Resolved]]="No",1,0)</f>
        <v>1</v>
      </c>
    </row>
    <row r="172" spans="1:94" x14ac:dyDescent="0.25">
      <c r="A172" s="35">
        <v>841206</v>
      </c>
      <c r="B172" s="12" t="s">
        <v>1297</v>
      </c>
      <c r="C172" s="12" t="s">
        <v>1297</v>
      </c>
      <c r="D172" s="12" t="s">
        <v>1297</v>
      </c>
      <c r="E172" t="s">
        <v>1275</v>
      </c>
      <c r="F172" t="s">
        <v>1449</v>
      </c>
      <c r="G172" s="35">
        <v>337302</v>
      </c>
      <c r="H172" t="s">
        <v>219</v>
      </c>
      <c r="I172" s="35">
        <v>686464</v>
      </c>
      <c r="J172" t="s">
        <v>219</v>
      </c>
      <c r="K172" s="14">
        <v>45172.469444444403</v>
      </c>
      <c r="L172" s="14">
        <v>45171.629861111098</v>
      </c>
      <c r="M172" s="15" t="s">
        <v>220</v>
      </c>
      <c r="N172" s="15" t="s">
        <v>220</v>
      </c>
      <c r="O172" s="15" t="s">
        <v>220</v>
      </c>
      <c r="P172" s="15" t="s">
        <v>221</v>
      </c>
      <c r="Q172" s="15" t="s">
        <v>219</v>
      </c>
      <c r="R172" s="15" t="s">
        <v>219</v>
      </c>
      <c r="S172" s="15" t="s">
        <v>221</v>
      </c>
      <c r="T172" s="15" t="s">
        <v>221</v>
      </c>
      <c r="U172" s="15" t="s">
        <v>219</v>
      </c>
      <c r="V172" t="s">
        <v>224</v>
      </c>
      <c r="W172" t="s">
        <v>254</v>
      </c>
      <c r="X172" t="s">
        <v>224</v>
      </c>
      <c r="Y172" t="s">
        <v>254</v>
      </c>
      <c r="Z172" t="s">
        <v>226</v>
      </c>
      <c r="AA172" t="s">
        <v>219</v>
      </c>
      <c r="AB172" t="s">
        <v>226</v>
      </c>
      <c r="AC172" t="s">
        <v>219</v>
      </c>
      <c r="AD172" s="12" t="s">
        <v>1297</v>
      </c>
      <c r="AE172" t="s">
        <v>227</v>
      </c>
      <c r="AF172" s="12" t="s">
        <v>1297</v>
      </c>
      <c r="AG172" t="s">
        <v>1703</v>
      </c>
      <c r="AH172" t="s">
        <v>228</v>
      </c>
      <c r="AI172" s="12" t="s">
        <v>1297</v>
      </c>
      <c r="AJ172" s="12" t="s">
        <v>1297</v>
      </c>
      <c r="AK172" s="12" t="s">
        <v>1297</v>
      </c>
      <c r="AL172" s="12" t="s">
        <v>1297</v>
      </c>
      <c r="AM172" s="12" t="s">
        <v>1297</v>
      </c>
      <c r="AN172" t="s">
        <v>219</v>
      </c>
      <c r="AO172" t="s">
        <v>219</v>
      </c>
      <c r="AP172" t="s">
        <v>229</v>
      </c>
      <c r="AQ172" t="s">
        <v>230</v>
      </c>
      <c r="AR172" t="s">
        <v>247</v>
      </c>
      <c r="AS172" t="s">
        <v>485</v>
      </c>
      <c r="AT172" t="s">
        <v>220</v>
      </c>
      <c r="AU172" t="s">
        <v>233</v>
      </c>
      <c r="AV172" t="s">
        <v>1873</v>
      </c>
      <c r="AW172" t="s">
        <v>219</v>
      </c>
      <c r="AX172" t="s">
        <v>1703</v>
      </c>
      <c r="AY172" t="s">
        <v>219</v>
      </c>
      <c r="AZ172" t="s">
        <v>219</v>
      </c>
      <c r="BA172" t="s">
        <v>219</v>
      </c>
      <c r="BB172" t="s">
        <v>219</v>
      </c>
      <c r="BC172" t="s">
        <v>234</v>
      </c>
      <c r="BD172" s="12" t="s">
        <v>1297</v>
      </c>
      <c r="BE172" t="s">
        <v>267</v>
      </c>
      <c r="BF172" t="s">
        <v>1297</v>
      </c>
      <c r="BG172" t="s">
        <v>1297</v>
      </c>
      <c r="BH172" t="s">
        <v>236</v>
      </c>
      <c r="BI172" t="s">
        <v>250</v>
      </c>
      <c r="BJ172" t="s">
        <v>307</v>
      </c>
      <c r="BK172" t="s">
        <v>1297</v>
      </c>
      <c r="BL172" t="s">
        <v>229</v>
      </c>
      <c r="BM172" t="s">
        <v>219</v>
      </c>
      <c r="BN172" t="s">
        <v>252</v>
      </c>
      <c r="BO172" t="s">
        <v>219</v>
      </c>
      <c r="BP172" t="s">
        <v>219</v>
      </c>
      <c r="BQ172" t="s">
        <v>1297</v>
      </c>
      <c r="BR172" t="s">
        <v>240</v>
      </c>
      <c r="BS172" t="s">
        <v>1703</v>
      </c>
      <c r="BT172" t="s">
        <v>1703</v>
      </c>
      <c r="BU172" t="s">
        <v>219</v>
      </c>
      <c r="BV172" t="s">
        <v>241</v>
      </c>
      <c r="BW172" t="s">
        <v>220</v>
      </c>
      <c r="BX172" t="s">
        <v>219</v>
      </c>
      <c r="BY172">
        <v>800410021242</v>
      </c>
      <c r="BZ172" t="s">
        <v>242</v>
      </c>
      <c r="CA172" t="s">
        <v>1703</v>
      </c>
      <c r="CB172" s="14">
        <v>45174.243825613397</v>
      </c>
      <c r="CC172" t="s">
        <v>1703</v>
      </c>
      <c r="CD172" t="s">
        <v>1703</v>
      </c>
      <c r="CE172">
        <f>IFERROR(VLOOKUP(Table2[[#This Row],[Overall Rep Satisfaction]],$CS$2:$CV$21,2,FALSE),"")</f>
        <v>0</v>
      </c>
      <c r="CF172">
        <f>IFERROR(VLOOKUP(Table2[[#This Row],[Overall Rep Satisfaction]],$CS$2:$CV$21,3,FALSE),"")</f>
        <v>0</v>
      </c>
      <c r="CG172">
        <f>IFERROR(VLOOKUP(Table2[[#This Row],[Overall Rep Satisfaction]],$CS$2:$CV$21,4,FALSE),"")</f>
        <v>1</v>
      </c>
      <c r="CH172">
        <f>IFERROR(SUM(Table2[[#This Row],[Promoter]:[Detractor]],),"")</f>
        <v>1</v>
      </c>
      <c r="CI172" t="str">
        <f>TEXT(MONTH(Table2[[#This Row],[Survey Date]]),"##")&amp;" - "&amp;TEXT(Table2[[#This Row],[Survey Date]],"MMMM")</f>
        <v>9 - September</v>
      </c>
      <c r="CJ172" t="str">
        <f>TEXT(Table2[[#This Row],[Survey Date]],"DD-MMMM")</f>
        <v>03-September</v>
      </c>
      <c r="CK172" t="str">
        <f>"WK "&amp;WEEKNUM(Table2[[#This Row],[Survey Date]],1)</f>
        <v>WK 36</v>
      </c>
      <c r="CL172" t="str">
        <f>VLOOKUP(Table2[[#This Row],[ATTUID]],Roster!C:F,4,FALSE)</f>
        <v>Super 1</v>
      </c>
      <c r="CM172" t="str">
        <f>VLOOKUP(Table2[[#This Row],[ATTUID]],Roster!C:J,8,FALSE)</f>
        <v>agent 152</v>
      </c>
      <c r="CN172" t="str">
        <f>VLOOKUP(Table2[[#This Row],[ATTUID]],Roster!C:X,22,FALSE)</f>
        <v>Wave 4</v>
      </c>
      <c r="CO172">
        <f>IF(Table2[[#This Row],[Request Resolved]]="Yes",1,0)</f>
        <v>1</v>
      </c>
      <c r="CP172">
        <f>IF(Table2[[#This Row],[Request Resolved]]="No",1,0)</f>
        <v>0</v>
      </c>
    </row>
    <row r="173" spans="1:94" x14ac:dyDescent="0.25">
      <c r="A173" s="35">
        <v>109206</v>
      </c>
      <c r="B173" s="12" t="s">
        <v>1297</v>
      </c>
      <c r="C173" s="12" t="s">
        <v>1297</v>
      </c>
      <c r="D173" s="12" t="s">
        <v>1297</v>
      </c>
      <c r="E173" t="s">
        <v>1213</v>
      </c>
      <c r="F173" t="s">
        <v>1379</v>
      </c>
      <c r="G173" s="35">
        <v>637337</v>
      </c>
      <c r="H173" t="s">
        <v>219</v>
      </c>
      <c r="I173" s="35">
        <v>832578</v>
      </c>
      <c r="J173" t="s">
        <v>219</v>
      </c>
      <c r="K173" s="14">
        <v>45172.470138888901</v>
      </c>
      <c r="L173" s="14">
        <v>45171.847222222197</v>
      </c>
      <c r="M173" s="15" t="s">
        <v>220</v>
      </c>
      <c r="N173" s="15" t="s">
        <v>220</v>
      </c>
      <c r="O173" s="15" t="s">
        <v>220</v>
      </c>
      <c r="P173" s="15" t="s">
        <v>613</v>
      </c>
      <c r="Q173" s="15" t="s">
        <v>614</v>
      </c>
      <c r="R173" s="15" t="s">
        <v>219</v>
      </c>
      <c r="S173" s="15" t="s">
        <v>615</v>
      </c>
      <c r="T173" s="15" t="s">
        <v>221</v>
      </c>
      <c r="U173" s="15" t="s">
        <v>219</v>
      </c>
      <c r="V173" t="s">
        <v>265</v>
      </c>
      <c r="W173" t="s">
        <v>309</v>
      </c>
      <c r="X173" t="s">
        <v>265</v>
      </c>
      <c r="Y173" t="s">
        <v>309</v>
      </c>
      <c r="Z173" t="s">
        <v>226</v>
      </c>
      <c r="AA173" t="s">
        <v>219</v>
      </c>
      <c r="AB173" t="s">
        <v>226</v>
      </c>
      <c r="AC173" t="s">
        <v>219</v>
      </c>
      <c r="AD173" s="12" t="s">
        <v>1297</v>
      </c>
      <c r="AE173" t="s">
        <v>227</v>
      </c>
      <c r="AF173" s="12" t="s">
        <v>1297</v>
      </c>
      <c r="AG173" t="s">
        <v>1703</v>
      </c>
      <c r="AH173" t="s">
        <v>228</v>
      </c>
      <c r="AI173" s="12" t="s">
        <v>1297</v>
      </c>
      <c r="AJ173" s="12" t="s">
        <v>1297</v>
      </c>
      <c r="AK173" s="12" t="s">
        <v>1297</v>
      </c>
      <c r="AL173" s="12" t="s">
        <v>1297</v>
      </c>
      <c r="AM173" s="12" t="s">
        <v>1297</v>
      </c>
      <c r="AN173" t="s">
        <v>219</v>
      </c>
      <c r="AO173" t="s">
        <v>219</v>
      </c>
      <c r="AP173" t="s">
        <v>229</v>
      </c>
      <c r="AQ173" t="s">
        <v>230</v>
      </c>
      <c r="AR173" t="s">
        <v>273</v>
      </c>
      <c r="AS173" t="s">
        <v>352</v>
      </c>
      <c r="AT173" t="s">
        <v>220</v>
      </c>
      <c r="AU173" t="s">
        <v>233</v>
      </c>
      <c r="AV173" t="s">
        <v>1874</v>
      </c>
      <c r="AW173" t="s">
        <v>219</v>
      </c>
      <c r="AX173" t="s">
        <v>1703</v>
      </c>
      <c r="AY173" t="s">
        <v>219</v>
      </c>
      <c r="AZ173" t="s">
        <v>219</v>
      </c>
      <c r="BA173" t="s">
        <v>219</v>
      </c>
      <c r="BB173" t="s">
        <v>219</v>
      </c>
      <c r="BC173" t="s">
        <v>234</v>
      </c>
      <c r="BD173" s="12" t="s">
        <v>1297</v>
      </c>
      <c r="BE173" t="s">
        <v>451</v>
      </c>
      <c r="BF173" t="s">
        <v>1297</v>
      </c>
      <c r="BG173" t="s">
        <v>1297</v>
      </c>
      <c r="BH173" t="s">
        <v>543</v>
      </c>
      <c r="BI173" t="s">
        <v>544</v>
      </c>
      <c r="BJ173" t="s">
        <v>353</v>
      </c>
      <c r="BK173" t="s">
        <v>1297</v>
      </c>
      <c r="BL173" t="s">
        <v>229</v>
      </c>
      <c r="BM173" t="s">
        <v>219</v>
      </c>
      <c r="BN173" t="s">
        <v>555</v>
      </c>
      <c r="BO173" t="s">
        <v>219</v>
      </c>
      <c r="BP173" t="s">
        <v>219</v>
      </c>
      <c r="BQ173" t="s">
        <v>1297</v>
      </c>
      <c r="BR173" t="s">
        <v>279</v>
      </c>
      <c r="BS173" t="s">
        <v>1703</v>
      </c>
      <c r="BT173" t="s">
        <v>1703</v>
      </c>
      <c r="BU173" t="s">
        <v>219</v>
      </c>
      <c r="BV173" t="s">
        <v>241</v>
      </c>
      <c r="BW173" t="s">
        <v>220</v>
      </c>
      <c r="BX173" t="s">
        <v>219</v>
      </c>
      <c r="BY173">
        <v>800199634909</v>
      </c>
      <c r="BZ173" t="s">
        <v>242</v>
      </c>
      <c r="CA173" t="s">
        <v>1703</v>
      </c>
      <c r="CB173" s="14">
        <v>45173.248552974503</v>
      </c>
      <c r="CC173" t="s">
        <v>1703</v>
      </c>
      <c r="CD173" t="s">
        <v>1703</v>
      </c>
      <c r="CE173">
        <f>IFERROR(VLOOKUP(Table2[[#This Row],[Overall Rep Satisfaction]],$CS$2:$CV$21,2,FALSE),"")</f>
        <v>0</v>
      </c>
      <c r="CF173">
        <f>IFERROR(VLOOKUP(Table2[[#This Row],[Overall Rep Satisfaction]],$CS$2:$CV$21,3,FALSE),"")</f>
        <v>1</v>
      </c>
      <c r="CG173">
        <f>IFERROR(VLOOKUP(Table2[[#This Row],[Overall Rep Satisfaction]],$CS$2:$CV$21,4,FALSE),"")</f>
        <v>0</v>
      </c>
      <c r="CH173">
        <f>IFERROR(SUM(Table2[[#This Row],[Promoter]:[Detractor]],),"")</f>
        <v>1</v>
      </c>
      <c r="CI173" t="str">
        <f>TEXT(MONTH(Table2[[#This Row],[Survey Date]]),"##")&amp;" - "&amp;TEXT(Table2[[#This Row],[Survey Date]],"MMMM")</f>
        <v>9 - September</v>
      </c>
      <c r="CJ173" t="str">
        <f>TEXT(Table2[[#This Row],[Survey Date]],"DD-MMMM")</f>
        <v>03-September</v>
      </c>
      <c r="CK173" t="str">
        <f>"WK "&amp;WEEKNUM(Table2[[#This Row],[Survey Date]],1)</f>
        <v>WK 36</v>
      </c>
      <c r="CL173" t="str">
        <f>VLOOKUP(Table2[[#This Row],[ATTUID]],Roster!C:F,4,FALSE)</f>
        <v>Super 5</v>
      </c>
      <c r="CM173" t="str">
        <f>VLOOKUP(Table2[[#This Row],[ATTUID]],Roster!C:J,8,FALSE)</f>
        <v>agent 82</v>
      </c>
      <c r="CN173" t="str">
        <f>VLOOKUP(Table2[[#This Row],[ATTUID]],Roster!C:X,22,FALSE)</f>
        <v>Wave 27</v>
      </c>
      <c r="CO173">
        <f>IF(Table2[[#This Row],[Request Resolved]]="Yes",1,0)</f>
        <v>1</v>
      </c>
      <c r="CP173">
        <f>IF(Table2[[#This Row],[Request Resolved]]="No",1,0)</f>
        <v>0</v>
      </c>
    </row>
    <row r="174" spans="1:94" x14ac:dyDescent="0.25">
      <c r="A174" s="35">
        <v>88206</v>
      </c>
      <c r="B174" s="12" t="s">
        <v>1297</v>
      </c>
      <c r="C174" s="12" t="s">
        <v>1297</v>
      </c>
      <c r="D174" s="12" t="s">
        <v>1297</v>
      </c>
      <c r="E174" t="s">
        <v>1164</v>
      </c>
      <c r="F174" t="s">
        <v>1329</v>
      </c>
      <c r="G174" s="35">
        <v>578765</v>
      </c>
      <c r="H174" t="s">
        <v>219</v>
      </c>
      <c r="I174" s="35">
        <v>244243</v>
      </c>
      <c r="J174" t="s">
        <v>219</v>
      </c>
      <c r="K174" s="14">
        <v>45172.470833333296</v>
      </c>
      <c r="L174" s="14">
        <v>45171.768750000003</v>
      </c>
      <c r="M174" s="15" t="s">
        <v>220</v>
      </c>
      <c r="N174" s="15" t="s">
        <v>220</v>
      </c>
      <c r="O174" s="15" t="s">
        <v>220</v>
      </c>
      <c r="P174" s="15" t="s">
        <v>223</v>
      </c>
      <c r="Q174" s="15" t="s">
        <v>324</v>
      </c>
      <c r="R174" s="15" t="s">
        <v>219</v>
      </c>
      <c r="S174" s="15" t="s">
        <v>223</v>
      </c>
      <c r="T174" s="15" t="s">
        <v>221</v>
      </c>
      <c r="U174" s="15" t="s">
        <v>219</v>
      </c>
      <c r="V174" t="s">
        <v>265</v>
      </c>
      <c r="W174" t="s">
        <v>225</v>
      </c>
      <c r="X174" t="s">
        <v>265</v>
      </c>
      <c r="Y174" t="s">
        <v>225</v>
      </c>
      <c r="Z174" t="s">
        <v>226</v>
      </c>
      <c r="AA174" t="s">
        <v>219</v>
      </c>
      <c r="AB174" t="s">
        <v>226</v>
      </c>
      <c r="AC174" t="s">
        <v>219</v>
      </c>
      <c r="AD174" s="12" t="s">
        <v>1297</v>
      </c>
      <c r="AE174" t="s">
        <v>227</v>
      </c>
      <c r="AF174" s="12" t="s">
        <v>1297</v>
      </c>
      <c r="AG174" t="s">
        <v>1703</v>
      </c>
      <c r="AH174" t="s">
        <v>228</v>
      </c>
      <c r="AI174" s="12" t="s">
        <v>1297</v>
      </c>
      <c r="AJ174" s="12" t="s">
        <v>1297</v>
      </c>
      <c r="AK174" s="12" t="s">
        <v>1297</v>
      </c>
      <c r="AL174" s="12" t="s">
        <v>1297</v>
      </c>
      <c r="AM174" s="12" t="s">
        <v>1297</v>
      </c>
      <c r="AN174" t="s">
        <v>219</v>
      </c>
      <c r="AO174" t="s">
        <v>219</v>
      </c>
      <c r="AP174" t="s">
        <v>229</v>
      </c>
      <c r="AQ174" t="s">
        <v>230</v>
      </c>
      <c r="AR174" t="s">
        <v>281</v>
      </c>
      <c r="AS174" t="s">
        <v>282</v>
      </c>
      <c r="AT174" t="s">
        <v>220</v>
      </c>
      <c r="AU174" t="s">
        <v>233</v>
      </c>
      <c r="AV174" t="s">
        <v>1875</v>
      </c>
      <c r="AW174" t="s">
        <v>219</v>
      </c>
      <c r="AX174" t="s">
        <v>1703</v>
      </c>
      <c r="AY174" t="s">
        <v>219</v>
      </c>
      <c r="AZ174" t="s">
        <v>219</v>
      </c>
      <c r="BA174" t="s">
        <v>219</v>
      </c>
      <c r="BB174" t="s">
        <v>219</v>
      </c>
      <c r="BC174" t="s">
        <v>234</v>
      </c>
      <c r="BD174" s="12" t="s">
        <v>1297</v>
      </c>
      <c r="BE174" t="s">
        <v>476</v>
      </c>
      <c r="BF174" t="s">
        <v>1297</v>
      </c>
      <c r="BG174" t="s">
        <v>1297</v>
      </c>
      <c r="BH174" t="s">
        <v>344</v>
      </c>
      <c r="BI174" t="s">
        <v>616</v>
      </c>
      <c r="BJ174" t="s">
        <v>288</v>
      </c>
      <c r="BK174" t="s">
        <v>1297</v>
      </c>
      <c r="BL174" t="s">
        <v>229</v>
      </c>
      <c r="BM174" t="s">
        <v>219</v>
      </c>
      <c r="BN174" t="s">
        <v>617</v>
      </c>
      <c r="BO174" t="s">
        <v>219</v>
      </c>
      <c r="BP174" t="s">
        <v>219</v>
      </c>
      <c r="BQ174" t="s">
        <v>1297</v>
      </c>
      <c r="BR174" t="s">
        <v>240</v>
      </c>
      <c r="BS174" t="s">
        <v>1703</v>
      </c>
      <c r="BT174" t="s">
        <v>1703</v>
      </c>
      <c r="BU174" t="s">
        <v>219</v>
      </c>
      <c r="BV174" t="s">
        <v>241</v>
      </c>
      <c r="BW174" t="s">
        <v>220</v>
      </c>
      <c r="BX174" t="s">
        <v>219</v>
      </c>
      <c r="BY174">
        <v>790487116481</v>
      </c>
      <c r="BZ174" t="s">
        <v>242</v>
      </c>
      <c r="CA174" t="s">
        <v>1703</v>
      </c>
      <c r="CB174" s="14">
        <v>45173.248552974503</v>
      </c>
      <c r="CC174" t="s">
        <v>1703</v>
      </c>
      <c r="CD174" t="s">
        <v>1703</v>
      </c>
      <c r="CE174">
        <f>IFERROR(VLOOKUP(Table2[[#This Row],[Overall Rep Satisfaction]],$CS$2:$CV$21,2,FALSE),"")</f>
        <v>1</v>
      </c>
      <c r="CF174">
        <f>IFERROR(VLOOKUP(Table2[[#This Row],[Overall Rep Satisfaction]],$CS$2:$CV$21,3,FALSE),"")</f>
        <v>0</v>
      </c>
      <c r="CG174">
        <f>IFERROR(VLOOKUP(Table2[[#This Row],[Overall Rep Satisfaction]],$CS$2:$CV$21,4,FALSE),"")</f>
        <v>0</v>
      </c>
      <c r="CH174">
        <f>IFERROR(SUM(Table2[[#This Row],[Promoter]:[Detractor]],),"")</f>
        <v>1</v>
      </c>
      <c r="CI174" t="str">
        <f>TEXT(MONTH(Table2[[#This Row],[Survey Date]]),"##")&amp;" - "&amp;TEXT(Table2[[#This Row],[Survey Date]],"MMMM")</f>
        <v>9 - September</v>
      </c>
      <c r="CJ174" t="str">
        <f>TEXT(Table2[[#This Row],[Survey Date]],"DD-MMMM")</f>
        <v>03-September</v>
      </c>
      <c r="CK174" t="str">
        <f>"WK "&amp;WEEKNUM(Table2[[#This Row],[Survey Date]],1)</f>
        <v>WK 36</v>
      </c>
      <c r="CL174" t="str">
        <f>VLOOKUP(Table2[[#This Row],[ATTUID]],Roster!C:F,4,FALSE)</f>
        <v>Super 8</v>
      </c>
      <c r="CM174" t="str">
        <f>VLOOKUP(Table2[[#This Row],[ATTUID]],Roster!C:J,8,FALSE)</f>
        <v>agent 32</v>
      </c>
      <c r="CN174" t="str">
        <f>VLOOKUP(Table2[[#This Row],[ATTUID]],Roster!C:X,22,FALSE)</f>
        <v>Wave 18</v>
      </c>
      <c r="CO174">
        <f>IF(Table2[[#This Row],[Request Resolved]]="Yes",1,0)</f>
        <v>1</v>
      </c>
      <c r="CP174">
        <f>IF(Table2[[#This Row],[Request Resolved]]="No",1,0)</f>
        <v>0</v>
      </c>
    </row>
    <row r="175" spans="1:94" x14ac:dyDescent="0.25">
      <c r="A175" s="35">
        <v>858206</v>
      </c>
      <c r="B175" s="12" t="s">
        <v>1297</v>
      </c>
      <c r="C175" s="12" t="s">
        <v>1297</v>
      </c>
      <c r="D175" s="12" t="s">
        <v>1297</v>
      </c>
      <c r="E175" t="s">
        <v>1165</v>
      </c>
      <c r="F175" t="s">
        <v>1330</v>
      </c>
      <c r="G175" s="35">
        <v>648601</v>
      </c>
      <c r="H175" t="s">
        <v>219</v>
      </c>
      <c r="I175" s="35">
        <v>110578</v>
      </c>
      <c r="J175" t="s">
        <v>219</v>
      </c>
      <c r="K175" s="14">
        <v>45172.470833333296</v>
      </c>
      <c r="L175" s="14">
        <v>45171.829861111102</v>
      </c>
      <c r="M175" s="15" t="s">
        <v>220</v>
      </c>
      <c r="N175" s="15" t="s">
        <v>220</v>
      </c>
      <c r="O175" s="15" t="s">
        <v>220</v>
      </c>
      <c r="P175" s="15" t="s">
        <v>223</v>
      </c>
      <c r="Q175" s="15" t="s">
        <v>219</v>
      </c>
      <c r="R175" s="15" t="s">
        <v>219</v>
      </c>
      <c r="S175" s="15" t="s">
        <v>223</v>
      </c>
      <c r="T175" s="15" t="s">
        <v>221</v>
      </c>
      <c r="U175" s="15" t="s">
        <v>219</v>
      </c>
      <c r="V175" t="s">
        <v>265</v>
      </c>
      <c r="W175" t="s">
        <v>225</v>
      </c>
      <c r="X175" t="s">
        <v>265</v>
      </c>
      <c r="Y175" t="s">
        <v>225</v>
      </c>
      <c r="Z175" t="s">
        <v>226</v>
      </c>
      <c r="AA175" t="s">
        <v>219</v>
      </c>
      <c r="AB175" t="s">
        <v>226</v>
      </c>
      <c r="AC175" t="s">
        <v>219</v>
      </c>
      <c r="AD175" s="12" t="s">
        <v>1297</v>
      </c>
      <c r="AE175" t="s">
        <v>227</v>
      </c>
      <c r="AF175" s="12" t="s">
        <v>1297</v>
      </c>
      <c r="AG175" t="s">
        <v>1703</v>
      </c>
      <c r="AH175" t="s">
        <v>228</v>
      </c>
      <c r="AI175" s="12" t="s">
        <v>1297</v>
      </c>
      <c r="AJ175" s="12" t="s">
        <v>1297</v>
      </c>
      <c r="AK175" s="12" t="s">
        <v>1297</v>
      </c>
      <c r="AL175" s="12" t="s">
        <v>1297</v>
      </c>
      <c r="AM175" s="12" t="s">
        <v>1297</v>
      </c>
      <c r="AN175" t="s">
        <v>219</v>
      </c>
      <c r="AO175" t="s">
        <v>219</v>
      </c>
      <c r="AP175" t="s">
        <v>229</v>
      </c>
      <c r="AQ175" t="s">
        <v>230</v>
      </c>
      <c r="AR175" t="s">
        <v>273</v>
      </c>
      <c r="AS175" t="s">
        <v>528</v>
      </c>
      <c r="AT175" t="s">
        <v>220</v>
      </c>
      <c r="AU175" t="s">
        <v>233</v>
      </c>
      <c r="AV175" t="s">
        <v>1876</v>
      </c>
      <c r="AW175" t="s">
        <v>219</v>
      </c>
      <c r="AX175" t="s">
        <v>1703</v>
      </c>
      <c r="AY175" t="s">
        <v>219</v>
      </c>
      <c r="AZ175" t="s">
        <v>219</v>
      </c>
      <c r="BA175" t="s">
        <v>219</v>
      </c>
      <c r="BB175" t="s">
        <v>219</v>
      </c>
      <c r="BC175" t="s">
        <v>234</v>
      </c>
      <c r="BD175" s="12" t="s">
        <v>1297</v>
      </c>
      <c r="BE175" t="s">
        <v>267</v>
      </c>
      <c r="BF175" t="s">
        <v>1297</v>
      </c>
      <c r="BG175" t="s">
        <v>1297</v>
      </c>
      <c r="BH175" t="s">
        <v>344</v>
      </c>
      <c r="BI175" t="s">
        <v>616</v>
      </c>
      <c r="BJ175" t="s">
        <v>353</v>
      </c>
      <c r="BK175" t="s">
        <v>1297</v>
      </c>
      <c r="BL175" t="s">
        <v>229</v>
      </c>
      <c r="BM175" t="s">
        <v>219</v>
      </c>
      <c r="BN175" t="s">
        <v>617</v>
      </c>
      <c r="BO175" t="s">
        <v>219</v>
      </c>
      <c r="BP175" t="s">
        <v>219</v>
      </c>
      <c r="BQ175" t="s">
        <v>1297</v>
      </c>
      <c r="BR175" t="s">
        <v>253</v>
      </c>
      <c r="BS175" t="s">
        <v>1703</v>
      </c>
      <c r="BT175" t="s">
        <v>1703</v>
      </c>
      <c r="BU175" t="s">
        <v>219</v>
      </c>
      <c r="BV175" t="s">
        <v>241</v>
      </c>
      <c r="BW175" t="s">
        <v>220</v>
      </c>
      <c r="BX175" t="s">
        <v>219</v>
      </c>
      <c r="BY175">
        <v>801099158868</v>
      </c>
      <c r="BZ175" t="s">
        <v>242</v>
      </c>
      <c r="CA175" t="s">
        <v>1703</v>
      </c>
      <c r="CB175" s="14">
        <v>45174.243825613397</v>
      </c>
      <c r="CC175" t="s">
        <v>1703</v>
      </c>
      <c r="CD175" t="s">
        <v>1703</v>
      </c>
      <c r="CE175">
        <f>IFERROR(VLOOKUP(Table2[[#This Row],[Overall Rep Satisfaction]],$CS$2:$CV$21,2,FALSE),"")</f>
        <v>1</v>
      </c>
      <c r="CF175">
        <f>IFERROR(VLOOKUP(Table2[[#This Row],[Overall Rep Satisfaction]],$CS$2:$CV$21,3,FALSE),"")</f>
        <v>0</v>
      </c>
      <c r="CG175">
        <f>IFERROR(VLOOKUP(Table2[[#This Row],[Overall Rep Satisfaction]],$CS$2:$CV$21,4,FALSE),"")</f>
        <v>0</v>
      </c>
      <c r="CH175">
        <f>IFERROR(SUM(Table2[[#This Row],[Promoter]:[Detractor]],),"")</f>
        <v>1</v>
      </c>
      <c r="CI175" t="str">
        <f>TEXT(MONTH(Table2[[#This Row],[Survey Date]]),"##")&amp;" - "&amp;TEXT(Table2[[#This Row],[Survey Date]],"MMMM")</f>
        <v>9 - September</v>
      </c>
      <c r="CJ175" t="str">
        <f>TEXT(Table2[[#This Row],[Survey Date]],"DD-MMMM")</f>
        <v>03-September</v>
      </c>
      <c r="CK175" t="str">
        <f>"WK "&amp;WEEKNUM(Table2[[#This Row],[Survey Date]],1)</f>
        <v>WK 36</v>
      </c>
      <c r="CL175" t="str">
        <f>VLOOKUP(Table2[[#This Row],[ATTUID]],Roster!C:F,4,FALSE)</f>
        <v>Super 6</v>
      </c>
      <c r="CM175" t="str">
        <f>VLOOKUP(Table2[[#This Row],[ATTUID]],Roster!C:J,8,FALSE)</f>
        <v>agent 33</v>
      </c>
      <c r="CN175" t="str">
        <f>VLOOKUP(Table2[[#This Row],[ATTUID]],Roster!C:X,22,FALSE)</f>
        <v>Wave 18</v>
      </c>
      <c r="CO175">
        <f>IF(Table2[[#This Row],[Request Resolved]]="Yes",1,0)</f>
        <v>1</v>
      </c>
      <c r="CP175">
        <f>IF(Table2[[#This Row],[Request Resolved]]="No",1,0)</f>
        <v>0</v>
      </c>
    </row>
    <row r="176" spans="1:94" x14ac:dyDescent="0.25">
      <c r="A176" s="35">
        <v>854206</v>
      </c>
      <c r="B176" s="12" t="s">
        <v>1297</v>
      </c>
      <c r="C176" s="12" t="s">
        <v>1297</v>
      </c>
      <c r="D176" s="12" t="s">
        <v>1297</v>
      </c>
      <c r="E176" t="s">
        <v>1188</v>
      </c>
      <c r="F176" t="s">
        <v>1353</v>
      </c>
      <c r="G176" s="35">
        <v>596802</v>
      </c>
      <c r="H176" t="s">
        <v>219</v>
      </c>
      <c r="I176" s="35">
        <v>569155</v>
      </c>
      <c r="J176" t="s">
        <v>219</v>
      </c>
      <c r="K176" s="14">
        <v>45172.471527777801</v>
      </c>
      <c r="L176" s="14">
        <v>45171.555555555598</v>
      </c>
      <c r="M176" s="15" t="s">
        <v>220</v>
      </c>
      <c r="N176" s="15" t="s">
        <v>220</v>
      </c>
      <c r="O176" s="15" t="s">
        <v>220</v>
      </c>
      <c r="P176" s="15" t="s">
        <v>223</v>
      </c>
      <c r="Q176" s="15" t="s">
        <v>219</v>
      </c>
      <c r="R176" s="15" t="s">
        <v>219</v>
      </c>
      <c r="S176" s="15" t="s">
        <v>223</v>
      </c>
      <c r="T176" s="15" t="s">
        <v>221</v>
      </c>
      <c r="U176" s="15" t="s">
        <v>219</v>
      </c>
      <c r="V176" t="s">
        <v>265</v>
      </c>
      <c r="W176" t="s">
        <v>225</v>
      </c>
      <c r="X176" t="s">
        <v>265</v>
      </c>
      <c r="Y176" t="s">
        <v>225</v>
      </c>
      <c r="Z176" t="s">
        <v>226</v>
      </c>
      <c r="AA176" t="s">
        <v>219</v>
      </c>
      <c r="AB176" t="s">
        <v>226</v>
      </c>
      <c r="AC176" t="s">
        <v>219</v>
      </c>
      <c r="AD176" s="12" t="s">
        <v>1297</v>
      </c>
      <c r="AE176" t="s">
        <v>227</v>
      </c>
      <c r="AF176" s="12" t="s">
        <v>1297</v>
      </c>
      <c r="AG176" t="s">
        <v>1703</v>
      </c>
      <c r="AH176" t="s">
        <v>228</v>
      </c>
      <c r="AI176" s="12" t="s">
        <v>1297</v>
      </c>
      <c r="AJ176" s="12" t="s">
        <v>1297</v>
      </c>
      <c r="AK176" s="12" t="s">
        <v>1297</v>
      </c>
      <c r="AL176" s="12" t="s">
        <v>1297</v>
      </c>
      <c r="AM176" s="12" t="s">
        <v>1297</v>
      </c>
      <c r="AN176" t="s">
        <v>219</v>
      </c>
      <c r="AO176" t="s">
        <v>219</v>
      </c>
      <c r="AP176" t="s">
        <v>229</v>
      </c>
      <c r="AQ176" t="s">
        <v>230</v>
      </c>
      <c r="AR176" t="s">
        <v>247</v>
      </c>
      <c r="AS176" t="s">
        <v>498</v>
      </c>
      <c r="AT176" t="s">
        <v>220</v>
      </c>
      <c r="AU176" t="s">
        <v>233</v>
      </c>
      <c r="AV176" t="s">
        <v>1877</v>
      </c>
      <c r="AW176" t="s">
        <v>2368</v>
      </c>
      <c r="AX176" t="s">
        <v>1703</v>
      </c>
      <c r="AY176" t="s">
        <v>219</v>
      </c>
      <c r="AZ176" t="s">
        <v>479</v>
      </c>
      <c r="BA176" t="s">
        <v>618</v>
      </c>
      <c r="BB176" t="s">
        <v>286</v>
      </c>
      <c r="BC176" t="s">
        <v>234</v>
      </c>
      <c r="BD176" s="12" t="s">
        <v>1297</v>
      </c>
      <c r="BE176" t="s">
        <v>304</v>
      </c>
      <c r="BF176" t="s">
        <v>1297</v>
      </c>
      <c r="BG176" t="s">
        <v>1297</v>
      </c>
      <c r="BH176" t="s">
        <v>300</v>
      </c>
      <c r="BI176" t="s">
        <v>301</v>
      </c>
      <c r="BJ176" t="s">
        <v>251</v>
      </c>
      <c r="BK176" t="s">
        <v>1297</v>
      </c>
      <c r="BL176" t="s">
        <v>229</v>
      </c>
      <c r="BM176" t="s">
        <v>219</v>
      </c>
      <c r="BN176" t="s">
        <v>303</v>
      </c>
      <c r="BO176" t="s">
        <v>219</v>
      </c>
      <c r="BP176" t="s">
        <v>219</v>
      </c>
      <c r="BQ176" t="s">
        <v>1297</v>
      </c>
      <c r="BR176" t="s">
        <v>240</v>
      </c>
      <c r="BS176" t="s">
        <v>1703</v>
      </c>
      <c r="BT176" t="s">
        <v>1703</v>
      </c>
      <c r="BU176" t="s">
        <v>219</v>
      </c>
      <c r="BV176" t="s">
        <v>241</v>
      </c>
      <c r="BW176" t="s">
        <v>220</v>
      </c>
      <c r="BX176" t="s">
        <v>219</v>
      </c>
      <c r="BY176">
        <v>790512848670</v>
      </c>
      <c r="BZ176" t="s">
        <v>242</v>
      </c>
      <c r="CA176" t="s">
        <v>1703</v>
      </c>
      <c r="CB176" s="14">
        <v>45174.243825613397</v>
      </c>
      <c r="CC176" t="s">
        <v>1703</v>
      </c>
      <c r="CD176" t="s">
        <v>1703</v>
      </c>
      <c r="CE176">
        <f>IFERROR(VLOOKUP(Table2[[#This Row],[Overall Rep Satisfaction]],$CS$2:$CV$21,2,FALSE),"")</f>
        <v>1</v>
      </c>
      <c r="CF176">
        <f>IFERROR(VLOOKUP(Table2[[#This Row],[Overall Rep Satisfaction]],$CS$2:$CV$21,3,FALSE),"")</f>
        <v>0</v>
      </c>
      <c r="CG176">
        <f>IFERROR(VLOOKUP(Table2[[#This Row],[Overall Rep Satisfaction]],$CS$2:$CV$21,4,FALSE),"")</f>
        <v>0</v>
      </c>
      <c r="CH176">
        <f>IFERROR(SUM(Table2[[#This Row],[Promoter]:[Detractor]],),"")</f>
        <v>1</v>
      </c>
      <c r="CI176" t="str">
        <f>TEXT(MONTH(Table2[[#This Row],[Survey Date]]),"##")&amp;" - "&amp;TEXT(Table2[[#This Row],[Survey Date]],"MMMM")</f>
        <v>9 - September</v>
      </c>
      <c r="CJ176" t="str">
        <f>TEXT(Table2[[#This Row],[Survey Date]],"DD-MMMM")</f>
        <v>03-September</v>
      </c>
      <c r="CK176" t="str">
        <f>"WK "&amp;WEEKNUM(Table2[[#This Row],[Survey Date]],1)</f>
        <v>WK 36</v>
      </c>
      <c r="CL176" t="str">
        <f>VLOOKUP(Table2[[#This Row],[ATTUID]],Roster!C:F,4,FALSE)</f>
        <v>Super 3</v>
      </c>
      <c r="CM176" t="str">
        <f>VLOOKUP(Table2[[#This Row],[ATTUID]],Roster!C:J,8,FALSE)</f>
        <v>agent 56</v>
      </c>
      <c r="CN176" t="str">
        <f>VLOOKUP(Table2[[#This Row],[ATTUID]],Roster!C:X,22,FALSE)</f>
        <v>Wave 24</v>
      </c>
      <c r="CO176">
        <f>IF(Table2[[#This Row],[Request Resolved]]="Yes",1,0)</f>
        <v>1</v>
      </c>
      <c r="CP176">
        <f>IF(Table2[[#This Row],[Request Resolved]]="No",1,0)</f>
        <v>0</v>
      </c>
    </row>
    <row r="177" spans="1:94" x14ac:dyDescent="0.25">
      <c r="A177" s="35">
        <v>105206</v>
      </c>
      <c r="B177" s="12" t="s">
        <v>1297</v>
      </c>
      <c r="C177" s="12" t="s">
        <v>1297</v>
      </c>
      <c r="D177" s="12" t="s">
        <v>1297</v>
      </c>
      <c r="E177" t="s">
        <v>1275</v>
      </c>
      <c r="F177" t="s">
        <v>1449</v>
      </c>
      <c r="G177" s="35">
        <v>103701</v>
      </c>
      <c r="H177" t="s">
        <v>219</v>
      </c>
      <c r="I177" s="35">
        <v>379199</v>
      </c>
      <c r="J177" t="s">
        <v>219</v>
      </c>
      <c r="K177" s="14">
        <v>45172.472916666702</v>
      </c>
      <c r="L177" s="14">
        <v>45171.552777777797</v>
      </c>
      <c r="M177" s="15" t="s">
        <v>220</v>
      </c>
      <c r="N177" s="15" t="s">
        <v>220</v>
      </c>
      <c r="O177" s="15" t="s">
        <v>220</v>
      </c>
      <c r="P177" s="15" t="s">
        <v>223</v>
      </c>
      <c r="Q177" s="15" t="s">
        <v>619</v>
      </c>
      <c r="R177" s="15" t="s">
        <v>219</v>
      </c>
      <c r="S177" s="15" t="s">
        <v>291</v>
      </c>
      <c r="T177" s="15" t="s">
        <v>221</v>
      </c>
      <c r="U177" s="15" t="s">
        <v>219</v>
      </c>
      <c r="V177" t="s">
        <v>265</v>
      </c>
      <c r="W177" t="s">
        <v>293</v>
      </c>
      <c r="X177" t="s">
        <v>265</v>
      </c>
      <c r="Y177" t="s">
        <v>293</v>
      </c>
      <c r="Z177" t="s">
        <v>226</v>
      </c>
      <c r="AA177" t="s">
        <v>219</v>
      </c>
      <c r="AB177" t="s">
        <v>226</v>
      </c>
      <c r="AC177" t="s">
        <v>219</v>
      </c>
      <c r="AD177" s="12" t="s">
        <v>1297</v>
      </c>
      <c r="AE177" t="s">
        <v>227</v>
      </c>
      <c r="AF177" s="12" t="s">
        <v>1297</v>
      </c>
      <c r="AG177" t="s">
        <v>1703</v>
      </c>
      <c r="AH177" t="s">
        <v>228</v>
      </c>
      <c r="AI177" s="12" t="s">
        <v>1297</v>
      </c>
      <c r="AJ177" s="12" t="s">
        <v>1297</v>
      </c>
      <c r="AK177" s="12" t="s">
        <v>1297</v>
      </c>
      <c r="AL177" s="12" t="s">
        <v>1297</v>
      </c>
      <c r="AM177" s="12" t="s">
        <v>1297</v>
      </c>
      <c r="AN177" t="s">
        <v>219</v>
      </c>
      <c r="AO177" t="s">
        <v>219</v>
      </c>
      <c r="AP177" t="s">
        <v>229</v>
      </c>
      <c r="AQ177" t="s">
        <v>230</v>
      </c>
      <c r="AR177" t="s">
        <v>247</v>
      </c>
      <c r="AS177" t="s">
        <v>620</v>
      </c>
      <c r="AT177" t="s">
        <v>220</v>
      </c>
      <c r="AU177" t="s">
        <v>233</v>
      </c>
      <c r="AV177" t="s">
        <v>1878</v>
      </c>
      <c r="AW177" t="s">
        <v>219</v>
      </c>
      <c r="AX177" t="s">
        <v>1703</v>
      </c>
      <c r="AY177" t="s">
        <v>219</v>
      </c>
      <c r="AZ177" t="s">
        <v>621</v>
      </c>
      <c r="BA177" t="s">
        <v>622</v>
      </c>
      <c r="BB177" t="s">
        <v>286</v>
      </c>
      <c r="BC177" t="s">
        <v>234</v>
      </c>
      <c r="BD177" s="12" t="s">
        <v>1297</v>
      </c>
      <c r="BE177" t="s">
        <v>259</v>
      </c>
      <c r="BF177" t="s">
        <v>1297</v>
      </c>
      <c r="BG177" t="s">
        <v>1297</v>
      </c>
      <c r="BH177" t="s">
        <v>300</v>
      </c>
      <c r="BI177" t="s">
        <v>301</v>
      </c>
      <c r="BJ177" t="s">
        <v>379</v>
      </c>
      <c r="BK177" t="s">
        <v>1297</v>
      </c>
      <c r="BL177" t="s">
        <v>229</v>
      </c>
      <c r="BM177" t="s">
        <v>219</v>
      </c>
      <c r="BN177" t="s">
        <v>322</v>
      </c>
      <c r="BO177" t="s">
        <v>219</v>
      </c>
      <c r="BP177" t="s">
        <v>219</v>
      </c>
      <c r="BQ177" t="s">
        <v>1297</v>
      </c>
      <c r="BR177" t="s">
        <v>240</v>
      </c>
      <c r="BS177" t="s">
        <v>1703</v>
      </c>
      <c r="BT177" t="s">
        <v>1703</v>
      </c>
      <c r="BU177" t="s">
        <v>219</v>
      </c>
      <c r="BV177" t="s">
        <v>241</v>
      </c>
      <c r="BW177" t="s">
        <v>220</v>
      </c>
      <c r="BX177" t="s">
        <v>219</v>
      </c>
      <c r="BY177">
        <v>801175457624</v>
      </c>
      <c r="BZ177" t="s">
        <v>242</v>
      </c>
      <c r="CA177" t="s">
        <v>1703</v>
      </c>
      <c r="CB177" s="14">
        <v>45173.248552974503</v>
      </c>
      <c r="CC177" t="s">
        <v>1703</v>
      </c>
      <c r="CD177" t="s">
        <v>1703</v>
      </c>
      <c r="CE177">
        <f>IFERROR(VLOOKUP(Table2[[#This Row],[Overall Rep Satisfaction]],$CS$2:$CV$21,2,FALSE),"")</f>
        <v>1</v>
      </c>
      <c r="CF177">
        <f>IFERROR(VLOOKUP(Table2[[#This Row],[Overall Rep Satisfaction]],$CS$2:$CV$21,3,FALSE),"")</f>
        <v>0</v>
      </c>
      <c r="CG177">
        <f>IFERROR(VLOOKUP(Table2[[#This Row],[Overall Rep Satisfaction]],$CS$2:$CV$21,4,FALSE),"")</f>
        <v>0</v>
      </c>
      <c r="CH177">
        <f>IFERROR(SUM(Table2[[#This Row],[Promoter]:[Detractor]],),"")</f>
        <v>1</v>
      </c>
      <c r="CI177" t="str">
        <f>TEXT(MONTH(Table2[[#This Row],[Survey Date]]),"##")&amp;" - "&amp;TEXT(Table2[[#This Row],[Survey Date]],"MMMM")</f>
        <v>9 - September</v>
      </c>
      <c r="CJ177" t="str">
        <f>TEXT(Table2[[#This Row],[Survey Date]],"DD-MMMM")</f>
        <v>03-September</v>
      </c>
      <c r="CK177" t="str">
        <f>"WK "&amp;WEEKNUM(Table2[[#This Row],[Survey Date]],1)</f>
        <v>WK 36</v>
      </c>
      <c r="CL177" t="str">
        <f>VLOOKUP(Table2[[#This Row],[ATTUID]],Roster!C:F,4,FALSE)</f>
        <v>Super 1</v>
      </c>
      <c r="CM177" t="str">
        <f>VLOOKUP(Table2[[#This Row],[ATTUID]],Roster!C:J,8,FALSE)</f>
        <v>agent 152</v>
      </c>
      <c r="CN177" t="str">
        <f>VLOOKUP(Table2[[#This Row],[ATTUID]],Roster!C:X,22,FALSE)</f>
        <v>Wave 4</v>
      </c>
      <c r="CO177">
        <f>IF(Table2[[#This Row],[Request Resolved]]="Yes",1,0)</f>
        <v>1</v>
      </c>
      <c r="CP177">
        <f>IF(Table2[[#This Row],[Request Resolved]]="No",1,0)</f>
        <v>0</v>
      </c>
    </row>
    <row r="178" spans="1:94" x14ac:dyDescent="0.25">
      <c r="A178" s="35">
        <v>744206</v>
      </c>
      <c r="B178" s="12" t="s">
        <v>1297</v>
      </c>
      <c r="C178" s="12" t="s">
        <v>1297</v>
      </c>
      <c r="D178" s="12" t="s">
        <v>1297</v>
      </c>
      <c r="E178" t="s">
        <v>1176</v>
      </c>
      <c r="F178" t="s">
        <v>1341</v>
      </c>
      <c r="G178" s="35">
        <v>276470</v>
      </c>
      <c r="H178" t="s">
        <v>219</v>
      </c>
      <c r="I178" s="35">
        <v>724534</v>
      </c>
      <c r="J178" t="s">
        <v>219</v>
      </c>
      <c r="K178" s="14">
        <v>45172.472916666702</v>
      </c>
      <c r="L178" s="14">
        <v>45171.743750000001</v>
      </c>
      <c r="M178" s="15" t="s">
        <v>220</v>
      </c>
      <c r="N178" s="15" t="s">
        <v>220</v>
      </c>
      <c r="O178" s="15" t="s">
        <v>220</v>
      </c>
      <c r="P178" s="15" t="s">
        <v>223</v>
      </c>
      <c r="Q178" s="15" t="s">
        <v>219</v>
      </c>
      <c r="R178" s="15" t="s">
        <v>219</v>
      </c>
      <c r="S178" s="15" t="s">
        <v>223</v>
      </c>
      <c r="T178" s="15" t="s">
        <v>221</v>
      </c>
      <c r="U178" s="15" t="s">
        <v>219</v>
      </c>
      <c r="V178" t="s">
        <v>265</v>
      </c>
      <c r="W178" t="s">
        <v>225</v>
      </c>
      <c r="X178" t="s">
        <v>265</v>
      </c>
      <c r="Y178" t="s">
        <v>225</v>
      </c>
      <c r="Z178" t="s">
        <v>226</v>
      </c>
      <c r="AA178" t="s">
        <v>219</v>
      </c>
      <c r="AB178" t="s">
        <v>226</v>
      </c>
      <c r="AC178" t="s">
        <v>219</v>
      </c>
      <c r="AD178" s="12" t="s">
        <v>1297</v>
      </c>
      <c r="AE178" t="s">
        <v>227</v>
      </c>
      <c r="AF178" s="12" t="s">
        <v>1297</v>
      </c>
      <c r="AG178" t="s">
        <v>1703</v>
      </c>
      <c r="AH178" t="s">
        <v>228</v>
      </c>
      <c r="AI178" s="12" t="s">
        <v>1297</v>
      </c>
      <c r="AJ178" s="12" t="s">
        <v>1297</v>
      </c>
      <c r="AK178" s="12" t="s">
        <v>1297</v>
      </c>
      <c r="AL178" s="12" t="s">
        <v>1297</v>
      </c>
      <c r="AM178" s="12" t="s">
        <v>1297</v>
      </c>
      <c r="AN178" t="s">
        <v>219</v>
      </c>
      <c r="AO178" t="s">
        <v>219</v>
      </c>
      <c r="AP178" t="s">
        <v>229</v>
      </c>
      <c r="AQ178" t="s">
        <v>230</v>
      </c>
      <c r="AR178" t="s">
        <v>273</v>
      </c>
      <c r="AS178" t="s">
        <v>311</v>
      </c>
      <c r="AT178" t="s">
        <v>229</v>
      </c>
      <c r="AU178" t="s">
        <v>233</v>
      </c>
      <c r="AV178" t="s">
        <v>1879</v>
      </c>
      <c r="AW178" t="s">
        <v>219</v>
      </c>
      <c r="AX178" t="s">
        <v>1703</v>
      </c>
      <c r="AY178" t="s">
        <v>219</v>
      </c>
      <c r="AZ178" t="s">
        <v>219</v>
      </c>
      <c r="BA178" t="s">
        <v>219</v>
      </c>
      <c r="BB178" t="s">
        <v>219</v>
      </c>
      <c r="BC178" t="s">
        <v>234</v>
      </c>
      <c r="BD178" s="12" t="s">
        <v>1297</v>
      </c>
      <c r="BE178" t="s">
        <v>235</v>
      </c>
      <c r="BF178" t="s">
        <v>1297</v>
      </c>
      <c r="BG178" t="s">
        <v>1297</v>
      </c>
      <c r="BH178" t="s">
        <v>236</v>
      </c>
      <c r="BI178" t="s">
        <v>328</v>
      </c>
      <c r="BJ178" t="s">
        <v>277</v>
      </c>
      <c r="BK178" t="s">
        <v>1297</v>
      </c>
      <c r="BL178" t="s">
        <v>229</v>
      </c>
      <c r="BM178" t="s">
        <v>219</v>
      </c>
      <c r="BN178" t="s">
        <v>330</v>
      </c>
      <c r="BO178" t="s">
        <v>219</v>
      </c>
      <c r="BP178" t="s">
        <v>219</v>
      </c>
      <c r="BQ178" t="s">
        <v>1297</v>
      </c>
      <c r="BR178" t="s">
        <v>240</v>
      </c>
      <c r="BS178" t="s">
        <v>1703</v>
      </c>
      <c r="BT178" t="s">
        <v>1703</v>
      </c>
      <c r="BU178" t="s">
        <v>219</v>
      </c>
      <c r="BV178" t="s">
        <v>241</v>
      </c>
      <c r="BW178" t="s">
        <v>220</v>
      </c>
      <c r="BX178" t="s">
        <v>219</v>
      </c>
      <c r="BY178">
        <v>800302285582</v>
      </c>
      <c r="BZ178" t="s">
        <v>242</v>
      </c>
      <c r="CA178" t="s">
        <v>1703</v>
      </c>
      <c r="CB178" s="14">
        <v>45174.243825613397</v>
      </c>
      <c r="CC178" t="s">
        <v>1703</v>
      </c>
      <c r="CD178" t="s">
        <v>1703</v>
      </c>
      <c r="CE178">
        <f>IFERROR(VLOOKUP(Table2[[#This Row],[Overall Rep Satisfaction]],$CS$2:$CV$21,2,FALSE),"")</f>
        <v>1</v>
      </c>
      <c r="CF178">
        <f>IFERROR(VLOOKUP(Table2[[#This Row],[Overall Rep Satisfaction]],$CS$2:$CV$21,3,FALSE),"")</f>
        <v>0</v>
      </c>
      <c r="CG178">
        <f>IFERROR(VLOOKUP(Table2[[#This Row],[Overall Rep Satisfaction]],$CS$2:$CV$21,4,FALSE),"")</f>
        <v>0</v>
      </c>
      <c r="CH178">
        <f>IFERROR(SUM(Table2[[#This Row],[Promoter]:[Detractor]],),"")</f>
        <v>1</v>
      </c>
      <c r="CI178" t="str">
        <f>TEXT(MONTH(Table2[[#This Row],[Survey Date]]),"##")&amp;" - "&amp;TEXT(Table2[[#This Row],[Survey Date]],"MMMM")</f>
        <v>9 - September</v>
      </c>
      <c r="CJ178" t="str">
        <f>TEXT(Table2[[#This Row],[Survey Date]],"DD-MMMM")</f>
        <v>03-September</v>
      </c>
      <c r="CK178" t="str">
        <f>"WK "&amp;WEEKNUM(Table2[[#This Row],[Survey Date]],1)</f>
        <v>WK 36</v>
      </c>
      <c r="CL178" t="str">
        <f>VLOOKUP(Table2[[#This Row],[ATTUID]],Roster!C:F,4,FALSE)</f>
        <v>Super 3</v>
      </c>
      <c r="CM178" t="str">
        <f>VLOOKUP(Table2[[#This Row],[ATTUID]],Roster!C:J,8,FALSE)</f>
        <v>agent 44</v>
      </c>
      <c r="CN178" t="str">
        <f>VLOOKUP(Table2[[#This Row],[ATTUID]],Roster!C:X,22,FALSE)</f>
        <v>Wave 21</v>
      </c>
      <c r="CO178">
        <f>IF(Table2[[#This Row],[Request Resolved]]="Yes",1,0)</f>
        <v>1</v>
      </c>
      <c r="CP178">
        <f>IF(Table2[[#This Row],[Request Resolved]]="No",1,0)</f>
        <v>0</v>
      </c>
    </row>
    <row r="179" spans="1:94" x14ac:dyDescent="0.25">
      <c r="A179" s="35">
        <v>115206</v>
      </c>
      <c r="B179" s="12" t="s">
        <v>1297</v>
      </c>
      <c r="C179" s="12" t="s">
        <v>1297</v>
      </c>
      <c r="D179" s="12" t="s">
        <v>1297</v>
      </c>
      <c r="E179" t="s">
        <v>1157</v>
      </c>
      <c r="F179" t="s">
        <v>1322</v>
      </c>
      <c r="G179" s="35">
        <v>636214</v>
      </c>
      <c r="H179" t="s">
        <v>219</v>
      </c>
      <c r="I179" s="35">
        <v>382177</v>
      </c>
      <c r="J179" t="s">
        <v>219</v>
      </c>
      <c r="K179" s="14">
        <v>45172.473611111098</v>
      </c>
      <c r="L179" s="14">
        <v>45171.464583333298</v>
      </c>
      <c r="M179" s="15" t="s">
        <v>220</v>
      </c>
      <c r="N179" s="15" t="s">
        <v>220</v>
      </c>
      <c r="O179" s="15" t="s">
        <v>220</v>
      </c>
      <c r="P179" s="15" t="s">
        <v>223</v>
      </c>
      <c r="Q179" s="15" t="s">
        <v>623</v>
      </c>
      <c r="R179" s="15" t="s">
        <v>219</v>
      </c>
      <c r="S179" s="15" t="s">
        <v>223</v>
      </c>
      <c r="T179" s="15" t="s">
        <v>624</v>
      </c>
      <c r="U179" s="15" t="s">
        <v>219</v>
      </c>
      <c r="V179" t="s">
        <v>265</v>
      </c>
      <c r="W179" t="s">
        <v>225</v>
      </c>
      <c r="X179" t="s">
        <v>265</v>
      </c>
      <c r="Y179" t="s">
        <v>225</v>
      </c>
      <c r="Z179" t="s">
        <v>226</v>
      </c>
      <c r="AA179" t="s">
        <v>219</v>
      </c>
      <c r="AB179" t="s">
        <v>226</v>
      </c>
      <c r="AC179" t="s">
        <v>219</v>
      </c>
      <c r="AD179" s="12" t="s">
        <v>1297</v>
      </c>
      <c r="AE179" t="s">
        <v>227</v>
      </c>
      <c r="AF179" s="12" t="s">
        <v>1297</v>
      </c>
      <c r="AG179" t="s">
        <v>1703</v>
      </c>
      <c r="AH179" t="s">
        <v>228</v>
      </c>
      <c r="AI179" s="12" t="s">
        <v>1297</v>
      </c>
      <c r="AJ179" s="12" t="s">
        <v>1297</v>
      </c>
      <c r="AK179" s="12" t="s">
        <v>1297</v>
      </c>
      <c r="AL179" s="12" t="s">
        <v>1297</v>
      </c>
      <c r="AM179" s="12" t="s">
        <v>1297</v>
      </c>
      <c r="AN179" t="s">
        <v>219</v>
      </c>
      <c r="AO179" t="s">
        <v>219</v>
      </c>
      <c r="AP179" t="s">
        <v>229</v>
      </c>
      <c r="AQ179" t="s">
        <v>230</v>
      </c>
      <c r="AR179" t="s">
        <v>231</v>
      </c>
      <c r="AS179" t="s">
        <v>232</v>
      </c>
      <c r="AT179" t="s">
        <v>220</v>
      </c>
      <c r="AU179" t="s">
        <v>233</v>
      </c>
      <c r="AV179" t="s">
        <v>1880</v>
      </c>
      <c r="AW179" t="s">
        <v>219</v>
      </c>
      <c r="AX179" t="s">
        <v>1703</v>
      </c>
      <c r="AY179" t="s">
        <v>219</v>
      </c>
      <c r="AZ179" t="s">
        <v>219</v>
      </c>
      <c r="BA179" t="s">
        <v>219</v>
      </c>
      <c r="BB179" t="s">
        <v>219</v>
      </c>
      <c r="BC179" t="s">
        <v>234</v>
      </c>
      <c r="BD179" s="12" t="s">
        <v>1297</v>
      </c>
      <c r="BE179" t="s">
        <v>267</v>
      </c>
      <c r="BF179" t="s">
        <v>1297</v>
      </c>
      <c r="BG179" t="s">
        <v>1297</v>
      </c>
      <c r="BH179" t="s">
        <v>300</v>
      </c>
      <c r="BI179" t="s">
        <v>301</v>
      </c>
      <c r="BJ179" t="s">
        <v>238</v>
      </c>
      <c r="BK179" t="s">
        <v>1297</v>
      </c>
      <c r="BL179" t="s">
        <v>229</v>
      </c>
      <c r="BM179" t="s">
        <v>219</v>
      </c>
      <c r="BN179" t="s">
        <v>303</v>
      </c>
      <c r="BO179" t="s">
        <v>219</v>
      </c>
      <c r="BP179" t="s">
        <v>219</v>
      </c>
      <c r="BQ179" t="s">
        <v>1297</v>
      </c>
      <c r="BR179" t="s">
        <v>240</v>
      </c>
      <c r="BS179" t="s">
        <v>1703</v>
      </c>
      <c r="BT179" t="s">
        <v>1703</v>
      </c>
      <c r="BU179" t="s">
        <v>219</v>
      </c>
      <c r="BV179" t="s">
        <v>241</v>
      </c>
      <c r="BW179" t="s">
        <v>220</v>
      </c>
      <c r="BX179" t="s">
        <v>219</v>
      </c>
      <c r="BY179">
        <v>800796060722</v>
      </c>
      <c r="BZ179" t="s">
        <v>242</v>
      </c>
      <c r="CA179" t="s">
        <v>1703</v>
      </c>
      <c r="CB179" s="14">
        <v>45173.248552974503</v>
      </c>
      <c r="CC179" t="s">
        <v>1703</v>
      </c>
      <c r="CD179" t="s">
        <v>1703</v>
      </c>
      <c r="CE179">
        <f>IFERROR(VLOOKUP(Table2[[#This Row],[Overall Rep Satisfaction]],$CS$2:$CV$21,2,FALSE),"")</f>
        <v>1</v>
      </c>
      <c r="CF179">
        <f>IFERROR(VLOOKUP(Table2[[#This Row],[Overall Rep Satisfaction]],$CS$2:$CV$21,3,FALSE),"")</f>
        <v>0</v>
      </c>
      <c r="CG179">
        <f>IFERROR(VLOOKUP(Table2[[#This Row],[Overall Rep Satisfaction]],$CS$2:$CV$21,4,FALSE),"")</f>
        <v>0</v>
      </c>
      <c r="CH179">
        <f>IFERROR(SUM(Table2[[#This Row],[Promoter]:[Detractor]],),"")</f>
        <v>1</v>
      </c>
      <c r="CI179" t="str">
        <f>TEXT(MONTH(Table2[[#This Row],[Survey Date]]),"##")&amp;" - "&amp;TEXT(Table2[[#This Row],[Survey Date]],"MMMM")</f>
        <v>9 - September</v>
      </c>
      <c r="CJ179" t="str">
        <f>TEXT(Table2[[#This Row],[Survey Date]],"DD-MMMM")</f>
        <v>03-September</v>
      </c>
      <c r="CK179" t="str">
        <f>"WK "&amp;WEEKNUM(Table2[[#This Row],[Survey Date]],1)</f>
        <v>WK 36</v>
      </c>
      <c r="CL179" t="str">
        <f>VLOOKUP(Table2[[#This Row],[ATTUID]],Roster!C:F,4,FALSE)</f>
        <v>Super 6</v>
      </c>
      <c r="CM179" t="str">
        <f>VLOOKUP(Table2[[#This Row],[ATTUID]],Roster!C:J,8,FALSE)</f>
        <v>agent 25</v>
      </c>
      <c r="CN179" t="str">
        <f>VLOOKUP(Table2[[#This Row],[ATTUID]],Roster!C:X,22,FALSE)</f>
        <v>Wave 17</v>
      </c>
      <c r="CO179">
        <f>IF(Table2[[#This Row],[Request Resolved]]="Yes",1,0)</f>
        <v>1</v>
      </c>
      <c r="CP179">
        <f>IF(Table2[[#This Row],[Request Resolved]]="No",1,0)</f>
        <v>0</v>
      </c>
    </row>
    <row r="180" spans="1:94" x14ac:dyDescent="0.25">
      <c r="A180" s="35">
        <v>60206</v>
      </c>
      <c r="B180" s="12" t="s">
        <v>1297</v>
      </c>
      <c r="C180" s="12" t="s">
        <v>1297</v>
      </c>
      <c r="D180" s="12" t="s">
        <v>1297</v>
      </c>
      <c r="E180" t="s">
        <v>1152</v>
      </c>
      <c r="F180" t="s">
        <v>1317</v>
      </c>
      <c r="G180" s="35">
        <v>423205</v>
      </c>
      <c r="H180" t="s">
        <v>219</v>
      </c>
      <c r="I180" s="35">
        <v>162578</v>
      </c>
      <c r="J180" t="s">
        <v>219</v>
      </c>
      <c r="K180" s="14">
        <v>45172.475694444402</v>
      </c>
      <c r="L180" s="14">
        <v>45171.781944444403</v>
      </c>
      <c r="M180" s="15" t="s">
        <v>220</v>
      </c>
      <c r="N180" s="15" t="s">
        <v>220</v>
      </c>
      <c r="O180" s="15" t="s">
        <v>220</v>
      </c>
      <c r="P180" s="15" t="s">
        <v>334</v>
      </c>
      <c r="Q180" s="15" t="s">
        <v>625</v>
      </c>
      <c r="R180" s="15" t="s">
        <v>219</v>
      </c>
      <c r="S180" s="15" t="s">
        <v>223</v>
      </c>
      <c r="T180" s="15" t="s">
        <v>221</v>
      </c>
      <c r="U180" s="15" t="s">
        <v>219</v>
      </c>
      <c r="V180" t="s">
        <v>309</v>
      </c>
      <c r="W180" t="s">
        <v>225</v>
      </c>
      <c r="X180" t="s">
        <v>309</v>
      </c>
      <c r="Y180" t="s">
        <v>225</v>
      </c>
      <c r="Z180" t="s">
        <v>226</v>
      </c>
      <c r="AA180" t="s">
        <v>219</v>
      </c>
      <c r="AB180" t="s">
        <v>226</v>
      </c>
      <c r="AC180" t="s">
        <v>219</v>
      </c>
      <c r="AD180" s="12" t="s">
        <v>1297</v>
      </c>
      <c r="AE180" t="s">
        <v>227</v>
      </c>
      <c r="AF180" s="12" t="s">
        <v>1297</v>
      </c>
      <c r="AG180" t="s">
        <v>1703</v>
      </c>
      <c r="AH180" t="s">
        <v>228</v>
      </c>
      <c r="AI180" s="12" t="s">
        <v>1297</v>
      </c>
      <c r="AJ180" s="12" t="s">
        <v>1297</v>
      </c>
      <c r="AK180" s="12" t="s">
        <v>1297</v>
      </c>
      <c r="AL180" s="12" t="s">
        <v>1297</v>
      </c>
      <c r="AM180" s="12" t="s">
        <v>1297</v>
      </c>
      <c r="AN180" t="s">
        <v>219</v>
      </c>
      <c r="AO180" t="s">
        <v>219</v>
      </c>
      <c r="AP180" t="s">
        <v>229</v>
      </c>
      <c r="AQ180" t="s">
        <v>230</v>
      </c>
      <c r="AR180" t="s">
        <v>273</v>
      </c>
      <c r="AS180" t="s">
        <v>370</v>
      </c>
      <c r="AT180" t="s">
        <v>220</v>
      </c>
      <c r="AU180" t="s">
        <v>233</v>
      </c>
      <c r="AV180" t="s">
        <v>1881</v>
      </c>
      <c r="AW180" t="s">
        <v>2368</v>
      </c>
      <c r="AX180" t="s">
        <v>1703</v>
      </c>
      <c r="AY180" t="s">
        <v>219</v>
      </c>
      <c r="AZ180" t="s">
        <v>219</v>
      </c>
      <c r="BA180" t="s">
        <v>219</v>
      </c>
      <c r="BB180" t="s">
        <v>219</v>
      </c>
      <c r="BC180" t="s">
        <v>234</v>
      </c>
      <c r="BD180" s="12" t="s">
        <v>1297</v>
      </c>
      <c r="BE180" t="s">
        <v>304</v>
      </c>
      <c r="BF180" t="s">
        <v>1297</v>
      </c>
      <c r="BG180" t="s">
        <v>1297</v>
      </c>
      <c r="BH180" t="s">
        <v>260</v>
      </c>
      <c r="BI180" t="s">
        <v>268</v>
      </c>
      <c r="BJ180" t="s">
        <v>353</v>
      </c>
      <c r="BK180" t="s">
        <v>1297</v>
      </c>
      <c r="BL180" t="s">
        <v>229</v>
      </c>
      <c r="BM180" t="s">
        <v>219</v>
      </c>
      <c r="BN180" t="s">
        <v>270</v>
      </c>
      <c r="BO180" t="s">
        <v>219</v>
      </c>
      <c r="BP180" t="s">
        <v>219</v>
      </c>
      <c r="BQ180" t="s">
        <v>1297</v>
      </c>
      <c r="BR180" t="s">
        <v>240</v>
      </c>
      <c r="BS180" t="s">
        <v>1703</v>
      </c>
      <c r="BT180" t="s">
        <v>1703</v>
      </c>
      <c r="BU180" t="s">
        <v>219</v>
      </c>
      <c r="BV180" t="s">
        <v>241</v>
      </c>
      <c r="BW180" t="s">
        <v>220</v>
      </c>
      <c r="BX180" t="s">
        <v>219</v>
      </c>
      <c r="BY180">
        <v>790356020464</v>
      </c>
      <c r="BZ180" t="s">
        <v>242</v>
      </c>
      <c r="CA180" t="s">
        <v>1703</v>
      </c>
      <c r="CB180" s="14">
        <v>45173.248552974503</v>
      </c>
      <c r="CC180" t="s">
        <v>1703</v>
      </c>
      <c r="CD180" t="s">
        <v>1703</v>
      </c>
      <c r="CE180">
        <f>IFERROR(VLOOKUP(Table2[[#This Row],[Overall Rep Satisfaction]],$CS$2:$CV$21,2,FALSE),"")</f>
        <v>1</v>
      </c>
      <c r="CF180">
        <f>IFERROR(VLOOKUP(Table2[[#This Row],[Overall Rep Satisfaction]],$CS$2:$CV$21,3,FALSE),"")</f>
        <v>0</v>
      </c>
      <c r="CG180">
        <f>IFERROR(VLOOKUP(Table2[[#This Row],[Overall Rep Satisfaction]],$CS$2:$CV$21,4,FALSE),"")</f>
        <v>0</v>
      </c>
      <c r="CH180">
        <f>IFERROR(SUM(Table2[[#This Row],[Promoter]:[Detractor]],),"")</f>
        <v>1</v>
      </c>
      <c r="CI180" t="str">
        <f>TEXT(MONTH(Table2[[#This Row],[Survey Date]]),"##")&amp;" - "&amp;TEXT(Table2[[#This Row],[Survey Date]],"MMMM")</f>
        <v>9 - September</v>
      </c>
      <c r="CJ180" t="str">
        <f>TEXT(Table2[[#This Row],[Survey Date]],"DD-MMMM")</f>
        <v>03-September</v>
      </c>
      <c r="CK180" t="str">
        <f>"WK "&amp;WEEKNUM(Table2[[#This Row],[Survey Date]],1)</f>
        <v>WK 36</v>
      </c>
      <c r="CL180" t="str">
        <f>VLOOKUP(Table2[[#This Row],[ATTUID]],Roster!C:F,4,FALSE)</f>
        <v>Super 8</v>
      </c>
      <c r="CM180" t="str">
        <f>VLOOKUP(Table2[[#This Row],[ATTUID]],Roster!C:J,8,FALSE)</f>
        <v>agent 20</v>
      </c>
      <c r="CN180" t="str">
        <f>VLOOKUP(Table2[[#This Row],[ATTUID]],Roster!C:X,22,FALSE)</f>
        <v>Wave 15</v>
      </c>
      <c r="CO180">
        <f>IF(Table2[[#This Row],[Request Resolved]]="Yes",1,0)</f>
        <v>1</v>
      </c>
      <c r="CP180">
        <f>IF(Table2[[#This Row],[Request Resolved]]="No",1,0)</f>
        <v>0</v>
      </c>
    </row>
    <row r="181" spans="1:94" x14ac:dyDescent="0.25">
      <c r="A181" s="35">
        <v>106206</v>
      </c>
      <c r="B181" s="12" t="s">
        <v>1297</v>
      </c>
      <c r="C181" s="12" t="s">
        <v>1297</v>
      </c>
      <c r="D181" s="12" t="s">
        <v>1297</v>
      </c>
      <c r="E181" t="s">
        <v>1152</v>
      </c>
      <c r="F181" t="s">
        <v>1317</v>
      </c>
      <c r="G181" s="35">
        <v>519202</v>
      </c>
      <c r="H181" t="s">
        <v>219</v>
      </c>
      <c r="I181" s="35">
        <v>286418</v>
      </c>
      <c r="J181" t="s">
        <v>219</v>
      </c>
      <c r="K181" s="14">
        <v>45172.475694444402</v>
      </c>
      <c r="L181" s="14">
        <v>45171.692361111098</v>
      </c>
      <c r="M181" s="15" t="s">
        <v>220</v>
      </c>
      <c r="N181" s="15" t="s">
        <v>229</v>
      </c>
      <c r="O181" s="15" t="s">
        <v>220</v>
      </c>
      <c r="P181" s="15" t="s">
        <v>392</v>
      </c>
      <c r="Q181" s="15" t="s">
        <v>626</v>
      </c>
      <c r="R181" s="15" t="s">
        <v>219</v>
      </c>
      <c r="S181" s="15" t="s">
        <v>469</v>
      </c>
      <c r="T181" s="15" t="s">
        <v>316</v>
      </c>
      <c r="U181" s="15" t="s">
        <v>219</v>
      </c>
      <c r="V181" t="s">
        <v>290</v>
      </c>
      <c r="W181" t="s">
        <v>297</v>
      </c>
      <c r="X181" t="s">
        <v>290</v>
      </c>
      <c r="Y181" t="s">
        <v>297</v>
      </c>
      <c r="Z181" t="s">
        <v>317</v>
      </c>
      <c r="AA181" t="s">
        <v>219</v>
      </c>
      <c r="AB181" t="s">
        <v>317</v>
      </c>
      <c r="AC181" t="s">
        <v>219</v>
      </c>
      <c r="AD181" s="12" t="s">
        <v>1297</v>
      </c>
      <c r="AE181" t="s">
        <v>227</v>
      </c>
      <c r="AF181" s="12" t="s">
        <v>1297</v>
      </c>
      <c r="AG181" t="s">
        <v>1703</v>
      </c>
      <c r="AH181" t="s">
        <v>228</v>
      </c>
      <c r="AI181" s="12" t="s">
        <v>1297</v>
      </c>
      <c r="AJ181" s="12" t="s">
        <v>1297</v>
      </c>
      <c r="AK181" s="12" t="s">
        <v>1297</v>
      </c>
      <c r="AL181" s="12" t="s">
        <v>1297</v>
      </c>
      <c r="AM181" s="12" t="s">
        <v>1297</v>
      </c>
      <c r="AN181" t="s">
        <v>219</v>
      </c>
      <c r="AO181" t="s">
        <v>219</v>
      </c>
      <c r="AP181" t="s">
        <v>229</v>
      </c>
      <c r="AQ181" t="s">
        <v>230</v>
      </c>
      <c r="AR181" t="s">
        <v>247</v>
      </c>
      <c r="AS181" t="s">
        <v>627</v>
      </c>
      <c r="AT181" t="s">
        <v>220</v>
      </c>
      <c r="AU181" t="s">
        <v>233</v>
      </c>
      <c r="AV181" t="s">
        <v>1882</v>
      </c>
      <c r="AW181" t="s">
        <v>219</v>
      </c>
      <c r="AX181" t="s">
        <v>1703</v>
      </c>
      <c r="AY181" t="s">
        <v>219</v>
      </c>
      <c r="AZ181" t="s">
        <v>219</v>
      </c>
      <c r="BA181" t="s">
        <v>219</v>
      </c>
      <c r="BB181" t="s">
        <v>219</v>
      </c>
      <c r="BC181" t="s">
        <v>234</v>
      </c>
      <c r="BD181" s="12" t="s">
        <v>1297</v>
      </c>
      <c r="BE181" t="s">
        <v>267</v>
      </c>
      <c r="BF181" t="s">
        <v>1297</v>
      </c>
      <c r="BG181" t="s">
        <v>1297</v>
      </c>
      <c r="BH181" t="s">
        <v>305</v>
      </c>
      <c r="BI181" t="s">
        <v>357</v>
      </c>
      <c r="BJ181" t="s">
        <v>346</v>
      </c>
      <c r="BK181" t="s">
        <v>1297</v>
      </c>
      <c r="BL181" t="s">
        <v>229</v>
      </c>
      <c r="BM181" t="s">
        <v>219</v>
      </c>
      <c r="BN181" t="s">
        <v>360</v>
      </c>
      <c r="BO181" t="s">
        <v>219</v>
      </c>
      <c r="BP181" t="s">
        <v>219</v>
      </c>
      <c r="BQ181" t="s">
        <v>1297</v>
      </c>
      <c r="BR181" t="s">
        <v>240</v>
      </c>
      <c r="BS181" t="s">
        <v>1703</v>
      </c>
      <c r="BT181" t="s">
        <v>1703</v>
      </c>
      <c r="BU181" t="s">
        <v>219</v>
      </c>
      <c r="BV181" t="s">
        <v>241</v>
      </c>
      <c r="BW181" t="s">
        <v>220</v>
      </c>
      <c r="BX181" t="s">
        <v>219</v>
      </c>
      <c r="BY181">
        <v>790216524488</v>
      </c>
      <c r="BZ181" t="s">
        <v>242</v>
      </c>
      <c r="CA181" t="s">
        <v>1703</v>
      </c>
      <c r="CB181" s="14">
        <v>45173.248552974503</v>
      </c>
      <c r="CC181" t="s">
        <v>1703</v>
      </c>
      <c r="CD181" t="s">
        <v>1703</v>
      </c>
      <c r="CE181">
        <f>IFERROR(VLOOKUP(Table2[[#This Row],[Overall Rep Satisfaction]],$CS$2:$CV$21,2,FALSE),"")</f>
        <v>0</v>
      </c>
      <c r="CF181">
        <f>IFERROR(VLOOKUP(Table2[[#This Row],[Overall Rep Satisfaction]],$CS$2:$CV$21,3,FALSE),"")</f>
        <v>0</v>
      </c>
      <c r="CG181">
        <f>IFERROR(VLOOKUP(Table2[[#This Row],[Overall Rep Satisfaction]],$CS$2:$CV$21,4,FALSE),"")</f>
        <v>1</v>
      </c>
      <c r="CH181">
        <f>IFERROR(SUM(Table2[[#This Row],[Promoter]:[Detractor]],),"")</f>
        <v>1</v>
      </c>
      <c r="CI181" t="str">
        <f>TEXT(MONTH(Table2[[#This Row],[Survey Date]]),"##")&amp;" - "&amp;TEXT(Table2[[#This Row],[Survey Date]],"MMMM")</f>
        <v>9 - September</v>
      </c>
      <c r="CJ181" t="str">
        <f>TEXT(Table2[[#This Row],[Survey Date]],"DD-MMMM")</f>
        <v>03-September</v>
      </c>
      <c r="CK181" t="str">
        <f>"WK "&amp;WEEKNUM(Table2[[#This Row],[Survey Date]],1)</f>
        <v>WK 36</v>
      </c>
      <c r="CL181" t="str">
        <f>VLOOKUP(Table2[[#This Row],[ATTUID]],Roster!C:F,4,FALSE)</f>
        <v>Super 8</v>
      </c>
      <c r="CM181" t="str">
        <f>VLOOKUP(Table2[[#This Row],[ATTUID]],Roster!C:J,8,FALSE)</f>
        <v>agent 20</v>
      </c>
      <c r="CN181" t="str">
        <f>VLOOKUP(Table2[[#This Row],[ATTUID]],Roster!C:X,22,FALSE)</f>
        <v>Wave 15</v>
      </c>
      <c r="CO181">
        <f>IF(Table2[[#This Row],[Request Resolved]]="Yes",1,0)</f>
        <v>0</v>
      </c>
      <c r="CP181">
        <f>IF(Table2[[#This Row],[Request Resolved]]="No",1,0)</f>
        <v>1</v>
      </c>
    </row>
    <row r="182" spans="1:94" x14ac:dyDescent="0.25">
      <c r="A182" s="35">
        <v>887206</v>
      </c>
      <c r="B182" s="12" t="s">
        <v>1297</v>
      </c>
      <c r="C182" s="12" t="s">
        <v>1297</v>
      </c>
      <c r="D182" s="12" t="s">
        <v>1297</v>
      </c>
      <c r="E182" t="s">
        <v>1203</v>
      </c>
      <c r="F182" t="s">
        <v>1369</v>
      </c>
      <c r="G182" s="35">
        <v>236903</v>
      </c>
      <c r="H182" t="s">
        <v>219</v>
      </c>
      <c r="I182" s="35">
        <v>474177</v>
      </c>
      <c r="J182" t="s">
        <v>219</v>
      </c>
      <c r="K182" s="14">
        <v>45172.476388888899</v>
      </c>
      <c r="L182" s="14">
        <v>45171.461805555598</v>
      </c>
      <c r="M182" s="15" t="s">
        <v>220</v>
      </c>
      <c r="N182" s="15" t="s">
        <v>220</v>
      </c>
      <c r="O182" s="15" t="s">
        <v>220</v>
      </c>
      <c r="P182" s="15" t="s">
        <v>223</v>
      </c>
      <c r="Q182" s="15" t="s">
        <v>219</v>
      </c>
      <c r="R182" s="15" t="s">
        <v>219</v>
      </c>
      <c r="S182" s="15" t="s">
        <v>255</v>
      </c>
      <c r="T182" s="15" t="s">
        <v>221</v>
      </c>
      <c r="U182" s="15" t="s">
        <v>219</v>
      </c>
      <c r="V182" t="s">
        <v>265</v>
      </c>
      <c r="W182" t="s">
        <v>257</v>
      </c>
      <c r="X182" t="s">
        <v>265</v>
      </c>
      <c r="Y182" t="s">
        <v>257</v>
      </c>
      <c r="Z182" t="s">
        <v>226</v>
      </c>
      <c r="AA182" t="s">
        <v>219</v>
      </c>
      <c r="AB182" t="s">
        <v>226</v>
      </c>
      <c r="AC182" t="s">
        <v>219</v>
      </c>
      <c r="AD182" s="12" t="s">
        <v>1297</v>
      </c>
      <c r="AE182" t="s">
        <v>227</v>
      </c>
      <c r="AF182" s="12" t="s">
        <v>1297</v>
      </c>
      <c r="AG182" t="s">
        <v>1703</v>
      </c>
      <c r="AH182" t="s">
        <v>228</v>
      </c>
      <c r="AI182" s="12" t="s">
        <v>1297</v>
      </c>
      <c r="AJ182" s="12" t="s">
        <v>1297</v>
      </c>
      <c r="AK182" s="12" t="s">
        <v>1297</v>
      </c>
      <c r="AL182" s="12" t="s">
        <v>1297</v>
      </c>
      <c r="AM182" s="12" t="s">
        <v>1297</v>
      </c>
      <c r="AN182" t="s">
        <v>219</v>
      </c>
      <c r="AO182" t="s">
        <v>219</v>
      </c>
      <c r="AP182" t="s">
        <v>229</v>
      </c>
      <c r="AQ182" t="s">
        <v>230</v>
      </c>
      <c r="AR182" t="s">
        <v>231</v>
      </c>
      <c r="AS182" t="s">
        <v>232</v>
      </c>
      <c r="AT182" t="s">
        <v>220</v>
      </c>
      <c r="AU182" t="s">
        <v>233</v>
      </c>
      <c r="AV182" t="s">
        <v>1883</v>
      </c>
      <c r="AW182" t="s">
        <v>219</v>
      </c>
      <c r="AX182" t="s">
        <v>1703</v>
      </c>
      <c r="AY182" t="s">
        <v>219</v>
      </c>
      <c r="AZ182" t="s">
        <v>219</v>
      </c>
      <c r="BA182" t="s">
        <v>219</v>
      </c>
      <c r="BB182" t="s">
        <v>219</v>
      </c>
      <c r="BC182" t="s">
        <v>234</v>
      </c>
      <c r="BD182" s="12" t="s">
        <v>1297</v>
      </c>
      <c r="BE182" t="s">
        <v>267</v>
      </c>
      <c r="BF182" t="s">
        <v>1297</v>
      </c>
      <c r="BG182" t="s">
        <v>1297</v>
      </c>
      <c r="BH182" t="s">
        <v>486</v>
      </c>
      <c r="BI182" t="s">
        <v>628</v>
      </c>
      <c r="BJ182" t="s">
        <v>238</v>
      </c>
      <c r="BK182" t="s">
        <v>1297</v>
      </c>
      <c r="BL182" t="s">
        <v>229</v>
      </c>
      <c r="BM182" t="s">
        <v>219</v>
      </c>
      <c r="BN182" t="s">
        <v>490</v>
      </c>
      <c r="BO182" t="s">
        <v>219</v>
      </c>
      <c r="BP182" t="s">
        <v>219</v>
      </c>
      <c r="BQ182" t="s">
        <v>1297</v>
      </c>
      <c r="BR182" t="s">
        <v>279</v>
      </c>
      <c r="BS182" t="s">
        <v>1703</v>
      </c>
      <c r="BT182" t="s">
        <v>1703</v>
      </c>
      <c r="BU182" t="s">
        <v>219</v>
      </c>
      <c r="BV182" t="s">
        <v>241</v>
      </c>
      <c r="BW182" t="s">
        <v>220</v>
      </c>
      <c r="BX182" t="s">
        <v>219</v>
      </c>
      <c r="BY182" t="s">
        <v>219</v>
      </c>
      <c r="BZ182" t="s">
        <v>242</v>
      </c>
      <c r="CA182" t="s">
        <v>1703</v>
      </c>
      <c r="CB182" s="14">
        <v>45174.243825613397</v>
      </c>
      <c r="CC182" t="s">
        <v>1703</v>
      </c>
      <c r="CD182" t="s">
        <v>1703</v>
      </c>
      <c r="CE182">
        <f>IFERROR(VLOOKUP(Table2[[#This Row],[Overall Rep Satisfaction]],$CS$2:$CV$21,2,FALSE),"")</f>
        <v>0</v>
      </c>
      <c r="CF182">
        <f>IFERROR(VLOOKUP(Table2[[#This Row],[Overall Rep Satisfaction]],$CS$2:$CV$21,3,FALSE),"")</f>
        <v>1</v>
      </c>
      <c r="CG182">
        <f>IFERROR(VLOOKUP(Table2[[#This Row],[Overall Rep Satisfaction]],$CS$2:$CV$21,4,FALSE),"")</f>
        <v>0</v>
      </c>
      <c r="CH182">
        <f>IFERROR(SUM(Table2[[#This Row],[Promoter]:[Detractor]],),"")</f>
        <v>1</v>
      </c>
      <c r="CI182" t="str">
        <f>TEXT(MONTH(Table2[[#This Row],[Survey Date]]),"##")&amp;" - "&amp;TEXT(Table2[[#This Row],[Survey Date]],"MMMM")</f>
        <v>9 - September</v>
      </c>
      <c r="CJ182" t="str">
        <f>TEXT(Table2[[#This Row],[Survey Date]],"DD-MMMM")</f>
        <v>03-September</v>
      </c>
      <c r="CK182" t="str">
        <f>"WK "&amp;WEEKNUM(Table2[[#This Row],[Survey Date]],1)</f>
        <v>WK 36</v>
      </c>
      <c r="CL182" t="str">
        <f>VLOOKUP(Table2[[#This Row],[ATTUID]],Roster!C:F,4,FALSE)</f>
        <v>Super 8</v>
      </c>
      <c r="CM182" t="str">
        <f>VLOOKUP(Table2[[#This Row],[ATTUID]],Roster!C:J,8,FALSE)</f>
        <v>agent 72</v>
      </c>
      <c r="CN182" t="str">
        <f>VLOOKUP(Table2[[#This Row],[ATTUID]],Roster!C:X,22,FALSE)</f>
        <v>Wave 26</v>
      </c>
      <c r="CO182">
        <f>IF(Table2[[#This Row],[Request Resolved]]="Yes",1,0)</f>
        <v>1</v>
      </c>
      <c r="CP182">
        <f>IF(Table2[[#This Row],[Request Resolved]]="No",1,0)</f>
        <v>0</v>
      </c>
    </row>
    <row r="183" spans="1:94" x14ac:dyDescent="0.25">
      <c r="A183" s="35">
        <v>757206</v>
      </c>
      <c r="B183" s="12" t="s">
        <v>1297</v>
      </c>
      <c r="C183" s="12" t="s">
        <v>1297</v>
      </c>
      <c r="D183" s="12" t="s">
        <v>1297</v>
      </c>
      <c r="E183" t="s">
        <v>1158</v>
      </c>
      <c r="F183" t="s">
        <v>1323</v>
      </c>
      <c r="G183" s="35">
        <v>345917</v>
      </c>
      <c r="H183" t="s">
        <v>219</v>
      </c>
      <c r="I183" s="35">
        <v>308512</v>
      </c>
      <c r="J183" t="s">
        <v>219</v>
      </c>
      <c r="K183" s="14">
        <v>45172.477083333302</v>
      </c>
      <c r="L183" s="14">
        <v>45171.6875</v>
      </c>
      <c r="M183" s="15" t="s">
        <v>220</v>
      </c>
      <c r="N183" s="15" t="s">
        <v>220</v>
      </c>
      <c r="O183" s="15" t="s">
        <v>220</v>
      </c>
      <c r="P183" s="15" t="s">
        <v>291</v>
      </c>
      <c r="Q183" s="15" t="s">
        <v>219</v>
      </c>
      <c r="R183" s="15" t="s">
        <v>219</v>
      </c>
      <c r="S183" s="15" t="s">
        <v>291</v>
      </c>
      <c r="T183" s="15" t="s">
        <v>221</v>
      </c>
      <c r="U183" s="15" t="s">
        <v>219</v>
      </c>
      <c r="V183" t="s">
        <v>293</v>
      </c>
      <c r="W183" t="s">
        <v>293</v>
      </c>
      <c r="X183" t="s">
        <v>293</v>
      </c>
      <c r="Y183" t="s">
        <v>293</v>
      </c>
      <c r="Z183" t="s">
        <v>226</v>
      </c>
      <c r="AA183" t="s">
        <v>219</v>
      </c>
      <c r="AB183" t="s">
        <v>226</v>
      </c>
      <c r="AC183" t="s">
        <v>219</v>
      </c>
      <c r="AD183" s="12" t="s">
        <v>1297</v>
      </c>
      <c r="AE183" t="s">
        <v>227</v>
      </c>
      <c r="AF183" s="12" t="s">
        <v>1297</v>
      </c>
      <c r="AG183" t="s">
        <v>1703</v>
      </c>
      <c r="AH183" t="s">
        <v>228</v>
      </c>
      <c r="AI183" s="12" t="s">
        <v>1297</v>
      </c>
      <c r="AJ183" s="12" t="s">
        <v>1297</v>
      </c>
      <c r="AK183" s="12" t="s">
        <v>1297</v>
      </c>
      <c r="AL183" s="12" t="s">
        <v>1297</v>
      </c>
      <c r="AM183" s="12" t="s">
        <v>1297</v>
      </c>
      <c r="AN183" t="s">
        <v>219</v>
      </c>
      <c r="AO183" t="s">
        <v>219</v>
      </c>
      <c r="AP183" t="s">
        <v>229</v>
      </c>
      <c r="AQ183" t="s">
        <v>230</v>
      </c>
      <c r="AR183" t="s">
        <v>247</v>
      </c>
      <c r="AS183" t="s">
        <v>383</v>
      </c>
      <c r="AT183" t="s">
        <v>220</v>
      </c>
      <c r="AU183" t="s">
        <v>233</v>
      </c>
      <c r="AV183" t="s">
        <v>1884</v>
      </c>
      <c r="AW183" t="s">
        <v>219</v>
      </c>
      <c r="AX183" t="s">
        <v>1703</v>
      </c>
      <c r="AY183" t="s">
        <v>219</v>
      </c>
      <c r="AZ183" t="s">
        <v>219</v>
      </c>
      <c r="BA183" t="s">
        <v>219</v>
      </c>
      <c r="BB183" t="s">
        <v>219</v>
      </c>
      <c r="BC183" t="s">
        <v>234</v>
      </c>
      <c r="BD183" s="12" t="s">
        <v>1297</v>
      </c>
      <c r="BE183" t="s">
        <v>267</v>
      </c>
      <c r="BF183" t="s">
        <v>1297</v>
      </c>
      <c r="BG183" t="s">
        <v>1297</v>
      </c>
      <c r="BH183" t="s">
        <v>236</v>
      </c>
      <c r="BI183" t="s">
        <v>410</v>
      </c>
      <c r="BJ183" t="s">
        <v>269</v>
      </c>
      <c r="BK183" t="s">
        <v>1297</v>
      </c>
      <c r="BL183" t="s">
        <v>229</v>
      </c>
      <c r="BM183" t="s">
        <v>219</v>
      </c>
      <c r="BN183" t="s">
        <v>530</v>
      </c>
      <c r="BO183" t="s">
        <v>219</v>
      </c>
      <c r="BP183" t="s">
        <v>219</v>
      </c>
      <c r="BQ183" t="s">
        <v>1297</v>
      </c>
      <c r="BR183" t="s">
        <v>240</v>
      </c>
      <c r="BS183" t="s">
        <v>1703</v>
      </c>
      <c r="BT183" t="s">
        <v>1703</v>
      </c>
      <c r="BU183" t="s">
        <v>219</v>
      </c>
      <c r="BV183" t="s">
        <v>241</v>
      </c>
      <c r="BW183" t="s">
        <v>220</v>
      </c>
      <c r="BX183" t="s">
        <v>219</v>
      </c>
      <c r="BY183">
        <v>800493161276</v>
      </c>
      <c r="BZ183" t="s">
        <v>242</v>
      </c>
      <c r="CA183" t="s">
        <v>1703</v>
      </c>
      <c r="CB183" s="14">
        <v>45174.243825613397</v>
      </c>
      <c r="CC183" t="s">
        <v>1703</v>
      </c>
      <c r="CD183" t="s">
        <v>1703</v>
      </c>
      <c r="CE183">
        <f>IFERROR(VLOOKUP(Table2[[#This Row],[Overall Rep Satisfaction]],$CS$2:$CV$21,2,FALSE),"")</f>
        <v>1</v>
      </c>
      <c r="CF183">
        <f>IFERROR(VLOOKUP(Table2[[#This Row],[Overall Rep Satisfaction]],$CS$2:$CV$21,3,FALSE),"")</f>
        <v>0</v>
      </c>
      <c r="CG183">
        <f>IFERROR(VLOOKUP(Table2[[#This Row],[Overall Rep Satisfaction]],$CS$2:$CV$21,4,FALSE),"")</f>
        <v>0</v>
      </c>
      <c r="CH183">
        <f>IFERROR(SUM(Table2[[#This Row],[Promoter]:[Detractor]],),"")</f>
        <v>1</v>
      </c>
      <c r="CI183" t="str">
        <f>TEXT(MONTH(Table2[[#This Row],[Survey Date]]),"##")&amp;" - "&amp;TEXT(Table2[[#This Row],[Survey Date]],"MMMM")</f>
        <v>9 - September</v>
      </c>
      <c r="CJ183" t="str">
        <f>TEXT(Table2[[#This Row],[Survey Date]],"DD-MMMM")</f>
        <v>03-September</v>
      </c>
      <c r="CK183" t="str">
        <f>"WK "&amp;WEEKNUM(Table2[[#This Row],[Survey Date]],1)</f>
        <v>WK 36</v>
      </c>
      <c r="CL183" t="str">
        <f>VLOOKUP(Table2[[#This Row],[ATTUID]],Roster!C:F,4,FALSE)</f>
        <v>Super 8</v>
      </c>
      <c r="CM183" t="str">
        <f>VLOOKUP(Table2[[#This Row],[ATTUID]],Roster!C:J,8,FALSE)</f>
        <v>agent 26</v>
      </c>
      <c r="CN183" t="str">
        <f>VLOOKUP(Table2[[#This Row],[ATTUID]],Roster!C:X,22,FALSE)</f>
        <v>Wave 17</v>
      </c>
      <c r="CO183">
        <f>IF(Table2[[#This Row],[Request Resolved]]="Yes",1,0)</f>
        <v>1</v>
      </c>
      <c r="CP183">
        <f>IF(Table2[[#This Row],[Request Resolved]]="No",1,0)</f>
        <v>0</v>
      </c>
    </row>
    <row r="184" spans="1:94" x14ac:dyDescent="0.25">
      <c r="A184" s="35">
        <v>94206</v>
      </c>
      <c r="B184" s="12" t="s">
        <v>1297</v>
      </c>
      <c r="C184" s="12" t="s">
        <v>1297</v>
      </c>
      <c r="D184" s="12" t="s">
        <v>1297</v>
      </c>
      <c r="E184" t="s">
        <v>1192</v>
      </c>
      <c r="F184" t="s">
        <v>1357</v>
      </c>
      <c r="G184" s="35">
        <v>822903</v>
      </c>
      <c r="H184" t="s">
        <v>219</v>
      </c>
      <c r="I184" s="35">
        <v>934133</v>
      </c>
      <c r="J184" t="s">
        <v>219</v>
      </c>
      <c r="K184" s="14">
        <v>45172.4777777778</v>
      </c>
      <c r="L184" s="14">
        <v>45171.425000000003</v>
      </c>
      <c r="M184" s="15" t="s">
        <v>220</v>
      </c>
      <c r="N184" s="15" t="s">
        <v>220</v>
      </c>
      <c r="O184" s="15" t="s">
        <v>220</v>
      </c>
      <c r="P184" s="15" t="s">
        <v>223</v>
      </c>
      <c r="Q184" s="15" t="s">
        <v>629</v>
      </c>
      <c r="R184" s="15" t="s">
        <v>219</v>
      </c>
      <c r="S184" s="15" t="s">
        <v>223</v>
      </c>
      <c r="T184" s="15" t="s">
        <v>221</v>
      </c>
      <c r="U184" s="15" t="s">
        <v>219</v>
      </c>
      <c r="V184" t="s">
        <v>265</v>
      </c>
      <c r="W184" t="s">
        <v>225</v>
      </c>
      <c r="X184" t="s">
        <v>265</v>
      </c>
      <c r="Y184" t="s">
        <v>225</v>
      </c>
      <c r="Z184" t="s">
        <v>226</v>
      </c>
      <c r="AA184" t="s">
        <v>219</v>
      </c>
      <c r="AB184" t="s">
        <v>226</v>
      </c>
      <c r="AC184" t="s">
        <v>219</v>
      </c>
      <c r="AD184" s="12" t="s">
        <v>1297</v>
      </c>
      <c r="AE184" t="s">
        <v>227</v>
      </c>
      <c r="AF184" s="12" t="s">
        <v>1297</v>
      </c>
      <c r="AG184" t="s">
        <v>1703</v>
      </c>
      <c r="AH184" t="s">
        <v>228</v>
      </c>
      <c r="AI184" s="12" t="s">
        <v>1297</v>
      </c>
      <c r="AJ184" s="12" t="s">
        <v>1297</v>
      </c>
      <c r="AK184" s="12" t="s">
        <v>1297</v>
      </c>
      <c r="AL184" s="12" t="s">
        <v>1297</v>
      </c>
      <c r="AM184" s="12" t="s">
        <v>1297</v>
      </c>
      <c r="AN184" t="s">
        <v>219</v>
      </c>
      <c r="AO184" t="s">
        <v>219</v>
      </c>
      <c r="AP184" t="s">
        <v>229</v>
      </c>
      <c r="AQ184" t="s">
        <v>230</v>
      </c>
      <c r="AR184" t="s">
        <v>231</v>
      </c>
      <c r="AS184" t="s">
        <v>232</v>
      </c>
      <c r="AT184" t="s">
        <v>220</v>
      </c>
      <c r="AU184" t="s">
        <v>233</v>
      </c>
      <c r="AV184" t="s">
        <v>1885</v>
      </c>
      <c r="AW184" t="s">
        <v>219</v>
      </c>
      <c r="AX184" t="s">
        <v>1703</v>
      </c>
      <c r="AY184" t="s">
        <v>219</v>
      </c>
      <c r="AZ184" t="s">
        <v>219</v>
      </c>
      <c r="BA184" t="s">
        <v>219</v>
      </c>
      <c r="BB184" t="s">
        <v>219</v>
      </c>
      <c r="BC184" t="s">
        <v>234</v>
      </c>
      <c r="BD184" s="12" t="s">
        <v>1297</v>
      </c>
      <c r="BE184" t="s">
        <v>304</v>
      </c>
      <c r="BF184" t="s">
        <v>1297</v>
      </c>
      <c r="BG184" t="s">
        <v>1297</v>
      </c>
      <c r="BH184" t="s">
        <v>260</v>
      </c>
      <c r="BI184" t="s">
        <v>268</v>
      </c>
      <c r="BJ184" t="s">
        <v>261</v>
      </c>
      <c r="BK184" t="s">
        <v>1297</v>
      </c>
      <c r="BL184" t="s">
        <v>229</v>
      </c>
      <c r="BM184" t="s">
        <v>219</v>
      </c>
      <c r="BN184" t="s">
        <v>270</v>
      </c>
      <c r="BO184" t="s">
        <v>219</v>
      </c>
      <c r="BP184" t="s">
        <v>219</v>
      </c>
      <c r="BQ184" t="s">
        <v>1297</v>
      </c>
      <c r="BR184" t="s">
        <v>279</v>
      </c>
      <c r="BS184" t="s">
        <v>1703</v>
      </c>
      <c r="BT184" t="s">
        <v>1703</v>
      </c>
      <c r="BU184" t="s">
        <v>219</v>
      </c>
      <c r="BV184" t="s">
        <v>241</v>
      </c>
      <c r="BW184" t="s">
        <v>220</v>
      </c>
      <c r="BX184" t="s">
        <v>219</v>
      </c>
      <c r="BY184">
        <v>801109339845</v>
      </c>
      <c r="BZ184" t="s">
        <v>242</v>
      </c>
      <c r="CA184" t="s">
        <v>1703</v>
      </c>
      <c r="CB184" s="14">
        <v>45173.248552974503</v>
      </c>
      <c r="CC184" t="s">
        <v>1703</v>
      </c>
      <c r="CD184" t="s">
        <v>1703</v>
      </c>
      <c r="CE184">
        <f>IFERROR(VLOOKUP(Table2[[#This Row],[Overall Rep Satisfaction]],$CS$2:$CV$21,2,FALSE),"")</f>
        <v>1</v>
      </c>
      <c r="CF184">
        <f>IFERROR(VLOOKUP(Table2[[#This Row],[Overall Rep Satisfaction]],$CS$2:$CV$21,3,FALSE),"")</f>
        <v>0</v>
      </c>
      <c r="CG184">
        <f>IFERROR(VLOOKUP(Table2[[#This Row],[Overall Rep Satisfaction]],$CS$2:$CV$21,4,FALSE),"")</f>
        <v>0</v>
      </c>
      <c r="CH184">
        <f>IFERROR(SUM(Table2[[#This Row],[Promoter]:[Detractor]],),"")</f>
        <v>1</v>
      </c>
      <c r="CI184" t="str">
        <f>TEXT(MONTH(Table2[[#This Row],[Survey Date]]),"##")&amp;" - "&amp;TEXT(Table2[[#This Row],[Survey Date]],"MMMM")</f>
        <v>9 - September</v>
      </c>
      <c r="CJ184" t="str">
        <f>TEXT(Table2[[#This Row],[Survey Date]],"DD-MMMM")</f>
        <v>03-September</v>
      </c>
      <c r="CK184" t="str">
        <f>"WK "&amp;WEEKNUM(Table2[[#This Row],[Survey Date]],1)</f>
        <v>WK 36</v>
      </c>
      <c r="CL184" t="str">
        <f>VLOOKUP(Table2[[#This Row],[ATTUID]],Roster!C:F,4,FALSE)</f>
        <v>Super 5</v>
      </c>
      <c r="CM184" t="str">
        <f>VLOOKUP(Table2[[#This Row],[ATTUID]],Roster!C:J,8,FALSE)</f>
        <v>agent 60</v>
      </c>
      <c r="CN184" t="str">
        <f>VLOOKUP(Table2[[#This Row],[ATTUID]],Roster!C:X,22,FALSE)</f>
        <v>Wave 25</v>
      </c>
      <c r="CO184">
        <f>IF(Table2[[#This Row],[Request Resolved]]="Yes",1,0)</f>
        <v>1</v>
      </c>
      <c r="CP184">
        <f>IF(Table2[[#This Row],[Request Resolved]]="No",1,0)</f>
        <v>0</v>
      </c>
    </row>
    <row r="185" spans="1:94" x14ac:dyDescent="0.25">
      <c r="A185" s="35">
        <v>82206</v>
      </c>
      <c r="B185" s="12" t="s">
        <v>1297</v>
      </c>
      <c r="C185" s="12" t="s">
        <v>1297</v>
      </c>
      <c r="D185" s="12" t="s">
        <v>1297</v>
      </c>
      <c r="E185" t="s">
        <v>1164</v>
      </c>
      <c r="F185" t="s">
        <v>1329</v>
      </c>
      <c r="G185" s="35">
        <v>685304</v>
      </c>
      <c r="H185" t="s">
        <v>219</v>
      </c>
      <c r="I185" s="35">
        <v>785418</v>
      </c>
      <c r="J185" t="s">
        <v>219</v>
      </c>
      <c r="K185" s="14">
        <v>45172.479166666701</v>
      </c>
      <c r="L185" s="14">
        <v>45171.804861111101</v>
      </c>
      <c r="M185" s="15" t="s">
        <v>220</v>
      </c>
      <c r="N185" s="15" t="s">
        <v>229</v>
      </c>
      <c r="O185" s="15" t="s">
        <v>220</v>
      </c>
      <c r="P185" s="15" t="s">
        <v>408</v>
      </c>
      <c r="Q185" s="15" t="s">
        <v>630</v>
      </c>
      <c r="R185" s="15" t="s">
        <v>229</v>
      </c>
      <c r="S185" s="15" t="s">
        <v>408</v>
      </c>
      <c r="T185" s="15" t="s">
        <v>316</v>
      </c>
      <c r="U185" s="15" t="s">
        <v>219</v>
      </c>
      <c r="V185" t="s">
        <v>224</v>
      </c>
      <c r="W185" t="s">
        <v>254</v>
      </c>
      <c r="X185" t="s">
        <v>224</v>
      </c>
      <c r="Y185" t="s">
        <v>254</v>
      </c>
      <c r="Z185" t="s">
        <v>317</v>
      </c>
      <c r="AA185" t="s">
        <v>219</v>
      </c>
      <c r="AB185" t="s">
        <v>317</v>
      </c>
      <c r="AC185" t="s">
        <v>219</v>
      </c>
      <c r="AD185" s="12" t="s">
        <v>1297</v>
      </c>
      <c r="AE185" t="s">
        <v>227</v>
      </c>
      <c r="AF185" s="12" t="s">
        <v>1297</v>
      </c>
      <c r="AG185" t="s">
        <v>1703</v>
      </c>
      <c r="AH185" t="s">
        <v>228</v>
      </c>
      <c r="AI185" s="12" t="s">
        <v>1297</v>
      </c>
      <c r="AJ185" s="12" t="s">
        <v>1297</v>
      </c>
      <c r="AK185" s="12" t="s">
        <v>1297</v>
      </c>
      <c r="AL185" s="12" t="s">
        <v>1297</v>
      </c>
      <c r="AM185" s="12" t="s">
        <v>1297</v>
      </c>
      <c r="AN185" t="s">
        <v>219</v>
      </c>
      <c r="AO185" t="s">
        <v>219</v>
      </c>
      <c r="AP185" t="s">
        <v>229</v>
      </c>
      <c r="AQ185" t="s">
        <v>230</v>
      </c>
      <c r="AR185" t="s">
        <v>247</v>
      </c>
      <c r="AS185" t="s">
        <v>499</v>
      </c>
      <c r="AT185" t="s">
        <v>220</v>
      </c>
      <c r="AU185" t="s">
        <v>233</v>
      </c>
      <c r="AV185" t="s">
        <v>1886</v>
      </c>
      <c r="AW185" t="s">
        <v>219</v>
      </c>
      <c r="AX185" t="s">
        <v>1703</v>
      </c>
      <c r="AY185" t="s">
        <v>219</v>
      </c>
      <c r="AZ185" t="s">
        <v>219</v>
      </c>
      <c r="BA185" t="s">
        <v>219</v>
      </c>
      <c r="BB185" t="s">
        <v>219</v>
      </c>
      <c r="BC185" t="s">
        <v>234</v>
      </c>
      <c r="BD185" s="12" t="s">
        <v>1297</v>
      </c>
      <c r="BE185" t="s">
        <v>451</v>
      </c>
      <c r="BF185" t="s">
        <v>1297</v>
      </c>
      <c r="BG185" t="s">
        <v>1297</v>
      </c>
      <c r="BH185" t="s">
        <v>236</v>
      </c>
      <c r="BI185" t="s">
        <v>237</v>
      </c>
      <c r="BJ185" t="s">
        <v>346</v>
      </c>
      <c r="BK185" t="s">
        <v>1297</v>
      </c>
      <c r="BL185" t="s">
        <v>229</v>
      </c>
      <c r="BM185" t="s">
        <v>219</v>
      </c>
      <c r="BN185" t="s">
        <v>239</v>
      </c>
      <c r="BO185" t="s">
        <v>219</v>
      </c>
      <c r="BP185" t="s">
        <v>219</v>
      </c>
      <c r="BQ185" t="s">
        <v>1297</v>
      </c>
      <c r="BR185" t="s">
        <v>240</v>
      </c>
      <c r="BS185" t="s">
        <v>1703</v>
      </c>
      <c r="BT185" t="s">
        <v>1703</v>
      </c>
      <c r="BU185" t="s">
        <v>219</v>
      </c>
      <c r="BV185" t="s">
        <v>241</v>
      </c>
      <c r="BW185" t="s">
        <v>220</v>
      </c>
      <c r="BX185" t="s">
        <v>219</v>
      </c>
      <c r="BY185">
        <v>801148936590</v>
      </c>
      <c r="BZ185" t="s">
        <v>242</v>
      </c>
      <c r="CA185" t="s">
        <v>1703</v>
      </c>
      <c r="CB185" s="14">
        <v>45173.248552974503</v>
      </c>
      <c r="CC185" t="s">
        <v>1703</v>
      </c>
      <c r="CD185" t="s">
        <v>1703</v>
      </c>
      <c r="CE185">
        <f>IFERROR(VLOOKUP(Table2[[#This Row],[Overall Rep Satisfaction]],$CS$2:$CV$21,2,FALSE),"")</f>
        <v>0</v>
      </c>
      <c r="CF185">
        <f>IFERROR(VLOOKUP(Table2[[#This Row],[Overall Rep Satisfaction]],$CS$2:$CV$21,3,FALSE),"")</f>
        <v>0</v>
      </c>
      <c r="CG185">
        <f>IFERROR(VLOOKUP(Table2[[#This Row],[Overall Rep Satisfaction]],$CS$2:$CV$21,4,FALSE),"")</f>
        <v>1</v>
      </c>
      <c r="CH185">
        <f>IFERROR(SUM(Table2[[#This Row],[Promoter]:[Detractor]],),"")</f>
        <v>1</v>
      </c>
      <c r="CI185" t="str">
        <f>TEXT(MONTH(Table2[[#This Row],[Survey Date]]),"##")&amp;" - "&amp;TEXT(Table2[[#This Row],[Survey Date]],"MMMM")</f>
        <v>9 - September</v>
      </c>
      <c r="CJ185" t="str">
        <f>TEXT(Table2[[#This Row],[Survey Date]],"DD-MMMM")</f>
        <v>03-September</v>
      </c>
      <c r="CK185" t="str">
        <f>"WK "&amp;WEEKNUM(Table2[[#This Row],[Survey Date]],1)</f>
        <v>WK 36</v>
      </c>
      <c r="CL185" t="str">
        <f>VLOOKUP(Table2[[#This Row],[ATTUID]],Roster!C:F,4,FALSE)</f>
        <v>Super 8</v>
      </c>
      <c r="CM185" t="str">
        <f>VLOOKUP(Table2[[#This Row],[ATTUID]],Roster!C:J,8,FALSE)</f>
        <v>agent 32</v>
      </c>
      <c r="CN185" t="str">
        <f>VLOOKUP(Table2[[#This Row],[ATTUID]],Roster!C:X,22,FALSE)</f>
        <v>Wave 18</v>
      </c>
      <c r="CO185">
        <f>IF(Table2[[#This Row],[Request Resolved]]="Yes",1,0)</f>
        <v>0</v>
      </c>
      <c r="CP185">
        <f>IF(Table2[[#This Row],[Request Resolved]]="No",1,0)</f>
        <v>1</v>
      </c>
    </row>
    <row r="186" spans="1:94" x14ac:dyDescent="0.25">
      <c r="A186" s="35">
        <v>766206</v>
      </c>
      <c r="B186" s="12" t="s">
        <v>1297</v>
      </c>
      <c r="C186" s="12" t="s">
        <v>1297</v>
      </c>
      <c r="D186" s="12" t="s">
        <v>1297</v>
      </c>
      <c r="E186" t="s">
        <v>1147</v>
      </c>
      <c r="F186" t="s">
        <v>1312</v>
      </c>
      <c r="G186" s="35">
        <v>133304</v>
      </c>
      <c r="H186" t="s">
        <v>219</v>
      </c>
      <c r="I186" s="35">
        <v>566418</v>
      </c>
      <c r="J186" t="s">
        <v>219</v>
      </c>
      <c r="K186" s="14">
        <v>45172.479861111096</v>
      </c>
      <c r="L186" s="14">
        <v>45171.545833333301</v>
      </c>
      <c r="M186" s="15" t="s">
        <v>220</v>
      </c>
      <c r="N186" s="15" t="s">
        <v>229</v>
      </c>
      <c r="O186" s="15" t="s">
        <v>220</v>
      </c>
      <c r="P186" s="15" t="s">
        <v>469</v>
      </c>
      <c r="Q186" s="15" t="s">
        <v>219</v>
      </c>
      <c r="R186" s="15" t="s">
        <v>219</v>
      </c>
      <c r="S186" s="15" t="s">
        <v>316</v>
      </c>
      <c r="T186" s="15" t="s">
        <v>316</v>
      </c>
      <c r="U186" s="15" t="s">
        <v>219</v>
      </c>
      <c r="V186" t="s">
        <v>297</v>
      </c>
      <c r="W186" t="s">
        <v>263</v>
      </c>
      <c r="X186" t="s">
        <v>297</v>
      </c>
      <c r="Y186" t="s">
        <v>263</v>
      </c>
      <c r="Z186" t="s">
        <v>317</v>
      </c>
      <c r="AA186" t="s">
        <v>219</v>
      </c>
      <c r="AB186" t="s">
        <v>317</v>
      </c>
      <c r="AC186" t="s">
        <v>219</v>
      </c>
      <c r="AD186" s="12" t="s">
        <v>1297</v>
      </c>
      <c r="AE186" t="s">
        <v>227</v>
      </c>
      <c r="AF186" s="12" t="s">
        <v>1297</v>
      </c>
      <c r="AG186" t="s">
        <v>1703</v>
      </c>
      <c r="AH186" t="s">
        <v>228</v>
      </c>
      <c r="AI186" s="12" t="s">
        <v>1297</v>
      </c>
      <c r="AJ186" s="12" t="s">
        <v>1297</v>
      </c>
      <c r="AK186" s="12" t="s">
        <v>1297</v>
      </c>
      <c r="AL186" s="12" t="s">
        <v>1297</v>
      </c>
      <c r="AM186" s="12" t="s">
        <v>1297</v>
      </c>
      <c r="AN186" t="s">
        <v>219</v>
      </c>
      <c r="AO186" t="s">
        <v>219</v>
      </c>
      <c r="AP186" t="s">
        <v>229</v>
      </c>
      <c r="AQ186" t="s">
        <v>230</v>
      </c>
      <c r="AR186" t="s">
        <v>247</v>
      </c>
      <c r="AS186" t="s">
        <v>499</v>
      </c>
      <c r="AT186" t="s">
        <v>220</v>
      </c>
      <c r="AU186" t="s">
        <v>233</v>
      </c>
      <c r="AV186" t="s">
        <v>1887</v>
      </c>
      <c r="AW186" t="s">
        <v>219</v>
      </c>
      <c r="AX186" t="s">
        <v>1703</v>
      </c>
      <c r="AY186" t="s">
        <v>219</v>
      </c>
      <c r="AZ186" t="s">
        <v>219</v>
      </c>
      <c r="BA186" t="s">
        <v>219</v>
      </c>
      <c r="BB186" t="s">
        <v>219</v>
      </c>
      <c r="BC186" t="s">
        <v>234</v>
      </c>
      <c r="BD186" s="12" t="s">
        <v>1297</v>
      </c>
      <c r="BE186" t="s">
        <v>385</v>
      </c>
      <c r="BF186" t="s">
        <v>1297</v>
      </c>
      <c r="BG186" t="s">
        <v>1297</v>
      </c>
      <c r="BH186" t="s">
        <v>236</v>
      </c>
      <c r="BI186" t="s">
        <v>250</v>
      </c>
      <c r="BJ186" t="s">
        <v>346</v>
      </c>
      <c r="BK186" t="s">
        <v>1297</v>
      </c>
      <c r="BL186" t="s">
        <v>229</v>
      </c>
      <c r="BM186" t="s">
        <v>219</v>
      </c>
      <c r="BN186" t="s">
        <v>252</v>
      </c>
      <c r="BO186" t="s">
        <v>219</v>
      </c>
      <c r="BP186" t="s">
        <v>219</v>
      </c>
      <c r="BQ186" t="s">
        <v>1297</v>
      </c>
      <c r="BR186" t="s">
        <v>240</v>
      </c>
      <c r="BS186" t="s">
        <v>1703</v>
      </c>
      <c r="BT186" t="s">
        <v>1703</v>
      </c>
      <c r="BU186" t="s">
        <v>219</v>
      </c>
      <c r="BV186" t="s">
        <v>241</v>
      </c>
      <c r="BW186" t="s">
        <v>220</v>
      </c>
      <c r="BX186" t="s">
        <v>219</v>
      </c>
      <c r="BY186">
        <v>801108869955</v>
      </c>
      <c r="BZ186" t="s">
        <v>242</v>
      </c>
      <c r="CA186" t="s">
        <v>1703</v>
      </c>
      <c r="CB186" s="14">
        <v>45174.243825613397</v>
      </c>
      <c r="CC186" t="s">
        <v>1703</v>
      </c>
      <c r="CD186" t="s">
        <v>1703</v>
      </c>
      <c r="CE186">
        <f>IFERROR(VLOOKUP(Table2[[#This Row],[Overall Rep Satisfaction]],$CS$2:$CV$21,2,FALSE),"")</f>
        <v>0</v>
      </c>
      <c r="CF186">
        <f>IFERROR(VLOOKUP(Table2[[#This Row],[Overall Rep Satisfaction]],$CS$2:$CV$21,3,FALSE),"")</f>
        <v>0</v>
      </c>
      <c r="CG186">
        <f>IFERROR(VLOOKUP(Table2[[#This Row],[Overall Rep Satisfaction]],$CS$2:$CV$21,4,FALSE),"")</f>
        <v>1</v>
      </c>
      <c r="CH186">
        <f>IFERROR(SUM(Table2[[#This Row],[Promoter]:[Detractor]],),"")</f>
        <v>1</v>
      </c>
      <c r="CI186" t="str">
        <f>TEXT(MONTH(Table2[[#This Row],[Survey Date]]),"##")&amp;" - "&amp;TEXT(Table2[[#This Row],[Survey Date]],"MMMM")</f>
        <v>9 - September</v>
      </c>
      <c r="CJ186" t="str">
        <f>TEXT(Table2[[#This Row],[Survey Date]],"DD-MMMM")</f>
        <v>03-September</v>
      </c>
      <c r="CK186" t="str">
        <f>"WK "&amp;WEEKNUM(Table2[[#This Row],[Survey Date]],1)</f>
        <v>WK 36</v>
      </c>
      <c r="CL186" t="str">
        <f>VLOOKUP(Table2[[#This Row],[ATTUID]],Roster!C:F,4,FALSE)</f>
        <v>Super 4</v>
      </c>
      <c r="CM186" t="str">
        <f>VLOOKUP(Table2[[#This Row],[ATTUID]],Roster!C:J,8,FALSE)</f>
        <v>agent 15</v>
      </c>
      <c r="CN186" t="str">
        <f>VLOOKUP(Table2[[#This Row],[ATTUID]],Roster!C:X,22,FALSE)</f>
        <v>Wave 14</v>
      </c>
      <c r="CO186">
        <f>IF(Table2[[#This Row],[Request Resolved]]="Yes",1,0)</f>
        <v>0</v>
      </c>
      <c r="CP186">
        <f>IF(Table2[[#This Row],[Request Resolved]]="No",1,0)</f>
        <v>1</v>
      </c>
    </row>
    <row r="187" spans="1:94" x14ac:dyDescent="0.25">
      <c r="A187" s="35">
        <v>813206</v>
      </c>
      <c r="B187" s="12" t="s">
        <v>1297</v>
      </c>
      <c r="C187" s="12" t="s">
        <v>1297</v>
      </c>
      <c r="D187" s="12" t="s">
        <v>1297</v>
      </c>
      <c r="E187" t="s">
        <v>1135</v>
      </c>
      <c r="F187" t="s">
        <v>1300</v>
      </c>
      <c r="G187" s="35">
        <v>117337</v>
      </c>
      <c r="H187" t="s">
        <v>219</v>
      </c>
      <c r="I187" s="35">
        <v>518578</v>
      </c>
      <c r="J187" t="s">
        <v>219</v>
      </c>
      <c r="K187" s="14">
        <v>45172.479861111096</v>
      </c>
      <c r="L187" s="14">
        <v>45171.824999999997</v>
      </c>
      <c r="M187" s="15" t="s">
        <v>220</v>
      </c>
      <c r="N187" s="15" t="s">
        <v>220</v>
      </c>
      <c r="O187" s="15" t="s">
        <v>220</v>
      </c>
      <c r="P187" s="15" t="s">
        <v>539</v>
      </c>
      <c r="Q187" s="15" t="s">
        <v>219</v>
      </c>
      <c r="R187" s="15" t="s">
        <v>219</v>
      </c>
      <c r="S187" s="15" t="s">
        <v>631</v>
      </c>
      <c r="T187" s="15" t="s">
        <v>326</v>
      </c>
      <c r="U187" s="15" t="s">
        <v>219</v>
      </c>
      <c r="V187" t="s">
        <v>265</v>
      </c>
      <c r="W187" t="s">
        <v>225</v>
      </c>
      <c r="X187" t="s">
        <v>265</v>
      </c>
      <c r="Y187" t="s">
        <v>225</v>
      </c>
      <c r="Z187" t="s">
        <v>226</v>
      </c>
      <c r="AA187" t="s">
        <v>219</v>
      </c>
      <c r="AB187" t="s">
        <v>226</v>
      </c>
      <c r="AC187" t="s">
        <v>219</v>
      </c>
      <c r="AD187" s="12" t="s">
        <v>1297</v>
      </c>
      <c r="AE187" t="s">
        <v>227</v>
      </c>
      <c r="AF187" s="12" t="s">
        <v>1297</v>
      </c>
      <c r="AG187" t="s">
        <v>1703</v>
      </c>
      <c r="AH187" t="s">
        <v>228</v>
      </c>
      <c r="AI187" s="12" t="s">
        <v>1297</v>
      </c>
      <c r="AJ187" s="12" t="s">
        <v>1297</v>
      </c>
      <c r="AK187" s="12" t="s">
        <v>1297</v>
      </c>
      <c r="AL187" s="12" t="s">
        <v>1297</v>
      </c>
      <c r="AM187" s="12" t="s">
        <v>1297</v>
      </c>
      <c r="AN187" t="s">
        <v>219</v>
      </c>
      <c r="AO187" t="s">
        <v>219</v>
      </c>
      <c r="AP187" t="s">
        <v>229</v>
      </c>
      <c r="AQ187" t="s">
        <v>230</v>
      </c>
      <c r="AR187" t="s">
        <v>273</v>
      </c>
      <c r="AS187" t="s">
        <v>352</v>
      </c>
      <c r="AT187" t="s">
        <v>220</v>
      </c>
      <c r="AU187" t="s">
        <v>233</v>
      </c>
      <c r="AV187" t="s">
        <v>1888</v>
      </c>
      <c r="AW187" t="s">
        <v>219</v>
      </c>
      <c r="AX187" t="s">
        <v>1703</v>
      </c>
      <c r="AY187" t="s">
        <v>219</v>
      </c>
      <c r="AZ187" t="s">
        <v>219</v>
      </c>
      <c r="BA187" t="s">
        <v>219</v>
      </c>
      <c r="BB187" t="s">
        <v>219</v>
      </c>
      <c r="BC187" t="s">
        <v>234</v>
      </c>
      <c r="BD187" s="12" t="s">
        <v>1297</v>
      </c>
      <c r="BE187" t="s">
        <v>304</v>
      </c>
      <c r="BF187" t="s">
        <v>1297</v>
      </c>
      <c r="BG187" t="s">
        <v>1297</v>
      </c>
      <c r="BH187" t="s">
        <v>305</v>
      </c>
      <c r="BI187" t="s">
        <v>306</v>
      </c>
      <c r="BJ187" t="s">
        <v>353</v>
      </c>
      <c r="BK187" t="s">
        <v>1297</v>
      </c>
      <c r="BL187" t="s">
        <v>229</v>
      </c>
      <c r="BM187" t="s">
        <v>219</v>
      </c>
      <c r="BN187" t="s">
        <v>308</v>
      </c>
      <c r="BO187" t="s">
        <v>219</v>
      </c>
      <c r="BP187" t="s">
        <v>219</v>
      </c>
      <c r="BQ187" t="s">
        <v>1297</v>
      </c>
      <c r="BR187" t="s">
        <v>632</v>
      </c>
      <c r="BS187" t="s">
        <v>1703</v>
      </c>
      <c r="BT187" t="s">
        <v>1703</v>
      </c>
      <c r="BU187" t="s">
        <v>219</v>
      </c>
      <c r="BV187" t="s">
        <v>241</v>
      </c>
      <c r="BW187" t="s">
        <v>220</v>
      </c>
      <c r="BX187" t="s">
        <v>219</v>
      </c>
      <c r="BY187">
        <v>790616776053</v>
      </c>
      <c r="BZ187" t="s">
        <v>242</v>
      </c>
      <c r="CA187" t="s">
        <v>1703</v>
      </c>
      <c r="CB187" s="14">
        <v>45174.243825613397</v>
      </c>
      <c r="CC187" t="s">
        <v>1703</v>
      </c>
      <c r="CD187" t="s">
        <v>1703</v>
      </c>
      <c r="CE187">
        <f>IFERROR(VLOOKUP(Table2[[#This Row],[Overall Rep Satisfaction]],$CS$2:$CV$21,2,FALSE),"")</f>
        <v>1</v>
      </c>
      <c r="CF187">
        <f>IFERROR(VLOOKUP(Table2[[#This Row],[Overall Rep Satisfaction]],$CS$2:$CV$21,3,FALSE),"")</f>
        <v>0</v>
      </c>
      <c r="CG187">
        <f>IFERROR(VLOOKUP(Table2[[#This Row],[Overall Rep Satisfaction]],$CS$2:$CV$21,4,FALSE),"")</f>
        <v>0</v>
      </c>
      <c r="CH187">
        <f>IFERROR(SUM(Table2[[#This Row],[Promoter]:[Detractor]],),"")</f>
        <v>1</v>
      </c>
      <c r="CI187" t="str">
        <f>TEXT(MONTH(Table2[[#This Row],[Survey Date]]),"##")&amp;" - "&amp;TEXT(Table2[[#This Row],[Survey Date]],"MMMM")</f>
        <v>9 - September</v>
      </c>
      <c r="CJ187" t="str">
        <f>TEXT(Table2[[#This Row],[Survey Date]],"DD-MMMM")</f>
        <v>03-September</v>
      </c>
      <c r="CK187" t="str">
        <f>"WK "&amp;WEEKNUM(Table2[[#This Row],[Survey Date]],1)</f>
        <v>WK 36</v>
      </c>
      <c r="CL187" t="str">
        <f>VLOOKUP(Table2[[#This Row],[ATTUID]],Roster!C:F,4,FALSE)</f>
        <v>Super 1</v>
      </c>
      <c r="CM187" t="str">
        <f>VLOOKUP(Table2[[#This Row],[ATTUID]],Roster!C:J,8,FALSE)</f>
        <v>agent 3</v>
      </c>
      <c r="CN187" t="str">
        <f>VLOOKUP(Table2[[#This Row],[ATTUID]],Roster!C:X,22,FALSE)</f>
        <v>Wave 1</v>
      </c>
      <c r="CO187">
        <f>IF(Table2[[#This Row],[Request Resolved]]="Yes",1,0)</f>
        <v>1</v>
      </c>
      <c r="CP187">
        <f>IF(Table2[[#This Row],[Request Resolved]]="No",1,0)</f>
        <v>0</v>
      </c>
    </row>
    <row r="188" spans="1:94" ht="30" x14ac:dyDescent="0.25">
      <c r="A188" s="35">
        <v>52206</v>
      </c>
      <c r="B188" s="12" t="s">
        <v>1297</v>
      </c>
      <c r="C188" s="12" t="s">
        <v>1297</v>
      </c>
      <c r="D188" s="12" t="s">
        <v>1297</v>
      </c>
      <c r="E188" t="s">
        <v>1185</v>
      </c>
      <c r="F188" t="s">
        <v>1350</v>
      </c>
      <c r="G188" s="35">
        <v>402810</v>
      </c>
      <c r="H188" t="s">
        <v>219</v>
      </c>
      <c r="I188" s="35">
        <v>564188</v>
      </c>
      <c r="J188" t="s">
        <v>219</v>
      </c>
      <c r="K188" s="14">
        <v>45172.484722222202</v>
      </c>
      <c r="L188" s="14">
        <v>45171.570833333302</v>
      </c>
      <c r="M188" s="15" t="s">
        <v>220</v>
      </c>
      <c r="N188" s="15" t="s">
        <v>220</v>
      </c>
      <c r="O188" s="15" t="s">
        <v>220</v>
      </c>
      <c r="P188" s="15" t="s">
        <v>316</v>
      </c>
      <c r="Q188" s="15" t="s">
        <v>633</v>
      </c>
      <c r="R188" s="15" t="s">
        <v>219</v>
      </c>
      <c r="S188" s="15" t="s">
        <v>316</v>
      </c>
      <c r="T188" s="15" t="s">
        <v>221</v>
      </c>
      <c r="U188" s="15" t="s">
        <v>219</v>
      </c>
      <c r="V188" t="s">
        <v>263</v>
      </c>
      <c r="W188" t="s">
        <v>263</v>
      </c>
      <c r="X188" t="s">
        <v>263</v>
      </c>
      <c r="Y188" t="s">
        <v>263</v>
      </c>
      <c r="Z188" t="s">
        <v>226</v>
      </c>
      <c r="AA188" t="s">
        <v>219</v>
      </c>
      <c r="AB188" t="s">
        <v>226</v>
      </c>
      <c r="AC188" t="s">
        <v>219</v>
      </c>
      <c r="AD188" s="12" t="s">
        <v>1297</v>
      </c>
      <c r="AE188" t="s">
        <v>227</v>
      </c>
      <c r="AF188" s="12" t="s">
        <v>1297</v>
      </c>
      <c r="AG188" t="s">
        <v>1703</v>
      </c>
      <c r="AH188" t="s">
        <v>228</v>
      </c>
      <c r="AI188" s="12" t="s">
        <v>1297</v>
      </c>
      <c r="AJ188" s="12" t="s">
        <v>1297</v>
      </c>
      <c r="AK188" s="12" t="s">
        <v>1297</v>
      </c>
      <c r="AL188" s="12" t="s">
        <v>1297</v>
      </c>
      <c r="AM188" s="12" t="s">
        <v>1297</v>
      </c>
      <c r="AN188" t="s">
        <v>219</v>
      </c>
      <c r="AO188" t="s">
        <v>219</v>
      </c>
      <c r="AP188" t="s">
        <v>229</v>
      </c>
      <c r="AQ188" t="s">
        <v>230</v>
      </c>
      <c r="AR188" t="s">
        <v>281</v>
      </c>
      <c r="AS188" t="s">
        <v>505</v>
      </c>
      <c r="AT188" t="s">
        <v>220</v>
      </c>
      <c r="AU188" t="s">
        <v>233</v>
      </c>
      <c r="AV188" t="s">
        <v>1889</v>
      </c>
      <c r="AW188" t="s">
        <v>219</v>
      </c>
      <c r="AX188" t="s">
        <v>1703</v>
      </c>
      <c r="AY188" t="s">
        <v>219</v>
      </c>
      <c r="AZ188" t="s">
        <v>219</v>
      </c>
      <c r="BA188" t="s">
        <v>219</v>
      </c>
      <c r="BB188" t="s">
        <v>219</v>
      </c>
      <c r="BC188" t="s">
        <v>234</v>
      </c>
      <c r="BD188" s="12" t="s">
        <v>1297</v>
      </c>
      <c r="BE188" t="s">
        <v>304</v>
      </c>
      <c r="BF188" t="s">
        <v>1297</v>
      </c>
      <c r="BG188" t="s">
        <v>1297</v>
      </c>
      <c r="BH188" t="s">
        <v>236</v>
      </c>
      <c r="BI188" t="s">
        <v>634</v>
      </c>
      <c r="BJ188" t="s">
        <v>302</v>
      </c>
      <c r="BK188" t="s">
        <v>1297</v>
      </c>
      <c r="BL188" t="s">
        <v>229</v>
      </c>
      <c r="BM188" t="s">
        <v>219</v>
      </c>
      <c r="BN188" t="s">
        <v>252</v>
      </c>
      <c r="BO188" t="s">
        <v>219</v>
      </c>
      <c r="BP188" t="s">
        <v>219</v>
      </c>
      <c r="BQ188" t="s">
        <v>1297</v>
      </c>
      <c r="BR188" t="s">
        <v>240</v>
      </c>
      <c r="BS188" t="s">
        <v>1703</v>
      </c>
      <c r="BT188" t="s">
        <v>1703</v>
      </c>
      <c r="BU188" t="s">
        <v>219</v>
      </c>
      <c r="BV188" t="s">
        <v>241</v>
      </c>
      <c r="BW188" t="s">
        <v>220</v>
      </c>
      <c r="BX188" t="s">
        <v>219</v>
      </c>
      <c r="BY188">
        <v>503599062</v>
      </c>
      <c r="BZ188" t="s">
        <v>242</v>
      </c>
      <c r="CA188" t="s">
        <v>1703</v>
      </c>
      <c r="CB188" s="14">
        <v>45173.248552974503</v>
      </c>
      <c r="CC188" t="s">
        <v>1703</v>
      </c>
      <c r="CD188" t="s">
        <v>1703</v>
      </c>
      <c r="CE188">
        <f>IFERROR(VLOOKUP(Table2[[#This Row],[Overall Rep Satisfaction]],$CS$2:$CV$21,2,FALSE),"")</f>
        <v>0</v>
      </c>
      <c r="CF188">
        <f>IFERROR(VLOOKUP(Table2[[#This Row],[Overall Rep Satisfaction]],$CS$2:$CV$21,3,FALSE),"")</f>
        <v>0</v>
      </c>
      <c r="CG188">
        <f>IFERROR(VLOOKUP(Table2[[#This Row],[Overall Rep Satisfaction]],$CS$2:$CV$21,4,FALSE),"")</f>
        <v>1</v>
      </c>
      <c r="CH188">
        <f>IFERROR(SUM(Table2[[#This Row],[Promoter]:[Detractor]],),"")</f>
        <v>1</v>
      </c>
      <c r="CI188" t="str">
        <f>TEXT(MONTH(Table2[[#This Row],[Survey Date]]),"##")&amp;" - "&amp;TEXT(Table2[[#This Row],[Survey Date]],"MMMM")</f>
        <v>9 - September</v>
      </c>
      <c r="CJ188" t="str">
        <f>TEXT(Table2[[#This Row],[Survey Date]],"DD-MMMM")</f>
        <v>03-September</v>
      </c>
      <c r="CK188" t="str">
        <f>"WK "&amp;WEEKNUM(Table2[[#This Row],[Survey Date]],1)</f>
        <v>WK 36</v>
      </c>
      <c r="CL188" t="str">
        <f>VLOOKUP(Table2[[#This Row],[ATTUID]],Roster!C:F,4,FALSE)</f>
        <v>Super 3</v>
      </c>
      <c r="CM188" t="str">
        <f>VLOOKUP(Table2[[#This Row],[ATTUID]],Roster!C:J,8,FALSE)</f>
        <v>agent 53</v>
      </c>
      <c r="CN188" t="str">
        <f>VLOOKUP(Table2[[#This Row],[ATTUID]],Roster!C:X,22,FALSE)</f>
        <v>Wave 24</v>
      </c>
      <c r="CO188">
        <f>IF(Table2[[#This Row],[Request Resolved]]="Yes",1,0)</f>
        <v>1</v>
      </c>
      <c r="CP188">
        <f>IF(Table2[[#This Row],[Request Resolved]]="No",1,0)</f>
        <v>0</v>
      </c>
    </row>
    <row r="189" spans="1:94" x14ac:dyDescent="0.25">
      <c r="A189" s="35">
        <v>790206</v>
      </c>
      <c r="B189" s="12" t="s">
        <v>1297</v>
      </c>
      <c r="C189" s="12" t="s">
        <v>1297</v>
      </c>
      <c r="D189" s="12" t="s">
        <v>1297</v>
      </c>
      <c r="E189" t="s">
        <v>1234</v>
      </c>
      <c r="F189" t="s">
        <v>1403</v>
      </c>
      <c r="G189" s="35">
        <v>843501</v>
      </c>
      <c r="H189" t="s">
        <v>219</v>
      </c>
      <c r="I189" s="35">
        <v>962133</v>
      </c>
      <c r="J189" t="s">
        <v>219</v>
      </c>
      <c r="K189" s="14">
        <v>45172.4909722222</v>
      </c>
      <c r="L189" s="14">
        <v>45171.489583333299</v>
      </c>
      <c r="M189" s="15" t="s">
        <v>220</v>
      </c>
      <c r="N189" s="15" t="s">
        <v>229</v>
      </c>
      <c r="O189" s="15" t="s">
        <v>220</v>
      </c>
      <c r="P189" s="15" t="s">
        <v>244</v>
      </c>
      <c r="Q189" s="15" t="s">
        <v>635</v>
      </c>
      <c r="R189" s="15" t="s">
        <v>219</v>
      </c>
      <c r="S189" s="15" t="s">
        <v>325</v>
      </c>
      <c r="T189" s="15" t="s">
        <v>636</v>
      </c>
      <c r="U189" s="15" t="s">
        <v>219</v>
      </c>
      <c r="V189" t="s">
        <v>246</v>
      </c>
      <c r="W189" t="s">
        <v>280</v>
      </c>
      <c r="X189" t="s">
        <v>246</v>
      </c>
      <c r="Y189" t="s">
        <v>280</v>
      </c>
      <c r="Z189" t="s">
        <v>317</v>
      </c>
      <c r="AA189" t="s">
        <v>219</v>
      </c>
      <c r="AB189" t="s">
        <v>317</v>
      </c>
      <c r="AC189" t="s">
        <v>219</v>
      </c>
      <c r="AD189" s="12" t="s">
        <v>1297</v>
      </c>
      <c r="AE189" t="s">
        <v>227</v>
      </c>
      <c r="AF189" s="12" t="s">
        <v>1297</v>
      </c>
      <c r="AG189" t="s">
        <v>1703</v>
      </c>
      <c r="AH189" t="s">
        <v>228</v>
      </c>
      <c r="AI189" s="12" t="s">
        <v>1297</v>
      </c>
      <c r="AJ189" s="12" t="s">
        <v>1297</v>
      </c>
      <c r="AK189" s="12" t="s">
        <v>1297</v>
      </c>
      <c r="AL189" s="12" t="s">
        <v>1297</v>
      </c>
      <c r="AM189" s="12" t="s">
        <v>1297</v>
      </c>
      <c r="AN189" t="s">
        <v>219</v>
      </c>
      <c r="AO189" t="s">
        <v>219</v>
      </c>
      <c r="AP189" t="s">
        <v>229</v>
      </c>
      <c r="AQ189" t="s">
        <v>230</v>
      </c>
      <c r="AR189" t="s">
        <v>231</v>
      </c>
      <c r="AS189" t="s">
        <v>258</v>
      </c>
      <c r="AT189" t="s">
        <v>220</v>
      </c>
      <c r="AU189" t="s">
        <v>233</v>
      </c>
      <c r="AV189" t="s">
        <v>1890</v>
      </c>
      <c r="AW189" t="s">
        <v>219</v>
      </c>
      <c r="AX189" t="s">
        <v>1703</v>
      </c>
      <c r="AY189" t="s">
        <v>219</v>
      </c>
      <c r="AZ189" t="s">
        <v>219</v>
      </c>
      <c r="BA189" t="s">
        <v>219</v>
      </c>
      <c r="BB189" t="s">
        <v>219</v>
      </c>
      <c r="BC189" t="s">
        <v>234</v>
      </c>
      <c r="BD189" s="12" t="s">
        <v>1297</v>
      </c>
      <c r="BE189" t="s">
        <v>267</v>
      </c>
      <c r="BF189" t="s">
        <v>1297</v>
      </c>
      <c r="BG189" t="s">
        <v>1297</v>
      </c>
      <c r="BH189" t="s">
        <v>397</v>
      </c>
      <c r="BI189" t="s">
        <v>398</v>
      </c>
      <c r="BJ189" t="s">
        <v>261</v>
      </c>
      <c r="BK189" t="s">
        <v>1297</v>
      </c>
      <c r="BL189" t="s">
        <v>229</v>
      </c>
      <c r="BM189" t="s">
        <v>219</v>
      </c>
      <c r="BN189" t="s">
        <v>637</v>
      </c>
      <c r="BO189" t="s">
        <v>219</v>
      </c>
      <c r="BP189" t="s">
        <v>219</v>
      </c>
      <c r="BQ189" t="s">
        <v>1297</v>
      </c>
      <c r="BR189" t="s">
        <v>320</v>
      </c>
      <c r="BS189" t="s">
        <v>1703</v>
      </c>
      <c r="BT189" t="s">
        <v>1703</v>
      </c>
      <c r="BU189" t="s">
        <v>219</v>
      </c>
      <c r="BV189" t="s">
        <v>241</v>
      </c>
      <c r="BW189" t="s">
        <v>220</v>
      </c>
      <c r="BX189" t="s">
        <v>219</v>
      </c>
      <c r="BY189">
        <v>790087423545</v>
      </c>
      <c r="BZ189" t="s">
        <v>242</v>
      </c>
      <c r="CA189" t="s">
        <v>1703</v>
      </c>
      <c r="CB189" s="14">
        <v>45173.248552974503</v>
      </c>
      <c r="CC189" t="s">
        <v>1703</v>
      </c>
      <c r="CD189" t="s">
        <v>1703</v>
      </c>
      <c r="CE189">
        <f>IFERROR(VLOOKUP(Table2[[#This Row],[Overall Rep Satisfaction]],$CS$2:$CV$21,2,FALSE),"")</f>
        <v>0</v>
      </c>
      <c r="CF189">
        <f>IFERROR(VLOOKUP(Table2[[#This Row],[Overall Rep Satisfaction]],$CS$2:$CV$21,3,FALSE),"")</f>
        <v>0</v>
      </c>
      <c r="CG189">
        <f>IFERROR(VLOOKUP(Table2[[#This Row],[Overall Rep Satisfaction]],$CS$2:$CV$21,4,FALSE),"")</f>
        <v>1</v>
      </c>
      <c r="CH189">
        <f>IFERROR(SUM(Table2[[#This Row],[Promoter]:[Detractor]],),"")</f>
        <v>1</v>
      </c>
      <c r="CI189" t="str">
        <f>TEXT(MONTH(Table2[[#This Row],[Survey Date]]),"##")&amp;" - "&amp;TEXT(Table2[[#This Row],[Survey Date]],"MMMM")</f>
        <v>9 - September</v>
      </c>
      <c r="CJ189" t="str">
        <f>TEXT(Table2[[#This Row],[Survey Date]],"DD-MMMM")</f>
        <v>03-September</v>
      </c>
      <c r="CK189" t="str">
        <f>"WK "&amp;WEEKNUM(Table2[[#This Row],[Survey Date]],1)</f>
        <v>WK 36</v>
      </c>
      <c r="CL189" t="str">
        <f>VLOOKUP(Table2[[#This Row],[ATTUID]],Roster!C:F,4,FALSE)</f>
        <v>Super 6</v>
      </c>
      <c r="CM189" t="str">
        <f>VLOOKUP(Table2[[#This Row],[ATTUID]],Roster!C:J,8,FALSE)</f>
        <v>agent 106</v>
      </c>
      <c r="CN189" t="str">
        <f>VLOOKUP(Table2[[#This Row],[ATTUID]],Roster!C:X,22,FALSE)</f>
        <v>Wave 29</v>
      </c>
      <c r="CO189">
        <f>IF(Table2[[#This Row],[Request Resolved]]="Yes",1,0)</f>
        <v>0</v>
      </c>
      <c r="CP189">
        <f>IF(Table2[[#This Row],[Request Resolved]]="No",1,0)</f>
        <v>1</v>
      </c>
    </row>
    <row r="190" spans="1:94" x14ac:dyDescent="0.25">
      <c r="A190" s="35">
        <v>838206</v>
      </c>
      <c r="B190" s="12" t="s">
        <v>1297</v>
      </c>
      <c r="C190" s="12" t="s">
        <v>1297</v>
      </c>
      <c r="D190" s="12" t="s">
        <v>1297</v>
      </c>
      <c r="E190" t="s">
        <v>1214</v>
      </c>
      <c r="F190" t="s">
        <v>1380</v>
      </c>
      <c r="G190" s="35">
        <v>781973</v>
      </c>
      <c r="H190" t="s">
        <v>219</v>
      </c>
      <c r="I190" s="35">
        <v>422512</v>
      </c>
      <c r="J190" t="s">
        <v>219</v>
      </c>
      <c r="K190" s="14">
        <v>45172.493750000001</v>
      </c>
      <c r="L190" s="14">
        <v>45171.448611111096</v>
      </c>
      <c r="M190" s="15" t="s">
        <v>220</v>
      </c>
      <c r="N190" s="15" t="s">
        <v>220</v>
      </c>
      <c r="O190" s="15" t="s">
        <v>220</v>
      </c>
      <c r="P190" s="15" t="s">
        <v>291</v>
      </c>
      <c r="Q190" s="15" t="s">
        <v>219</v>
      </c>
      <c r="R190" s="15" t="s">
        <v>219</v>
      </c>
      <c r="S190" s="15" t="s">
        <v>291</v>
      </c>
      <c r="T190" s="15" t="s">
        <v>221</v>
      </c>
      <c r="U190" s="15" t="s">
        <v>219</v>
      </c>
      <c r="V190" t="s">
        <v>293</v>
      </c>
      <c r="W190" t="s">
        <v>293</v>
      </c>
      <c r="X190" t="s">
        <v>293</v>
      </c>
      <c r="Y190" t="s">
        <v>293</v>
      </c>
      <c r="Z190" t="s">
        <v>226</v>
      </c>
      <c r="AA190" t="s">
        <v>219</v>
      </c>
      <c r="AB190" t="s">
        <v>226</v>
      </c>
      <c r="AC190" t="s">
        <v>219</v>
      </c>
      <c r="AD190" s="12" t="s">
        <v>1297</v>
      </c>
      <c r="AE190" t="s">
        <v>227</v>
      </c>
      <c r="AF190" s="12" t="s">
        <v>1297</v>
      </c>
      <c r="AG190" t="s">
        <v>1703</v>
      </c>
      <c r="AH190" t="s">
        <v>228</v>
      </c>
      <c r="AI190" s="12" t="s">
        <v>1297</v>
      </c>
      <c r="AJ190" s="12" t="s">
        <v>1297</v>
      </c>
      <c r="AK190" s="12" t="s">
        <v>1297</v>
      </c>
      <c r="AL190" s="12" t="s">
        <v>1297</v>
      </c>
      <c r="AM190" s="12" t="s">
        <v>1297</v>
      </c>
      <c r="AN190" t="s">
        <v>219</v>
      </c>
      <c r="AO190" t="s">
        <v>219</v>
      </c>
      <c r="AP190" t="s">
        <v>229</v>
      </c>
      <c r="AQ190" t="s">
        <v>230</v>
      </c>
      <c r="AR190" t="s">
        <v>247</v>
      </c>
      <c r="AS190" t="s">
        <v>266</v>
      </c>
      <c r="AT190" t="s">
        <v>220</v>
      </c>
      <c r="AU190" t="s">
        <v>233</v>
      </c>
      <c r="AV190" t="s">
        <v>1891</v>
      </c>
      <c r="AW190" t="s">
        <v>219</v>
      </c>
      <c r="AX190" t="s">
        <v>1703</v>
      </c>
      <c r="AY190" t="s">
        <v>219</v>
      </c>
      <c r="AZ190" t="s">
        <v>479</v>
      </c>
      <c r="BA190" t="s">
        <v>638</v>
      </c>
      <c r="BB190" t="s">
        <v>286</v>
      </c>
      <c r="BC190" t="s">
        <v>234</v>
      </c>
      <c r="BD190" s="12" t="s">
        <v>1297</v>
      </c>
      <c r="BE190" t="s">
        <v>304</v>
      </c>
      <c r="BF190" t="s">
        <v>1297</v>
      </c>
      <c r="BG190" t="s">
        <v>1297</v>
      </c>
      <c r="BH190" t="s">
        <v>236</v>
      </c>
      <c r="BI190" t="s">
        <v>328</v>
      </c>
      <c r="BJ190" t="s">
        <v>269</v>
      </c>
      <c r="BK190" t="s">
        <v>1297</v>
      </c>
      <c r="BL190" t="s">
        <v>229</v>
      </c>
      <c r="BM190" t="s">
        <v>219</v>
      </c>
      <c r="BN190" t="s">
        <v>330</v>
      </c>
      <c r="BO190" t="s">
        <v>219</v>
      </c>
      <c r="BP190" t="s">
        <v>219</v>
      </c>
      <c r="BQ190" t="s">
        <v>1297</v>
      </c>
      <c r="BR190" t="s">
        <v>279</v>
      </c>
      <c r="BS190" t="s">
        <v>1703</v>
      </c>
      <c r="BT190" t="s">
        <v>1703</v>
      </c>
      <c r="BU190" t="s">
        <v>219</v>
      </c>
      <c r="BV190" t="s">
        <v>241</v>
      </c>
      <c r="BW190" t="s">
        <v>220</v>
      </c>
      <c r="BX190" t="s">
        <v>219</v>
      </c>
      <c r="BY190">
        <v>800036501621</v>
      </c>
      <c r="BZ190" t="s">
        <v>242</v>
      </c>
      <c r="CA190" t="s">
        <v>1703</v>
      </c>
      <c r="CB190" s="14">
        <v>45174.243825613397</v>
      </c>
      <c r="CC190" t="s">
        <v>1703</v>
      </c>
      <c r="CD190" t="s">
        <v>1703</v>
      </c>
      <c r="CE190">
        <f>IFERROR(VLOOKUP(Table2[[#This Row],[Overall Rep Satisfaction]],$CS$2:$CV$21,2,FALSE),"")</f>
        <v>1</v>
      </c>
      <c r="CF190">
        <f>IFERROR(VLOOKUP(Table2[[#This Row],[Overall Rep Satisfaction]],$CS$2:$CV$21,3,FALSE),"")</f>
        <v>0</v>
      </c>
      <c r="CG190">
        <f>IFERROR(VLOOKUP(Table2[[#This Row],[Overall Rep Satisfaction]],$CS$2:$CV$21,4,FALSE),"")</f>
        <v>0</v>
      </c>
      <c r="CH190">
        <f>IFERROR(SUM(Table2[[#This Row],[Promoter]:[Detractor]],),"")</f>
        <v>1</v>
      </c>
      <c r="CI190" t="str">
        <f>TEXT(MONTH(Table2[[#This Row],[Survey Date]]),"##")&amp;" - "&amp;TEXT(Table2[[#This Row],[Survey Date]],"MMMM")</f>
        <v>9 - September</v>
      </c>
      <c r="CJ190" t="str">
        <f>TEXT(Table2[[#This Row],[Survey Date]],"DD-MMMM")</f>
        <v>03-September</v>
      </c>
      <c r="CK190" t="str">
        <f>"WK "&amp;WEEKNUM(Table2[[#This Row],[Survey Date]],1)</f>
        <v>WK 36</v>
      </c>
      <c r="CL190" t="str">
        <f>VLOOKUP(Table2[[#This Row],[ATTUID]],Roster!C:F,4,FALSE)</f>
        <v>Super 4</v>
      </c>
      <c r="CM190" t="str">
        <f>VLOOKUP(Table2[[#This Row],[ATTUID]],Roster!C:J,8,FALSE)</f>
        <v>agent 83</v>
      </c>
      <c r="CN190" t="str">
        <f>VLOOKUP(Table2[[#This Row],[ATTUID]],Roster!C:X,22,FALSE)</f>
        <v>Wave 28</v>
      </c>
      <c r="CO190">
        <f>IF(Table2[[#This Row],[Request Resolved]]="Yes",1,0)</f>
        <v>1</v>
      </c>
      <c r="CP190">
        <f>IF(Table2[[#This Row],[Request Resolved]]="No",1,0)</f>
        <v>0</v>
      </c>
    </row>
    <row r="191" spans="1:94" x14ac:dyDescent="0.25">
      <c r="A191" s="35">
        <v>801206</v>
      </c>
      <c r="B191" s="12" t="s">
        <v>1297</v>
      </c>
      <c r="C191" s="12" t="s">
        <v>1297</v>
      </c>
      <c r="D191" s="12" t="s">
        <v>1297</v>
      </c>
      <c r="E191" t="s">
        <v>1188</v>
      </c>
      <c r="F191" t="s">
        <v>1353</v>
      </c>
      <c r="G191" s="35">
        <v>200681</v>
      </c>
      <c r="H191" t="s">
        <v>219</v>
      </c>
      <c r="I191" s="35">
        <v>968188</v>
      </c>
      <c r="J191" t="s">
        <v>219</v>
      </c>
      <c r="K191" s="14">
        <v>45172.495138888902</v>
      </c>
      <c r="L191" s="14">
        <v>45171.475694444402</v>
      </c>
      <c r="M191" s="15" t="s">
        <v>220</v>
      </c>
      <c r="N191" s="15" t="s">
        <v>220</v>
      </c>
      <c r="O191" s="15" t="s">
        <v>220</v>
      </c>
      <c r="P191" s="15" t="s">
        <v>223</v>
      </c>
      <c r="Q191" s="15" t="s">
        <v>639</v>
      </c>
      <c r="R191" s="15" t="s">
        <v>219</v>
      </c>
      <c r="S191" s="15" t="s">
        <v>223</v>
      </c>
      <c r="T191" s="15" t="s">
        <v>221</v>
      </c>
      <c r="U191" s="15" t="s">
        <v>219</v>
      </c>
      <c r="V191" t="s">
        <v>265</v>
      </c>
      <c r="W191" t="s">
        <v>225</v>
      </c>
      <c r="X191" t="s">
        <v>265</v>
      </c>
      <c r="Y191" t="s">
        <v>225</v>
      </c>
      <c r="Z191" t="s">
        <v>226</v>
      </c>
      <c r="AA191" t="s">
        <v>219</v>
      </c>
      <c r="AB191" t="s">
        <v>226</v>
      </c>
      <c r="AC191" t="s">
        <v>219</v>
      </c>
      <c r="AD191" s="12" t="s">
        <v>1297</v>
      </c>
      <c r="AE191" t="s">
        <v>227</v>
      </c>
      <c r="AF191" s="12" t="s">
        <v>1297</v>
      </c>
      <c r="AG191" t="s">
        <v>1703</v>
      </c>
      <c r="AH191" t="s">
        <v>228</v>
      </c>
      <c r="AI191" s="12" t="s">
        <v>1297</v>
      </c>
      <c r="AJ191" s="12" t="s">
        <v>1297</v>
      </c>
      <c r="AK191" s="12" t="s">
        <v>1297</v>
      </c>
      <c r="AL191" s="12" t="s">
        <v>1297</v>
      </c>
      <c r="AM191" s="12" t="s">
        <v>1297</v>
      </c>
      <c r="AN191" t="s">
        <v>219</v>
      </c>
      <c r="AO191" t="s">
        <v>219</v>
      </c>
      <c r="AP191" t="s">
        <v>229</v>
      </c>
      <c r="AQ191" t="s">
        <v>230</v>
      </c>
      <c r="AR191" t="s">
        <v>247</v>
      </c>
      <c r="AS191" t="s">
        <v>499</v>
      </c>
      <c r="AT191" t="s">
        <v>220</v>
      </c>
      <c r="AU191" t="s">
        <v>233</v>
      </c>
      <c r="AV191" t="s">
        <v>1892</v>
      </c>
      <c r="AW191" t="s">
        <v>219</v>
      </c>
      <c r="AX191" t="s">
        <v>1703</v>
      </c>
      <c r="AY191" t="s">
        <v>219</v>
      </c>
      <c r="AZ191" t="s">
        <v>219</v>
      </c>
      <c r="BA191" t="s">
        <v>219</v>
      </c>
      <c r="BB191" t="s">
        <v>219</v>
      </c>
      <c r="BC191" t="s">
        <v>234</v>
      </c>
      <c r="BD191" s="12" t="s">
        <v>1297</v>
      </c>
      <c r="BE191" t="s">
        <v>476</v>
      </c>
      <c r="BF191" t="s">
        <v>1297</v>
      </c>
      <c r="BG191" t="s">
        <v>1297</v>
      </c>
      <c r="BH191" t="s">
        <v>260</v>
      </c>
      <c r="BI191" t="s">
        <v>375</v>
      </c>
      <c r="BJ191" t="s">
        <v>302</v>
      </c>
      <c r="BK191" t="s">
        <v>1297</v>
      </c>
      <c r="BL191" t="s">
        <v>229</v>
      </c>
      <c r="BM191" t="s">
        <v>219</v>
      </c>
      <c r="BN191" t="s">
        <v>377</v>
      </c>
      <c r="BO191" t="s">
        <v>219</v>
      </c>
      <c r="BP191" t="s">
        <v>219</v>
      </c>
      <c r="BQ191" t="s">
        <v>1297</v>
      </c>
      <c r="BR191" t="s">
        <v>240</v>
      </c>
      <c r="BS191" t="s">
        <v>1703</v>
      </c>
      <c r="BT191" t="s">
        <v>1703</v>
      </c>
      <c r="BU191" t="s">
        <v>219</v>
      </c>
      <c r="BV191" t="s">
        <v>241</v>
      </c>
      <c r="BW191" t="s">
        <v>220</v>
      </c>
      <c r="BX191" t="s">
        <v>219</v>
      </c>
      <c r="BY191">
        <v>800268148965</v>
      </c>
      <c r="BZ191" t="s">
        <v>242</v>
      </c>
      <c r="CA191" t="s">
        <v>1703</v>
      </c>
      <c r="CB191" s="14">
        <v>45173.248552974503</v>
      </c>
      <c r="CC191" t="s">
        <v>1703</v>
      </c>
      <c r="CD191" t="s">
        <v>1703</v>
      </c>
      <c r="CE191">
        <f>IFERROR(VLOOKUP(Table2[[#This Row],[Overall Rep Satisfaction]],$CS$2:$CV$21,2,FALSE),"")</f>
        <v>1</v>
      </c>
      <c r="CF191">
        <f>IFERROR(VLOOKUP(Table2[[#This Row],[Overall Rep Satisfaction]],$CS$2:$CV$21,3,FALSE),"")</f>
        <v>0</v>
      </c>
      <c r="CG191">
        <f>IFERROR(VLOOKUP(Table2[[#This Row],[Overall Rep Satisfaction]],$CS$2:$CV$21,4,FALSE),"")</f>
        <v>0</v>
      </c>
      <c r="CH191">
        <f>IFERROR(SUM(Table2[[#This Row],[Promoter]:[Detractor]],),"")</f>
        <v>1</v>
      </c>
      <c r="CI191" t="str">
        <f>TEXT(MONTH(Table2[[#This Row],[Survey Date]]),"##")&amp;" - "&amp;TEXT(Table2[[#This Row],[Survey Date]],"MMMM")</f>
        <v>9 - September</v>
      </c>
      <c r="CJ191" t="str">
        <f>TEXT(Table2[[#This Row],[Survey Date]],"DD-MMMM")</f>
        <v>03-September</v>
      </c>
      <c r="CK191" t="str">
        <f>"WK "&amp;WEEKNUM(Table2[[#This Row],[Survey Date]],1)</f>
        <v>WK 36</v>
      </c>
      <c r="CL191" t="str">
        <f>VLOOKUP(Table2[[#This Row],[ATTUID]],Roster!C:F,4,FALSE)</f>
        <v>Super 3</v>
      </c>
      <c r="CM191" t="str">
        <f>VLOOKUP(Table2[[#This Row],[ATTUID]],Roster!C:J,8,FALSE)</f>
        <v>agent 56</v>
      </c>
      <c r="CN191" t="str">
        <f>VLOOKUP(Table2[[#This Row],[ATTUID]],Roster!C:X,22,FALSE)</f>
        <v>Wave 24</v>
      </c>
      <c r="CO191">
        <f>IF(Table2[[#This Row],[Request Resolved]]="Yes",1,0)</f>
        <v>1</v>
      </c>
      <c r="CP191">
        <f>IF(Table2[[#This Row],[Request Resolved]]="No",1,0)</f>
        <v>0</v>
      </c>
    </row>
    <row r="192" spans="1:94" x14ac:dyDescent="0.25">
      <c r="A192" s="35">
        <v>814206</v>
      </c>
      <c r="B192" s="12" t="s">
        <v>1297</v>
      </c>
      <c r="C192" s="12" t="s">
        <v>1297</v>
      </c>
      <c r="D192" s="12" t="s">
        <v>1297</v>
      </c>
      <c r="E192" t="s">
        <v>1174</v>
      </c>
      <c r="F192" t="s">
        <v>1339</v>
      </c>
      <c r="G192" s="35">
        <v>236417</v>
      </c>
      <c r="H192" t="s">
        <v>219</v>
      </c>
      <c r="I192" s="35">
        <v>110276</v>
      </c>
      <c r="J192" t="s">
        <v>219</v>
      </c>
      <c r="K192" s="14">
        <v>45172.495138888902</v>
      </c>
      <c r="L192" s="14">
        <v>45171.542361111096</v>
      </c>
      <c r="M192" s="15" t="s">
        <v>220</v>
      </c>
      <c r="N192" s="15" t="s">
        <v>220</v>
      </c>
      <c r="O192" s="15" t="s">
        <v>220</v>
      </c>
      <c r="P192" s="15" t="s">
        <v>223</v>
      </c>
      <c r="Q192" s="15" t="s">
        <v>640</v>
      </c>
      <c r="R192" s="15" t="s">
        <v>219</v>
      </c>
      <c r="S192" s="15" t="s">
        <v>223</v>
      </c>
      <c r="T192" s="15" t="s">
        <v>221</v>
      </c>
      <c r="U192" s="15" t="s">
        <v>219</v>
      </c>
      <c r="V192" t="s">
        <v>265</v>
      </c>
      <c r="W192" t="s">
        <v>225</v>
      </c>
      <c r="X192" t="s">
        <v>265</v>
      </c>
      <c r="Y192" t="s">
        <v>225</v>
      </c>
      <c r="Z192" t="s">
        <v>226</v>
      </c>
      <c r="AA192" t="s">
        <v>219</v>
      </c>
      <c r="AB192" t="s">
        <v>226</v>
      </c>
      <c r="AC192" t="s">
        <v>219</v>
      </c>
      <c r="AD192" s="12" t="s">
        <v>1297</v>
      </c>
      <c r="AE192" t="s">
        <v>227</v>
      </c>
      <c r="AF192" s="12" t="s">
        <v>1297</v>
      </c>
      <c r="AG192" t="s">
        <v>1703</v>
      </c>
      <c r="AH192" t="s">
        <v>228</v>
      </c>
      <c r="AI192" s="12" t="s">
        <v>1297</v>
      </c>
      <c r="AJ192" s="12" t="s">
        <v>1297</v>
      </c>
      <c r="AK192" s="12" t="s">
        <v>1297</v>
      </c>
      <c r="AL192" s="12" t="s">
        <v>1297</v>
      </c>
      <c r="AM192" s="12" t="s">
        <v>1297</v>
      </c>
      <c r="AN192" t="s">
        <v>219</v>
      </c>
      <c r="AO192" t="s">
        <v>219</v>
      </c>
      <c r="AP192" t="s">
        <v>229</v>
      </c>
      <c r="AQ192" t="s">
        <v>230</v>
      </c>
      <c r="AR192" t="s">
        <v>231</v>
      </c>
      <c r="AS192" t="s">
        <v>403</v>
      </c>
      <c r="AT192" t="s">
        <v>220</v>
      </c>
      <c r="AU192" t="s">
        <v>233</v>
      </c>
      <c r="AV192" t="s">
        <v>1893</v>
      </c>
      <c r="AW192" t="s">
        <v>219</v>
      </c>
      <c r="AX192" t="s">
        <v>1703</v>
      </c>
      <c r="AY192" t="s">
        <v>219</v>
      </c>
      <c r="AZ192" t="s">
        <v>219</v>
      </c>
      <c r="BA192" t="s">
        <v>219</v>
      </c>
      <c r="BB192" t="s">
        <v>219</v>
      </c>
      <c r="BC192" t="s">
        <v>234</v>
      </c>
      <c r="BD192" s="12" t="s">
        <v>1297</v>
      </c>
      <c r="BE192" t="s">
        <v>267</v>
      </c>
      <c r="BF192" t="s">
        <v>1297</v>
      </c>
      <c r="BG192" t="s">
        <v>1297</v>
      </c>
      <c r="BH192" t="s">
        <v>260</v>
      </c>
      <c r="BI192" t="s">
        <v>268</v>
      </c>
      <c r="BJ192" t="s">
        <v>376</v>
      </c>
      <c r="BK192" t="s">
        <v>1297</v>
      </c>
      <c r="BL192" t="s">
        <v>229</v>
      </c>
      <c r="BM192" t="s">
        <v>219</v>
      </c>
      <c r="BN192" t="s">
        <v>270</v>
      </c>
      <c r="BO192" t="s">
        <v>219</v>
      </c>
      <c r="BP192" t="s">
        <v>219</v>
      </c>
      <c r="BQ192" t="s">
        <v>1297</v>
      </c>
      <c r="BR192" t="s">
        <v>240</v>
      </c>
      <c r="BS192" t="s">
        <v>1703</v>
      </c>
      <c r="BT192" t="s">
        <v>1703</v>
      </c>
      <c r="BU192" t="s">
        <v>219</v>
      </c>
      <c r="BV192" t="s">
        <v>241</v>
      </c>
      <c r="BW192" t="s">
        <v>220</v>
      </c>
      <c r="BX192" t="s">
        <v>219</v>
      </c>
      <c r="BY192">
        <v>801181672249</v>
      </c>
      <c r="BZ192" t="s">
        <v>242</v>
      </c>
      <c r="CA192" t="s">
        <v>1703</v>
      </c>
      <c r="CB192" s="14">
        <v>45173.248552974503</v>
      </c>
      <c r="CC192" t="s">
        <v>1703</v>
      </c>
      <c r="CD192" t="s">
        <v>1703</v>
      </c>
      <c r="CE192">
        <f>IFERROR(VLOOKUP(Table2[[#This Row],[Overall Rep Satisfaction]],$CS$2:$CV$21,2,FALSE),"")</f>
        <v>1</v>
      </c>
      <c r="CF192">
        <f>IFERROR(VLOOKUP(Table2[[#This Row],[Overall Rep Satisfaction]],$CS$2:$CV$21,3,FALSE),"")</f>
        <v>0</v>
      </c>
      <c r="CG192">
        <f>IFERROR(VLOOKUP(Table2[[#This Row],[Overall Rep Satisfaction]],$CS$2:$CV$21,4,FALSE),"")</f>
        <v>0</v>
      </c>
      <c r="CH192">
        <f>IFERROR(SUM(Table2[[#This Row],[Promoter]:[Detractor]],),"")</f>
        <v>1</v>
      </c>
      <c r="CI192" t="str">
        <f>TEXT(MONTH(Table2[[#This Row],[Survey Date]]),"##")&amp;" - "&amp;TEXT(Table2[[#This Row],[Survey Date]],"MMMM")</f>
        <v>9 - September</v>
      </c>
      <c r="CJ192" t="str">
        <f>TEXT(Table2[[#This Row],[Survey Date]],"DD-MMMM")</f>
        <v>03-September</v>
      </c>
      <c r="CK192" t="str">
        <f>"WK "&amp;WEEKNUM(Table2[[#This Row],[Survey Date]],1)</f>
        <v>WK 36</v>
      </c>
      <c r="CL192" t="str">
        <f>VLOOKUP(Table2[[#This Row],[ATTUID]],Roster!C:F,4,FALSE)</f>
        <v>Super 7</v>
      </c>
      <c r="CM192" t="str">
        <f>VLOOKUP(Table2[[#This Row],[ATTUID]],Roster!C:J,8,FALSE)</f>
        <v>agent 42</v>
      </c>
      <c r="CN192" t="str">
        <f>VLOOKUP(Table2[[#This Row],[ATTUID]],Roster!C:X,22,FALSE)</f>
        <v>Wave 21</v>
      </c>
      <c r="CO192">
        <f>IF(Table2[[#This Row],[Request Resolved]]="Yes",1,0)</f>
        <v>1</v>
      </c>
      <c r="CP192">
        <f>IF(Table2[[#This Row],[Request Resolved]]="No",1,0)</f>
        <v>0</v>
      </c>
    </row>
    <row r="193" spans="1:94" x14ac:dyDescent="0.25">
      <c r="A193" s="35">
        <v>820206</v>
      </c>
      <c r="B193" s="12" t="s">
        <v>1297</v>
      </c>
      <c r="C193" s="12" t="s">
        <v>1297</v>
      </c>
      <c r="D193" s="12" t="s">
        <v>1297</v>
      </c>
      <c r="E193" t="s">
        <v>1234</v>
      </c>
      <c r="F193" t="s">
        <v>1403</v>
      </c>
      <c r="G193" s="35">
        <v>147501</v>
      </c>
      <c r="H193" t="s">
        <v>219</v>
      </c>
      <c r="I193" s="35">
        <v>886133</v>
      </c>
      <c r="J193" t="s">
        <v>219</v>
      </c>
      <c r="K193" s="14">
        <v>45172.495833333298</v>
      </c>
      <c r="L193" s="14">
        <v>45171.797222222202</v>
      </c>
      <c r="M193" s="15" t="s">
        <v>220</v>
      </c>
      <c r="N193" s="15" t="s">
        <v>220</v>
      </c>
      <c r="O193" s="15" t="s">
        <v>220</v>
      </c>
      <c r="P193" s="15" t="s">
        <v>223</v>
      </c>
      <c r="Q193" s="15" t="s">
        <v>641</v>
      </c>
      <c r="R193" s="15" t="s">
        <v>219</v>
      </c>
      <c r="S193" s="15" t="s">
        <v>223</v>
      </c>
      <c r="T193" s="15" t="s">
        <v>221</v>
      </c>
      <c r="U193" s="15" t="s">
        <v>219</v>
      </c>
      <c r="V193" t="s">
        <v>265</v>
      </c>
      <c r="W193" t="s">
        <v>225</v>
      </c>
      <c r="X193" t="s">
        <v>265</v>
      </c>
      <c r="Y193" t="s">
        <v>225</v>
      </c>
      <c r="Z193" t="s">
        <v>226</v>
      </c>
      <c r="AA193" t="s">
        <v>219</v>
      </c>
      <c r="AB193" t="s">
        <v>226</v>
      </c>
      <c r="AC193" t="s">
        <v>219</v>
      </c>
      <c r="AD193" s="12" t="s">
        <v>1297</v>
      </c>
      <c r="AE193" t="s">
        <v>227</v>
      </c>
      <c r="AF193" s="12" t="s">
        <v>1297</v>
      </c>
      <c r="AG193" t="s">
        <v>1703</v>
      </c>
      <c r="AH193" t="s">
        <v>228</v>
      </c>
      <c r="AI193" s="12" t="s">
        <v>1297</v>
      </c>
      <c r="AJ193" s="12" t="s">
        <v>1297</v>
      </c>
      <c r="AK193" s="12" t="s">
        <v>1297</v>
      </c>
      <c r="AL193" s="12" t="s">
        <v>1297</v>
      </c>
      <c r="AM193" s="12" t="s">
        <v>1297</v>
      </c>
      <c r="AN193" t="s">
        <v>219</v>
      </c>
      <c r="AO193" t="s">
        <v>219</v>
      </c>
      <c r="AP193" t="s">
        <v>229</v>
      </c>
      <c r="AQ193" t="s">
        <v>230</v>
      </c>
      <c r="AR193" t="s">
        <v>231</v>
      </c>
      <c r="AS193" t="s">
        <v>258</v>
      </c>
      <c r="AT193" t="s">
        <v>220</v>
      </c>
      <c r="AU193" t="s">
        <v>233</v>
      </c>
      <c r="AV193" t="s">
        <v>1894</v>
      </c>
      <c r="AW193" t="s">
        <v>219</v>
      </c>
      <c r="AX193" t="s">
        <v>1703</v>
      </c>
      <c r="AY193" t="s">
        <v>219</v>
      </c>
      <c r="AZ193" t="s">
        <v>219</v>
      </c>
      <c r="BA193" t="s">
        <v>219</v>
      </c>
      <c r="BB193" t="s">
        <v>219</v>
      </c>
      <c r="BC193" t="s">
        <v>234</v>
      </c>
      <c r="BD193" s="12" t="s">
        <v>1297</v>
      </c>
      <c r="BE193" t="s">
        <v>304</v>
      </c>
      <c r="BF193" t="s">
        <v>1297</v>
      </c>
      <c r="BG193" t="s">
        <v>1297</v>
      </c>
      <c r="BH193" t="s">
        <v>344</v>
      </c>
      <c r="BI193" t="s">
        <v>616</v>
      </c>
      <c r="BJ193" t="s">
        <v>261</v>
      </c>
      <c r="BK193" t="s">
        <v>1297</v>
      </c>
      <c r="BL193" t="s">
        <v>229</v>
      </c>
      <c r="BM193" t="s">
        <v>219</v>
      </c>
      <c r="BN193" t="s">
        <v>617</v>
      </c>
      <c r="BO193" t="s">
        <v>219</v>
      </c>
      <c r="BP193" t="s">
        <v>219</v>
      </c>
      <c r="BQ193" t="s">
        <v>1297</v>
      </c>
      <c r="BR193" t="s">
        <v>320</v>
      </c>
      <c r="BS193" t="s">
        <v>1703</v>
      </c>
      <c r="BT193" t="s">
        <v>1703</v>
      </c>
      <c r="BU193" t="s">
        <v>219</v>
      </c>
      <c r="BV193" t="s">
        <v>241</v>
      </c>
      <c r="BW193" t="s">
        <v>220</v>
      </c>
      <c r="BX193" t="s">
        <v>219</v>
      </c>
      <c r="BY193">
        <v>800432455898</v>
      </c>
      <c r="BZ193" t="s">
        <v>242</v>
      </c>
      <c r="CA193" t="s">
        <v>1703</v>
      </c>
      <c r="CB193" s="14">
        <v>45173.248552974503</v>
      </c>
      <c r="CC193" t="s">
        <v>1703</v>
      </c>
      <c r="CD193" t="s">
        <v>1703</v>
      </c>
      <c r="CE193">
        <f>IFERROR(VLOOKUP(Table2[[#This Row],[Overall Rep Satisfaction]],$CS$2:$CV$21,2,FALSE),"")</f>
        <v>1</v>
      </c>
      <c r="CF193">
        <f>IFERROR(VLOOKUP(Table2[[#This Row],[Overall Rep Satisfaction]],$CS$2:$CV$21,3,FALSE),"")</f>
        <v>0</v>
      </c>
      <c r="CG193">
        <f>IFERROR(VLOOKUP(Table2[[#This Row],[Overall Rep Satisfaction]],$CS$2:$CV$21,4,FALSE),"")</f>
        <v>0</v>
      </c>
      <c r="CH193">
        <f>IFERROR(SUM(Table2[[#This Row],[Promoter]:[Detractor]],),"")</f>
        <v>1</v>
      </c>
      <c r="CI193" t="str">
        <f>TEXT(MONTH(Table2[[#This Row],[Survey Date]]),"##")&amp;" - "&amp;TEXT(Table2[[#This Row],[Survey Date]],"MMMM")</f>
        <v>9 - September</v>
      </c>
      <c r="CJ193" t="str">
        <f>TEXT(Table2[[#This Row],[Survey Date]],"DD-MMMM")</f>
        <v>03-September</v>
      </c>
      <c r="CK193" t="str">
        <f>"WK "&amp;WEEKNUM(Table2[[#This Row],[Survey Date]],1)</f>
        <v>WK 36</v>
      </c>
      <c r="CL193" t="str">
        <f>VLOOKUP(Table2[[#This Row],[ATTUID]],Roster!C:F,4,FALSE)</f>
        <v>Super 6</v>
      </c>
      <c r="CM193" t="str">
        <f>VLOOKUP(Table2[[#This Row],[ATTUID]],Roster!C:J,8,FALSE)</f>
        <v>agent 106</v>
      </c>
      <c r="CN193" t="str">
        <f>VLOOKUP(Table2[[#This Row],[ATTUID]],Roster!C:X,22,FALSE)</f>
        <v>Wave 29</v>
      </c>
      <c r="CO193">
        <f>IF(Table2[[#This Row],[Request Resolved]]="Yes",1,0)</f>
        <v>1</v>
      </c>
      <c r="CP193">
        <f>IF(Table2[[#This Row],[Request Resolved]]="No",1,0)</f>
        <v>0</v>
      </c>
    </row>
    <row r="194" spans="1:94" x14ac:dyDescent="0.25">
      <c r="A194" s="35">
        <v>793206</v>
      </c>
      <c r="B194" s="12" t="s">
        <v>1297</v>
      </c>
      <c r="C194" s="12" t="s">
        <v>1297</v>
      </c>
      <c r="D194" s="12" t="s">
        <v>1297</v>
      </c>
      <c r="E194" t="s">
        <v>1157</v>
      </c>
      <c r="F194" t="s">
        <v>1322</v>
      </c>
      <c r="G194" s="35">
        <v>742862</v>
      </c>
      <c r="H194" t="s">
        <v>219</v>
      </c>
      <c r="I194" s="35">
        <v>30512</v>
      </c>
      <c r="J194" t="s">
        <v>219</v>
      </c>
      <c r="K194" s="14">
        <v>45172.497916666704</v>
      </c>
      <c r="L194" s="14">
        <v>45171.651388888902</v>
      </c>
      <c r="M194" s="15" t="s">
        <v>220</v>
      </c>
      <c r="N194" s="15" t="s">
        <v>220</v>
      </c>
      <c r="O194" s="15" t="s">
        <v>220</v>
      </c>
      <c r="P194" s="15" t="s">
        <v>223</v>
      </c>
      <c r="Q194" s="15" t="s">
        <v>642</v>
      </c>
      <c r="R194" s="15" t="s">
        <v>219</v>
      </c>
      <c r="S194" s="15" t="s">
        <v>291</v>
      </c>
      <c r="T194" s="15" t="s">
        <v>221</v>
      </c>
      <c r="U194" s="15" t="s">
        <v>219</v>
      </c>
      <c r="V194" t="s">
        <v>265</v>
      </c>
      <c r="W194" t="s">
        <v>293</v>
      </c>
      <c r="X194" t="s">
        <v>265</v>
      </c>
      <c r="Y194" t="s">
        <v>293</v>
      </c>
      <c r="Z194" t="s">
        <v>226</v>
      </c>
      <c r="AA194" t="s">
        <v>219</v>
      </c>
      <c r="AB194" t="s">
        <v>226</v>
      </c>
      <c r="AC194" t="s">
        <v>219</v>
      </c>
      <c r="AD194" s="12" t="s">
        <v>1297</v>
      </c>
      <c r="AE194" t="s">
        <v>227</v>
      </c>
      <c r="AF194" s="12" t="s">
        <v>1297</v>
      </c>
      <c r="AG194" t="s">
        <v>1703</v>
      </c>
      <c r="AH194" t="s">
        <v>228</v>
      </c>
      <c r="AI194" s="12" t="s">
        <v>1297</v>
      </c>
      <c r="AJ194" s="12" t="s">
        <v>1297</v>
      </c>
      <c r="AK194" s="12" t="s">
        <v>1297</v>
      </c>
      <c r="AL194" s="12" t="s">
        <v>1297</v>
      </c>
      <c r="AM194" s="12" t="s">
        <v>1297</v>
      </c>
      <c r="AN194" t="s">
        <v>219</v>
      </c>
      <c r="AO194" t="s">
        <v>219</v>
      </c>
      <c r="AP194" t="s">
        <v>229</v>
      </c>
      <c r="AQ194" t="s">
        <v>230</v>
      </c>
      <c r="AR194" t="s">
        <v>247</v>
      </c>
      <c r="AS194" t="s">
        <v>266</v>
      </c>
      <c r="AT194" t="s">
        <v>220</v>
      </c>
      <c r="AU194" t="s">
        <v>233</v>
      </c>
      <c r="AV194" t="s">
        <v>1895</v>
      </c>
      <c r="AW194" t="s">
        <v>219</v>
      </c>
      <c r="AX194" t="s">
        <v>1703</v>
      </c>
      <c r="AY194" t="s">
        <v>219</v>
      </c>
      <c r="AZ194" t="s">
        <v>479</v>
      </c>
      <c r="BA194" t="s">
        <v>638</v>
      </c>
      <c r="BB194" t="s">
        <v>286</v>
      </c>
      <c r="BC194" t="s">
        <v>234</v>
      </c>
      <c r="BD194" s="12" t="s">
        <v>1297</v>
      </c>
      <c r="BE194" t="s">
        <v>267</v>
      </c>
      <c r="BF194" t="s">
        <v>1297</v>
      </c>
      <c r="BG194" t="s">
        <v>1297</v>
      </c>
      <c r="BH194" t="s">
        <v>300</v>
      </c>
      <c r="BI194" t="s">
        <v>301</v>
      </c>
      <c r="BJ194" t="s">
        <v>269</v>
      </c>
      <c r="BK194" t="s">
        <v>1297</v>
      </c>
      <c r="BL194" t="s">
        <v>229</v>
      </c>
      <c r="BM194" t="s">
        <v>219</v>
      </c>
      <c r="BN194" t="s">
        <v>350</v>
      </c>
      <c r="BO194" t="s">
        <v>219</v>
      </c>
      <c r="BP194" t="s">
        <v>219</v>
      </c>
      <c r="BQ194" t="s">
        <v>1297</v>
      </c>
      <c r="BR194" t="s">
        <v>240</v>
      </c>
      <c r="BS194" t="s">
        <v>1703</v>
      </c>
      <c r="BT194" t="s">
        <v>1703</v>
      </c>
      <c r="BU194" t="s">
        <v>219</v>
      </c>
      <c r="BV194" t="s">
        <v>241</v>
      </c>
      <c r="BW194" t="s">
        <v>220</v>
      </c>
      <c r="BX194" t="s">
        <v>219</v>
      </c>
      <c r="BY194">
        <v>800025822051</v>
      </c>
      <c r="BZ194" t="s">
        <v>242</v>
      </c>
      <c r="CA194" t="s">
        <v>1703</v>
      </c>
      <c r="CB194" s="14">
        <v>45173.248552974503</v>
      </c>
      <c r="CC194" t="s">
        <v>1703</v>
      </c>
      <c r="CD194" t="s">
        <v>1703</v>
      </c>
      <c r="CE194">
        <f>IFERROR(VLOOKUP(Table2[[#This Row],[Overall Rep Satisfaction]],$CS$2:$CV$21,2,FALSE),"")</f>
        <v>1</v>
      </c>
      <c r="CF194">
        <f>IFERROR(VLOOKUP(Table2[[#This Row],[Overall Rep Satisfaction]],$CS$2:$CV$21,3,FALSE),"")</f>
        <v>0</v>
      </c>
      <c r="CG194">
        <f>IFERROR(VLOOKUP(Table2[[#This Row],[Overall Rep Satisfaction]],$CS$2:$CV$21,4,FALSE),"")</f>
        <v>0</v>
      </c>
      <c r="CH194">
        <f>IFERROR(SUM(Table2[[#This Row],[Promoter]:[Detractor]],),"")</f>
        <v>1</v>
      </c>
      <c r="CI194" t="str">
        <f>TEXT(MONTH(Table2[[#This Row],[Survey Date]]),"##")&amp;" - "&amp;TEXT(Table2[[#This Row],[Survey Date]],"MMMM")</f>
        <v>9 - September</v>
      </c>
      <c r="CJ194" t="str">
        <f>TEXT(Table2[[#This Row],[Survey Date]],"DD-MMMM")</f>
        <v>03-September</v>
      </c>
      <c r="CK194" t="str">
        <f>"WK "&amp;WEEKNUM(Table2[[#This Row],[Survey Date]],1)</f>
        <v>WK 36</v>
      </c>
      <c r="CL194" t="str">
        <f>VLOOKUP(Table2[[#This Row],[ATTUID]],Roster!C:F,4,FALSE)</f>
        <v>Super 6</v>
      </c>
      <c r="CM194" t="str">
        <f>VLOOKUP(Table2[[#This Row],[ATTUID]],Roster!C:J,8,FALSE)</f>
        <v>agent 25</v>
      </c>
      <c r="CN194" t="str">
        <f>VLOOKUP(Table2[[#This Row],[ATTUID]],Roster!C:X,22,FALSE)</f>
        <v>Wave 17</v>
      </c>
      <c r="CO194">
        <f>IF(Table2[[#This Row],[Request Resolved]]="Yes",1,0)</f>
        <v>1</v>
      </c>
      <c r="CP194">
        <f>IF(Table2[[#This Row],[Request Resolved]]="No",1,0)</f>
        <v>0</v>
      </c>
    </row>
    <row r="195" spans="1:94" x14ac:dyDescent="0.25">
      <c r="A195" s="35">
        <v>789206</v>
      </c>
      <c r="B195" s="12" t="s">
        <v>1297</v>
      </c>
      <c r="C195" s="12" t="s">
        <v>1297</v>
      </c>
      <c r="D195" s="12" t="s">
        <v>1297</v>
      </c>
      <c r="E195" t="s">
        <v>1278</v>
      </c>
      <c r="F195" t="s">
        <v>1453</v>
      </c>
      <c r="G195" s="35">
        <v>48312</v>
      </c>
      <c r="H195" t="s">
        <v>219</v>
      </c>
      <c r="I195" s="35">
        <v>263232</v>
      </c>
      <c r="J195" t="s">
        <v>219</v>
      </c>
      <c r="K195" s="14">
        <v>45172.500694444403</v>
      </c>
      <c r="L195" s="14">
        <v>45171.656944444403</v>
      </c>
      <c r="M195" s="15" t="s">
        <v>220</v>
      </c>
      <c r="N195" s="15" t="s">
        <v>229</v>
      </c>
      <c r="O195" s="15" t="s">
        <v>220</v>
      </c>
      <c r="P195" s="15" t="s">
        <v>221</v>
      </c>
      <c r="Q195" s="15" t="s">
        <v>643</v>
      </c>
      <c r="R195" s="15" t="s">
        <v>229</v>
      </c>
      <c r="S195" s="15" t="s">
        <v>221</v>
      </c>
      <c r="T195" s="15" t="s">
        <v>316</v>
      </c>
      <c r="U195" s="15" t="s">
        <v>219</v>
      </c>
      <c r="V195" t="s">
        <v>224</v>
      </c>
      <c r="W195" t="s">
        <v>254</v>
      </c>
      <c r="X195" t="s">
        <v>224</v>
      </c>
      <c r="Y195" t="s">
        <v>254</v>
      </c>
      <c r="Z195" t="s">
        <v>317</v>
      </c>
      <c r="AA195" t="s">
        <v>219</v>
      </c>
      <c r="AB195" t="s">
        <v>317</v>
      </c>
      <c r="AC195" t="s">
        <v>219</v>
      </c>
      <c r="AD195" s="12" t="s">
        <v>1297</v>
      </c>
      <c r="AE195" t="s">
        <v>227</v>
      </c>
      <c r="AF195" s="12" t="s">
        <v>1297</v>
      </c>
      <c r="AG195" t="s">
        <v>1703</v>
      </c>
      <c r="AH195" t="s">
        <v>228</v>
      </c>
      <c r="AI195" s="12" t="s">
        <v>1297</v>
      </c>
      <c r="AJ195" s="12" t="s">
        <v>1297</v>
      </c>
      <c r="AK195" s="12" t="s">
        <v>1297</v>
      </c>
      <c r="AL195" s="12" t="s">
        <v>1297</v>
      </c>
      <c r="AM195" s="12" t="s">
        <v>1297</v>
      </c>
      <c r="AN195" t="s">
        <v>219</v>
      </c>
      <c r="AO195" t="s">
        <v>219</v>
      </c>
      <c r="AP195" t="s">
        <v>229</v>
      </c>
      <c r="AQ195" t="s">
        <v>230</v>
      </c>
      <c r="AR195" t="s">
        <v>281</v>
      </c>
      <c r="AS195" t="s">
        <v>361</v>
      </c>
      <c r="AT195" t="s">
        <v>220</v>
      </c>
      <c r="AU195" t="s">
        <v>233</v>
      </c>
      <c r="AV195" t="s">
        <v>1896</v>
      </c>
      <c r="AW195" t="s">
        <v>219</v>
      </c>
      <c r="AX195" t="s">
        <v>1703</v>
      </c>
      <c r="AY195" t="s">
        <v>219</v>
      </c>
      <c r="AZ195" t="s">
        <v>219</v>
      </c>
      <c r="BA195" t="s">
        <v>219</v>
      </c>
      <c r="BB195" t="s">
        <v>219</v>
      </c>
      <c r="BC195" t="s">
        <v>234</v>
      </c>
      <c r="BD195" s="12" t="s">
        <v>1297</v>
      </c>
      <c r="BE195" t="s">
        <v>267</v>
      </c>
      <c r="BF195" t="s">
        <v>1297</v>
      </c>
      <c r="BG195" t="s">
        <v>1297</v>
      </c>
      <c r="BH195" t="s">
        <v>305</v>
      </c>
      <c r="BI195" t="s">
        <v>306</v>
      </c>
      <c r="BJ195" t="s">
        <v>362</v>
      </c>
      <c r="BK195" t="s">
        <v>1297</v>
      </c>
      <c r="BL195" t="s">
        <v>229</v>
      </c>
      <c r="BM195" t="s">
        <v>219</v>
      </c>
      <c r="BN195" t="s">
        <v>308</v>
      </c>
      <c r="BO195" t="s">
        <v>219</v>
      </c>
      <c r="BP195" t="s">
        <v>219</v>
      </c>
      <c r="BQ195" t="s">
        <v>1297</v>
      </c>
      <c r="BR195" t="s">
        <v>240</v>
      </c>
      <c r="BS195" t="s">
        <v>1703</v>
      </c>
      <c r="BT195" t="s">
        <v>1703</v>
      </c>
      <c r="BU195" t="s">
        <v>219</v>
      </c>
      <c r="BV195" t="s">
        <v>241</v>
      </c>
      <c r="BW195" t="s">
        <v>220</v>
      </c>
      <c r="BX195" t="s">
        <v>219</v>
      </c>
      <c r="BY195">
        <v>801146492865</v>
      </c>
      <c r="BZ195" t="s">
        <v>242</v>
      </c>
      <c r="CA195" t="s">
        <v>1703</v>
      </c>
      <c r="CB195" s="14">
        <v>45173.248552974503</v>
      </c>
      <c r="CC195" t="s">
        <v>1703</v>
      </c>
      <c r="CD195" t="s">
        <v>1703</v>
      </c>
      <c r="CE195">
        <f>IFERROR(VLOOKUP(Table2[[#This Row],[Overall Rep Satisfaction]],$CS$2:$CV$21,2,FALSE),"")</f>
        <v>0</v>
      </c>
      <c r="CF195">
        <f>IFERROR(VLOOKUP(Table2[[#This Row],[Overall Rep Satisfaction]],$CS$2:$CV$21,3,FALSE),"")</f>
        <v>0</v>
      </c>
      <c r="CG195">
        <f>IFERROR(VLOOKUP(Table2[[#This Row],[Overall Rep Satisfaction]],$CS$2:$CV$21,4,FALSE),"")</f>
        <v>1</v>
      </c>
      <c r="CH195">
        <f>IFERROR(SUM(Table2[[#This Row],[Promoter]:[Detractor]],),"")</f>
        <v>1</v>
      </c>
      <c r="CI195" t="str">
        <f>TEXT(MONTH(Table2[[#This Row],[Survey Date]]),"##")&amp;" - "&amp;TEXT(Table2[[#This Row],[Survey Date]],"MMMM")</f>
        <v>9 - September</v>
      </c>
      <c r="CJ195" t="str">
        <f>TEXT(Table2[[#This Row],[Survey Date]],"DD-MMMM")</f>
        <v>03-September</v>
      </c>
      <c r="CK195" t="str">
        <f>"WK "&amp;WEEKNUM(Table2[[#This Row],[Survey Date]],1)</f>
        <v>WK 36</v>
      </c>
      <c r="CL195" t="str">
        <f>VLOOKUP(Table2[[#This Row],[ATTUID]],Roster!C:F,4,FALSE)</f>
        <v>Super 5</v>
      </c>
      <c r="CM195" t="str">
        <f>VLOOKUP(Table2[[#This Row],[ATTUID]],Roster!C:J,8,FALSE)</f>
        <v>agent 156</v>
      </c>
      <c r="CN195" t="str">
        <f>VLOOKUP(Table2[[#This Row],[ATTUID]],Roster!C:X,22,FALSE)</f>
        <v>Wave 6</v>
      </c>
      <c r="CO195">
        <f>IF(Table2[[#This Row],[Request Resolved]]="Yes",1,0)</f>
        <v>0</v>
      </c>
      <c r="CP195">
        <f>IF(Table2[[#This Row],[Request Resolved]]="No",1,0)</f>
        <v>1</v>
      </c>
    </row>
    <row r="196" spans="1:94" x14ac:dyDescent="0.25">
      <c r="A196" s="35">
        <v>817206</v>
      </c>
      <c r="B196" s="12" t="s">
        <v>1297</v>
      </c>
      <c r="C196" s="12" t="s">
        <v>1297</v>
      </c>
      <c r="D196" s="12" t="s">
        <v>1297</v>
      </c>
      <c r="E196" t="s">
        <v>1188</v>
      </c>
      <c r="F196" t="s">
        <v>1353</v>
      </c>
      <c r="G196" s="35">
        <v>944504</v>
      </c>
      <c r="H196" t="s">
        <v>219</v>
      </c>
      <c r="I196" s="35">
        <v>993578</v>
      </c>
      <c r="J196" t="s">
        <v>219</v>
      </c>
      <c r="K196" s="14">
        <v>45172.501388888901</v>
      </c>
      <c r="L196" s="14">
        <v>45171.411805555603</v>
      </c>
      <c r="M196" s="15" t="s">
        <v>220</v>
      </c>
      <c r="N196" s="15" t="s">
        <v>229</v>
      </c>
      <c r="O196" s="15" t="s">
        <v>220</v>
      </c>
      <c r="P196" s="15" t="s">
        <v>316</v>
      </c>
      <c r="Q196" s="15" t="s">
        <v>644</v>
      </c>
      <c r="R196" s="15" t="s">
        <v>219</v>
      </c>
      <c r="S196" s="15" t="s">
        <v>221</v>
      </c>
      <c r="T196" s="15" t="s">
        <v>316</v>
      </c>
      <c r="U196" s="15" t="s">
        <v>219</v>
      </c>
      <c r="V196" t="s">
        <v>263</v>
      </c>
      <c r="W196" t="s">
        <v>254</v>
      </c>
      <c r="X196" t="s">
        <v>263</v>
      </c>
      <c r="Y196" t="s">
        <v>254</v>
      </c>
      <c r="Z196" t="s">
        <v>317</v>
      </c>
      <c r="AA196" t="s">
        <v>219</v>
      </c>
      <c r="AB196" t="s">
        <v>317</v>
      </c>
      <c r="AC196" t="s">
        <v>219</v>
      </c>
      <c r="AD196" s="12" t="s">
        <v>1297</v>
      </c>
      <c r="AE196" t="s">
        <v>227</v>
      </c>
      <c r="AF196" s="12" t="s">
        <v>1297</v>
      </c>
      <c r="AG196" t="s">
        <v>1703</v>
      </c>
      <c r="AH196" t="s">
        <v>228</v>
      </c>
      <c r="AI196" s="12" t="s">
        <v>1297</v>
      </c>
      <c r="AJ196" s="12" t="s">
        <v>1297</v>
      </c>
      <c r="AK196" s="12" t="s">
        <v>1297</v>
      </c>
      <c r="AL196" s="12" t="s">
        <v>1297</v>
      </c>
      <c r="AM196" s="12" t="s">
        <v>1297</v>
      </c>
      <c r="AN196" t="s">
        <v>219</v>
      </c>
      <c r="AO196" t="s">
        <v>219</v>
      </c>
      <c r="AP196" t="s">
        <v>229</v>
      </c>
      <c r="AQ196" t="s">
        <v>230</v>
      </c>
      <c r="AR196" t="s">
        <v>273</v>
      </c>
      <c r="AS196" t="s">
        <v>352</v>
      </c>
      <c r="AT196" t="s">
        <v>220</v>
      </c>
      <c r="AU196" t="s">
        <v>233</v>
      </c>
      <c r="AV196" t="s">
        <v>1897</v>
      </c>
      <c r="AW196" t="s">
        <v>219</v>
      </c>
      <c r="AX196" t="s">
        <v>1703</v>
      </c>
      <c r="AY196" t="s">
        <v>219</v>
      </c>
      <c r="AZ196" t="s">
        <v>219</v>
      </c>
      <c r="BA196" t="s">
        <v>219</v>
      </c>
      <c r="BB196" t="s">
        <v>219</v>
      </c>
      <c r="BC196" t="s">
        <v>234</v>
      </c>
      <c r="BD196" s="12" t="s">
        <v>1297</v>
      </c>
      <c r="BE196" t="s">
        <v>267</v>
      </c>
      <c r="BF196" t="s">
        <v>1297</v>
      </c>
      <c r="BG196" t="s">
        <v>1297</v>
      </c>
      <c r="BH196" t="s">
        <v>305</v>
      </c>
      <c r="BI196" t="s">
        <v>357</v>
      </c>
      <c r="BJ196" t="s">
        <v>353</v>
      </c>
      <c r="BK196" t="s">
        <v>1297</v>
      </c>
      <c r="BL196" t="s">
        <v>229</v>
      </c>
      <c r="BM196" t="s">
        <v>219</v>
      </c>
      <c r="BN196" t="s">
        <v>598</v>
      </c>
      <c r="BO196" t="s">
        <v>219</v>
      </c>
      <c r="BP196" t="s">
        <v>219</v>
      </c>
      <c r="BQ196" t="s">
        <v>1297</v>
      </c>
      <c r="BR196" t="s">
        <v>240</v>
      </c>
      <c r="BS196" t="s">
        <v>1703</v>
      </c>
      <c r="BT196" t="s">
        <v>1703</v>
      </c>
      <c r="BU196" t="s">
        <v>219</v>
      </c>
      <c r="BV196" t="s">
        <v>241</v>
      </c>
      <c r="BW196" t="s">
        <v>220</v>
      </c>
      <c r="BX196" t="s">
        <v>219</v>
      </c>
      <c r="BY196">
        <v>790622113458</v>
      </c>
      <c r="BZ196" t="s">
        <v>242</v>
      </c>
      <c r="CA196" t="s">
        <v>1703</v>
      </c>
      <c r="CB196" s="14">
        <v>45173.248552974503</v>
      </c>
      <c r="CC196" t="s">
        <v>1703</v>
      </c>
      <c r="CD196" t="s">
        <v>1703</v>
      </c>
      <c r="CE196">
        <f>IFERROR(VLOOKUP(Table2[[#This Row],[Overall Rep Satisfaction]],$CS$2:$CV$21,2,FALSE),"")</f>
        <v>0</v>
      </c>
      <c r="CF196">
        <f>IFERROR(VLOOKUP(Table2[[#This Row],[Overall Rep Satisfaction]],$CS$2:$CV$21,3,FALSE),"")</f>
        <v>0</v>
      </c>
      <c r="CG196">
        <f>IFERROR(VLOOKUP(Table2[[#This Row],[Overall Rep Satisfaction]],$CS$2:$CV$21,4,FALSE),"")</f>
        <v>1</v>
      </c>
      <c r="CH196">
        <f>IFERROR(SUM(Table2[[#This Row],[Promoter]:[Detractor]],),"")</f>
        <v>1</v>
      </c>
      <c r="CI196" t="str">
        <f>TEXT(MONTH(Table2[[#This Row],[Survey Date]]),"##")&amp;" - "&amp;TEXT(Table2[[#This Row],[Survey Date]],"MMMM")</f>
        <v>9 - September</v>
      </c>
      <c r="CJ196" t="str">
        <f>TEXT(Table2[[#This Row],[Survey Date]],"DD-MMMM")</f>
        <v>03-September</v>
      </c>
      <c r="CK196" t="str">
        <f>"WK "&amp;WEEKNUM(Table2[[#This Row],[Survey Date]],1)</f>
        <v>WK 36</v>
      </c>
      <c r="CL196" t="str">
        <f>VLOOKUP(Table2[[#This Row],[ATTUID]],Roster!C:F,4,FALSE)</f>
        <v>Super 3</v>
      </c>
      <c r="CM196" t="str">
        <f>VLOOKUP(Table2[[#This Row],[ATTUID]],Roster!C:J,8,FALSE)</f>
        <v>agent 56</v>
      </c>
      <c r="CN196" t="str">
        <f>VLOOKUP(Table2[[#This Row],[ATTUID]],Roster!C:X,22,FALSE)</f>
        <v>Wave 24</v>
      </c>
      <c r="CO196">
        <f>IF(Table2[[#This Row],[Request Resolved]]="Yes",1,0)</f>
        <v>0</v>
      </c>
      <c r="CP196">
        <f>IF(Table2[[#This Row],[Request Resolved]]="No",1,0)</f>
        <v>1</v>
      </c>
    </row>
    <row r="197" spans="1:94" x14ac:dyDescent="0.25">
      <c r="A197" s="35">
        <v>933206</v>
      </c>
      <c r="B197" s="12" t="s">
        <v>1297</v>
      </c>
      <c r="C197" s="12" t="s">
        <v>1297</v>
      </c>
      <c r="D197" s="12" t="s">
        <v>1297</v>
      </c>
      <c r="E197" t="s">
        <v>1136</v>
      </c>
      <c r="F197" t="s">
        <v>1301</v>
      </c>
      <c r="G197" s="35">
        <v>580505</v>
      </c>
      <c r="H197" t="s">
        <v>219</v>
      </c>
      <c r="I197" s="35">
        <v>279265</v>
      </c>
      <c r="J197" t="s">
        <v>219</v>
      </c>
      <c r="K197" s="14">
        <v>45172.502777777801</v>
      </c>
      <c r="L197" s="14">
        <v>45171.634722222203</v>
      </c>
      <c r="M197" s="15" t="s">
        <v>220</v>
      </c>
      <c r="N197" s="15" t="s">
        <v>220</v>
      </c>
      <c r="O197" s="15" t="s">
        <v>220</v>
      </c>
      <c r="P197" s="15" t="s">
        <v>221</v>
      </c>
      <c r="Q197" s="15" t="s">
        <v>219</v>
      </c>
      <c r="R197" s="15" t="s">
        <v>219</v>
      </c>
      <c r="S197" s="15" t="s">
        <v>325</v>
      </c>
      <c r="T197" s="15" t="s">
        <v>221</v>
      </c>
      <c r="U197" s="15" t="s">
        <v>219</v>
      </c>
      <c r="V197" t="s">
        <v>224</v>
      </c>
      <c r="W197" t="s">
        <v>280</v>
      </c>
      <c r="X197" t="s">
        <v>224</v>
      </c>
      <c r="Y197" t="s">
        <v>280</v>
      </c>
      <c r="Z197" t="s">
        <v>226</v>
      </c>
      <c r="AA197" t="s">
        <v>219</v>
      </c>
      <c r="AB197" t="s">
        <v>226</v>
      </c>
      <c r="AC197" t="s">
        <v>219</v>
      </c>
      <c r="AD197" s="12" t="s">
        <v>1297</v>
      </c>
      <c r="AE197" t="s">
        <v>227</v>
      </c>
      <c r="AF197" s="12" t="s">
        <v>1297</v>
      </c>
      <c r="AG197" t="s">
        <v>1703</v>
      </c>
      <c r="AH197" t="s">
        <v>228</v>
      </c>
      <c r="AI197" s="12" t="s">
        <v>1297</v>
      </c>
      <c r="AJ197" s="12" t="s">
        <v>1297</v>
      </c>
      <c r="AK197" s="12" t="s">
        <v>1297</v>
      </c>
      <c r="AL197" s="12" t="s">
        <v>1297</v>
      </c>
      <c r="AM197" s="12" t="s">
        <v>1297</v>
      </c>
      <c r="AN197" t="s">
        <v>219</v>
      </c>
      <c r="AO197" t="s">
        <v>219</v>
      </c>
      <c r="AP197" t="s">
        <v>229</v>
      </c>
      <c r="AQ197" t="s">
        <v>230</v>
      </c>
      <c r="AR197" t="s">
        <v>247</v>
      </c>
      <c r="AS197" t="s">
        <v>645</v>
      </c>
      <c r="AT197" t="s">
        <v>220</v>
      </c>
      <c r="AU197" t="s">
        <v>233</v>
      </c>
      <c r="AV197" t="s">
        <v>1898</v>
      </c>
      <c r="AW197" t="s">
        <v>219</v>
      </c>
      <c r="AX197" t="s">
        <v>1703</v>
      </c>
      <c r="AY197" t="s">
        <v>219</v>
      </c>
      <c r="AZ197" t="s">
        <v>219</v>
      </c>
      <c r="BA197" t="s">
        <v>219</v>
      </c>
      <c r="BB197" t="s">
        <v>219</v>
      </c>
      <c r="BC197" t="s">
        <v>234</v>
      </c>
      <c r="BD197" s="12" t="s">
        <v>1297</v>
      </c>
      <c r="BE197" t="s">
        <v>235</v>
      </c>
      <c r="BF197" t="s">
        <v>1297</v>
      </c>
      <c r="BG197" t="s">
        <v>1297</v>
      </c>
      <c r="BH197" t="s">
        <v>312</v>
      </c>
      <c r="BI197" t="s">
        <v>339</v>
      </c>
      <c r="BJ197" t="s">
        <v>560</v>
      </c>
      <c r="BK197" t="s">
        <v>1297</v>
      </c>
      <c r="BL197" t="s">
        <v>229</v>
      </c>
      <c r="BM197" t="s">
        <v>219</v>
      </c>
      <c r="BN197" t="s">
        <v>336</v>
      </c>
      <c r="BO197" t="s">
        <v>219</v>
      </c>
      <c r="BP197" t="s">
        <v>219</v>
      </c>
      <c r="BQ197" t="s">
        <v>1297</v>
      </c>
      <c r="BR197" t="s">
        <v>240</v>
      </c>
      <c r="BS197" t="s">
        <v>1703</v>
      </c>
      <c r="BT197" t="s">
        <v>1703</v>
      </c>
      <c r="BU197" t="s">
        <v>219</v>
      </c>
      <c r="BV197" t="s">
        <v>241</v>
      </c>
      <c r="BW197" t="s">
        <v>220</v>
      </c>
      <c r="BX197" t="s">
        <v>219</v>
      </c>
      <c r="BY197">
        <v>790678092917</v>
      </c>
      <c r="BZ197" t="s">
        <v>242</v>
      </c>
      <c r="CA197" t="s">
        <v>1703</v>
      </c>
      <c r="CB197" s="14">
        <v>45174.243825613397</v>
      </c>
      <c r="CC197" t="s">
        <v>1703</v>
      </c>
      <c r="CD197" t="s">
        <v>1703</v>
      </c>
      <c r="CE197">
        <f>IFERROR(VLOOKUP(Table2[[#This Row],[Overall Rep Satisfaction]],$CS$2:$CV$21,2,FALSE),"")</f>
        <v>0</v>
      </c>
      <c r="CF197">
        <f>IFERROR(VLOOKUP(Table2[[#This Row],[Overall Rep Satisfaction]],$CS$2:$CV$21,3,FALSE),"")</f>
        <v>0</v>
      </c>
      <c r="CG197">
        <f>IFERROR(VLOOKUP(Table2[[#This Row],[Overall Rep Satisfaction]],$CS$2:$CV$21,4,FALSE),"")</f>
        <v>1</v>
      </c>
      <c r="CH197">
        <f>IFERROR(SUM(Table2[[#This Row],[Promoter]:[Detractor]],),"")</f>
        <v>1</v>
      </c>
      <c r="CI197" t="str">
        <f>TEXT(MONTH(Table2[[#This Row],[Survey Date]]),"##")&amp;" - "&amp;TEXT(Table2[[#This Row],[Survey Date]],"MMMM")</f>
        <v>9 - September</v>
      </c>
      <c r="CJ197" t="str">
        <f>TEXT(Table2[[#This Row],[Survey Date]],"DD-MMMM")</f>
        <v>03-September</v>
      </c>
      <c r="CK197" t="str">
        <f>"WK "&amp;WEEKNUM(Table2[[#This Row],[Survey Date]],1)</f>
        <v>WK 36</v>
      </c>
      <c r="CL197" t="str">
        <f>VLOOKUP(Table2[[#This Row],[ATTUID]],Roster!C:F,4,FALSE)</f>
        <v>Super 3</v>
      </c>
      <c r="CM197" t="str">
        <f>VLOOKUP(Table2[[#This Row],[ATTUID]],Roster!C:J,8,FALSE)</f>
        <v>agent 4</v>
      </c>
      <c r="CN197" t="str">
        <f>VLOOKUP(Table2[[#This Row],[ATTUID]],Roster!C:X,22,FALSE)</f>
        <v>Wave 10 A</v>
      </c>
      <c r="CO197">
        <f>IF(Table2[[#This Row],[Request Resolved]]="Yes",1,0)</f>
        <v>1</v>
      </c>
      <c r="CP197">
        <f>IF(Table2[[#This Row],[Request Resolved]]="No",1,0)</f>
        <v>0</v>
      </c>
    </row>
    <row r="198" spans="1:94" x14ac:dyDescent="0.25">
      <c r="A198" s="35">
        <v>797206</v>
      </c>
      <c r="B198" s="12" t="s">
        <v>1297</v>
      </c>
      <c r="C198" s="12" t="s">
        <v>1297</v>
      </c>
      <c r="D198" s="12" t="s">
        <v>1297</v>
      </c>
      <c r="E198" t="s">
        <v>1274</v>
      </c>
      <c r="F198" t="s">
        <v>1451</v>
      </c>
      <c r="G198" s="35">
        <v>939210</v>
      </c>
      <c r="H198" t="s">
        <v>219</v>
      </c>
      <c r="I198" s="35">
        <v>414365</v>
      </c>
      <c r="J198" t="s">
        <v>219</v>
      </c>
      <c r="K198" s="14">
        <v>45172.506249999999</v>
      </c>
      <c r="L198" s="14">
        <v>45171.465972222199</v>
      </c>
      <c r="M198" s="15" t="s">
        <v>220</v>
      </c>
      <c r="N198" s="15" t="s">
        <v>220</v>
      </c>
      <c r="O198" s="15" t="s">
        <v>220</v>
      </c>
      <c r="P198" s="15" t="s">
        <v>223</v>
      </c>
      <c r="Q198" s="15" t="s">
        <v>646</v>
      </c>
      <c r="R198" s="15" t="s">
        <v>219</v>
      </c>
      <c r="S198" s="15" t="s">
        <v>223</v>
      </c>
      <c r="T198" s="15" t="s">
        <v>221</v>
      </c>
      <c r="U198" s="15" t="s">
        <v>219</v>
      </c>
      <c r="V198" t="s">
        <v>265</v>
      </c>
      <c r="W198" t="s">
        <v>225</v>
      </c>
      <c r="X198" t="s">
        <v>265</v>
      </c>
      <c r="Y198" t="s">
        <v>225</v>
      </c>
      <c r="Z198" t="s">
        <v>226</v>
      </c>
      <c r="AA198" t="s">
        <v>219</v>
      </c>
      <c r="AB198" t="s">
        <v>226</v>
      </c>
      <c r="AC198" t="s">
        <v>219</v>
      </c>
      <c r="AD198" s="12" t="s">
        <v>1297</v>
      </c>
      <c r="AE198" t="s">
        <v>227</v>
      </c>
      <c r="AF198" s="12" t="s">
        <v>1297</v>
      </c>
      <c r="AG198" t="s">
        <v>1703</v>
      </c>
      <c r="AH198" t="s">
        <v>228</v>
      </c>
      <c r="AI198" s="12" t="s">
        <v>1297</v>
      </c>
      <c r="AJ198" s="12" t="s">
        <v>1297</v>
      </c>
      <c r="AK198" s="12" t="s">
        <v>1297</v>
      </c>
      <c r="AL198" s="12" t="s">
        <v>1297</v>
      </c>
      <c r="AM198" s="12" t="s">
        <v>1297</v>
      </c>
      <c r="AN198" t="s">
        <v>219</v>
      </c>
      <c r="AO198" t="s">
        <v>219</v>
      </c>
      <c r="AP198" t="s">
        <v>229</v>
      </c>
      <c r="AQ198" t="s">
        <v>230</v>
      </c>
      <c r="AR198" t="s">
        <v>231</v>
      </c>
      <c r="AS198" t="s">
        <v>232</v>
      </c>
      <c r="AT198" t="s">
        <v>220</v>
      </c>
      <c r="AU198" t="s">
        <v>233</v>
      </c>
      <c r="AV198" t="s">
        <v>1899</v>
      </c>
      <c r="AW198" t="s">
        <v>219</v>
      </c>
      <c r="AX198" t="s">
        <v>1703</v>
      </c>
      <c r="AY198" t="s">
        <v>219</v>
      </c>
      <c r="AZ198" t="s">
        <v>219</v>
      </c>
      <c r="BA198" t="s">
        <v>219</v>
      </c>
      <c r="BB198" t="s">
        <v>219</v>
      </c>
      <c r="BC198" t="s">
        <v>234</v>
      </c>
      <c r="BD198" s="12" t="s">
        <v>1297</v>
      </c>
      <c r="BE198" t="s">
        <v>304</v>
      </c>
      <c r="BF198" t="s">
        <v>1297</v>
      </c>
      <c r="BG198" t="s">
        <v>1297</v>
      </c>
      <c r="BH198" t="s">
        <v>397</v>
      </c>
      <c r="BI198" t="s">
        <v>398</v>
      </c>
      <c r="BJ198" t="s">
        <v>569</v>
      </c>
      <c r="BK198" t="s">
        <v>1297</v>
      </c>
      <c r="BL198" t="s">
        <v>229</v>
      </c>
      <c r="BM198" t="s">
        <v>219</v>
      </c>
      <c r="BN198" t="s">
        <v>399</v>
      </c>
      <c r="BO198" t="s">
        <v>219</v>
      </c>
      <c r="BP198" t="s">
        <v>219</v>
      </c>
      <c r="BQ198" t="s">
        <v>1297</v>
      </c>
      <c r="BR198" t="s">
        <v>240</v>
      </c>
      <c r="BS198" t="s">
        <v>1703</v>
      </c>
      <c r="BT198" t="s">
        <v>1703</v>
      </c>
      <c r="BU198" t="s">
        <v>219</v>
      </c>
      <c r="BV198" t="s">
        <v>241</v>
      </c>
      <c r="BW198" t="s">
        <v>220</v>
      </c>
      <c r="BX198" t="s">
        <v>219</v>
      </c>
      <c r="BY198">
        <v>801135987018</v>
      </c>
      <c r="BZ198" t="s">
        <v>242</v>
      </c>
      <c r="CA198" t="s">
        <v>1703</v>
      </c>
      <c r="CB198" s="14">
        <v>45173.248552974503</v>
      </c>
      <c r="CC198" t="s">
        <v>1703</v>
      </c>
      <c r="CD198" t="s">
        <v>1703</v>
      </c>
      <c r="CE198">
        <f>IFERROR(VLOOKUP(Table2[[#This Row],[Overall Rep Satisfaction]],$CS$2:$CV$21,2,FALSE),"")</f>
        <v>1</v>
      </c>
      <c r="CF198">
        <f>IFERROR(VLOOKUP(Table2[[#This Row],[Overall Rep Satisfaction]],$CS$2:$CV$21,3,FALSE),"")</f>
        <v>0</v>
      </c>
      <c r="CG198">
        <f>IFERROR(VLOOKUP(Table2[[#This Row],[Overall Rep Satisfaction]],$CS$2:$CV$21,4,FALSE),"")</f>
        <v>0</v>
      </c>
      <c r="CH198">
        <f>IFERROR(SUM(Table2[[#This Row],[Promoter]:[Detractor]],),"")</f>
        <v>1</v>
      </c>
      <c r="CI198" t="str">
        <f>TEXT(MONTH(Table2[[#This Row],[Survey Date]]),"##")&amp;" - "&amp;TEXT(Table2[[#This Row],[Survey Date]],"MMMM")</f>
        <v>9 - September</v>
      </c>
      <c r="CJ198" t="str">
        <f>TEXT(Table2[[#This Row],[Survey Date]],"DD-MMMM")</f>
        <v>03-September</v>
      </c>
      <c r="CK198" t="str">
        <f>"WK "&amp;WEEKNUM(Table2[[#This Row],[Survey Date]],1)</f>
        <v>WK 36</v>
      </c>
      <c r="CL198" t="str">
        <f>VLOOKUP(Table2[[#This Row],[ATTUID]],Roster!C:F,4,FALSE)</f>
        <v>Super 3</v>
      </c>
      <c r="CM198" t="str">
        <f>VLOOKUP(Table2[[#This Row],[ATTUID]],Roster!C:J,8,FALSE)</f>
        <v>agent 151</v>
      </c>
      <c r="CN198" t="str">
        <f>VLOOKUP(Table2[[#This Row],[ATTUID]],Roster!C:X,22,FALSE)</f>
        <v>Wave 4</v>
      </c>
      <c r="CO198">
        <f>IF(Table2[[#This Row],[Request Resolved]]="Yes",1,0)</f>
        <v>1</v>
      </c>
      <c r="CP198">
        <f>IF(Table2[[#This Row],[Request Resolved]]="No",1,0)</f>
        <v>0</v>
      </c>
    </row>
    <row r="199" spans="1:94" x14ac:dyDescent="0.25">
      <c r="A199" s="35">
        <v>782206</v>
      </c>
      <c r="B199" s="12" t="s">
        <v>1297</v>
      </c>
      <c r="C199" s="12" t="s">
        <v>1297</v>
      </c>
      <c r="D199" s="12" t="s">
        <v>1297</v>
      </c>
      <c r="E199" t="s">
        <v>1223</v>
      </c>
      <c r="F199" t="s">
        <v>1389</v>
      </c>
      <c r="G199" s="35">
        <v>661252</v>
      </c>
      <c r="H199" t="s">
        <v>219</v>
      </c>
      <c r="I199" s="35">
        <v>112534</v>
      </c>
      <c r="J199" t="s">
        <v>219</v>
      </c>
      <c r="K199" s="14">
        <v>45172.5131944444</v>
      </c>
      <c r="L199" s="14">
        <v>45171.4</v>
      </c>
      <c r="M199" s="15" t="s">
        <v>220</v>
      </c>
      <c r="N199" s="15" t="s">
        <v>220</v>
      </c>
      <c r="O199" s="15" t="s">
        <v>220</v>
      </c>
      <c r="P199" s="15" t="s">
        <v>392</v>
      </c>
      <c r="Q199" s="15" t="s">
        <v>219</v>
      </c>
      <c r="R199" s="15" t="s">
        <v>219</v>
      </c>
      <c r="S199" s="15" t="s">
        <v>392</v>
      </c>
      <c r="T199" s="15" t="s">
        <v>221</v>
      </c>
      <c r="U199" s="15" t="s">
        <v>219</v>
      </c>
      <c r="V199" t="s">
        <v>290</v>
      </c>
      <c r="W199" t="s">
        <v>290</v>
      </c>
      <c r="X199" t="s">
        <v>290</v>
      </c>
      <c r="Y199" t="s">
        <v>290</v>
      </c>
      <c r="Z199" t="s">
        <v>226</v>
      </c>
      <c r="AA199" t="s">
        <v>219</v>
      </c>
      <c r="AB199" t="s">
        <v>226</v>
      </c>
      <c r="AC199" t="s">
        <v>219</v>
      </c>
      <c r="AD199" s="12" t="s">
        <v>1297</v>
      </c>
      <c r="AE199" t="s">
        <v>227</v>
      </c>
      <c r="AF199" s="12" t="s">
        <v>1297</v>
      </c>
      <c r="AG199" t="s">
        <v>1703</v>
      </c>
      <c r="AH199" t="s">
        <v>228</v>
      </c>
      <c r="AI199" s="12" t="s">
        <v>1297</v>
      </c>
      <c r="AJ199" s="12" t="s">
        <v>1297</v>
      </c>
      <c r="AK199" s="12" t="s">
        <v>1297</v>
      </c>
      <c r="AL199" s="12" t="s">
        <v>1297</v>
      </c>
      <c r="AM199" s="12" t="s">
        <v>1297</v>
      </c>
      <c r="AN199" t="s">
        <v>219</v>
      </c>
      <c r="AO199" t="s">
        <v>219</v>
      </c>
      <c r="AP199" t="s">
        <v>229</v>
      </c>
      <c r="AQ199" t="s">
        <v>230</v>
      </c>
      <c r="AR199" t="s">
        <v>273</v>
      </c>
      <c r="AS199" t="s">
        <v>274</v>
      </c>
      <c r="AT199" t="s">
        <v>220</v>
      </c>
      <c r="AU199" t="s">
        <v>233</v>
      </c>
      <c r="AV199" t="s">
        <v>1900</v>
      </c>
      <c r="AW199" t="s">
        <v>219</v>
      </c>
      <c r="AX199" t="s">
        <v>1703</v>
      </c>
      <c r="AY199" t="s">
        <v>219</v>
      </c>
      <c r="AZ199" t="s">
        <v>219</v>
      </c>
      <c r="BA199" t="s">
        <v>219</v>
      </c>
      <c r="BB199" t="s">
        <v>219</v>
      </c>
      <c r="BC199" t="s">
        <v>234</v>
      </c>
      <c r="BD199" s="12" t="s">
        <v>1297</v>
      </c>
      <c r="BE199" t="s">
        <v>267</v>
      </c>
      <c r="BF199" t="s">
        <v>1297</v>
      </c>
      <c r="BG199" t="s">
        <v>1297</v>
      </c>
      <c r="BH199" t="s">
        <v>305</v>
      </c>
      <c r="BI199" t="s">
        <v>306</v>
      </c>
      <c r="BJ199" t="s">
        <v>277</v>
      </c>
      <c r="BK199" t="s">
        <v>1297</v>
      </c>
      <c r="BL199" t="s">
        <v>229</v>
      </c>
      <c r="BM199" t="s">
        <v>219</v>
      </c>
      <c r="BN199" t="s">
        <v>308</v>
      </c>
      <c r="BO199" t="s">
        <v>219</v>
      </c>
      <c r="BP199" t="s">
        <v>219</v>
      </c>
      <c r="BQ199" t="s">
        <v>1297</v>
      </c>
      <c r="BR199" t="s">
        <v>279</v>
      </c>
      <c r="BS199" t="s">
        <v>1703</v>
      </c>
      <c r="BT199" t="s">
        <v>1703</v>
      </c>
      <c r="BU199" t="s">
        <v>219</v>
      </c>
      <c r="BV199" t="s">
        <v>241</v>
      </c>
      <c r="BW199" t="s">
        <v>220</v>
      </c>
      <c r="BX199" t="s">
        <v>219</v>
      </c>
      <c r="BY199">
        <v>800455843128</v>
      </c>
      <c r="BZ199" t="s">
        <v>242</v>
      </c>
      <c r="CA199" t="s">
        <v>1703</v>
      </c>
      <c r="CB199" s="14">
        <v>45174.243825613397</v>
      </c>
      <c r="CC199" t="s">
        <v>1703</v>
      </c>
      <c r="CD199" t="s">
        <v>1703</v>
      </c>
      <c r="CE199">
        <f>IFERROR(VLOOKUP(Table2[[#This Row],[Overall Rep Satisfaction]],$CS$2:$CV$21,2,FALSE),"")</f>
        <v>0</v>
      </c>
      <c r="CF199">
        <f>IFERROR(VLOOKUP(Table2[[#This Row],[Overall Rep Satisfaction]],$CS$2:$CV$21,3,FALSE),"")</f>
        <v>0</v>
      </c>
      <c r="CG199">
        <f>IFERROR(VLOOKUP(Table2[[#This Row],[Overall Rep Satisfaction]],$CS$2:$CV$21,4,FALSE),"")</f>
        <v>1</v>
      </c>
      <c r="CH199">
        <f>IFERROR(SUM(Table2[[#This Row],[Promoter]:[Detractor]],),"")</f>
        <v>1</v>
      </c>
      <c r="CI199" t="str">
        <f>TEXT(MONTH(Table2[[#This Row],[Survey Date]]),"##")&amp;" - "&amp;TEXT(Table2[[#This Row],[Survey Date]],"MMMM")</f>
        <v>9 - September</v>
      </c>
      <c r="CJ199" t="str">
        <f>TEXT(Table2[[#This Row],[Survey Date]],"DD-MMMM")</f>
        <v>03-September</v>
      </c>
      <c r="CK199" t="str">
        <f>"WK "&amp;WEEKNUM(Table2[[#This Row],[Survey Date]],1)</f>
        <v>WK 36</v>
      </c>
      <c r="CL199" t="str">
        <f>VLOOKUP(Table2[[#This Row],[ATTUID]],Roster!C:F,4,FALSE)</f>
        <v>Super 7</v>
      </c>
      <c r="CM199" t="str">
        <f>VLOOKUP(Table2[[#This Row],[ATTUID]],Roster!C:J,8,FALSE)</f>
        <v>agent 92</v>
      </c>
      <c r="CN199" t="str">
        <f>VLOOKUP(Table2[[#This Row],[ATTUID]],Roster!C:X,22,FALSE)</f>
        <v>Wave 28</v>
      </c>
      <c r="CO199">
        <f>IF(Table2[[#This Row],[Request Resolved]]="Yes",1,0)</f>
        <v>1</v>
      </c>
      <c r="CP199">
        <f>IF(Table2[[#This Row],[Request Resolved]]="No",1,0)</f>
        <v>0</v>
      </c>
    </row>
    <row r="200" spans="1:94" x14ac:dyDescent="0.25">
      <c r="A200" s="35">
        <v>336206</v>
      </c>
      <c r="B200" s="12" t="s">
        <v>1297</v>
      </c>
      <c r="C200" s="12" t="s">
        <v>1297</v>
      </c>
      <c r="D200" s="12" t="s">
        <v>1297</v>
      </c>
      <c r="E200" t="s">
        <v>1171</v>
      </c>
      <c r="F200" t="s">
        <v>1336</v>
      </c>
      <c r="G200" s="35">
        <v>143914</v>
      </c>
      <c r="H200" t="s">
        <v>219</v>
      </c>
      <c r="I200" s="35">
        <v>759512</v>
      </c>
      <c r="J200" t="s">
        <v>219</v>
      </c>
      <c r="K200" s="14">
        <v>45172.532638888901</v>
      </c>
      <c r="L200" s="14">
        <v>45171.498611111099</v>
      </c>
      <c r="M200" s="15" t="s">
        <v>220</v>
      </c>
      <c r="N200" s="15" t="s">
        <v>220</v>
      </c>
      <c r="O200" s="15" t="s">
        <v>220</v>
      </c>
      <c r="P200" s="15" t="s">
        <v>223</v>
      </c>
      <c r="Q200" s="15" t="s">
        <v>647</v>
      </c>
      <c r="R200" s="15" t="s">
        <v>219</v>
      </c>
      <c r="S200" s="15" t="s">
        <v>223</v>
      </c>
      <c r="T200" s="15" t="s">
        <v>226</v>
      </c>
      <c r="U200" s="15" t="s">
        <v>219</v>
      </c>
      <c r="V200" t="s">
        <v>265</v>
      </c>
      <c r="W200" t="s">
        <v>225</v>
      </c>
      <c r="X200" t="s">
        <v>265</v>
      </c>
      <c r="Y200" t="s">
        <v>225</v>
      </c>
      <c r="Z200" t="s">
        <v>226</v>
      </c>
      <c r="AA200" t="s">
        <v>219</v>
      </c>
      <c r="AB200" t="s">
        <v>226</v>
      </c>
      <c r="AC200" t="s">
        <v>219</v>
      </c>
      <c r="AD200" s="12" t="s">
        <v>1297</v>
      </c>
      <c r="AE200" t="s">
        <v>227</v>
      </c>
      <c r="AF200" s="12" t="s">
        <v>1297</v>
      </c>
      <c r="AG200" t="s">
        <v>1703</v>
      </c>
      <c r="AH200" t="s">
        <v>228</v>
      </c>
      <c r="AI200" s="12" t="s">
        <v>1297</v>
      </c>
      <c r="AJ200" s="12" t="s">
        <v>1297</v>
      </c>
      <c r="AK200" s="12" t="s">
        <v>1297</v>
      </c>
      <c r="AL200" s="12" t="s">
        <v>1297</v>
      </c>
      <c r="AM200" s="12" t="s">
        <v>1297</v>
      </c>
      <c r="AN200" t="s">
        <v>219</v>
      </c>
      <c r="AO200" t="s">
        <v>219</v>
      </c>
      <c r="AP200" t="s">
        <v>229</v>
      </c>
      <c r="AQ200" t="s">
        <v>230</v>
      </c>
      <c r="AR200" t="s">
        <v>247</v>
      </c>
      <c r="AS200" t="s">
        <v>383</v>
      </c>
      <c r="AT200" t="s">
        <v>220</v>
      </c>
      <c r="AU200" t="s">
        <v>233</v>
      </c>
      <c r="AV200" t="s">
        <v>1901</v>
      </c>
      <c r="AW200" t="s">
        <v>219</v>
      </c>
      <c r="AX200" t="s">
        <v>1703</v>
      </c>
      <c r="AY200" t="s">
        <v>219</v>
      </c>
      <c r="AZ200" t="s">
        <v>219</v>
      </c>
      <c r="BA200" t="s">
        <v>219</v>
      </c>
      <c r="BB200" t="s">
        <v>219</v>
      </c>
      <c r="BC200" t="s">
        <v>234</v>
      </c>
      <c r="BD200" s="12" t="s">
        <v>1297</v>
      </c>
      <c r="BE200" t="s">
        <v>304</v>
      </c>
      <c r="BF200" t="s">
        <v>1297</v>
      </c>
      <c r="BG200" t="s">
        <v>1297</v>
      </c>
      <c r="BH200" t="s">
        <v>300</v>
      </c>
      <c r="BI200" t="s">
        <v>301</v>
      </c>
      <c r="BJ200" t="s">
        <v>269</v>
      </c>
      <c r="BK200" t="s">
        <v>1297</v>
      </c>
      <c r="BL200" t="s">
        <v>229</v>
      </c>
      <c r="BM200" t="s">
        <v>219</v>
      </c>
      <c r="BN200" t="s">
        <v>322</v>
      </c>
      <c r="BO200" t="s">
        <v>219</v>
      </c>
      <c r="BP200" t="s">
        <v>219</v>
      </c>
      <c r="BQ200" t="s">
        <v>1297</v>
      </c>
      <c r="BR200" t="s">
        <v>253</v>
      </c>
      <c r="BS200" t="s">
        <v>1703</v>
      </c>
      <c r="BT200" t="s">
        <v>1703</v>
      </c>
      <c r="BU200" t="s">
        <v>219</v>
      </c>
      <c r="BV200" t="s">
        <v>241</v>
      </c>
      <c r="BW200" t="s">
        <v>220</v>
      </c>
      <c r="BX200" t="s">
        <v>219</v>
      </c>
      <c r="BY200">
        <v>790500700815</v>
      </c>
      <c r="BZ200" t="s">
        <v>242</v>
      </c>
      <c r="CA200" t="s">
        <v>1703</v>
      </c>
      <c r="CB200" s="14">
        <v>45173.248552974503</v>
      </c>
      <c r="CC200" t="s">
        <v>1703</v>
      </c>
      <c r="CD200" t="s">
        <v>1703</v>
      </c>
      <c r="CE200">
        <f>IFERROR(VLOOKUP(Table2[[#This Row],[Overall Rep Satisfaction]],$CS$2:$CV$21,2,FALSE),"")</f>
        <v>1</v>
      </c>
      <c r="CF200">
        <f>IFERROR(VLOOKUP(Table2[[#This Row],[Overall Rep Satisfaction]],$CS$2:$CV$21,3,FALSE),"")</f>
        <v>0</v>
      </c>
      <c r="CG200">
        <f>IFERROR(VLOOKUP(Table2[[#This Row],[Overall Rep Satisfaction]],$CS$2:$CV$21,4,FALSE),"")</f>
        <v>0</v>
      </c>
      <c r="CH200">
        <f>IFERROR(SUM(Table2[[#This Row],[Promoter]:[Detractor]],),"")</f>
        <v>1</v>
      </c>
      <c r="CI200" t="str">
        <f>TEXT(MONTH(Table2[[#This Row],[Survey Date]]),"##")&amp;" - "&amp;TEXT(Table2[[#This Row],[Survey Date]],"MMMM")</f>
        <v>9 - September</v>
      </c>
      <c r="CJ200" t="str">
        <f>TEXT(Table2[[#This Row],[Survey Date]],"DD-MMMM")</f>
        <v>03-September</v>
      </c>
      <c r="CK200" t="str">
        <f>"WK "&amp;WEEKNUM(Table2[[#This Row],[Survey Date]],1)</f>
        <v>WK 36</v>
      </c>
      <c r="CL200" t="str">
        <f>VLOOKUP(Table2[[#This Row],[ATTUID]],Roster!C:F,4,FALSE)</f>
        <v>Super 8</v>
      </c>
      <c r="CM200" t="str">
        <f>VLOOKUP(Table2[[#This Row],[ATTUID]],Roster!C:J,8,FALSE)</f>
        <v>agent 39</v>
      </c>
      <c r="CN200" t="str">
        <f>VLOOKUP(Table2[[#This Row],[ATTUID]],Roster!C:X,22,FALSE)</f>
        <v>Wave 20</v>
      </c>
      <c r="CO200">
        <f>IF(Table2[[#This Row],[Request Resolved]]="Yes",1,0)</f>
        <v>1</v>
      </c>
      <c r="CP200">
        <f>IF(Table2[[#This Row],[Request Resolved]]="No",1,0)</f>
        <v>0</v>
      </c>
    </row>
    <row r="201" spans="1:94" x14ac:dyDescent="0.25">
      <c r="A201" s="35">
        <v>978206</v>
      </c>
      <c r="B201" s="12" t="s">
        <v>1297</v>
      </c>
      <c r="C201" s="12" t="s">
        <v>1297</v>
      </c>
      <c r="D201" s="12" t="s">
        <v>1297</v>
      </c>
      <c r="E201" t="s">
        <v>1133</v>
      </c>
      <c r="F201" t="s">
        <v>1298</v>
      </c>
      <c r="G201" s="35">
        <v>258636</v>
      </c>
      <c r="H201" t="s">
        <v>219</v>
      </c>
      <c r="I201" s="35">
        <v>370383</v>
      </c>
      <c r="J201" t="s">
        <v>219</v>
      </c>
      <c r="K201" s="14">
        <v>45172.577777777798</v>
      </c>
      <c r="L201" s="14">
        <v>45170.649305555598</v>
      </c>
      <c r="M201" s="15" t="s">
        <v>220</v>
      </c>
      <c r="N201" s="15" t="s">
        <v>220</v>
      </c>
      <c r="O201" s="15" t="s">
        <v>220</v>
      </c>
      <c r="P201" s="15" t="s">
        <v>648</v>
      </c>
      <c r="Q201" s="15" t="s">
        <v>649</v>
      </c>
      <c r="R201" s="15" t="s">
        <v>219</v>
      </c>
      <c r="S201" s="15" t="s">
        <v>223</v>
      </c>
      <c r="T201" s="15" t="s">
        <v>221</v>
      </c>
      <c r="U201" s="15" t="s">
        <v>219</v>
      </c>
      <c r="V201" t="s">
        <v>265</v>
      </c>
      <c r="W201" t="s">
        <v>225</v>
      </c>
      <c r="X201" t="s">
        <v>265</v>
      </c>
      <c r="Y201" t="s">
        <v>225</v>
      </c>
      <c r="Z201" t="s">
        <v>226</v>
      </c>
      <c r="AA201" t="s">
        <v>219</v>
      </c>
      <c r="AB201" t="s">
        <v>226</v>
      </c>
      <c r="AC201" t="s">
        <v>219</v>
      </c>
      <c r="AD201" s="12" t="s">
        <v>1297</v>
      </c>
      <c r="AE201" t="s">
        <v>227</v>
      </c>
      <c r="AF201" s="12" t="s">
        <v>1297</v>
      </c>
      <c r="AG201" t="s">
        <v>1703</v>
      </c>
      <c r="AH201" t="s">
        <v>228</v>
      </c>
      <c r="AI201" s="12" t="s">
        <v>1297</v>
      </c>
      <c r="AJ201" s="12" t="s">
        <v>1297</v>
      </c>
      <c r="AK201" s="12" t="s">
        <v>1297</v>
      </c>
      <c r="AL201" s="12" t="s">
        <v>1297</v>
      </c>
      <c r="AM201" s="12" t="s">
        <v>1297</v>
      </c>
      <c r="AN201" t="s">
        <v>219</v>
      </c>
      <c r="AO201" t="s">
        <v>219</v>
      </c>
      <c r="AP201" t="s">
        <v>229</v>
      </c>
      <c r="AQ201" t="s">
        <v>230</v>
      </c>
      <c r="AR201" t="s">
        <v>231</v>
      </c>
      <c r="AS201" t="s">
        <v>403</v>
      </c>
      <c r="AT201" t="s">
        <v>229</v>
      </c>
      <c r="AU201" t="s">
        <v>233</v>
      </c>
      <c r="AV201" t="s">
        <v>1902</v>
      </c>
      <c r="AW201" t="s">
        <v>219</v>
      </c>
      <c r="AX201" t="s">
        <v>1703</v>
      </c>
      <c r="AY201" t="s">
        <v>219</v>
      </c>
      <c r="AZ201" t="s">
        <v>219</v>
      </c>
      <c r="BA201" t="s">
        <v>219</v>
      </c>
      <c r="BB201" t="s">
        <v>219</v>
      </c>
      <c r="BC201" t="s">
        <v>234</v>
      </c>
      <c r="BD201" s="12" t="s">
        <v>1297</v>
      </c>
      <c r="BE201" t="s">
        <v>451</v>
      </c>
      <c r="BF201" t="s">
        <v>1297</v>
      </c>
      <c r="BG201" t="s">
        <v>1297</v>
      </c>
      <c r="BH201" t="s">
        <v>305</v>
      </c>
      <c r="BI201" t="s">
        <v>318</v>
      </c>
      <c r="BJ201" t="s">
        <v>404</v>
      </c>
      <c r="BK201" t="s">
        <v>1297</v>
      </c>
      <c r="BL201" t="s">
        <v>229</v>
      </c>
      <c r="BM201" t="s">
        <v>219</v>
      </c>
      <c r="BN201" t="s">
        <v>598</v>
      </c>
      <c r="BO201" t="s">
        <v>219</v>
      </c>
      <c r="BP201" t="s">
        <v>219</v>
      </c>
      <c r="BQ201" t="s">
        <v>1297</v>
      </c>
      <c r="BR201" t="s">
        <v>632</v>
      </c>
      <c r="BS201" t="s">
        <v>1703</v>
      </c>
      <c r="BT201" t="s">
        <v>1703</v>
      </c>
      <c r="BU201" t="s">
        <v>219</v>
      </c>
      <c r="BV201" t="s">
        <v>241</v>
      </c>
      <c r="BW201" t="s">
        <v>220</v>
      </c>
      <c r="BX201" t="s">
        <v>219</v>
      </c>
      <c r="BY201" t="s">
        <v>219</v>
      </c>
      <c r="BZ201" t="s">
        <v>242</v>
      </c>
      <c r="CA201" t="s">
        <v>1703</v>
      </c>
      <c r="CB201" s="14">
        <v>45173.248552974503</v>
      </c>
      <c r="CC201" t="s">
        <v>1703</v>
      </c>
      <c r="CD201" t="s">
        <v>1703</v>
      </c>
      <c r="CE201">
        <f>IFERROR(VLOOKUP(Table2[[#This Row],[Overall Rep Satisfaction]],$CS$2:$CV$21,2,FALSE),"")</f>
        <v>1</v>
      </c>
      <c r="CF201">
        <f>IFERROR(VLOOKUP(Table2[[#This Row],[Overall Rep Satisfaction]],$CS$2:$CV$21,3,FALSE),"")</f>
        <v>0</v>
      </c>
      <c r="CG201">
        <f>IFERROR(VLOOKUP(Table2[[#This Row],[Overall Rep Satisfaction]],$CS$2:$CV$21,4,FALSE),"")</f>
        <v>0</v>
      </c>
      <c r="CH201">
        <f>IFERROR(SUM(Table2[[#This Row],[Promoter]:[Detractor]],),"")</f>
        <v>1</v>
      </c>
      <c r="CI201" t="str">
        <f>TEXT(MONTH(Table2[[#This Row],[Survey Date]]),"##")&amp;" - "&amp;TEXT(Table2[[#This Row],[Survey Date]],"MMMM")</f>
        <v>9 - September</v>
      </c>
      <c r="CJ201" t="str">
        <f>TEXT(Table2[[#This Row],[Survey Date]],"DD-MMMM")</f>
        <v>03-September</v>
      </c>
      <c r="CK201" t="str">
        <f>"WK "&amp;WEEKNUM(Table2[[#This Row],[Survey Date]],1)</f>
        <v>WK 36</v>
      </c>
      <c r="CL201" t="str">
        <f>VLOOKUP(Table2[[#This Row],[ATTUID]],Roster!C:F,4,FALSE)</f>
        <v>Super 1</v>
      </c>
      <c r="CM201" t="str">
        <f>VLOOKUP(Table2[[#This Row],[ATTUID]],Roster!C:J,8,FALSE)</f>
        <v>agent 1</v>
      </c>
      <c r="CN201" t="str">
        <f>VLOOKUP(Table2[[#This Row],[ATTUID]],Roster!C:X,22,FALSE)</f>
        <v>Wave 1</v>
      </c>
      <c r="CO201">
        <f>IF(Table2[[#This Row],[Request Resolved]]="Yes",1,0)</f>
        <v>1</v>
      </c>
      <c r="CP201">
        <f>IF(Table2[[#This Row],[Request Resolved]]="No",1,0)</f>
        <v>0</v>
      </c>
    </row>
    <row r="202" spans="1:94" x14ac:dyDescent="0.25">
      <c r="A202" s="35">
        <v>890206</v>
      </c>
      <c r="B202" s="12" t="s">
        <v>1297</v>
      </c>
      <c r="C202" s="12" t="s">
        <v>1297</v>
      </c>
      <c r="D202" s="12" t="s">
        <v>1297</v>
      </c>
      <c r="E202" t="s">
        <v>1203</v>
      </c>
      <c r="F202" t="s">
        <v>1369</v>
      </c>
      <c r="G202" s="35">
        <v>730917</v>
      </c>
      <c r="H202" t="s">
        <v>219</v>
      </c>
      <c r="I202" s="35">
        <v>170512</v>
      </c>
      <c r="J202" t="s">
        <v>219</v>
      </c>
      <c r="K202" s="14">
        <v>45172.582638888904</v>
      </c>
      <c r="L202" s="14">
        <v>45171.798611111102</v>
      </c>
      <c r="M202" s="15" t="s">
        <v>220</v>
      </c>
      <c r="N202" s="15" t="s">
        <v>220</v>
      </c>
      <c r="O202" s="15" t="s">
        <v>220</v>
      </c>
      <c r="P202" s="15" t="s">
        <v>223</v>
      </c>
      <c r="Q202" s="15" t="s">
        <v>219</v>
      </c>
      <c r="R202" s="15" t="s">
        <v>219</v>
      </c>
      <c r="S202" s="15" t="s">
        <v>223</v>
      </c>
      <c r="T202" s="15" t="s">
        <v>221</v>
      </c>
      <c r="U202" s="15" t="s">
        <v>219</v>
      </c>
      <c r="V202" t="s">
        <v>265</v>
      </c>
      <c r="W202" t="s">
        <v>225</v>
      </c>
      <c r="X202" t="s">
        <v>265</v>
      </c>
      <c r="Y202" t="s">
        <v>225</v>
      </c>
      <c r="Z202" t="s">
        <v>226</v>
      </c>
      <c r="AA202" t="s">
        <v>219</v>
      </c>
      <c r="AB202" t="s">
        <v>226</v>
      </c>
      <c r="AC202" t="s">
        <v>219</v>
      </c>
      <c r="AD202" s="12" t="s">
        <v>1297</v>
      </c>
      <c r="AE202" t="s">
        <v>227</v>
      </c>
      <c r="AF202" s="12" t="s">
        <v>1297</v>
      </c>
      <c r="AG202" t="s">
        <v>1703</v>
      </c>
      <c r="AH202" t="s">
        <v>228</v>
      </c>
      <c r="AI202" s="12" t="s">
        <v>1297</v>
      </c>
      <c r="AJ202" s="12" t="s">
        <v>1297</v>
      </c>
      <c r="AK202" s="12" t="s">
        <v>1297</v>
      </c>
      <c r="AL202" s="12" t="s">
        <v>1297</v>
      </c>
      <c r="AM202" s="12" t="s">
        <v>1297</v>
      </c>
      <c r="AN202" t="s">
        <v>219</v>
      </c>
      <c r="AO202" t="s">
        <v>219</v>
      </c>
      <c r="AP202" t="s">
        <v>229</v>
      </c>
      <c r="AQ202" t="s">
        <v>230</v>
      </c>
      <c r="AR202" t="s">
        <v>247</v>
      </c>
      <c r="AS202" t="s">
        <v>383</v>
      </c>
      <c r="AT202" t="s">
        <v>220</v>
      </c>
      <c r="AU202" t="s">
        <v>233</v>
      </c>
      <c r="AV202" t="s">
        <v>1903</v>
      </c>
      <c r="AW202" t="s">
        <v>2368</v>
      </c>
      <c r="AX202" t="s">
        <v>1703</v>
      </c>
      <c r="AY202" t="s">
        <v>219</v>
      </c>
      <c r="AZ202" t="s">
        <v>219</v>
      </c>
      <c r="BA202" t="s">
        <v>219</v>
      </c>
      <c r="BB202" t="s">
        <v>219</v>
      </c>
      <c r="BC202" t="s">
        <v>234</v>
      </c>
      <c r="BD202" s="12" t="s">
        <v>1297</v>
      </c>
      <c r="BE202" t="s">
        <v>267</v>
      </c>
      <c r="BF202" t="s">
        <v>1297</v>
      </c>
      <c r="BG202" t="s">
        <v>1297</v>
      </c>
      <c r="BH202" t="s">
        <v>312</v>
      </c>
      <c r="BI202" t="s">
        <v>313</v>
      </c>
      <c r="BJ202" t="s">
        <v>269</v>
      </c>
      <c r="BK202" t="s">
        <v>1297</v>
      </c>
      <c r="BL202" t="s">
        <v>229</v>
      </c>
      <c r="BM202" t="s">
        <v>219</v>
      </c>
      <c r="BN202" t="s">
        <v>650</v>
      </c>
      <c r="BO202" t="s">
        <v>219</v>
      </c>
      <c r="BP202" t="s">
        <v>219</v>
      </c>
      <c r="BQ202" t="s">
        <v>1297</v>
      </c>
      <c r="BR202" t="s">
        <v>279</v>
      </c>
      <c r="BS202" t="s">
        <v>1703</v>
      </c>
      <c r="BT202" t="s">
        <v>1703</v>
      </c>
      <c r="BU202" t="s">
        <v>219</v>
      </c>
      <c r="BV202" t="s">
        <v>241</v>
      </c>
      <c r="BW202" t="s">
        <v>220</v>
      </c>
      <c r="BX202" t="s">
        <v>219</v>
      </c>
      <c r="BY202">
        <v>790196360504</v>
      </c>
      <c r="BZ202" t="s">
        <v>242</v>
      </c>
      <c r="CA202" t="s">
        <v>1703</v>
      </c>
      <c r="CB202" s="14">
        <v>45174.243825613397</v>
      </c>
      <c r="CC202" t="s">
        <v>1703</v>
      </c>
      <c r="CD202" t="s">
        <v>1703</v>
      </c>
      <c r="CE202">
        <f>IFERROR(VLOOKUP(Table2[[#This Row],[Overall Rep Satisfaction]],$CS$2:$CV$21,2,FALSE),"")</f>
        <v>1</v>
      </c>
      <c r="CF202">
        <f>IFERROR(VLOOKUP(Table2[[#This Row],[Overall Rep Satisfaction]],$CS$2:$CV$21,3,FALSE),"")</f>
        <v>0</v>
      </c>
      <c r="CG202">
        <f>IFERROR(VLOOKUP(Table2[[#This Row],[Overall Rep Satisfaction]],$CS$2:$CV$21,4,FALSE),"")</f>
        <v>0</v>
      </c>
      <c r="CH202">
        <f>IFERROR(SUM(Table2[[#This Row],[Promoter]:[Detractor]],),"")</f>
        <v>1</v>
      </c>
      <c r="CI202" t="str">
        <f>TEXT(MONTH(Table2[[#This Row],[Survey Date]]),"##")&amp;" - "&amp;TEXT(Table2[[#This Row],[Survey Date]],"MMMM")</f>
        <v>9 - September</v>
      </c>
      <c r="CJ202" t="str">
        <f>TEXT(Table2[[#This Row],[Survey Date]],"DD-MMMM")</f>
        <v>03-September</v>
      </c>
      <c r="CK202" t="str">
        <f>"WK "&amp;WEEKNUM(Table2[[#This Row],[Survey Date]],1)</f>
        <v>WK 36</v>
      </c>
      <c r="CL202" t="str">
        <f>VLOOKUP(Table2[[#This Row],[ATTUID]],Roster!C:F,4,FALSE)</f>
        <v>Super 8</v>
      </c>
      <c r="CM202" t="str">
        <f>VLOOKUP(Table2[[#This Row],[ATTUID]],Roster!C:J,8,FALSE)</f>
        <v>agent 72</v>
      </c>
      <c r="CN202" t="str">
        <f>VLOOKUP(Table2[[#This Row],[ATTUID]],Roster!C:X,22,FALSE)</f>
        <v>Wave 26</v>
      </c>
      <c r="CO202">
        <f>IF(Table2[[#This Row],[Request Resolved]]="Yes",1,0)</f>
        <v>1</v>
      </c>
      <c r="CP202">
        <f>IF(Table2[[#This Row],[Request Resolved]]="No",1,0)</f>
        <v>0</v>
      </c>
    </row>
    <row r="203" spans="1:94" x14ac:dyDescent="0.25">
      <c r="A203" s="35">
        <v>75206</v>
      </c>
      <c r="B203" s="12" t="s">
        <v>1297</v>
      </c>
      <c r="C203" s="12" t="s">
        <v>1297</v>
      </c>
      <c r="D203" s="12" t="s">
        <v>1297</v>
      </c>
      <c r="E203" t="s">
        <v>1140</v>
      </c>
      <c r="F203" t="s">
        <v>1305</v>
      </c>
      <c r="G203" s="35">
        <v>124785</v>
      </c>
      <c r="H203" t="s">
        <v>219</v>
      </c>
      <c r="I203" s="35">
        <v>296276</v>
      </c>
      <c r="J203" t="s">
        <v>219</v>
      </c>
      <c r="K203" s="14">
        <v>45172.585416666698</v>
      </c>
      <c r="L203" s="14">
        <v>45171.576388888898</v>
      </c>
      <c r="M203" s="15" t="s">
        <v>220</v>
      </c>
      <c r="N203" s="15" t="s">
        <v>220</v>
      </c>
      <c r="O203" s="15" t="s">
        <v>220</v>
      </c>
      <c r="P203" s="15" t="s">
        <v>291</v>
      </c>
      <c r="Q203" s="15" t="s">
        <v>541</v>
      </c>
      <c r="R203" s="15" t="s">
        <v>219</v>
      </c>
      <c r="S203" s="15" t="s">
        <v>223</v>
      </c>
      <c r="T203" s="15" t="s">
        <v>221</v>
      </c>
      <c r="U203" s="15" t="s">
        <v>219</v>
      </c>
      <c r="V203" t="s">
        <v>293</v>
      </c>
      <c r="W203" t="s">
        <v>225</v>
      </c>
      <c r="X203" t="s">
        <v>293</v>
      </c>
      <c r="Y203" t="s">
        <v>225</v>
      </c>
      <c r="Z203" t="s">
        <v>226</v>
      </c>
      <c r="AA203" t="s">
        <v>219</v>
      </c>
      <c r="AB203" t="s">
        <v>226</v>
      </c>
      <c r="AC203" t="s">
        <v>219</v>
      </c>
      <c r="AD203" s="12" t="s">
        <v>1297</v>
      </c>
      <c r="AE203" t="s">
        <v>227</v>
      </c>
      <c r="AF203" s="12" t="s">
        <v>1297</v>
      </c>
      <c r="AG203" t="s">
        <v>1703</v>
      </c>
      <c r="AH203" t="s">
        <v>228</v>
      </c>
      <c r="AI203" s="12" t="s">
        <v>1297</v>
      </c>
      <c r="AJ203" s="12" t="s">
        <v>1297</v>
      </c>
      <c r="AK203" s="12" t="s">
        <v>1297</v>
      </c>
      <c r="AL203" s="12" t="s">
        <v>1297</v>
      </c>
      <c r="AM203" s="12" t="s">
        <v>1297</v>
      </c>
      <c r="AN203" t="s">
        <v>219</v>
      </c>
      <c r="AO203" t="s">
        <v>219</v>
      </c>
      <c r="AP203" t="s">
        <v>229</v>
      </c>
      <c r="AQ203" t="s">
        <v>230</v>
      </c>
      <c r="AR203" t="s">
        <v>231</v>
      </c>
      <c r="AS203" t="s">
        <v>374</v>
      </c>
      <c r="AT203" t="s">
        <v>220</v>
      </c>
      <c r="AU203" t="s">
        <v>233</v>
      </c>
      <c r="AV203" t="s">
        <v>1904</v>
      </c>
      <c r="AW203" t="s">
        <v>2368</v>
      </c>
      <c r="AX203" t="s">
        <v>1703</v>
      </c>
      <c r="AY203" t="s">
        <v>219</v>
      </c>
      <c r="AZ203" t="s">
        <v>219</v>
      </c>
      <c r="BA203" t="s">
        <v>219</v>
      </c>
      <c r="BB203" t="s">
        <v>219</v>
      </c>
      <c r="BC203" t="s">
        <v>234</v>
      </c>
      <c r="BD203" s="12" t="s">
        <v>1297</v>
      </c>
      <c r="BE203" t="s">
        <v>267</v>
      </c>
      <c r="BF203" t="s">
        <v>1297</v>
      </c>
      <c r="BG203" t="s">
        <v>1297</v>
      </c>
      <c r="BH203" t="s">
        <v>260</v>
      </c>
      <c r="BI203" t="s">
        <v>260</v>
      </c>
      <c r="BJ203" t="s">
        <v>376</v>
      </c>
      <c r="BK203" t="s">
        <v>1297</v>
      </c>
      <c r="BL203" t="s">
        <v>229</v>
      </c>
      <c r="BM203" t="s">
        <v>219</v>
      </c>
      <c r="BN203" t="s">
        <v>262</v>
      </c>
      <c r="BO203" t="s">
        <v>219</v>
      </c>
      <c r="BP203" t="s">
        <v>219</v>
      </c>
      <c r="BQ203" t="s">
        <v>1297</v>
      </c>
      <c r="BR203" t="s">
        <v>240</v>
      </c>
      <c r="BS203" t="s">
        <v>1703</v>
      </c>
      <c r="BT203" t="s">
        <v>1703</v>
      </c>
      <c r="BU203" t="s">
        <v>219</v>
      </c>
      <c r="BV203" t="s">
        <v>241</v>
      </c>
      <c r="BW203" t="s">
        <v>220</v>
      </c>
      <c r="BX203" t="s">
        <v>219</v>
      </c>
      <c r="BY203">
        <v>801175607088</v>
      </c>
      <c r="BZ203" t="s">
        <v>242</v>
      </c>
      <c r="CA203" t="s">
        <v>1703</v>
      </c>
      <c r="CB203" s="14">
        <v>45173.248552974503</v>
      </c>
      <c r="CC203" t="s">
        <v>1703</v>
      </c>
      <c r="CD203" t="s">
        <v>1703</v>
      </c>
      <c r="CE203">
        <f>IFERROR(VLOOKUP(Table2[[#This Row],[Overall Rep Satisfaction]],$CS$2:$CV$21,2,FALSE),"")</f>
        <v>1</v>
      </c>
      <c r="CF203">
        <f>IFERROR(VLOOKUP(Table2[[#This Row],[Overall Rep Satisfaction]],$CS$2:$CV$21,3,FALSE),"")</f>
        <v>0</v>
      </c>
      <c r="CG203">
        <f>IFERROR(VLOOKUP(Table2[[#This Row],[Overall Rep Satisfaction]],$CS$2:$CV$21,4,FALSE),"")</f>
        <v>0</v>
      </c>
      <c r="CH203">
        <f>IFERROR(SUM(Table2[[#This Row],[Promoter]:[Detractor]],),"")</f>
        <v>1</v>
      </c>
      <c r="CI203" t="str">
        <f>TEXT(MONTH(Table2[[#This Row],[Survey Date]]),"##")&amp;" - "&amp;TEXT(Table2[[#This Row],[Survey Date]],"MMMM")</f>
        <v>9 - September</v>
      </c>
      <c r="CJ203" t="str">
        <f>TEXT(Table2[[#This Row],[Survey Date]],"DD-MMMM")</f>
        <v>03-September</v>
      </c>
      <c r="CK203" t="str">
        <f>"WK "&amp;WEEKNUM(Table2[[#This Row],[Survey Date]],1)</f>
        <v>WK 36</v>
      </c>
      <c r="CL203" t="str">
        <f>VLOOKUP(Table2[[#This Row],[ATTUID]],Roster!C:F,4,FALSE)</f>
        <v>Super 6</v>
      </c>
      <c r="CM203" t="str">
        <f>VLOOKUP(Table2[[#This Row],[ATTUID]],Roster!C:J,8,FALSE)</f>
        <v>agent 8</v>
      </c>
      <c r="CN203" t="str">
        <f>VLOOKUP(Table2[[#This Row],[ATTUID]],Roster!C:X,22,FALSE)</f>
        <v>Wave 10 B</v>
      </c>
      <c r="CO203">
        <f>IF(Table2[[#This Row],[Request Resolved]]="Yes",1,0)</f>
        <v>1</v>
      </c>
      <c r="CP203">
        <f>IF(Table2[[#This Row],[Request Resolved]]="No",1,0)</f>
        <v>0</v>
      </c>
    </row>
    <row r="204" spans="1:94" x14ac:dyDescent="0.25">
      <c r="A204" s="35">
        <v>79206</v>
      </c>
      <c r="B204" s="12" t="s">
        <v>1297</v>
      </c>
      <c r="C204" s="12" t="s">
        <v>1297</v>
      </c>
      <c r="D204" s="12" t="s">
        <v>1297</v>
      </c>
      <c r="E204" t="s">
        <v>1185</v>
      </c>
      <c r="F204" t="s">
        <v>1350</v>
      </c>
      <c r="G204" s="35">
        <v>521347</v>
      </c>
      <c r="H204" t="s">
        <v>219</v>
      </c>
      <c r="I204" s="35">
        <v>475512</v>
      </c>
      <c r="J204" t="s">
        <v>219</v>
      </c>
      <c r="K204" s="14">
        <v>45172.592361111099</v>
      </c>
      <c r="L204" s="14">
        <v>45171.6784722222</v>
      </c>
      <c r="M204" s="15" t="s">
        <v>220</v>
      </c>
      <c r="N204" s="15" t="s">
        <v>220</v>
      </c>
      <c r="O204" s="15" t="s">
        <v>220</v>
      </c>
      <c r="P204" s="15" t="s">
        <v>291</v>
      </c>
      <c r="Q204" s="15" t="s">
        <v>651</v>
      </c>
      <c r="R204" s="15" t="s">
        <v>219</v>
      </c>
      <c r="S204" s="15" t="s">
        <v>223</v>
      </c>
      <c r="T204" s="15" t="s">
        <v>221</v>
      </c>
      <c r="U204" s="15" t="s">
        <v>219</v>
      </c>
      <c r="V204" t="s">
        <v>293</v>
      </c>
      <c r="W204" t="s">
        <v>225</v>
      </c>
      <c r="X204" t="s">
        <v>293</v>
      </c>
      <c r="Y204" t="s">
        <v>225</v>
      </c>
      <c r="Z204" t="s">
        <v>226</v>
      </c>
      <c r="AA204" t="s">
        <v>219</v>
      </c>
      <c r="AB204" t="s">
        <v>226</v>
      </c>
      <c r="AC204" t="s">
        <v>219</v>
      </c>
      <c r="AD204" s="12" t="s">
        <v>1297</v>
      </c>
      <c r="AE204" t="s">
        <v>227</v>
      </c>
      <c r="AF204" s="12" t="s">
        <v>1297</v>
      </c>
      <c r="AG204" t="s">
        <v>1703</v>
      </c>
      <c r="AH204" t="s">
        <v>228</v>
      </c>
      <c r="AI204" s="12" t="s">
        <v>1297</v>
      </c>
      <c r="AJ204" s="12" t="s">
        <v>1297</v>
      </c>
      <c r="AK204" s="12" t="s">
        <v>1297</v>
      </c>
      <c r="AL204" s="12" t="s">
        <v>1297</v>
      </c>
      <c r="AM204" s="12" t="s">
        <v>1297</v>
      </c>
      <c r="AN204" t="s">
        <v>219</v>
      </c>
      <c r="AO204" t="s">
        <v>219</v>
      </c>
      <c r="AP204" t="s">
        <v>229</v>
      </c>
      <c r="AQ204" t="s">
        <v>230</v>
      </c>
      <c r="AR204" t="s">
        <v>247</v>
      </c>
      <c r="AS204" t="s">
        <v>383</v>
      </c>
      <c r="AT204" t="s">
        <v>220</v>
      </c>
      <c r="AU204" t="s">
        <v>233</v>
      </c>
      <c r="AV204" t="s">
        <v>1905</v>
      </c>
      <c r="AW204" t="s">
        <v>219</v>
      </c>
      <c r="AX204" t="s">
        <v>1703</v>
      </c>
      <c r="AY204" t="s">
        <v>219</v>
      </c>
      <c r="AZ204" t="s">
        <v>219</v>
      </c>
      <c r="BA204" t="s">
        <v>219</v>
      </c>
      <c r="BB204" t="s">
        <v>219</v>
      </c>
      <c r="BC204" t="s">
        <v>234</v>
      </c>
      <c r="BD204" s="12" t="s">
        <v>1297</v>
      </c>
      <c r="BE204" t="s">
        <v>304</v>
      </c>
      <c r="BF204" t="s">
        <v>1297</v>
      </c>
      <c r="BG204" t="s">
        <v>1297</v>
      </c>
      <c r="BH204" t="s">
        <v>305</v>
      </c>
      <c r="BI204" t="s">
        <v>357</v>
      </c>
      <c r="BJ204" t="s">
        <v>269</v>
      </c>
      <c r="BK204" t="s">
        <v>1297</v>
      </c>
      <c r="BL204" t="s">
        <v>229</v>
      </c>
      <c r="BM204" t="s">
        <v>219</v>
      </c>
      <c r="BN204" t="s">
        <v>360</v>
      </c>
      <c r="BO204" t="s">
        <v>219</v>
      </c>
      <c r="BP204" t="s">
        <v>219</v>
      </c>
      <c r="BQ204" t="s">
        <v>1297</v>
      </c>
      <c r="BR204" t="s">
        <v>240</v>
      </c>
      <c r="BS204" t="s">
        <v>1703</v>
      </c>
      <c r="BT204" t="s">
        <v>1703</v>
      </c>
      <c r="BU204" t="s">
        <v>219</v>
      </c>
      <c r="BV204" t="s">
        <v>241</v>
      </c>
      <c r="BW204" t="s">
        <v>220</v>
      </c>
      <c r="BX204" t="s">
        <v>219</v>
      </c>
      <c r="BY204">
        <v>790725656135</v>
      </c>
      <c r="BZ204" t="s">
        <v>242</v>
      </c>
      <c r="CA204" t="s">
        <v>1703</v>
      </c>
      <c r="CB204" s="14">
        <v>45173.248552974503</v>
      </c>
      <c r="CC204" t="s">
        <v>1703</v>
      </c>
      <c r="CD204" t="s">
        <v>1703</v>
      </c>
      <c r="CE204">
        <f>IFERROR(VLOOKUP(Table2[[#This Row],[Overall Rep Satisfaction]],$CS$2:$CV$21,2,FALSE),"")</f>
        <v>1</v>
      </c>
      <c r="CF204">
        <f>IFERROR(VLOOKUP(Table2[[#This Row],[Overall Rep Satisfaction]],$CS$2:$CV$21,3,FALSE),"")</f>
        <v>0</v>
      </c>
      <c r="CG204">
        <f>IFERROR(VLOOKUP(Table2[[#This Row],[Overall Rep Satisfaction]],$CS$2:$CV$21,4,FALSE),"")</f>
        <v>0</v>
      </c>
      <c r="CH204">
        <f>IFERROR(SUM(Table2[[#This Row],[Promoter]:[Detractor]],),"")</f>
        <v>1</v>
      </c>
      <c r="CI204" t="str">
        <f>TEXT(MONTH(Table2[[#This Row],[Survey Date]]),"##")&amp;" - "&amp;TEXT(Table2[[#This Row],[Survey Date]],"MMMM")</f>
        <v>9 - September</v>
      </c>
      <c r="CJ204" t="str">
        <f>TEXT(Table2[[#This Row],[Survey Date]],"DD-MMMM")</f>
        <v>03-September</v>
      </c>
      <c r="CK204" t="str">
        <f>"WK "&amp;WEEKNUM(Table2[[#This Row],[Survey Date]],1)</f>
        <v>WK 36</v>
      </c>
      <c r="CL204" t="str">
        <f>VLOOKUP(Table2[[#This Row],[ATTUID]],Roster!C:F,4,FALSE)</f>
        <v>Super 3</v>
      </c>
      <c r="CM204" t="str">
        <f>VLOOKUP(Table2[[#This Row],[ATTUID]],Roster!C:J,8,FALSE)</f>
        <v>agent 53</v>
      </c>
      <c r="CN204" t="str">
        <f>VLOOKUP(Table2[[#This Row],[ATTUID]],Roster!C:X,22,FALSE)</f>
        <v>Wave 24</v>
      </c>
      <c r="CO204">
        <f>IF(Table2[[#This Row],[Request Resolved]]="Yes",1,0)</f>
        <v>1</v>
      </c>
      <c r="CP204">
        <f>IF(Table2[[#This Row],[Request Resolved]]="No",1,0)</f>
        <v>0</v>
      </c>
    </row>
    <row r="205" spans="1:94" x14ac:dyDescent="0.25">
      <c r="A205" s="35">
        <v>78206</v>
      </c>
      <c r="B205" s="12" t="s">
        <v>1297</v>
      </c>
      <c r="C205" s="12" t="s">
        <v>1297</v>
      </c>
      <c r="D205" s="12" t="s">
        <v>1297</v>
      </c>
      <c r="E205" t="s">
        <v>1140</v>
      </c>
      <c r="F205" t="s">
        <v>1305</v>
      </c>
      <c r="G205" s="35">
        <v>433405</v>
      </c>
      <c r="H205" t="s">
        <v>219</v>
      </c>
      <c r="I205" s="35">
        <v>600498</v>
      </c>
      <c r="J205" t="s">
        <v>219</v>
      </c>
      <c r="K205" s="14">
        <v>45172.596527777801</v>
      </c>
      <c r="L205" s="14">
        <v>45171.8256944444</v>
      </c>
      <c r="M205" s="15" t="s">
        <v>220</v>
      </c>
      <c r="N205" s="15" t="s">
        <v>220</v>
      </c>
      <c r="O205" s="15" t="s">
        <v>220</v>
      </c>
      <c r="P205" s="15" t="s">
        <v>291</v>
      </c>
      <c r="Q205" s="15" t="s">
        <v>652</v>
      </c>
      <c r="R205" s="15" t="s">
        <v>219</v>
      </c>
      <c r="S205" s="15" t="s">
        <v>223</v>
      </c>
      <c r="T205" s="15" t="s">
        <v>221</v>
      </c>
      <c r="U205" s="15" t="s">
        <v>219</v>
      </c>
      <c r="V205" t="s">
        <v>293</v>
      </c>
      <c r="W205" t="s">
        <v>225</v>
      </c>
      <c r="X205" t="s">
        <v>293</v>
      </c>
      <c r="Y205" t="s">
        <v>225</v>
      </c>
      <c r="Z205" t="s">
        <v>226</v>
      </c>
      <c r="AA205" t="s">
        <v>219</v>
      </c>
      <c r="AB205" t="s">
        <v>226</v>
      </c>
      <c r="AC205" t="s">
        <v>219</v>
      </c>
      <c r="AD205" s="12" t="s">
        <v>1297</v>
      </c>
      <c r="AE205" t="s">
        <v>227</v>
      </c>
      <c r="AF205" s="12" t="s">
        <v>1297</v>
      </c>
      <c r="AG205" t="s">
        <v>1703</v>
      </c>
      <c r="AH205" t="s">
        <v>228</v>
      </c>
      <c r="AI205" s="12" t="s">
        <v>1297</v>
      </c>
      <c r="AJ205" s="12" t="s">
        <v>1297</v>
      </c>
      <c r="AK205" s="12" t="s">
        <v>1297</v>
      </c>
      <c r="AL205" s="12" t="s">
        <v>1297</v>
      </c>
      <c r="AM205" s="12" t="s">
        <v>1297</v>
      </c>
      <c r="AN205" t="s">
        <v>219</v>
      </c>
      <c r="AO205" t="s">
        <v>219</v>
      </c>
      <c r="AP205" t="s">
        <v>229</v>
      </c>
      <c r="AQ205" t="s">
        <v>230</v>
      </c>
      <c r="AR205" t="s">
        <v>231</v>
      </c>
      <c r="AS205" t="s">
        <v>429</v>
      </c>
      <c r="AT205" t="s">
        <v>220</v>
      </c>
      <c r="AU205" t="s">
        <v>233</v>
      </c>
      <c r="AV205" t="s">
        <v>1906</v>
      </c>
      <c r="AW205" t="s">
        <v>219</v>
      </c>
      <c r="AX205" t="s">
        <v>1703</v>
      </c>
      <c r="AY205" t="s">
        <v>219</v>
      </c>
      <c r="AZ205" t="s">
        <v>219</v>
      </c>
      <c r="BA205" t="s">
        <v>219</v>
      </c>
      <c r="BB205" t="s">
        <v>219</v>
      </c>
      <c r="BC205" t="s">
        <v>234</v>
      </c>
      <c r="BD205" s="12" t="s">
        <v>1297</v>
      </c>
      <c r="BE205" t="s">
        <v>304</v>
      </c>
      <c r="BF205" t="s">
        <v>1297</v>
      </c>
      <c r="BG205" t="s">
        <v>1297</v>
      </c>
      <c r="BH205" t="s">
        <v>458</v>
      </c>
      <c r="BI205" t="s">
        <v>459</v>
      </c>
      <c r="BJ205" t="s">
        <v>536</v>
      </c>
      <c r="BK205" t="s">
        <v>1297</v>
      </c>
      <c r="BL205" t="s">
        <v>229</v>
      </c>
      <c r="BM205" t="s">
        <v>219</v>
      </c>
      <c r="BN205" t="s">
        <v>460</v>
      </c>
      <c r="BO205" t="s">
        <v>219</v>
      </c>
      <c r="BP205" t="s">
        <v>219</v>
      </c>
      <c r="BQ205" t="s">
        <v>1297</v>
      </c>
      <c r="BR205" t="s">
        <v>240</v>
      </c>
      <c r="BS205" t="s">
        <v>1703</v>
      </c>
      <c r="BT205" t="s">
        <v>1703</v>
      </c>
      <c r="BU205" t="s">
        <v>219</v>
      </c>
      <c r="BV205" t="s">
        <v>241</v>
      </c>
      <c r="BW205" t="s">
        <v>220</v>
      </c>
      <c r="BX205" t="s">
        <v>219</v>
      </c>
      <c r="BY205">
        <v>790006944813</v>
      </c>
      <c r="BZ205" t="s">
        <v>242</v>
      </c>
      <c r="CA205" t="s">
        <v>1703</v>
      </c>
      <c r="CB205" s="14">
        <v>45173.248552974503</v>
      </c>
      <c r="CC205" t="s">
        <v>1703</v>
      </c>
      <c r="CD205" t="s">
        <v>1703</v>
      </c>
      <c r="CE205">
        <f>IFERROR(VLOOKUP(Table2[[#This Row],[Overall Rep Satisfaction]],$CS$2:$CV$21,2,FALSE),"")</f>
        <v>1</v>
      </c>
      <c r="CF205">
        <f>IFERROR(VLOOKUP(Table2[[#This Row],[Overall Rep Satisfaction]],$CS$2:$CV$21,3,FALSE),"")</f>
        <v>0</v>
      </c>
      <c r="CG205">
        <f>IFERROR(VLOOKUP(Table2[[#This Row],[Overall Rep Satisfaction]],$CS$2:$CV$21,4,FALSE),"")</f>
        <v>0</v>
      </c>
      <c r="CH205">
        <f>IFERROR(SUM(Table2[[#This Row],[Promoter]:[Detractor]],),"")</f>
        <v>1</v>
      </c>
      <c r="CI205" t="str">
        <f>TEXT(MONTH(Table2[[#This Row],[Survey Date]]),"##")&amp;" - "&amp;TEXT(Table2[[#This Row],[Survey Date]],"MMMM")</f>
        <v>9 - September</v>
      </c>
      <c r="CJ205" t="str">
        <f>TEXT(Table2[[#This Row],[Survey Date]],"DD-MMMM")</f>
        <v>03-September</v>
      </c>
      <c r="CK205" t="str">
        <f>"WK "&amp;WEEKNUM(Table2[[#This Row],[Survey Date]],1)</f>
        <v>WK 36</v>
      </c>
      <c r="CL205" t="str">
        <f>VLOOKUP(Table2[[#This Row],[ATTUID]],Roster!C:F,4,FALSE)</f>
        <v>Super 6</v>
      </c>
      <c r="CM205" t="str">
        <f>VLOOKUP(Table2[[#This Row],[ATTUID]],Roster!C:J,8,FALSE)</f>
        <v>agent 8</v>
      </c>
      <c r="CN205" t="str">
        <f>VLOOKUP(Table2[[#This Row],[ATTUID]],Roster!C:X,22,FALSE)</f>
        <v>Wave 10 B</v>
      </c>
      <c r="CO205">
        <f>IF(Table2[[#This Row],[Request Resolved]]="Yes",1,0)</f>
        <v>1</v>
      </c>
      <c r="CP205">
        <f>IF(Table2[[#This Row],[Request Resolved]]="No",1,0)</f>
        <v>0</v>
      </c>
    </row>
    <row r="206" spans="1:94" x14ac:dyDescent="0.25">
      <c r="A206" s="35">
        <v>745206</v>
      </c>
      <c r="B206" s="12" t="s">
        <v>1297</v>
      </c>
      <c r="C206" s="12" t="s">
        <v>1297</v>
      </c>
      <c r="D206" s="12" t="s">
        <v>1297</v>
      </c>
      <c r="E206" t="s">
        <v>1275</v>
      </c>
      <c r="F206" t="s">
        <v>1449</v>
      </c>
      <c r="G206" s="35">
        <v>143417</v>
      </c>
      <c r="H206" t="s">
        <v>219</v>
      </c>
      <c r="I206" s="35">
        <v>207276</v>
      </c>
      <c r="J206" t="s">
        <v>219</v>
      </c>
      <c r="K206" s="14">
        <v>45172.628472222197</v>
      </c>
      <c r="L206" s="14">
        <v>45171.584027777797</v>
      </c>
      <c r="M206" s="15" t="s">
        <v>220</v>
      </c>
      <c r="N206" s="15" t="s">
        <v>220</v>
      </c>
      <c r="O206" s="15" t="s">
        <v>220</v>
      </c>
      <c r="P206" s="15" t="s">
        <v>334</v>
      </c>
      <c r="Q206" s="15" t="s">
        <v>219</v>
      </c>
      <c r="R206" s="15" t="s">
        <v>219</v>
      </c>
      <c r="S206" s="15" t="s">
        <v>223</v>
      </c>
      <c r="T206" s="15" t="s">
        <v>221</v>
      </c>
      <c r="U206" s="15" t="s">
        <v>219</v>
      </c>
      <c r="V206" t="s">
        <v>309</v>
      </c>
      <c r="W206" t="s">
        <v>225</v>
      </c>
      <c r="X206" t="s">
        <v>309</v>
      </c>
      <c r="Y206" t="s">
        <v>225</v>
      </c>
      <c r="Z206" t="s">
        <v>226</v>
      </c>
      <c r="AA206" t="s">
        <v>219</v>
      </c>
      <c r="AB206" t="s">
        <v>226</v>
      </c>
      <c r="AC206" t="s">
        <v>219</v>
      </c>
      <c r="AD206" s="12" t="s">
        <v>1297</v>
      </c>
      <c r="AE206" t="s">
        <v>227</v>
      </c>
      <c r="AF206" s="12" t="s">
        <v>1297</v>
      </c>
      <c r="AG206" t="s">
        <v>1703</v>
      </c>
      <c r="AH206" t="s">
        <v>228</v>
      </c>
      <c r="AI206" s="12" t="s">
        <v>1297</v>
      </c>
      <c r="AJ206" s="12" t="s">
        <v>1297</v>
      </c>
      <c r="AK206" s="12" t="s">
        <v>1297</v>
      </c>
      <c r="AL206" s="12" t="s">
        <v>1297</v>
      </c>
      <c r="AM206" s="12" t="s">
        <v>1297</v>
      </c>
      <c r="AN206" t="s">
        <v>219</v>
      </c>
      <c r="AO206" t="s">
        <v>219</v>
      </c>
      <c r="AP206" t="s">
        <v>229</v>
      </c>
      <c r="AQ206" t="s">
        <v>230</v>
      </c>
      <c r="AR206" t="s">
        <v>231</v>
      </c>
      <c r="AS206" t="s">
        <v>403</v>
      </c>
      <c r="AT206" t="s">
        <v>220</v>
      </c>
      <c r="AU206" t="s">
        <v>233</v>
      </c>
      <c r="AV206" t="s">
        <v>1907</v>
      </c>
      <c r="AW206" t="s">
        <v>219</v>
      </c>
      <c r="AX206" t="s">
        <v>1703</v>
      </c>
      <c r="AY206" t="s">
        <v>219</v>
      </c>
      <c r="AZ206" t="s">
        <v>219</v>
      </c>
      <c r="BA206" t="s">
        <v>219</v>
      </c>
      <c r="BB206" t="s">
        <v>219</v>
      </c>
      <c r="BC206" t="s">
        <v>234</v>
      </c>
      <c r="BD206" s="12" t="s">
        <v>1297</v>
      </c>
      <c r="BE206" t="s">
        <v>476</v>
      </c>
      <c r="BF206" t="s">
        <v>1297</v>
      </c>
      <c r="BG206" t="s">
        <v>1297</v>
      </c>
      <c r="BH206" t="s">
        <v>236</v>
      </c>
      <c r="BI206" t="s">
        <v>328</v>
      </c>
      <c r="BJ206" t="s">
        <v>376</v>
      </c>
      <c r="BK206" t="s">
        <v>1297</v>
      </c>
      <c r="BL206" t="s">
        <v>229</v>
      </c>
      <c r="BM206" t="s">
        <v>219</v>
      </c>
      <c r="BN206" t="s">
        <v>330</v>
      </c>
      <c r="BO206" t="s">
        <v>219</v>
      </c>
      <c r="BP206" t="s">
        <v>219</v>
      </c>
      <c r="BQ206" t="s">
        <v>1297</v>
      </c>
      <c r="BR206" t="s">
        <v>240</v>
      </c>
      <c r="BS206" t="s">
        <v>1703</v>
      </c>
      <c r="BT206" t="s">
        <v>1703</v>
      </c>
      <c r="BU206" t="s">
        <v>219</v>
      </c>
      <c r="BV206" t="s">
        <v>241</v>
      </c>
      <c r="BW206" t="s">
        <v>220</v>
      </c>
      <c r="BX206" t="s">
        <v>219</v>
      </c>
      <c r="BY206">
        <v>801165783143</v>
      </c>
      <c r="BZ206" t="s">
        <v>242</v>
      </c>
      <c r="CA206" t="s">
        <v>1703</v>
      </c>
      <c r="CB206" s="14">
        <v>45174.243825613397</v>
      </c>
      <c r="CC206" t="s">
        <v>1703</v>
      </c>
      <c r="CD206" t="s">
        <v>1703</v>
      </c>
      <c r="CE206">
        <f>IFERROR(VLOOKUP(Table2[[#This Row],[Overall Rep Satisfaction]],$CS$2:$CV$21,2,FALSE),"")</f>
        <v>1</v>
      </c>
      <c r="CF206">
        <f>IFERROR(VLOOKUP(Table2[[#This Row],[Overall Rep Satisfaction]],$CS$2:$CV$21,3,FALSE),"")</f>
        <v>0</v>
      </c>
      <c r="CG206">
        <f>IFERROR(VLOOKUP(Table2[[#This Row],[Overall Rep Satisfaction]],$CS$2:$CV$21,4,FALSE),"")</f>
        <v>0</v>
      </c>
      <c r="CH206">
        <f>IFERROR(SUM(Table2[[#This Row],[Promoter]:[Detractor]],),"")</f>
        <v>1</v>
      </c>
      <c r="CI206" t="str">
        <f>TEXT(MONTH(Table2[[#This Row],[Survey Date]]),"##")&amp;" - "&amp;TEXT(Table2[[#This Row],[Survey Date]],"MMMM")</f>
        <v>9 - September</v>
      </c>
      <c r="CJ206" t="str">
        <f>TEXT(Table2[[#This Row],[Survey Date]],"DD-MMMM")</f>
        <v>03-September</v>
      </c>
      <c r="CK206" t="str">
        <f>"WK "&amp;WEEKNUM(Table2[[#This Row],[Survey Date]],1)</f>
        <v>WK 36</v>
      </c>
      <c r="CL206" t="str">
        <f>VLOOKUP(Table2[[#This Row],[ATTUID]],Roster!C:F,4,FALSE)</f>
        <v>Super 1</v>
      </c>
      <c r="CM206" t="str">
        <f>VLOOKUP(Table2[[#This Row],[ATTUID]],Roster!C:J,8,FALSE)</f>
        <v>agent 152</v>
      </c>
      <c r="CN206" t="str">
        <f>VLOOKUP(Table2[[#This Row],[ATTUID]],Roster!C:X,22,FALSE)</f>
        <v>Wave 4</v>
      </c>
      <c r="CO206">
        <f>IF(Table2[[#This Row],[Request Resolved]]="Yes",1,0)</f>
        <v>1</v>
      </c>
      <c r="CP206">
        <f>IF(Table2[[#This Row],[Request Resolved]]="No",1,0)</f>
        <v>0</v>
      </c>
    </row>
    <row r="207" spans="1:94" x14ac:dyDescent="0.25">
      <c r="A207" s="35">
        <v>775206</v>
      </c>
      <c r="B207" s="12" t="s">
        <v>1297</v>
      </c>
      <c r="C207" s="12" t="s">
        <v>1297</v>
      </c>
      <c r="D207" s="12" t="s">
        <v>1297</v>
      </c>
      <c r="E207" t="s">
        <v>1270</v>
      </c>
      <c r="F207" t="s">
        <v>1443</v>
      </c>
      <c r="G207" s="35">
        <v>294913</v>
      </c>
      <c r="H207" t="s">
        <v>219</v>
      </c>
      <c r="I207" s="35">
        <v>797276</v>
      </c>
      <c r="J207" t="s">
        <v>219</v>
      </c>
      <c r="K207" s="14">
        <v>45172.631249999999</v>
      </c>
      <c r="L207" s="14">
        <v>45170.522916666698</v>
      </c>
      <c r="M207" s="15" t="s">
        <v>220</v>
      </c>
      <c r="N207" s="15" t="s">
        <v>220</v>
      </c>
      <c r="O207" s="15" t="s">
        <v>220</v>
      </c>
      <c r="P207" s="15" t="s">
        <v>223</v>
      </c>
      <c r="Q207" s="15" t="s">
        <v>653</v>
      </c>
      <c r="R207" s="15" t="s">
        <v>219</v>
      </c>
      <c r="S207" s="15" t="s">
        <v>223</v>
      </c>
      <c r="T207" s="15" t="s">
        <v>221</v>
      </c>
      <c r="U207" s="15" t="s">
        <v>219</v>
      </c>
      <c r="V207" t="s">
        <v>265</v>
      </c>
      <c r="W207" t="s">
        <v>225</v>
      </c>
      <c r="X207" t="s">
        <v>265</v>
      </c>
      <c r="Y207" t="s">
        <v>225</v>
      </c>
      <c r="Z207" t="s">
        <v>226</v>
      </c>
      <c r="AA207" t="s">
        <v>219</v>
      </c>
      <c r="AB207" t="s">
        <v>226</v>
      </c>
      <c r="AC207" t="s">
        <v>219</v>
      </c>
      <c r="AD207" s="12" t="s">
        <v>1297</v>
      </c>
      <c r="AE207" t="s">
        <v>227</v>
      </c>
      <c r="AF207" s="12" t="s">
        <v>1297</v>
      </c>
      <c r="AG207" t="s">
        <v>1703</v>
      </c>
      <c r="AH207" t="s">
        <v>228</v>
      </c>
      <c r="AI207" s="12" t="s">
        <v>1297</v>
      </c>
      <c r="AJ207" s="12" t="s">
        <v>1297</v>
      </c>
      <c r="AK207" s="12" t="s">
        <v>1297</v>
      </c>
      <c r="AL207" s="12" t="s">
        <v>1297</v>
      </c>
      <c r="AM207" s="12" t="s">
        <v>1297</v>
      </c>
      <c r="AN207" t="s">
        <v>219</v>
      </c>
      <c r="AO207" t="s">
        <v>219</v>
      </c>
      <c r="AP207" t="s">
        <v>229</v>
      </c>
      <c r="AQ207" t="s">
        <v>230</v>
      </c>
      <c r="AR207" t="s">
        <v>231</v>
      </c>
      <c r="AS207" t="s">
        <v>374</v>
      </c>
      <c r="AT207" t="s">
        <v>220</v>
      </c>
      <c r="AU207" t="s">
        <v>233</v>
      </c>
      <c r="AV207" t="s">
        <v>1908</v>
      </c>
      <c r="AW207" t="s">
        <v>219</v>
      </c>
      <c r="AX207" t="s">
        <v>1703</v>
      </c>
      <c r="AY207" t="s">
        <v>219</v>
      </c>
      <c r="AZ207" t="s">
        <v>219</v>
      </c>
      <c r="BA207" t="s">
        <v>219</v>
      </c>
      <c r="BB207" t="s">
        <v>219</v>
      </c>
      <c r="BC207" t="s">
        <v>234</v>
      </c>
      <c r="BD207" s="12" t="s">
        <v>1297</v>
      </c>
      <c r="BE207" t="s">
        <v>259</v>
      </c>
      <c r="BF207" t="s">
        <v>1297</v>
      </c>
      <c r="BG207" t="s">
        <v>1297</v>
      </c>
      <c r="BH207" t="s">
        <v>344</v>
      </c>
      <c r="BI207" t="s">
        <v>654</v>
      </c>
      <c r="BJ207" t="s">
        <v>376</v>
      </c>
      <c r="BK207" t="s">
        <v>1297</v>
      </c>
      <c r="BL207" t="s">
        <v>229</v>
      </c>
      <c r="BM207" t="s">
        <v>219</v>
      </c>
      <c r="BN207" t="s">
        <v>655</v>
      </c>
      <c r="BO207" t="s">
        <v>219</v>
      </c>
      <c r="BP207" t="s">
        <v>219</v>
      </c>
      <c r="BQ207" t="s">
        <v>1297</v>
      </c>
      <c r="BR207" t="s">
        <v>253</v>
      </c>
      <c r="BS207" t="s">
        <v>1703</v>
      </c>
      <c r="BT207" t="s">
        <v>1703</v>
      </c>
      <c r="BU207" t="s">
        <v>219</v>
      </c>
      <c r="BV207" t="s">
        <v>241</v>
      </c>
      <c r="BW207" t="s">
        <v>220</v>
      </c>
      <c r="BX207" t="s">
        <v>219</v>
      </c>
      <c r="BY207">
        <v>800888567622</v>
      </c>
      <c r="BZ207" t="s">
        <v>242</v>
      </c>
      <c r="CA207" t="s">
        <v>1703</v>
      </c>
      <c r="CB207" s="14">
        <v>45173.248552974503</v>
      </c>
      <c r="CC207" t="s">
        <v>1703</v>
      </c>
      <c r="CD207" t="s">
        <v>1703</v>
      </c>
      <c r="CE207">
        <f>IFERROR(VLOOKUP(Table2[[#This Row],[Overall Rep Satisfaction]],$CS$2:$CV$21,2,FALSE),"")</f>
        <v>1</v>
      </c>
      <c r="CF207">
        <f>IFERROR(VLOOKUP(Table2[[#This Row],[Overall Rep Satisfaction]],$CS$2:$CV$21,3,FALSE),"")</f>
        <v>0</v>
      </c>
      <c r="CG207">
        <f>IFERROR(VLOOKUP(Table2[[#This Row],[Overall Rep Satisfaction]],$CS$2:$CV$21,4,FALSE),"")</f>
        <v>0</v>
      </c>
      <c r="CH207">
        <f>IFERROR(SUM(Table2[[#This Row],[Promoter]:[Detractor]],),"")</f>
        <v>1</v>
      </c>
      <c r="CI207" t="str">
        <f>TEXT(MONTH(Table2[[#This Row],[Survey Date]]),"##")&amp;" - "&amp;TEXT(Table2[[#This Row],[Survey Date]],"MMMM")</f>
        <v>9 - September</v>
      </c>
      <c r="CJ207" t="str">
        <f>TEXT(Table2[[#This Row],[Survey Date]],"DD-MMMM")</f>
        <v>03-September</v>
      </c>
      <c r="CK207" t="str">
        <f>"WK "&amp;WEEKNUM(Table2[[#This Row],[Survey Date]],1)</f>
        <v>WK 36</v>
      </c>
      <c r="CL207" t="str">
        <f>VLOOKUP(Table2[[#This Row],[ATTUID]],Roster!C:F,4,FALSE)</f>
        <v>Super 6</v>
      </c>
      <c r="CM207" t="str">
        <f>VLOOKUP(Table2[[#This Row],[ATTUID]],Roster!C:J,8,FALSE)</f>
        <v>agent 146</v>
      </c>
      <c r="CN207" t="str">
        <f>VLOOKUP(Table2[[#This Row],[ATTUID]],Roster!C:X,22,FALSE)</f>
        <v>Wave 31</v>
      </c>
      <c r="CO207">
        <f>IF(Table2[[#This Row],[Request Resolved]]="Yes",1,0)</f>
        <v>1</v>
      </c>
      <c r="CP207">
        <f>IF(Table2[[#This Row],[Request Resolved]]="No",1,0)</f>
        <v>0</v>
      </c>
    </row>
    <row r="208" spans="1:94" x14ac:dyDescent="0.25">
      <c r="A208" s="35">
        <v>664206</v>
      </c>
      <c r="B208" s="12" t="s">
        <v>1297</v>
      </c>
      <c r="C208" s="12" t="s">
        <v>1297</v>
      </c>
      <c r="D208" s="12" t="s">
        <v>1297</v>
      </c>
      <c r="E208" t="s">
        <v>1193</v>
      </c>
      <c r="F208" t="s">
        <v>1358</v>
      </c>
      <c r="G208" s="35">
        <v>142307</v>
      </c>
      <c r="H208" t="s">
        <v>219</v>
      </c>
      <c r="I208" s="35">
        <v>672265</v>
      </c>
      <c r="J208" t="s">
        <v>219</v>
      </c>
      <c r="K208" s="14">
        <v>45172.6340277778</v>
      </c>
      <c r="L208" s="14">
        <v>45170.465972222199</v>
      </c>
      <c r="M208" s="15" t="s">
        <v>220</v>
      </c>
      <c r="N208" s="15" t="s">
        <v>220</v>
      </c>
      <c r="O208" s="15" t="s">
        <v>220</v>
      </c>
      <c r="P208" s="15" t="s">
        <v>656</v>
      </c>
      <c r="Q208" s="15" t="s">
        <v>219</v>
      </c>
      <c r="R208" s="15" t="s">
        <v>219</v>
      </c>
      <c r="S208" s="15" t="s">
        <v>657</v>
      </c>
      <c r="T208" s="15" t="s">
        <v>658</v>
      </c>
      <c r="U208" s="15" t="s">
        <v>219</v>
      </c>
      <c r="V208" t="s">
        <v>265</v>
      </c>
      <c r="W208" t="s">
        <v>225</v>
      </c>
      <c r="X208" t="s">
        <v>265</v>
      </c>
      <c r="Y208" t="s">
        <v>225</v>
      </c>
      <c r="Z208" t="s">
        <v>226</v>
      </c>
      <c r="AA208" t="s">
        <v>219</v>
      </c>
      <c r="AB208" t="s">
        <v>226</v>
      </c>
      <c r="AC208" t="s">
        <v>219</v>
      </c>
      <c r="AD208" s="12" t="s">
        <v>1297</v>
      </c>
      <c r="AE208" t="s">
        <v>227</v>
      </c>
      <c r="AF208" s="12" t="s">
        <v>1297</v>
      </c>
      <c r="AG208" t="s">
        <v>1703</v>
      </c>
      <c r="AH208" t="s">
        <v>228</v>
      </c>
      <c r="AI208" s="12" t="s">
        <v>1297</v>
      </c>
      <c r="AJ208" s="12" t="s">
        <v>1297</v>
      </c>
      <c r="AK208" s="12" t="s">
        <v>1297</v>
      </c>
      <c r="AL208" s="12" t="s">
        <v>1297</v>
      </c>
      <c r="AM208" s="12" t="s">
        <v>1297</v>
      </c>
      <c r="AN208" t="s">
        <v>219</v>
      </c>
      <c r="AO208" t="s">
        <v>219</v>
      </c>
      <c r="AP208" t="s">
        <v>229</v>
      </c>
      <c r="AQ208" t="s">
        <v>230</v>
      </c>
      <c r="AR208" t="s">
        <v>247</v>
      </c>
      <c r="AS208" t="s">
        <v>659</v>
      </c>
      <c r="AT208" t="s">
        <v>220</v>
      </c>
      <c r="AU208" t="s">
        <v>233</v>
      </c>
      <c r="AV208" t="s">
        <v>1909</v>
      </c>
      <c r="AW208" t="s">
        <v>219</v>
      </c>
      <c r="AX208" t="s">
        <v>1703</v>
      </c>
      <c r="AY208" t="s">
        <v>219</v>
      </c>
      <c r="AZ208" t="s">
        <v>219</v>
      </c>
      <c r="BA208" t="s">
        <v>219</v>
      </c>
      <c r="BB208" t="s">
        <v>219</v>
      </c>
      <c r="BC208" t="s">
        <v>234</v>
      </c>
      <c r="BD208" s="12" t="s">
        <v>1297</v>
      </c>
      <c r="BE208" t="s">
        <v>259</v>
      </c>
      <c r="BF208" t="s">
        <v>1297</v>
      </c>
      <c r="BG208" t="s">
        <v>1297</v>
      </c>
      <c r="BH208" t="s">
        <v>305</v>
      </c>
      <c r="BI208" t="s">
        <v>357</v>
      </c>
      <c r="BJ208" t="s">
        <v>560</v>
      </c>
      <c r="BK208" t="s">
        <v>1297</v>
      </c>
      <c r="BL208" t="s">
        <v>229</v>
      </c>
      <c r="BM208" t="s">
        <v>219</v>
      </c>
      <c r="BN208" t="s">
        <v>360</v>
      </c>
      <c r="BO208" t="s">
        <v>219</v>
      </c>
      <c r="BP208" t="s">
        <v>219</v>
      </c>
      <c r="BQ208" t="s">
        <v>1297</v>
      </c>
      <c r="BR208" t="s">
        <v>279</v>
      </c>
      <c r="BS208" t="s">
        <v>1703</v>
      </c>
      <c r="BT208" t="s">
        <v>1703</v>
      </c>
      <c r="BU208" t="s">
        <v>219</v>
      </c>
      <c r="BV208" t="s">
        <v>241</v>
      </c>
      <c r="BW208" t="s">
        <v>220</v>
      </c>
      <c r="BX208" t="s">
        <v>219</v>
      </c>
      <c r="BY208">
        <v>800289040707</v>
      </c>
      <c r="BZ208" t="s">
        <v>242</v>
      </c>
      <c r="CA208" t="s">
        <v>1703</v>
      </c>
      <c r="CB208" s="14">
        <v>45173.248552974503</v>
      </c>
      <c r="CC208" t="s">
        <v>1703</v>
      </c>
      <c r="CD208" t="s">
        <v>1703</v>
      </c>
      <c r="CE208">
        <f>IFERROR(VLOOKUP(Table2[[#This Row],[Overall Rep Satisfaction]],$CS$2:$CV$21,2,FALSE),"")</f>
        <v>1</v>
      </c>
      <c r="CF208">
        <f>IFERROR(VLOOKUP(Table2[[#This Row],[Overall Rep Satisfaction]],$CS$2:$CV$21,3,FALSE),"")</f>
        <v>0</v>
      </c>
      <c r="CG208">
        <f>IFERROR(VLOOKUP(Table2[[#This Row],[Overall Rep Satisfaction]],$CS$2:$CV$21,4,FALSE),"")</f>
        <v>0</v>
      </c>
      <c r="CH208">
        <f>IFERROR(SUM(Table2[[#This Row],[Promoter]:[Detractor]],),"")</f>
        <v>1</v>
      </c>
      <c r="CI208" t="str">
        <f>TEXT(MONTH(Table2[[#This Row],[Survey Date]]),"##")&amp;" - "&amp;TEXT(Table2[[#This Row],[Survey Date]],"MMMM")</f>
        <v>9 - September</v>
      </c>
      <c r="CJ208" t="str">
        <f>TEXT(Table2[[#This Row],[Survey Date]],"DD-MMMM")</f>
        <v>03-September</v>
      </c>
      <c r="CK208" t="str">
        <f>"WK "&amp;WEEKNUM(Table2[[#This Row],[Survey Date]],1)</f>
        <v>WK 36</v>
      </c>
      <c r="CL208" t="str">
        <f>VLOOKUP(Table2[[#This Row],[ATTUID]],Roster!C:F,4,FALSE)</f>
        <v>Super 1</v>
      </c>
      <c r="CM208" t="str">
        <f>VLOOKUP(Table2[[#This Row],[ATTUID]],Roster!C:J,8,FALSE)</f>
        <v>agent 61</v>
      </c>
      <c r="CN208" t="str">
        <f>VLOOKUP(Table2[[#This Row],[ATTUID]],Roster!C:X,22,FALSE)</f>
        <v>Wave 25</v>
      </c>
      <c r="CO208">
        <f>IF(Table2[[#This Row],[Request Resolved]]="Yes",1,0)</f>
        <v>1</v>
      </c>
      <c r="CP208">
        <f>IF(Table2[[#This Row],[Request Resolved]]="No",1,0)</f>
        <v>0</v>
      </c>
    </row>
    <row r="209" spans="1:94" x14ac:dyDescent="0.25">
      <c r="A209" s="35">
        <v>787206</v>
      </c>
      <c r="B209" s="12" t="s">
        <v>1297</v>
      </c>
      <c r="C209" s="12" t="s">
        <v>1297</v>
      </c>
      <c r="D209" s="12" t="s">
        <v>1297</v>
      </c>
      <c r="E209" t="s">
        <v>1156</v>
      </c>
      <c r="F209" t="s">
        <v>1321</v>
      </c>
      <c r="G209" s="35">
        <v>893803</v>
      </c>
      <c r="H209" t="s">
        <v>219</v>
      </c>
      <c r="I209" s="35">
        <v>971534</v>
      </c>
      <c r="J209" t="s">
        <v>219</v>
      </c>
      <c r="K209" s="14">
        <v>45172.639583333301</v>
      </c>
      <c r="L209" s="14">
        <v>45171.430555555598</v>
      </c>
      <c r="M209" s="15" t="s">
        <v>220</v>
      </c>
      <c r="N209" s="15" t="s">
        <v>220</v>
      </c>
      <c r="O209" s="15" t="s">
        <v>220</v>
      </c>
      <c r="P209" s="15" t="s">
        <v>392</v>
      </c>
      <c r="Q209" s="15" t="s">
        <v>219</v>
      </c>
      <c r="R209" s="15" t="s">
        <v>219</v>
      </c>
      <c r="S209" s="15" t="s">
        <v>660</v>
      </c>
      <c r="T209" s="15" t="s">
        <v>226</v>
      </c>
      <c r="U209" s="15" t="s">
        <v>219</v>
      </c>
      <c r="V209" t="s">
        <v>290</v>
      </c>
      <c r="W209" t="s">
        <v>309</v>
      </c>
      <c r="X209" t="s">
        <v>290</v>
      </c>
      <c r="Y209" t="s">
        <v>309</v>
      </c>
      <c r="Z209" t="s">
        <v>226</v>
      </c>
      <c r="AA209" t="s">
        <v>219</v>
      </c>
      <c r="AB209" t="s">
        <v>226</v>
      </c>
      <c r="AC209" t="s">
        <v>219</v>
      </c>
      <c r="AD209" s="12" t="s">
        <v>1297</v>
      </c>
      <c r="AE209" t="s">
        <v>227</v>
      </c>
      <c r="AF209" s="12" t="s">
        <v>1297</v>
      </c>
      <c r="AG209" t="s">
        <v>1703</v>
      </c>
      <c r="AH209" t="s">
        <v>228</v>
      </c>
      <c r="AI209" s="12" t="s">
        <v>1297</v>
      </c>
      <c r="AJ209" s="12" t="s">
        <v>1297</v>
      </c>
      <c r="AK209" s="12" t="s">
        <v>1297</v>
      </c>
      <c r="AL209" s="12" t="s">
        <v>1297</v>
      </c>
      <c r="AM209" s="12" t="s">
        <v>1297</v>
      </c>
      <c r="AN209" t="s">
        <v>219</v>
      </c>
      <c r="AO209" t="s">
        <v>219</v>
      </c>
      <c r="AP209" t="s">
        <v>229</v>
      </c>
      <c r="AQ209" t="s">
        <v>230</v>
      </c>
      <c r="AR209" t="s">
        <v>273</v>
      </c>
      <c r="AS209" t="s">
        <v>341</v>
      </c>
      <c r="AT209" t="s">
        <v>220</v>
      </c>
      <c r="AU209" t="s">
        <v>233</v>
      </c>
      <c r="AV209" t="s">
        <v>1910</v>
      </c>
      <c r="AW209" t="s">
        <v>219</v>
      </c>
      <c r="AX209" t="s">
        <v>1703</v>
      </c>
      <c r="AY209" t="s">
        <v>219</v>
      </c>
      <c r="AZ209" t="s">
        <v>219</v>
      </c>
      <c r="BA209" t="s">
        <v>219</v>
      </c>
      <c r="BB209" t="s">
        <v>219</v>
      </c>
      <c r="BC209" t="s">
        <v>234</v>
      </c>
      <c r="BD209" s="12" t="s">
        <v>1297</v>
      </c>
      <c r="BE209" t="s">
        <v>304</v>
      </c>
      <c r="BF209" t="s">
        <v>1297</v>
      </c>
      <c r="BG209" t="s">
        <v>1297</v>
      </c>
      <c r="BH209" t="s">
        <v>275</v>
      </c>
      <c r="BI209" t="s">
        <v>492</v>
      </c>
      <c r="BJ209" t="s">
        <v>277</v>
      </c>
      <c r="BK209" t="s">
        <v>1297</v>
      </c>
      <c r="BL209" t="s">
        <v>229</v>
      </c>
      <c r="BM209" t="s">
        <v>219</v>
      </c>
      <c r="BN209" t="s">
        <v>612</v>
      </c>
      <c r="BO209" t="s">
        <v>219</v>
      </c>
      <c r="BP209" t="s">
        <v>219</v>
      </c>
      <c r="BQ209" t="s">
        <v>1297</v>
      </c>
      <c r="BR209" t="s">
        <v>320</v>
      </c>
      <c r="BS209" t="s">
        <v>1703</v>
      </c>
      <c r="BT209" t="s">
        <v>1703</v>
      </c>
      <c r="BU209" t="s">
        <v>219</v>
      </c>
      <c r="BV209" t="s">
        <v>241</v>
      </c>
      <c r="BW209" t="s">
        <v>220</v>
      </c>
      <c r="BX209" t="s">
        <v>219</v>
      </c>
      <c r="BY209" t="s">
        <v>219</v>
      </c>
      <c r="BZ209" t="s">
        <v>242</v>
      </c>
      <c r="CA209" t="s">
        <v>1703</v>
      </c>
      <c r="CB209" s="14">
        <v>45174.243825613397</v>
      </c>
      <c r="CC209" t="s">
        <v>1703</v>
      </c>
      <c r="CD209" t="s">
        <v>1703</v>
      </c>
      <c r="CE209">
        <f>IFERROR(VLOOKUP(Table2[[#This Row],[Overall Rep Satisfaction]],$CS$2:$CV$21,2,FALSE),"")</f>
        <v>0</v>
      </c>
      <c r="CF209">
        <f>IFERROR(VLOOKUP(Table2[[#This Row],[Overall Rep Satisfaction]],$CS$2:$CV$21,3,FALSE),"")</f>
        <v>1</v>
      </c>
      <c r="CG209">
        <f>IFERROR(VLOOKUP(Table2[[#This Row],[Overall Rep Satisfaction]],$CS$2:$CV$21,4,FALSE),"")</f>
        <v>0</v>
      </c>
      <c r="CH209">
        <f>IFERROR(SUM(Table2[[#This Row],[Promoter]:[Detractor]],),"")</f>
        <v>1</v>
      </c>
      <c r="CI209" t="str">
        <f>TEXT(MONTH(Table2[[#This Row],[Survey Date]]),"##")&amp;" - "&amp;TEXT(Table2[[#This Row],[Survey Date]],"MMMM")</f>
        <v>9 - September</v>
      </c>
      <c r="CJ209" t="str">
        <f>TEXT(Table2[[#This Row],[Survey Date]],"DD-MMMM")</f>
        <v>03-September</v>
      </c>
      <c r="CK209" t="str">
        <f>"WK "&amp;WEEKNUM(Table2[[#This Row],[Survey Date]],1)</f>
        <v>WK 36</v>
      </c>
      <c r="CL209" t="str">
        <f>VLOOKUP(Table2[[#This Row],[ATTUID]],Roster!C:F,4,FALSE)</f>
        <v>Super 7</v>
      </c>
      <c r="CM209" t="str">
        <f>VLOOKUP(Table2[[#This Row],[ATTUID]],Roster!C:J,8,FALSE)</f>
        <v>agent 24</v>
      </c>
      <c r="CN209" t="str">
        <f>VLOOKUP(Table2[[#This Row],[ATTUID]],Roster!C:X,22,FALSE)</f>
        <v>Wave 17</v>
      </c>
      <c r="CO209">
        <f>IF(Table2[[#This Row],[Request Resolved]]="Yes",1,0)</f>
        <v>1</v>
      </c>
      <c r="CP209">
        <f>IF(Table2[[#This Row],[Request Resolved]]="No",1,0)</f>
        <v>0</v>
      </c>
    </row>
    <row r="210" spans="1:94" x14ac:dyDescent="0.25">
      <c r="A210" s="35">
        <v>984206</v>
      </c>
      <c r="B210" s="12" t="s">
        <v>1297</v>
      </c>
      <c r="C210" s="12" t="s">
        <v>1297</v>
      </c>
      <c r="D210" s="12" t="s">
        <v>1297</v>
      </c>
      <c r="E210" t="s">
        <v>1140</v>
      </c>
      <c r="F210" t="s">
        <v>1305</v>
      </c>
      <c r="G210" s="35">
        <v>60626</v>
      </c>
      <c r="H210" t="s">
        <v>219</v>
      </c>
      <c r="I210" s="35">
        <v>976337</v>
      </c>
      <c r="J210" t="s">
        <v>219</v>
      </c>
      <c r="K210" s="14">
        <v>45172.644444444399</v>
      </c>
      <c r="L210" s="14">
        <v>45171.8215277778</v>
      </c>
      <c r="M210" s="15" t="s">
        <v>220</v>
      </c>
      <c r="N210" s="15" t="s">
        <v>220</v>
      </c>
      <c r="O210" s="15" t="s">
        <v>220</v>
      </c>
      <c r="P210" s="15" t="s">
        <v>223</v>
      </c>
      <c r="Q210" s="15" t="s">
        <v>219</v>
      </c>
      <c r="R210" s="15" t="s">
        <v>219</v>
      </c>
      <c r="S210" s="15" t="s">
        <v>223</v>
      </c>
      <c r="T210" s="15" t="s">
        <v>219</v>
      </c>
      <c r="U210" s="15" t="s">
        <v>219</v>
      </c>
      <c r="V210" t="s">
        <v>265</v>
      </c>
      <c r="W210" t="s">
        <v>225</v>
      </c>
      <c r="X210" t="s">
        <v>265</v>
      </c>
      <c r="Y210" t="s">
        <v>225</v>
      </c>
      <c r="Z210" t="s">
        <v>219</v>
      </c>
      <c r="AA210" t="s">
        <v>219</v>
      </c>
      <c r="AB210" t="s">
        <v>219</v>
      </c>
      <c r="AC210" t="s">
        <v>219</v>
      </c>
      <c r="AD210" s="12" t="s">
        <v>1297</v>
      </c>
      <c r="AE210" t="s">
        <v>227</v>
      </c>
      <c r="AF210" s="12" t="s">
        <v>1297</v>
      </c>
      <c r="AG210" t="s">
        <v>1703</v>
      </c>
      <c r="AH210" t="s">
        <v>228</v>
      </c>
      <c r="AI210" s="12" t="s">
        <v>1297</v>
      </c>
      <c r="AJ210" s="12" t="s">
        <v>1297</v>
      </c>
      <c r="AK210" s="12" t="s">
        <v>1297</v>
      </c>
      <c r="AL210" s="12" t="s">
        <v>1297</v>
      </c>
      <c r="AM210" s="12" t="s">
        <v>1297</v>
      </c>
      <c r="AN210" t="s">
        <v>219</v>
      </c>
      <c r="AO210" t="s">
        <v>219</v>
      </c>
      <c r="AP210" t="s">
        <v>229</v>
      </c>
      <c r="AQ210" t="s">
        <v>230</v>
      </c>
      <c r="AR210" t="s">
        <v>420</v>
      </c>
      <c r="AS210" t="s">
        <v>421</v>
      </c>
      <c r="AT210" t="s">
        <v>220</v>
      </c>
      <c r="AU210" t="s">
        <v>233</v>
      </c>
      <c r="AV210" t="s">
        <v>1911</v>
      </c>
      <c r="AW210" t="s">
        <v>219</v>
      </c>
      <c r="AX210" t="s">
        <v>1703</v>
      </c>
      <c r="AY210" t="s">
        <v>219</v>
      </c>
      <c r="AZ210" t="s">
        <v>219</v>
      </c>
      <c r="BA210" t="s">
        <v>219</v>
      </c>
      <c r="BB210" t="s">
        <v>219</v>
      </c>
      <c r="BC210" t="s">
        <v>234</v>
      </c>
      <c r="BD210" s="12" t="s">
        <v>1297</v>
      </c>
      <c r="BE210" t="s">
        <v>304</v>
      </c>
      <c r="BF210" t="s">
        <v>1297</v>
      </c>
      <c r="BG210" t="s">
        <v>1297</v>
      </c>
      <c r="BH210" t="s">
        <v>236</v>
      </c>
      <c r="BI210" t="s">
        <v>250</v>
      </c>
      <c r="BJ210" t="s">
        <v>422</v>
      </c>
      <c r="BK210" t="s">
        <v>1297</v>
      </c>
      <c r="BL210" t="s">
        <v>229</v>
      </c>
      <c r="BM210" t="s">
        <v>219</v>
      </c>
      <c r="BN210" t="s">
        <v>252</v>
      </c>
      <c r="BO210" t="s">
        <v>219</v>
      </c>
      <c r="BP210" t="s">
        <v>219</v>
      </c>
      <c r="BQ210" t="s">
        <v>1297</v>
      </c>
      <c r="BR210" t="s">
        <v>240</v>
      </c>
      <c r="BS210" t="s">
        <v>1703</v>
      </c>
      <c r="BT210" t="s">
        <v>1703</v>
      </c>
      <c r="BU210" t="s">
        <v>219</v>
      </c>
      <c r="BV210" t="s">
        <v>241</v>
      </c>
      <c r="BW210" t="s">
        <v>220</v>
      </c>
      <c r="BX210" t="s">
        <v>219</v>
      </c>
      <c r="BY210" t="s">
        <v>219</v>
      </c>
      <c r="BZ210" t="s">
        <v>242</v>
      </c>
      <c r="CA210" t="s">
        <v>1703</v>
      </c>
      <c r="CB210" s="14">
        <v>45174.243825613397</v>
      </c>
      <c r="CC210" t="s">
        <v>1703</v>
      </c>
      <c r="CD210" t="s">
        <v>1703</v>
      </c>
      <c r="CE210">
        <f>IFERROR(VLOOKUP(Table2[[#This Row],[Overall Rep Satisfaction]],$CS$2:$CV$21,2,FALSE),"")</f>
        <v>1</v>
      </c>
      <c r="CF210">
        <f>IFERROR(VLOOKUP(Table2[[#This Row],[Overall Rep Satisfaction]],$CS$2:$CV$21,3,FALSE),"")</f>
        <v>0</v>
      </c>
      <c r="CG210">
        <f>IFERROR(VLOOKUP(Table2[[#This Row],[Overall Rep Satisfaction]],$CS$2:$CV$21,4,FALSE),"")</f>
        <v>0</v>
      </c>
      <c r="CH210">
        <f>IFERROR(SUM(Table2[[#This Row],[Promoter]:[Detractor]],),"")</f>
        <v>1</v>
      </c>
      <c r="CI210" t="str">
        <f>TEXT(MONTH(Table2[[#This Row],[Survey Date]]),"##")&amp;" - "&amp;TEXT(Table2[[#This Row],[Survey Date]],"MMMM")</f>
        <v>9 - September</v>
      </c>
      <c r="CJ210" t="str">
        <f>TEXT(Table2[[#This Row],[Survey Date]],"DD-MMMM")</f>
        <v>03-September</v>
      </c>
      <c r="CK210" t="str">
        <f>"WK "&amp;WEEKNUM(Table2[[#This Row],[Survey Date]],1)</f>
        <v>WK 36</v>
      </c>
      <c r="CL210" t="str">
        <f>VLOOKUP(Table2[[#This Row],[ATTUID]],Roster!C:F,4,FALSE)</f>
        <v>Super 6</v>
      </c>
      <c r="CM210" t="str">
        <f>VLOOKUP(Table2[[#This Row],[ATTUID]],Roster!C:J,8,FALSE)</f>
        <v>agent 8</v>
      </c>
      <c r="CN210" t="str">
        <f>VLOOKUP(Table2[[#This Row],[ATTUID]],Roster!C:X,22,FALSE)</f>
        <v>Wave 10 B</v>
      </c>
      <c r="CO210">
        <f>IF(Table2[[#This Row],[Request Resolved]]="Yes",1,0)</f>
        <v>0</v>
      </c>
      <c r="CP210">
        <f>IF(Table2[[#This Row],[Request Resolved]]="No",1,0)</f>
        <v>0</v>
      </c>
    </row>
    <row r="211" spans="1:94" x14ac:dyDescent="0.25">
      <c r="A211" s="35">
        <v>843206</v>
      </c>
      <c r="B211" s="12" t="s">
        <v>1297</v>
      </c>
      <c r="C211" s="12" t="s">
        <v>1297</v>
      </c>
      <c r="D211" s="12" t="s">
        <v>1297</v>
      </c>
      <c r="E211" t="s">
        <v>1174</v>
      </c>
      <c r="F211" t="s">
        <v>1339</v>
      </c>
      <c r="G211" s="35">
        <v>647214</v>
      </c>
      <c r="H211" t="s">
        <v>219</v>
      </c>
      <c r="I211" s="35">
        <v>392177</v>
      </c>
      <c r="J211" t="s">
        <v>219</v>
      </c>
      <c r="K211" s="14">
        <v>45172.65</v>
      </c>
      <c r="L211" s="14">
        <v>45171.524305555598</v>
      </c>
      <c r="M211" s="15" t="s">
        <v>220</v>
      </c>
      <c r="N211" s="15" t="s">
        <v>220</v>
      </c>
      <c r="O211" s="15" t="s">
        <v>220</v>
      </c>
      <c r="P211" s="15" t="s">
        <v>221</v>
      </c>
      <c r="Q211" s="15" t="s">
        <v>219</v>
      </c>
      <c r="R211" s="15" t="s">
        <v>219</v>
      </c>
      <c r="S211" s="15" t="s">
        <v>221</v>
      </c>
      <c r="T211" s="15" t="s">
        <v>221</v>
      </c>
      <c r="U211" s="15" t="s">
        <v>219</v>
      </c>
      <c r="V211" t="s">
        <v>224</v>
      </c>
      <c r="W211" t="s">
        <v>254</v>
      </c>
      <c r="X211" t="s">
        <v>224</v>
      </c>
      <c r="Y211" t="s">
        <v>254</v>
      </c>
      <c r="Z211" t="s">
        <v>226</v>
      </c>
      <c r="AA211" t="s">
        <v>219</v>
      </c>
      <c r="AB211" t="s">
        <v>226</v>
      </c>
      <c r="AC211" t="s">
        <v>219</v>
      </c>
      <c r="AD211" s="12" t="s">
        <v>1297</v>
      </c>
      <c r="AE211" t="s">
        <v>227</v>
      </c>
      <c r="AF211" s="12" t="s">
        <v>1297</v>
      </c>
      <c r="AG211" t="s">
        <v>1703</v>
      </c>
      <c r="AH211" t="s">
        <v>228</v>
      </c>
      <c r="AI211" s="12" t="s">
        <v>1297</v>
      </c>
      <c r="AJ211" s="12" t="s">
        <v>1297</v>
      </c>
      <c r="AK211" s="12" t="s">
        <v>1297</v>
      </c>
      <c r="AL211" s="12" t="s">
        <v>1297</v>
      </c>
      <c r="AM211" s="12" t="s">
        <v>1297</v>
      </c>
      <c r="AN211" t="s">
        <v>219</v>
      </c>
      <c r="AO211" t="s">
        <v>219</v>
      </c>
      <c r="AP211" t="s">
        <v>229</v>
      </c>
      <c r="AQ211" t="s">
        <v>230</v>
      </c>
      <c r="AR211" t="s">
        <v>231</v>
      </c>
      <c r="AS211" t="s">
        <v>232</v>
      </c>
      <c r="AT211" t="s">
        <v>220</v>
      </c>
      <c r="AU211" t="s">
        <v>233</v>
      </c>
      <c r="AV211" t="s">
        <v>1771</v>
      </c>
      <c r="AW211" t="s">
        <v>219</v>
      </c>
      <c r="AX211" t="s">
        <v>1703</v>
      </c>
      <c r="AY211" t="s">
        <v>219</v>
      </c>
      <c r="AZ211" t="s">
        <v>219</v>
      </c>
      <c r="BA211" t="s">
        <v>219</v>
      </c>
      <c r="BB211" t="s">
        <v>219</v>
      </c>
      <c r="BC211" t="s">
        <v>234</v>
      </c>
      <c r="BD211" s="12" t="s">
        <v>1297</v>
      </c>
      <c r="BE211" t="s">
        <v>267</v>
      </c>
      <c r="BF211" t="s">
        <v>1297</v>
      </c>
      <c r="BG211" t="s">
        <v>1297</v>
      </c>
      <c r="BH211" t="s">
        <v>305</v>
      </c>
      <c r="BI211" t="s">
        <v>357</v>
      </c>
      <c r="BJ211" t="s">
        <v>238</v>
      </c>
      <c r="BK211" t="s">
        <v>1297</v>
      </c>
      <c r="BL211" t="s">
        <v>229</v>
      </c>
      <c r="BM211" t="s">
        <v>219</v>
      </c>
      <c r="BN211" t="s">
        <v>360</v>
      </c>
      <c r="BO211" t="s">
        <v>219</v>
      </c>
      <c r="BP211" t="s">
        <v>219</v>
      </c>
      <c r="BQ211" t="s">
        <v>1297</v>
      </c>
      <c r="BR211" t="s">
        <v>240</v>
      </c>
      <c r="BS211" t="s">
        <v>1703</v>
      </c>
      <c r="BT211" t="s">
        <v>1703</v>
      </c>
      <c r="BU211" t="s">
        <v>219</v>
      </c>
      <c r="BV211" t="s">
        <v>241</v>
      </c>
      <c r="BW211" t="s">
        <v>220</v>
      </c>
      <c r="BX211" t="s">
        <v>219</v>
      </c>
      <c r="BY211">
        <v>790006853259</v>
      </c>
      <c r="BZ211" t="s">
        <v>242</v>
      </c>
      <c r="CA211" t="s">
        <v>1703</v>
      </c>
      <c r="CB211" s="14">
        <v>45174.243825613397</v>
      </c>
      <c r="CC211" t="s">
        <v>1703</v>
      </c>
      <c r="CD211" t="s">
        <v>1703</v>
      </c>
      <c r="CE211">
        <f>IFERROR(VLOOKUP(Table2[[#This Row],[Overall Rep Satisfaction]],$CS$2:$CV$21,2,FALSE),"")</f>
        <v>0</v>
      </c>
      <c r="CF211">
        <f>IFERROR(VLOOKUP(Table2[[#This Row],[Overall Rep Satisfaction]],$CS$2:$CV$21,3,FALSE),"")</f>
        <v>0</v>
      </c>
      <c r="CG211">
        <f>IFERROR(VLOOKUP(Table2[[#This Row],[Overall Rep Satisfaction]],$CS$2:$CV$21,4,FALSE),"")</f>
        <v>1</v>
      </c>
      <c r="CH211">
        <f>IFERROR(SUM(Table2[[#This Row],[Promoter]:[Detractor]],),"")</f>
        <v>1</v>
      </c>
      <c r="CI211" t="str">
        <f>TEXT(MONTH(Table2[[#This Row],[Survey Date]]),"##")&amp;" - "&amp;TEXT(Table2[[#This Row],[Survey Date]],"MMMM")</f>
        <v>9 - September</v>
      </c>
      <c r="CJ211" t="str">
        <f>TEXT(Table2[[#This Row],[Survey Date]],"DD-MMMM")</f>
        <v>03-September</v>
      </c>
      <c r="CK211" t="str">
        <f>"WK "&amp;WEEKNUM(Table2[[#This Row],[Survey Date]],1)</f>
        <v>WK 36</v>
      </c>
      <c r="CL211" t="str">
        <f>VLOOKUP(Table2[[#This Row],[ATTUID]],Roster!C:F,4,FALSE)</f>
        <v>Super 7</v>
      </c>
      <c r="CM211" t="str">
        <f>VLOOKUP(Table2[[#This Row],[ATTUID]],Roster!C:J,8,FALSE)</f>
        <v>agent 42</v>
      </c>
      <c r="CN211" t="str">
        <f>VLOOKUP(Table2[[#This Row],[ATTUID]],Roster!C:X,22,FALSE)</f>
        <v>Wave 21</v>
      </c>
      <c r="CO211">
        <f>IF(Table2[[#This Row],[Request Resolved]]="Yes",1,0)</f>
        <v>1</v>
      </c>
      <c r="CP211">
        <f>IF(Table2[[#This Row],[Request Resolved]]="No",1,0)</f>
        <v>0</v>
      </c>
    </row>
    <row r="212" spans="1:94" x14ac:dyDescent="0.25">
      <c r="A212" s="35">
        <v>855206</v>
      </c>
      <c r="B212" s="12" t="s">
        <v>1297</v>
      </c>
      <c r="C212" s="12" t="s">
        <v>1297</v>
      </c>
      <c r="D212" s="12" t="s">
        <v>1297</v>
      </c>
      <c r="E212" t="s">
        <v>1223</v>
      </c>
      <c r="F212" t="s">
        <v>1389</v>
      </c>
      <c r="G212" s="35">
        <v>28251</v>
      </c>
      <c r="H212" t="s">
        <v>219</v>
      </c>
      <c r="I212" s="35">
        <v>883578</v>
      </c>
      <c r="J212" t="s">
        <v>219</v>
      </c>
      <c r="K212" s="14">
        <v>45172.654861111099</v>
      </c>
      <c r="L212" s="14">
        <v>45171.521527777797</v>
      </c>
      <c r="M212" s="15" t="s">
        <v>220</v>
      </c>
      <c r="N212" s="15" t="s">
        <v>220</v>
      </c>
      <c r="O212" s="15" t="s">
        <v>220</v>
      </c>
      <c r="P212" s="15" t="s">
        <v>223</v>
      </c>
      <c r="Q212" s="15" t="s">
        <v>661</v>
      </c>
      <c r="R212" s="15" t="s">
        <v>219</v>
      </c>
      <c r="S212" s="15" t="s">
        <v>223</v>
      </c>
      <c r="T212" s="15" t="s">
        <v>221</v>
      </c>
      <c r="U212" s="15" t="s">
        <v>219</v>
      </c>
      <c r="V212" t="s">
        <v>265</v>
      </c>
      <c r="W212" t="s">
        <v>225</v>
      </c>
      <c r="X212" t="s">
        <v>265</v>
      </c>
      <c r="Y212" t="s">
        <v>225</v>
      </c>
      <c r="Z212" t="s">
        <v>226</v>
      </c>
      <c r="AA212" t="s">
        <v>219</v>
      </c>
      <c r="AB212" t="s">
        <v>226</v>
      </c>
      <c r="AC212" t="s">
        <v>219</v>
      </c>
      <c r="AD212" s="12" t="s">
        <v>1297</v>
      </c>
      <c r="AE212" t="s">
        <v>227</v>
      </c>
      <c r="AF212" s="12" t="s">
        <v>1297</v>
      </c>
      <c r="AG212" t="s">
        <v>1703</v>
      </c>
      <c r="AH212" t="s">
        <v>228</v>
      </c>
      <c r="AI212" s="12" t="s">
        <v>1297</v>
      </c>
      <c r="AJ212" s="12" t="s">
        <v>1297</v>
      </c>
      <c r="AK212" s="12" t="s">
        <v>1297</v>
      </c>
      <c r="AL212" s="12" t="s">
        <v>1297</v>
      </c>
      <c r="AM212" s="12" t="s">
        <v>1297</v>
      </c>
      <c r="AN212" t="s">
        <v>219</v>
      </c>
      <c r="AO212" t="s">
        <v>219</v>
      </c>
      <c r="AP212" t="s">
        <v>229</v>
      </c>
      <c r="AQ212" t="s">
        <v>230</v>
      </c>
      <c r="AR212" t="s">
        <v>273</v>
      </c>
      <c r="AS212" t="s">
        <v>370</v>
      </c>
      <c r="AT212" t="s">
        <v>220</v>
      </c>
      <c r="AU212" t="s">
        <v>233</v>
      </c>
      <c r="AV212" t="s">
        <v>1912</v>
      </c>
      <c r="AW212" t="s">
        <v>219</v>
      </c>
      <c r="AX212" t="s">
        <v>1703</v>
      </c>
      <c r="AY212" t="s">
        <v>219</v>
      </c>
      <c r="AZ212" t="s">
        <v>219</v>
      </c>
      <c r="BA212" t="s">
        <v>219</v>
      </c>
      <c r="BB212" t="s">
        <v>219</v>
      </c>
      <c r="BC212" t="s">
        <v>234</v>
      </c>
      <c r="BD212" s="12" t="s">
        <v>1297</v>
      </c>
      <c r="BE212" t="s">
        <v>304</v>
      </c>
      <c r="BF212" t="s">
        <v>1297</v>
      </c>
      <c r="BG212" t="s">
        <v>1297</v>
      </c>
      <c r="BH212" t="s">
        <v>305</v>
      </c>
      <c r="BI212" t="s">
        <v>357</v>
      </c>
      <c r="BJ212" t="s">
        <v>353</v>
      </c>
      <c r="BK212" t="s">
        <v>1297</v>
      </c>
      <c r="BL212" t="s">
        <v>229</v>
      </c>
      <c r="BM212" t="s">
        <v>219</v>
      </c>
      <c r="BN212" t="s">
        <v>360</v>
      </c>
      <c r="BO212" t="s">
        <v>219</v>
      </c>
      <c r="BP212" t="s">
        <v>219</v>
      </c>
      <c r="BQ212" t="s">
        <v>1297</v>
      </c>
      <c r="BR212" t="s">
        <v>279</v>
      </c>
      <c r="BS212" t="s">
        <v>1703</v>
      </c>
      <c r="BT212" t="s">
        <v>1703</v>
      </c>
      <c r="BU212" t="s">
        <v>219</v>
      </c>
      <c r="BV212" t="s">
        <v>241</v>
      </c>
      <c r="BW212" t="s">
        <v>220</v>
      </c>
      <c r="BX212" t="s">
        <v>219</v>
      </c>
      <c r="BY212">
        <v>800220997136</v>
      </c>
      <c r="BZ212" t="s">
        <v>242</v>
      </c>
      <c r="CA212" t="s">
        <v>1703</v>
      </c>
      <c r="CB212" s="14">
        <v>45173.248552974503</v>
      </c>
      <c r="CC212" t="s">
        <v>1703</v>
      </c>
      <c r="CD212" t="s">
        <v>1703</v>
      </c>
      <c r="CE212">
        <f>IFERROR(VLOOKUP(Table2[[#This Row],[Overall Rep Satisfaction]],$CS$2:$CV$21,2,FALSE),"")</f>
        <v>1</v>
      </c>
      <c r="CF212">
        <f>IFERROR(VLOOKUP(Table2[[#This Row],[Overall Rep Satisfaction]],$CS$2:$CV$21,3,FALSE),"")</f>
        <v>0</v>
      </c>
      <c r="CG212">
        <f>IFERROR(VLOOKUP(Table2[[#This Row],[Overall Rep Satisfaction]],$CS$2:$CV$21,4,FALSE),"")</f>
        <v>0</v>
      </c>
      <c r="CH212">
        <f>IFERROR(SUM(Table2[[#This Row],[Promoter]:[Detractor]],),"")</f>
        <v>1</v>
      </c>
      <c r="CI212" t="str">
        <f>TEXT(MONTH(Table2[[#This Row],[Survey Date]]),"##")&amp;" - "&amp;TEXT(Table2[[#This Row],[Survey Date]],"MMMM")</f>
        <v>9 - September</v>
      </c>
      <c r="CJ212" t="str">
        <f>TEXT(Table2[[#This Row],[Survey Date]],"DD-MMMM")</f>
        <v>03-September</v>
      </c>
      <c r="CK212" t="str">
        <f>"WK "&amp;WEEKNUM(Table2[[#This Row],[Survey Date]],1)</f>
        <v>WK 36</v>
      </c>
      <c r="CL212" t="str">
        <f>VLOOKUP(Table2[[#This Row],[ATTUID]],Roster!C:F,4,FALSE)</f>
        <v>Super 7</v>
      </c>
      <c r="CM212" t="str">
        <f>VLOOKUP(Table2[[#This Row],[ATTUID]],Roster!C:J,8,FALSE)</f>
        <v>agent 92</v>
      </c>
      <c r="CN212" t="str">
        <f>VLOOKUP(Table2[[#This Row],[ATTUID]],Roster!C:X,22,FALSE)</f>
        <v>Wave 28</v>
      </c>
      <c r="CO212">
        <f>IF(Table2[[#This Row],[Request Resolved]]="Yes",1,0)</f>
        <v>1</v>
      </c>
      <c r="CP212">
        <f>IF(Table2[[#This Row],[Request Resolved]]="No",1,0)</f>
        <v>0</v>
      </c>
    </row>
    <row r="213" spans="1:94" x14ac:dyDescent="0.25">
      <c r="A213" s="35">
        <v>964206</v>
      </c>
      <c r="B213" s="12" t="s">
        <v>1297</v>
      </c>
      <c r="C213" s="12" t="s">
        <v>1297</v>
      </c>
      <c r="D213" s="12" t="s">
        <v>1297</v>
      </c>
      <c r="E213" t="s">
        <v>1165</v>
      </c>
      <c r="F213" t="s">
        <v>1330</v>
      </c>
      <c r="G213" s="35">
        <v>801301</v>
      </c>
      <c r="H213" t="s">
        <v>219</v>
      </c>
      <c r="I213" s="35">
        <v>857418</v>
      </c>
      <c r="J213" t="s">
        <v>219</v>
      </c>
      <c r="K213" s="14">
        <v>45172.680555555598</v>
      </c>
      <c r="L213" s="14">
        <v>45171.556944444397</v>
      </c>
      <c r="M213" s="15" t="s">
        <v>220</v>
      </c>
      <c r="N213" s="15" t="s">
        <v>220</v>
      </c>
      <c r="O213" s="15" t="s">
        <v>220</v>
      </c>
      <c r="P213" s="15" t="s">
        <v>334</v>
      </c>
      <c r="Q213" s="15" t="s">
        <v>662</v>
      </c>
      <c r="R213" s="15" t="s">
        <v>219</v>
      </c>
      <c r="S213" s="15" t="s">
        <v>291</v>
      </c>
      <c r="T213" s="15" t="s">
        <v>221</v>
      </c>
      <c r="U213" s="15" t="s">
        <v>219</v>
      </c>
      <c r="V213" t="s">
        <v>309</v>
      </c>
      <c r="W213" t="s">
        <v>293</v>
      </c>
      <c r="X213" t="s">
        <v>309</v>
      </c>
      <c r="Y213" t="s">
        <v>293</v>
      </c>
      <c r="Z213" t="s">
        <v>226</v>
      </c>
      <c r="AA213" t="s">
        <v>219</v>
      </c>
      <c r="AB213" t="s">
        <v>226</v>
      </c>
      <c r="AC213" t="s">
        <v>219</v>
      </c>
      <c r="AD213" s="12" t="s">
        <v>1297</v>
      </c>
      <c r="AE213" t="s">
        <v>227</v>
      </c>
      <c r="AF213" s="12" t="s">
        <v>1297</v>
      </c>
      <c r="AG213" t="s">
        <v>1703</v>
      </c>
      <c r="AH213" t="s">
        <v>228</v>
      </c>
      <c r="AI213" s="12" t="s">
        <v>1297</v>
      </c>
      <c r="AJ213" s="12" t="s">
        <v>1297</v>
      </c>
      <c r="AK213" s="12" t="s">
        <v>1297</v>
      </c>
      <c r="AL213" s="12" t="s">
        <v>1297</v>
      </c>
      <c r="AM213" s="12" t="s">
        <v>1297</v>
      </c>
      <c r="AN213" t="s">
        <v>219</v>
      </c>
      <c r="AO213" t="s">
        <v>219</v>
      </c>
      <c r="AP213" t="s">
        <v>229</v>
      </c>
      <c r="AQ213" t="s">
        <v>230</v>
      </c>
      <c r="AR213" t="s">
        <v>247</v>
      </c>
      <c r="AS213" t="s">
        <v>343</v>
      </c>
      <c r="AT213" t="s">
        <v>220</v>
      </c>
      <c r="AU213" t="s">
        <v>233</v>
      </c>
      <c r="AV213" t="s">
        <v>1913</v>
      </c>
      <c r="AW213" t="s">
        <v>219</v>
      </c>
      <c r="AX213" t="s">
        <v>1703</v>
      </c>
      <c r="AY213" t="s">
        <v>219</v>
      </c>
      <c r="AZ213" t="s">
        <v>219</v>
      </c>
      <c r="BA213" t="s">
        <v>219</v>
      </c>
      <c r="BB213" t="s">
        <v>219</v>
      </c>
      <c r="BC213" t="s">
        <v>234</v>
      </c>
      <c r="BD213" s="12" t="s">
        <v>1297</v>
      </c>
      <c r="BE213" t="s">
        <v>267</v>
      </c>
      <c r="BF213" t="s">
        <v>1297</v>
      </c>
      <c r="BG213" t="s">
        <v>1297</v>
      </c>
      <c r="BH213" t="s">
        <v>236</v>
      </c>
      <c r="BI213" t="s">
        <v>410</v>
      </c>
      <c r="BJ213" t="s">
        <v>346</v>
      </c>
      <c r="BK213" t="s">
        <v>1297</v>
      </c>
      <c r="BL213" t="s">
        <v>229</v>
      </c>
      <c r="BM213" t="s">
        <v>219</v>
      </c>
      <c r="BN213" t="s">
        <v>530</v>
      </c>
      <c r="BO213" t="s">
        <v>219</v>
      </c>
      <c r="BP213" t="s">
        <v>219</v>
      </c>
      <c r="BQ213" t="s">
        <v>1297</v>
      </c>
      <c r="BR213" t="s">
        <v>253</v>
      </c>
      <c r="BS213" t="s">
        <v>1703</v>
      </c>
      <c r="BT213" t="s">
        <v>1703</v>
      </c>
      <c r="BU213" t="s">
        <v>219</v>
      </c>
      <c r="BV213" t="s">
        <v>241</v>
      </c>
      <c r="BW213" t="s">
        <v>220</v>
      </c>
      <c r="BX213" t="s">
        <v>219</v>
      </c>
      <c r="BY213">
        <v>800408630362</v>
      </c>
      <c r="BZ213" t="s">
        <v>242</v>
      </c>
      <c r="CA213" t="s">
        <v>1703</v>
      </c>
      <c r="CB213" s="14">
        <v>45173.248552974503</v>
      </c>
      <c r="CC213" t="s">
        <v>1703</v>
      </c>
      <c r="CD213" t="s">
        <v>1703</v>
      </c>
      <c r="CE213">
        <f>IFERROR(VLOOKUP(Table2[[#This Row],[Overall Rep Satisfaction]],$CS$2:$CV$21,2,FALSE),"")</f>
        <v>1</v>
      </c>
      <c r="CF213">
        <f>IFERROR(VLOOKUP(Table2[[#This Row],[Overall Rep Satisfaction]],$CS$2:$CV$21,3,FALSE),"")</f>
        <v>0</v>
      </c>
      <c r="CG213">
        <f>IFERROR(VLOOKUP(Table2[[#This Row],[Overall Rep Satisfaction]],$CS$2:$CV$21,4,FALSE),"")</f>
        <v>0</v>
      </c>
      <c r="CH213">
        <f>IFERROR(SUM(Table2[[#This Row],[Promoter]:[Detractor]],),"")</f>
        <v>1</v>
      </c>
      <c r="CI213" t="str">
        <f>TEXT(MONTH(Table2[[#This Row],[Survey Date]]),"##")&amp;" - "&amp;TEXT(Table2[[#This Row],[Survey Date]],"MMMM")</f>
        <v>9 - September</v>
      </c>
      <c r="CJ213" t="str">
        <f>TEXT(Table2[[#This Row],[Survey Date]],"DD-MMMM")</f>
        <v>03-September</v>
      </c>
      <c r="CK213" t="str">
        <f>"WK "&amp;WEEKNUM(Table2[[#This Row],[Survey Date]],1)</f>
        <v>WK 36</v>
      </c>
      <c r="CL213" t="str">
        <f>VLOOKUP(Table2[[#This Row],[ATTUID]],Roster!C:F,4,FALSE)</f>
        <v>Super 6</v>
      </c>
      <c r="CM213" t="str">
        <f>VLOOKUP(Table2[[#This Row],[ATTUID]],Roster!C:J,8,FALSE)</f>
        <v>agent 33</v>
      </c>
      <c r="CN213" t="str">
        <f>VLOOKUP(Table2[[#This Row],[ATTUID]],Roster!C:X,22,FALSE)</f>
        <v>Wave 18</v>
      </c>
      <c r="CO213">
        <f>IF(Table2[[#This Row],[Request Resolved]]="Yes",1,0)</f>
        <v>1</v>
      </c>
      <c r="CP213">
        <f>IF(Table2[[#This Row],[Request Resolved]]="No",1,0)</f>
        <v>0</v>
      </c>
    </row>
    <row r="214" spans="1:94" x14ac:dyDescent="0.25">
      <c r="A214" s="35">
        <v>886206</v>
      </c>
      <c r="B214" s="12" t="s">
        <v>1297</v>
      </c>
      <c r="C214" s="12" t="s">
        <v>1297</v>
      </c>
      <c r="D214" s="12" t="s">
        <v>1297</v>
      </c>
      <c r="E214" t="s">
        <v>1156</v>
      </c>
      <c r="F214" t="s">
        <v>1321</v>
      </c>
      <c r="G214" s="35">
        <v>25678</v>
      </c>
      <c r="H214" t="s">
        <v>219</v>
      </c>
      <c r="I214" s="35">
        <v>32534</v>
      </c>
      <c r="J214" t="s">
        <v>219</v>
      </c>
      <c r="K214" s="14">
        <v>45172.702777777798</v>
      </c>
      <c r="L214" s="14">
        <v>45171.534027777801</v>
      </c>
      <c r="M214" s="15" t="s">
        <v>220</v>
      </c>
      <c r="N214" s="15" t="s">
        <v>220</v>
      </c>
      <c r="O214" s="15" t="s">
        <v>220</v>
      </c>
      <c r="P214" s="15" t="s">
        <v>392</v>
      </c>
      <c r="Q214" s="15" t="s">
        <v>219</v>
      </c>
      <c r="R214" s="15" t="s">
        <v>219</v>
      </c>
      <c r="S214" s="15" t="s">
        <v>223</v>
      </c>
      <c r="T214" s="15" t="s">
        <v>221</v>
      </c>
      <c r="U214" s="15" t="s">
        <v>219</v>
      </c>
      <c r="V214" t="s">
        <v>290</v>
      </c>
      <c r="W214" t="s">
        <v>225</v>
      </c>
      <c r="X214" t="s">
        <v>290</v>
      </c>
      <c r="Y214" t="s">
        <v>225</v>
      </c>
      <c r="Z214" t="s">
        <v>226</v>
      </c>
      <c r="AA214" t="s">
        <v>219</v>
      </c>
      <c r="AB214" t="s">
        <v>226</v>
      </c>
      <c r="AC214" t="s">
        <v>219</v>
      </c>
      <c r="AD214" s="12" t="s">
        <v>1297</v>
      </c>
      <c r="AE214" t="s">
        <v>227</v>
      </c>
      <c r="AF214" s="12" t="s">
        <v>1297</v>
      </c>
      <c r="AG214" t="s">
        <v>1703</v>
      </c>
      <c r="AH214" t="s">
        <v>228</v>
      </c>
      <c r="AI214" s="12" t="s">
        <v>1297</v>
      </c>
      <c r="AJ214" s="12" t="s">
        <v>1297</v>
      </c>
      <c r="AK214" s="12" t="s">
        <v>1297</v>
      </c>
      <c r="AL214" s="12" t="s">
        <v>1297</v>
      </c>
      <c r="AM214" s="12" t="s">
        <v>1297</v>
      </c>
      <c r="AN214" t="s">
        <v>219</v>
      </c>
      <c r="AO214" t="s">
        <v>219</v>
      </c>
      <c r="AP214" t="s">
        <v>229</v>
      </c>
      <c r="AQ214" t="s">
        <v>230</v>
      </c>
      <c r="AR214" t="s">
        <v>273</v>
      </c>
      <c r="AS214" t="s">
        <v>311</v>
      </c>
      <c r="AT214" t="s">
        <v>220</v>
      </c>
      <c r="AU214" t="s">
        <v>233</v>
      </c>
      <c r="AV214" t="s">
        <v>1914</v>
      </c>
      <c r="AW214" t="s">
        <v>219</v>
      </c>
      <c r="AX214" t="s">
        <v>1703</v>
      </c>
      <c r="AY214" t="s">
        <v>219</v>
      </c>
      <c r="AZ214" t="s">
        <v>219</v>
      </c>
      <c r="BA214" t="s">
        <v>219</v>
      </c>
      <c r="BB214" t="s">
        <v>219</v>
      </c>
      <c r="BC214" t="s">
        <v>234</v>
      </c>
      <c r="BD214" s="12" t="s">
        <v>1297</v>
      </c>
      <c r="BE214" t="s">
        <v>267</v>
      </c>
      <c r="BF214" t="s">
        <v>1297</v>
      </c>
      <c r="BG214" t="s">
        <v>1297</v>
      </c>
      <c r="BH214" t="s">
        <v>300</v>
      </c>
      <c r="BI214" t="s">
        <v>301</v>
      </c>
      <c r="BJ214" t="s">
        <v>277</v>
      </c>
      <c r="BK214" t="s">
        <v>1297</v>
      </c>
      <c r="BL214" t="s">
        <v>229</v>
      </c>
      <c r="BM214" t="s">
        <v>219</v>
      </c>
      <c r="BN214" t="s">
        <v>512</v>
      </c>
      <c r="BO214" t="s">
        <v>219</v>
      </c>
      <c r="BP214" t="s">
        <v>219</v>
      </c>
      <c r="BQ214" t="s">
        <v>1297</v>
      </c>
      <c r="BR214" t="s">
        <v>320</v>
      </c>
      <c r="BS214" t="s">
        <v>1703</v>
      </c>
      <c r="BT214" t="s">
        <v>1703</v>
      </c>
      <c r="BU214" t="s">
        <v>219</v>
      </c>
      <c r="BV214" t="s">
        <v>241</v>
      </c>
      <c r="BW214" t="s">
        <v>220</v>
      </c>
      <c r="BX214" t="s">
        <v>219</v>
      </c>
      <c r="BY214">
        <v>790528609234</v>
      </c>
      <c r="BZ214" t="s">
        <v>242</v>
      </c>
      <c r="CA214" t="s">
        <v>1703</v>
      </c>
      <c r="CB214" s="14">
        <v>45174.243825613397</v>
      </c>
      <c r="CC214" t="s">
        <v>1703</v>
      </c>
      <c r="CD214" t="s">
        <v>1703</v>
      </c>
      <c r="CE214">
        <f>IFERROR(VLOOKUP(Table2[[#This Row],[Overall Rep Satisfaction]],$CS$2:$CV$21,2,FALSE),"")</f>
        <v>1</v>
      </c>
      <c r="CF214">
        <f>IFERROR(VLOOKUP(Table2[[#This Row],[Overall Rep Satisfaction]],$CS$2:$CV$21,3,FALSE),"")</f>
        <v>0</v>
      </c>
      <c r="CG214">
        <f>IFERROR(VLOOKUP(Table2[[#This Row],[Overall Rep Satisfaction]],$CS$2:$CV$21,4,FALSE),"")</f>
        <v>0</v>
      </c>
      <c r="CH214">
        <f>IFERROR(SUM(Table2[[#This Row],[Promoter]:[Detractor]],),"")</f>
        <v>1</v>
      </c>
      <c r="CI214" t="str">
        <f>TEXT(MONTH(Table2[[#This Row],[Survey Date]]),"##")&amp;" - "&amp;TEXT(Table2[[#This Row],[Survey Date]],"MMMM")</f>
        <v>9 - September</v>
      </c>
      <c r="CJ214" t="str">
        <f>TEXT(Table2[[#This Row],[Survey Date]],"DD-MMMM")</f>
        <v>03-September</v>
      </c>
      <c r="CK214" t="str">
        <f>"WK "&amp;WEEKNUM(Table2[[#This Row],[Survey Date]],1)</f>
        <v>WK 36</v>
      </c>
      <c r="CL214" t="str">
        <f>VLOOKUP(Table2[[#This Row],[ATTUID]],Roster!C:F,4,FALSE)</f>
        <v>Super 7</v>
      </c>
      <c r="CM214" t="str">
        <f>VLOOKUP(Table2[[#This Row],[ATTUID]],Roster!C:J,8,FALSE)</f>
        <v>agent 24</v>
      </c>
      <c r="CN214" t="str">
        <f>VLOOKUP(Table2[[#This Row],[ATTUID]],Roster!C:X,22,FALSE)</f>
        <v>Wave 17</v>
      </c>
      <c r="CO214">
        <f>IF(Table2[[#This Row],[Request Resolved]]="Yes",1,0)</f>
        <v>1</v>
      </c>
      <c r="CP214">
        <f>IF(Table2[[#This Row],[Request Resolved]]="No",1,0)</f>
        <v>0</v>
      </c>
    </row>
    <row r="215" spans="1:94" x14ac:dyDescent="0.25">
      <c r="A215" s="35">
        <v>874206</v>
      </c>
      <c r="B215" s="12" t="s">
        <v>1297</v>
      </c>
      <c r="C215" s="12" t="s">
        <v>1297</v>
      </c>
      <c r="D215" s="12" t="s">
        <v>1297</v>
      </c>
      <c r="E215" t="s">
        <v>1203</v>
      </c>
      <c r="F215" t="s">
        <v>1369</v>
      </c>
      <c r="G215" s="35">
        <v>291346</v>
      </c>
      <c r="H215" t="s">
        <v>219</v>
      </c>
      <c r="I215" s="35">
        <v>269111</v>
      </c>
      <c r="J215" t="s">
        <v>219</v>
      </c>
      <c r="K215" s="14">
        <v>45172.740277777797</v>
      </c>
      <c r="L215" s="14">
        <v>45171.775694444397</v>
      </c>
      <c r="M215" s="15" t="s">
        <v>220</v>
      </c>
      <c r="N215" s="15" t="s">
        <v>229</v>
      </c>
      <c r="O215" s="15" t="s">
        <v>220</v>
      </c>
      <c r="P215" s="15" t="s">
        <v>316</v>
      </c>
      <c r="Q215" s="15" t="s">
        <v>219</v>
      </c>
      <c r="R215" s="15" t="s">
        <v>219</v>
      </c>
      <c r="S215" s="15" t="s">
        <v>325</v>
      </c>
      <c r="T215" s="15" t="s">
        <v>316</v>
      </c>
      <c r="U215" s="15" t="s">
        <v>219</v>
      </c>
      <c r="V215" t="s">
        <v>263</v>
      </c>
      <c r="W215" t="s">
        <v>280</v>
      </c>
      <c r="X215" t="s">
        <v>263</v>
      </c>
      <c r="Y215" t="s">
        <v>280</v>
      </c>
      <c r="Z215" t="s">
        <v>317</v>
      </c>
      <c r="AA215" t="s">
        <v>219</v>
      </c>
      <c r="AB215" t="s">
        <v>317</v>
      </c>
      <c r="AC215" t="s">
        <v>219</v>
      </c>
      <c r="AD215" s="12" t="s">
        <v>1297</v>
      </c>
      <c r="AE215" t="s">
        <v>227</v>
      </c>
      <c r="AF215" s="12" t="s">
        <v>1297</v>
      </c>
      <c r="AG215" t="s">
        <v>1703</v>
      </c>
      <c r="AH215" t="s">
        <v>228</v>
      </c>
      <c r="AI215" s="12" t="s">
        <v>1297</v>
      </c>
      <c r="AJ215" s="12" t="s">
        <v>1297</v>
      </c>
      <c r="AK215" s="12" t="s">
        <v>1297</v>
      </c>
      <c r="AL215" s="12" t="s">
        <v>1297</v>
      </c>
      <c r="AM215" s="12" t="s">
        <v>1297</v>
      </c>
      <c r="AN215" t="s">
        <v>219</v>
      </c>
      <c r="AO215" t="s">
        <v>219</v>
      </c>
      <c r="AP215" t="s">
        <v>229</v>
      </c>
      <c r="AQ215" t="s">
        <v>230</v>
      </c>
      <c r="AR215" t="s">
        <v>231</v>
      </c>
      <c r="AS215" t="s">
        <v>232</v>
      </c>
      <c r="AT215" t="s">
        <v>220</v>
      </c>
      <c r="AU215" t="s">
        <v>233</v>
      </c>
      <c r="AV215" t="s">
        <v>1915</v>
      </c>
      <c r="AW215" t="s">
        <v>219</v>
      </c>
      <c r="AX215" t="s">
        <v>1703</v>
      </c>
      <c r="AY215" t="s">
        <v>219</v>
      </c>
      <c r="AZ215" t="s">
        <v>219</v>
      </c>
      <c r="BA215" t="s">
        <v>219</v>
      </c>
      <c r="BB215" t="s">
        <v>219</v>
      </c>
      <c r="BC215" t="s">
        <v>234</v>
      </c>
      <c r="BD215" s="12" t="s">
        <v>1297</v>
      </c>
      <c r="BE215" t="s">
        <v>451</v>
      </c>
      <c r="BF215" t="s">
        <v>1297</v>
      </c>
      <c r="BG215" t="s">
        <v>1297</v>
      </c>
      <c r="BH215" t="s">
        <v>486</v>
      </c>
      <c r="BI215" t="s">
        <v>628</v>
      </c>
      <c r="BJ215" t="s">
        <v>390</v>
      </c>
      <c r="BK215" t="s">
        <v>1297</v>
      </c>
      <c r="BL215" t="s">
        <v>229</v>
      </c>
      <c r="BM215" t="s">
        <v>219</v>
      </c>
      <c r="BN215" t="s">
        <v>490</v>
      </c>
      <c r="BO215" t="s">
        <v>219</v>
      </c>
      <c r="BP215" t="s">
        <v>219</v>
      </c>
      <c r="BQ215" t="s">
        <v>1297</v>
      </c>
      <c r="BR215" t="s">
        <v>279</v>
      </c>
      <c r="BS215" t="s">
        <v>1703</v>
      </c>
      <c r="BT215" t="s">
        <v>1703</v>
      </c>
      <c r="BU215" t="s">
        <v>219</v>
      </c>
      <c r="BV215" t="s">
        <v>241</v>
      </c>
      <c r="BW215" t="s">
        <v>220</v>
      </c>
      <c r="BX215" t="s">
        <v>219</v>
      </c>
      <c r="BY215" t="s">
        <v>219</v>
      </c>
      <c r="BZ215" t="s">
        <v>242</v>
      </c>
      <c r="CA215" t="s">
        <v>1703</v>
      </c>
      <c r="CB215" s="14">
        <v>45174.243825613397</v>
      </c>
      <c r="CC215" t="s">
        <v>1703</v>
      </c>
      <c r="CD215" t="s">
        <v>1703</v>
      </c>
      <c r="CE215">
        <f>IFERROR(VLOOKUP(Table2[[#This Row],[Overall Rep Satisfaction]],$CS$2:$CV$21,2,FALSE),"")</f>
        <v>0</v>
      </c>
      <c r="CF215">
        <f>IFERROR(VLOOKUP(Table2[[#This Row],[Overall Rep Satisfaction]],$CS$2:$CV$21,3,FALSE),"")</f>
        <v>0</v>
      </c>
      <c r="CG215">
        <f>IFERROR(VLOOKUP(Table2[[#This Row],[Overall Rep Satisfaction]],$CS$2:$CV$21,4,FALSE),"")</f>
        <v>1</v>
      </c>
      <c r="CH215">
        <f>IFERROR(SUM(Table2[[#This Row],[Promoter]:[Detractor]],),"")</f>
        <v>1</v>
      </c>
      <c r="CI215" t="str">
        <f>TEXT(MONTH(Table2[[#This Row],[Survey Date]]),"##")&amp;" - "&amp;TEXT(Table2[[#This Row],[Survey Date]],"MMMM")</f>
        <v>9 - September</v>
      </c>
      <c r="CJ215" t="str">
        <f>TEXT(Table2[[#This Row],[Survey Date]],"DD-MMMM")</f>
        <v>03-September</v>
      </c>
      <c r="CK215" t="str">
        <f>"WK "&amp;WEEKNUM(Table2[[#This Row],[Survey Date]],1)</f>
        <v>WK 36</v>
      </c>
      <c r="CL215" t="str">
        <f>VLOOKUP(Table2[[#This Row],[ATTUID]],Roster!C:F,4,FALSE)</f>
        <v>Super 8</v>
      </c>
      <c r="CM215" t="str">
        <f>VLOOKUP(Table2[[#This Row],[ATTUID]],Roster!C:J,8,FALSE)</f>
        <v>agent 72</v>
      </c>
      <c r="CN215" t="str">
        <f>VLOOKUP(Table2[[#This Row],[ATTUID]],Roster!C:X,22,FALSE)</f>
        <v>Wave 26</v>
      </c>
      <c r="CO215">
        <f>IF(Table2[[#This Row],[Request Resolved]]="Yes",1,0)</f>
        <v>0</v>
      </c>
      <c r="CP215">
        <f>IF(Table2[[#This Row],[Request Resolved]]="No",1,0)</f>
        <v>1</v>
      </c>
    </row>
    <row r="216" spans="1:94" x14ac:dyDescent="0.25">
      <c r="A216" s="35">
        <v>987206</v>
      </c>
      <c r="B216" s="12" t="s">
        <v>1297</v>
      </c>
      <c r="C216" s="12" t="s">
        <v>1297</v>
      </c>
      <c r="D216" s="12" t="s">
        <v>1297</v>
      </c>
      <c r="E216" t="s">
        <v>1225</v>
      </c>
      <c r="F216" t="s">
        <v>1392</v>
      </c>
      <c r="G216" s="35">
        <v>257925</v>
      </c>
      <c r="H216" t="s">
        <v>219</v>
      </c>
      <c r="I216" s="35">
        <v>495436</v>
      </c>
      <c r="J216" t="s">
        <v>219</v>
      </c>
      <c r="K216" s="14">
        <v>45172.753472222197</v>
      </c>
      <c r="L216" s="14">
        <v>45171.423611111102</v>
      </c>
      <c r="M216" s="15" t="s">
        <v>220</v>
      </c>
      <c r="N216" s="15" t="s">
        <v>220</v>
      </c>
      <c r="O216" s="15" t="s">
        <v>220</v>
      </c>
      <c r="P216" s="15" t="s">
        <v>223</v>
      </c>
      <c r="Q216" s="15" t="s">
        <v>219</v>
      </c>
      <c r="R216" s="15" t="s">
        <v>219</v>
      </c>
      <c r="S216" s="15" t="s">
        <v>223</v>
      </c>
      <c r="T216" s="15" t="s">
        <v>221</v>
      </c>
      <c r="U216" s="15" t="s">
        <v>219</v>
      </c>
      <c r="V216" t="s">
        <v>265</v>
      </c>
      <c r="W216" t="s">
        <v>225</v>
      </c>
      <c r="X216" t="s">
        <v>265</v>
      </c>
      <c r="Y216" t="s">
        <v>225</v>
      </c>
      <c r="Z216" t="s">
        <v>226</v>
      </c>
      <c r="AA216" t="s">
        <v>219</v>
      </c>
      <c r="AB216" t="s">
        <v>226</v>
      </c>
      <c r="AC216" t="s">
        <v>219</v>
      </c>
      <c r="AD216" s="12" t="s">
        <v>1297</v>
      </c>
      <c r="AE216" t="s">
        <v>227</v>
      </c>
      <c r="AF216" s="12" t="s">
        <v>1297</v>
      </c>
      <c r="AG216" t="s">
        <v>1703</v>
      </c>
      <c r="AH216" t="s">
        <v>228</v>
      </c>
      <c r="AI216" s="12" t="s">
        <v>1297</v>
      </c>
      <c r="AJ216" s="12" t="s">
        <v>1297</v>
      </c>
      <c r="AK216" s="12" t="s">
        <v>1297</v>
      </c>
      <c r="AL216" s="12" t="s">
        <v>1297</v>
      </c>
      <c r="AM216" s="12" t="s">
        <v>1297</v>
      </c>
      <c r="AN216" t="s">
        <v>219</v>
      </c>
      <c r="AO216" t="s">
        <v>219</v>
      </c>
      <c r="AP216" t="s">
        <v>229</v>
      </c>
      <c r="AQ216" t="s">
        <v>230</v>
      </c>
      <c r="AR216" t="s">
        <v>420</v>
      </c>
      <c r="AS216" t="s">
        <v>421</v>
      </c>
      <c r="AT216" t="s">
        <v>220</v>
      </c>
      <c r="AU216" t="s">
        <v>233</v>
      </c>
      <c r="AV216" t="s">
        <v>1916</v>
      </c>
      <c r="AW216" t="s">
        <v>2368</v>
      </c>
      <c r="AX216" t="s">
        <v>1703</v>
      </c>
      <c r="AY216" t="s">
        <v>219</v>
      </c>
      <c r="AZ216" t="s">
        <v>219</v>
      </c>
      <c r="BA216" t="s">
        <v>219</v>
      </c>
      <c r="BB216" t="s">
        <v>219</v>
      </c>
      <c r="BC216" t="s">
        <v>234</v>
      </c>
      <c r="BD216" s="12" t="s">
        <v>1297</v>
      </c>
      <c r="BE216" t="s">
        <v>267</v>
      </c>
      <c r="BF216" t="s">
        <v>1297</v>
      </c>
      <c r="BG216" t="s">
        <v>1297</v>
      </c>
      <c r="BH216" t="s">
        <v>305</v>
      </c>
      <c r="BI216" t="s">
        <v>357</v>
      </c>
      <c r="BJ216" t="s">
        <v>437</v>
      </c>
      <c r="BK216" t="s">
        <v>1297</v>
      </c>
      <c r="BL216" t="s">
        <v>229</v>
      </c>
      <c r="BM216" t="s">
        <v>219</v>
      </c>
      <c r="BN216" t="s">
        <v>360</v>
      </c>
      <c r="BO216" t="s">
        <v>219</v>
      </c>
      <c r="BP216" t="s">
        <v>219</v>
      </c>
      <c r="BQ216" t="s">
        <v>1297</v>
      </c>
      <c r="BR216" t="s">
        <v>279</v>
      </c>
      <c r="BS216" t="s">
        <v>1703</v>
      </c>
      <c r="BT216" t="s">
        <v>1703</v>
      </c>
      <c r="BU216" t="s">
        <v>219</v>
      </c>
      <c r="BV216" t="s">
        <v>241</v>
      </c>
      <c r="BW216" t="s">
        <v>220</v>
      </c>
      <c r="BX216" t="s">
        <v>219</v>
      </c>
      <c r="BY216">
        <v>790154121047</v>
      </c>
      <c r="BZ216" t="s">
        <v>242</v>
      </c>
      <c r="CA216" t="s">
        <v>1703</v>
      </c>
      <c r="CB216" s="14">
        <v>45174.243825613397</v>
      </c>
      <c r="CC216" t="s">
        <v>1703</v>
      </c>
      <c r="CD216" t="s">
        <v>1703</v>
      </c>
      <c r="CE216">
        <f>IFERROR(VLOOKUP(Table2[[#This Row],[Overall Rep Satisfaction]],$CS$2:$CV$21,2,FALSE),"")</f>
        <v>1</v>
      </c>
      <c r="CF216">
        <f>IFERROR(VLOOKUP(Table2[[#This Row],[Overall Rep Satisfaction]],$CS$2:$CV$21,3,FALSE),"")</f>
        <v>0</v>
      </c>
      <c r="CG216">
        <f>IFERROR(VLOOKUP(Table2[[#This Row],[Overall Rep Satisfaction]],$CS$2:$CV$21,4,FALSE),"")</f>
        <v>0</v>
      </c>
      <c r="CH216">
        <f>IFERROR(SUM(Table2[[#This Row],[Promoter]:[Detractor]],),"")</f>
        <v>1</v>
      </c>
      <c r="CI216" t="str">
        <f>TEXT(MONTH(Table2[[#This Row],[Survey Date]]),"##")&amp;" - "&amp;TEXT(Table2[[#This Row],[Survey Date]],"MMMM")</f>
        <v>9 - September</v>
      </c>
      <c r="CJ216" t="str">
        <f>TEXT(Table2[[#This Row],[Survey Date]],"DD-MMMM")</f>
        <v>03-September</v>
      </c>
      <c r="CK216" t="str">
        <f>"WK "&amp;WEEKNUM(Table2[[#This Row],[Survey Date]],1)</f>
        <v>WK 36</v>
      </c>
      <c r="CL216" t="str">
        <f>VLOOKUP(Table2[[#This Row],[ATTUID]],Roster!C:F,4,FALSE)</f>
        <v>Super 7</v>
      </c>
      <c r="CM216" t="str">
        <f>VLOOKUP(Table2[[#This Row],[ATTUID]],Roster!C:J,8,FALSE)</f>
        <v>agent 95</v>
      </c>
      <c r="CN216" t="str">
        <f>VLOOKUP(Table2[[#This Row],[ATTUID]],Roster!C:X,22,FALSE)</f>
        <v>Wave 28</v>
      </c>
      <c r="CO216">
        <f>IF(Table2[[#This Row],[Request Resolved]]="Yes",1,0)</f>
        <v>1</v>
      </c>
      <c r="CP216">
        <f>IF(Table2[[#This Row],[Request Resolved]]="No",1,0)</f>
        <v>0</v>
      </c>
    </row>
    <row r="217" spans="1:94" x14ac:dyDescent="0.25">
      <c r="A217" s="35">
        <v>50206</v>
      </c>
      <c r="B217" s="12" t="s">
        <v>1297</v>
      </c>
      <c r="C217" s="12" t="s">
        <v>1297</v>
      </c>
      <c r="D217" s="12" t="s">
        <v>1297</v>
      </c>
      <c r="E217" t="s">
        <v>1202</v>
      </c>
      <c r="F217" t="s">
        <v>1368</v>
      </c>
      <c r="G217" s="35">
        <v>637707</v>
      </c>
      <c r="H217" t="s">
        <v>219</v>
      </c>
      <c r="I217" s="35">
        <v>309436</v>
      </c>
      <c r="J217" t="s">
        <v>219</v>
      </c>
      <c r="K217" s="14">
        <v>45172.766666666699</v>
      </c>
      <c r="L217" s="14">
        <v>45171.649305555598</v>
      </c>
      <c r="M217" s="15" t="s">
        <v>220</v>
      </c>
      <c r="N217" s="15" t="s">
        <v>229</v>
      </c>
      <c r="O217" s="15" t="s">
        <v>220</v>
      </c>
      <c r="P217" s="15" t="s">
        <v>223</v>
      </c>
      <c r="Q217" s="15" t="s">
        <v>321</v>
      </c>
      <c r="R217" s="15" t="s">
        <v>219</v>
      </c>
      <c r="S217" s="15" t="s">
        <v>392</v>
      </c>
      <c r="T217" s="15" t="s">
        <v>316</v>
      </c>
      <c r="U217" s="15" t="s">
        <v>219</v>
      </c>
      <c r="V217" t="s">
        <v>265</v>
      </c>
      <c r="W217" t="s">
        <v>290</v>
      </c>
      <c r="X217" t="s">
        <v>265</v>
      </c>
      <c r="Y217" t="s">
        <v>290</v>
      </c>
      <c r="Z217" t="s">
        <v>317</v>
      </c>
      <c r="AA217" t="s">
        <v>219</v>
      </c>
      <c r="AB217" t="s">
        <v>317</v>
      </c>
      <c r="AC217" t="s">
        <v>219</v>
      </c>
      <c r="AD217" s="12" t="s">
        <v>1297</v>
      </c>
      <c r="AE217" t="s">
        <v>227</v>
      </c>
      <c r="AF217" s="12" t="s">
        <v>1297</v>
      </c>
      <c r="AG217" t="s">
        <v>1703</v>
      </c>
      <c r="AH217" t="s">
        <v>228</v>
      </c>
      <c r="AI217" s="12" t="s">
        <v>1297</v>
      </c>
      <c r="AJ217" s="12" t="s">
        <v>1297</v>
      </c>
      <c r="AK217" s="12" t="s">
        <v>1297</v>
      </c>
      <c r="AL217" s="12" t="s">
        <v>1297</v>
      </c>
      <c r="AM217" s="12" t="s">
        <v>1297</v>
      </c>
      <c r="AN217" t="s">
        <v>219</v>
      </c>
      <c r="AO217" t="s">
        <v>219</v>
      </c>
      <c r="AP217" t="s">
        <v>229</v>
      </c>
      <c r="AQ217" t="s">
        <v>230</v>
      </c>
      <c r="AR217" t="s">
        <v>420</v>
      </c>
      <c r="AS217" t="s">
        <v>421</v>
      </c>
      <c r="AT217" t="s">
        <v>220</v>
      </c>
      <c r="AU217" t="s">
        <v>233</v>
      </c>
      <c r="AV217" t="s">
        <v>1917</v>
      </c>
      <c r="AW217" t="s">
        <v>219</v>
      </c>
      <c r="AX217" t="s">
        <v>1703</v>
      </c>
      <c r="AY217" t="s">
        <v>219</v>
      </c>
      <c r="AZ217" t="s">
        <v>219</v>
      </c>
      <c r="BA217" t="s">
        <v>219</v>
      </c>
      <c r="BB217" t="s">
        <v>219</v>
      </c>
      <c r="BC217" t="s">
        <v>234</v>
      </c>
      <c r="BD217" s="12" t="s">
        <v>1297</v>
      </c>
      <c r="BE217" t="s">
        <v>267</v>
      </c>
      <c r="BF217" t="s">
        <v>1297</v>
      </c>
      <c r="BG217" t="s">
        <v>1297</v>
      </c>
      <c r="BH217" t="s">
        <v>305</v>
      </c>
      <c r="BI217" t="s">
        <v>357</v>
      </c>
      <c r="BJ217" t="s">
        <v>437</v>
      </c>
      <c r="BK217" t="s">
        <v>1297</v>
      </c>
      <c r="BL217" t="s">
        <v>229</v>
      </c>
      <c r="BM217" t="s">
        <v>219</v>
      </c>
      <c r="BN217" t="s">
        <v>414</v>
      </c>
      <c r="BO217" t="s">
        <v>219</v>
      </c>
      <c r="BP217" t="s">
        <v>219</v>
      </c>
      <c r="BQ217" t="s">
        <v>1297</v>
      </c>
      <c r="BR217" t="s">
        <v>279</v>
      </c>
      <c r="BS217" t="s">
        <v>1703</v>
      </c>
      <c r="BT217" t="s">
        <v>1703</v>
      </c>
      <c r="BU217" t="s">
        <v>219</v>
      </c>
      <c r="BV217" t="s">
        <v>241</v>
      </c>
      <c r="BW217" t="s">
        <v>220</v>
      </c>
      <c r="BX217" t="s">
        <v>219</v>
      </c>
      <c r="BY217">
        <v>801119436736</v>
      </c>
      <c r="BZ217" t="s">
        <v>242</v>
      </c>
      <c r="CA217" t="s">
        <v>1703</v>
      </c>
      <c r="CB217" s="14">
        <v>45173.248552974503</v>
      </c>
      <c r="CC217" t="s">
        <v>1703</v>
      </c>
      <c r="CD217" t="s">
        <v>1703</v>
      </c>
      <c r="CE217">
        <f>IFERROR(VLOOKUP(Table2[[#This Row],[Overall Rep Satisfaction]],$CS$2:$CV$21,2,FALSE),"")</f>
        <v>0</v>
      </c>
      <c r="CF217">
        <f>IFERROR(VLOOKUP(Table2[[#This Row],[Overall Rep Satisfaction]],$CS$2:$CV$21,3,FALSE),"")</f>
        <v>0</v>
      </c>
      <c r="CG217">
        <f>IFERROR(VLOOKUP(Table2[[#This Row],[Overall Rep Satisfaction]],$CS$2:$CV$21,4,FALSE),"")</f>
        <v>1</v>
      </c>
      <c r="CH217">
        <f>IFERROR(SUM(Table2[[#This Row],[Promoter]:[Detractor]],),"")</f>
        <v>1</v>
      </c>
      <c r="CI217" t="str">
        <f>TEXT(MONTH(Table2[[#This Row],[Survey Date]]),"##")&amp;" - "&amp;TEXT(Table2[[#This Row],[Survey Date]],"MMMM")</f>
        <v>9 - September</v>
      </c>
      <c r="CJ217" t="str">
        <f>TEXT(Table2[[#This Row],[Survey Date]],"DD-MMMM")</f>
        <v>03-September</v>
      </c>
      <c r="CK217" t="str">
        <f>"WK "&amp;WEEKNUM(Table2[[#This Row],[Survey Date]],1)</f>
        <v>WK 36</v>
      </c>
      <c r="CL217" t="str">
        <f>VLOOKUP(Table2[[#This Row],[ATTUID]],Roster!C:F,4,FALSE)</f>
        <v>Super 8</v>
      </c>
      <c r="CM217" t="str">
        <f>VLOOKUP(Table2[[#This Row],[ATTUID]],Roster!C:J,8,FALSE)</f>
        <v>agent 71</v>
      </c>
      <c r="CN217" t="str">
        <f>VLOOKUP(Table2[[#This Row],[ATTUID]],Roster!C:X,22,FALSE)</f>
        <v>Wave 26</v>
      </c>
      <c r="CO217">
        <f>IF(Table2[[#This Row],[Request Resolved]]="Yes",1,0)</f>
        <v>0</v>
      </c>
      <c r="CP217">
        <f>IF(Table2[[#This Row],[Request Resolved]]="No",1,0)</f>
        <v>1</v>
      </c>
    </row>
    <row r="218" spans="1:94" x14ac:dyDescent="0.25">
      <c r="A218" s="35">
        <v>861206</v>
      </c>
      <c r="B218" s="12" t="s">
        <v>1297</v>
      </c>
      <c r="C218" s="12" t="s">
        <v>1297</v>
      </c>
      <c r="D218" s="12" t="s">
        <v>1297</v>
      </c>
      <c r="E218" t="s">
        <v>1147</v>
      </c>
      <c r="F218" t="s">
        <v>1312</v>
      </c>
      <c r="G218" s="35">
        <v>860832</v>
      </c>
      <c r="H218" t="s">
        <v>219</v>
      </c>
      <c r="I218" s="35">
        <v>162111</v>
      </c>
      <c r="J218" t="s">
        <v>219</v>
      </c>
      <c r="K218" s="14">
        <v>45172.7680555556</v>
      </c>
      <c r="L218" s="14">
        <v>45171.505555555603</v>
      </c>
      <c r="M218" s="15" t="s">
        <v>220</v>
      </c>
      <c r="N218" s="15" t="s">
        <v>220</v>
      </c>
      <c r="O218" s="15" t="s">
        <v>220</v>
      </c>
      <c r="P218" s="15" t="s">
        <v>325</v>
      </c>
      <c r="Q218" s="15" t="s">
        <v>219</v>
      </c>
      <c r="R218" s="15" t="s">
        <v>219</v>
      </c>
      <c r="S218" s="15" t="s">
        <v>223</v>
      </c>
      <c r="T218" s="15" t="s">
        <v>221</v>
      </c>
      <c r="U218" s="15" t="s">
        <v>219</v>
      </c>
      <c r="V218" t="s">
        <v>280</v>
      </c>
      <c r="W218" t="s">
        <v>225</v>
      </c>
      <c r="X218" t="s">
        <v>280</v>
      </c>
      <c r="Y218" t="s">
        <v>225</v>
      </c>
      <c r="Z218" t="s">
        <v>226</v>
      </c>
      <c r="AA218" t="s">
        <v>219</v>
      </c>
      <c r="AB218" t="s">
        <v>226</v>
      </c>
      <c r="AC218" t="s">
        <v>219</v>
      </c>
      <c r="AD218" s="12" t="s">
        <v>1297</v>
      </c>
      <c r="AE218" t="s">
        <v>227</v>
      </c>
      <c r="AF218" s="12" t="s">
        <v>1297</v>
      </c>
      <c r="AG218" t="s">
        <v>1703</v>
      </c>
      <c r="AH218" t="s">
        <v>228</v>
      </c>
      <c r="AI218" s="12" t="s">
        <v>1297</v>
      </c>
      <c r="AJ218" s="12" t="s">
        <v>1297</v>
      </c>
      <c r="AK218" s="12" t="s">
        <v>1297</v>
      </c>
      <c r="AL218" s="12" t="s">
        <v>1297</v>
      </c>
      <c r="AM218" s="12" t="s">
        <v>1297</v>
      </c>
      <c r="AN218" t="s">
        <v>219</v>
      </c>
      <c r="AO218" t="s">
        <v>219</v>
      </c>
      <c r="AP218" t="s">
        <v>229</v>
      </c>
      <c r="AQ218" t="s">
        <v>230</v>
      </c>
      <c r="AR218" t="s">
        <v>231</v>
      </c>
      <c r="AS218" t="s">
        <v>232</v>
      </c>
      <c r="AT218" t="s">
        <v>220</v>
      </c>
      <c r="AU218" t="s">
        <v>233</v>
      </c>
      <c r="AV218" t="s">
        <v>1918</v>
      </c>
      <c r="AW218" t="s">
        <v>219</v>
      </c>
      <c r="AX218" t="s">
        <v>1703</v>
      </c>
      <c r="AY218" t="s">
        <v>219</v>
      </c>
      <c r="AZ218" t="s">
        <v>219</v>
      </c>
      <c r="BA218" t="s">
        <v>219</v>
      </c>
      <c r="BB218" t="s">
        <v>219</v>
      </c>
      <c r="BC218" t="s">
        <v>234</v>
      </c>
      <c r="BD218" s="12" t="s">
        <v>1297</v>
      </c>
      <c r="BE218" t="s">
        <v>267</v>
      </c>
      <c r="BF218" t="s">
        <v>1297</v>
      </c>
      <c r="BG218" t="s">
        <v>1297</v>
      </c>
      <c r="BH218" t="s">
        <v>260</v>
      </c>
      <c r="BI218" t="s">
        <v>268</v>
      </c>
      <c r="BJ218" t="s">
        <v>390</v>
      </c>
      <c r="BK218" t="s">
        <v>1297</v>
      </c>
      <c r="BL218" t="s">
        <v>229</v>
      </c>
      <c r="BM218" t="s">
        <v>219</v>
      </c>
      <c r="BN218" t="s">
        <v>270</v>
      </c>
      <c r="BO218" t="s">
        <v>219</v>
      </c>
      <c r="BP218" t="s">
        <v>219</v>
      </c>
      <c r="BQ218" t="s">
        <v>1297</v>
      </c>
      <c r="BR218" t="s">
        <v>240</v>
      </c>
      <c r="BS218" t="s">
        <v>1703</v>
      </c>
      <c r="BT218" t="s">
        <v>1703</v>
      </c>
      <c r="BU218" t="s">
        <v>219</v>
      </c>
      <c r="BV218" t="s">
        <v>241</v>
      </c>
      <c r="BW218" t="s">
        <v>220</v>
      </c>
      <c r="BX218" t="s">
        <v>219</v>
      </c>
      <c r="BY218">
        <v>801115363845</v>
      </c>
      <c r="BZ218" t="s">
        <v>242</v>
      </c>
      <c r="CA218" t="s">
        <v>1703</v>
      </c>
      <c r="CB218" s="14">
        <v>45174.243825613397</v>
      </c>
      <c r="CC218" t="s">
        <v>1703</v>
      </c>
      <c r="CD218" t="s">
        <v>1703</v>
      </c>
      <c r="CE218">
        <f>IFERROR(VLOOKUP(Table2[[#This Row],[Overall Rep Satisfaction]],$CS$2:$CV$21,2,FALSE),"")</f>
        <v>1</v>
      </c>
      <c r="CF218">
        <f>IFERROR(VLOOKUP(Table2[[#This Row],[Overall Rep Satisfaction]],$CS$2:$CV$21,3,FALSE),"")</f>
        <v>0</v>
      </c>
      <c r="CG218">
        <f>IFERROR(VLOOKUP(Table2[[#This Row],[Overall Rep Satisfaction]],$CS$2:$CV$21,4,FALSE),"")</f>
        <v>0</v>
      </c>
      <c r="CH218">
        <f>IFERROR(SUM(Table2[[#This Row],[Promoter]:[Detractor]],),"")</f>
        <v>1</v>
      </c>
      <c r="CI218" t="str">
        <f>TEXT(MONTH(Table2[[#This Row],[Survey Date]]),"##")&amp;" - "&amp;TEXT(Table2[[#This Row],[Survey Date]],"MMMM")</f>
        <v>9 - September</v>
      </c>
      <c r="CJ218" t="str">
        <f>TEXT(Table2[[#This Row],[Survey Date]],"DD-MMMM")</f>
        <v>03-September</v>
      </c>
      <c r="CK218" t="str">
        <f>"WK "&amp;WEEKNUM(Table2[[#This Row],[Survey Date]],1)</f>
        <v>WK 36</v>
      </c>
      <c r="CL218" t="str">
        <f>VLOOKUP(Table2[[#This Row],[ATTUID]],Roster!C:F,4,FALSE)</f>
        <v>Super 4</v>
      </c>
      <c r="CM218" t="str">
        <f>VLOOKUP(Table2[[#This Row],[ATTUID]],Roster!C:J,8,FALSE)</f>
        <v>agent 15</v>
      </c>
      <c r="CN218" t="str">
        <f>VLOOKUP(Table2[[#This Row],[ATTUID]],Roster!C:X,22,FALSE)</f>
        <v>Wave 14</v>
      </c>
      <c r="CO218">
        <f>IF(Table2[[#This Row],[Request Resolved]]="Yes",1,0)</f>
        <v>1</v>
      </c>
      <c r="CP218">
        <f>IF(Table2[[#This Row],[Request Resolved]]="No",1,0)</f>
        <v>0</v>
      </c>
    </row>
    <row r="219" spans="1:94" x14ac:dyDescent="0.25">
      <c r="A219" s="35">
        <v>42206</v>
      </c>
      <c r="B219" s="12" t="s">
        <v>1297</v>
      </c>
      <c r="C219" s="12" t="s">
        <v>1297</v>
      </c>
      <c r="D219" s="12" t="s">
        <v>1297</v>
      </c>
      <c r="E219" t="s">
        <v>1208</v>
      </c>
      <c r="F219" t="s">
        <v>1374</v>
      </c>
      <c r="G219" s="35">
        <v>787870</v>
      </c>
      <c r="H219" t="s">
        <v>219</v>
      </c>
      <c r="I219" s="35">
        <v>868133</v>
      </c>
      <c r="J219" t="s">
        <v>219</v>
      </c>
      <c r="K219" s="14">
        <v>45172.779861111099</v>
      </c>
      <c r="L219" s="14">
        <v>45171.775000000001</v>
      </c>
      <c r="M219" s="15" t="s">
        <v>220</v>
      </c>
      <c r="N219" s="15" t="s">
        <v>220</v>
      </c>
      <c r="O219" s="15" t="s">
        <v>220</v>
      </c>
      <c r="P219" s="15" t="s">
        <v>223</v>
      </c>
      <c r="Q219" s="15" t="s">
        <v>663</v>
      </c>
      <c r="R219" s="15" t="s">
        <v>219</v>
      </c>
      <c r="S219" s="15" t="s">
        <v>223</v>
      </c>
      <c r="T219" s="15" t="s">
        <v>326</v>
      </c>
      <c r="U219" s="15" t="s">
        <v>219</v>
      </c>
      <c r="V219" t="s">
        <v>265</v>
      </c>
      <c r="W219" t="s">
        <v>225</v>
      </c>
      <c r="X219" t="s">
        <v>265</v>
      </c>
      <c r="Y219" t="s">
        <v>225</v>
      </c>
      <c r="Z219" t="s">
        <v>226</v>
      </c>
      <c r="AA219" t="s">
        <v>219</v>
      </c>
      <c r="AB219" t="s">
        <v>226</v>
      </c>
      <c r="AC219" t="s">
        <v>219</v>
      </c>
      <c r="AD219" s="12" t="s">
        <v>1297</v>
      </c>
      <c r="AE219" t="s">
        <v>227</v>
      </c>
      <c r="AF219" s="12" t="s">
        <v>1297</v>
      </c>
      <c r="AG219" t="s">
        <v>1703</v>
      </c>
      <c r="AH219" t="s">
        <v>228</v>
      </c>
      <c r="AI219" s="12" t="s">
        <v>1297</v>
      </c>
      <c r="AJ219" s="12" t="s">
        <v>1297</v>
      </c>
      <c r="AK219" s="12" t="s">
        <v>1297</v>
      </c>
      <c r="AL219" s="12" t="s">
        <v>1297</v>
      </c>
      <c r="AM219" s="12" t="s">
        <v>1297</v>
      </c>
      <c r="AN219" t="s">
        <v>219</v>
      </c>
      <c r="AO219" t="s">
        <v>219</v>
      </c>
      <c r="AP219" t="s">
        <v>229</v>
      </c>
      <c r="AQ219" t="s">
        <v>230</v>
      </c>
      <c r="AR219" t="s">
        <v>231</v>
      </c>
      <c r="AS219" t="s">
        <v>258</v>
      </c>
      <c r="AT219" t="s">
        <v>220</v>
      </c>
      <c r="AU219" t="s">
        <v>233</v>
      </c>
      <c r="AV219" t="s">
        <v>1919</v>
      </c>
      <c r="AW219" t="s">
        <v>219</v>
      </c>
      <c r="AX219" t="s">
        <v>1703</v>
      </c>
      <c r="AY219" t="s">
        <v>219</v>
      </c>
      <c r="AZ219" t="s">
        <v>219</v>
      </c>
      <c r="BA219" t="s">
        <v>219</v>
      </c>
      <c r="BB219" t="s">
        <v>219</v>
      </c>
      <c r="BC219" t="s">
        <v>234</v>
      </c>
      <c r="BD219" s="12" t="s">
        <v>1297</v>
      </c>
      <c r="BE219" t="s">
        <v>299</v>
      </c>
      <c r="BF219" t="s">
        <v>1297</v>
      </c>
      <c r="BG219" t="s">
        <v>1297</v>
      </c>
      <c r="BH219" t="s">
        <v>397</v>
      </c>
      <c r="BI219" t="s">
        <v>398</v>
      </c>
      <c r="BJ219" t="s">
        <v>261</v>
      </c>
      <c r="BK219" t="s">
        <v>1297</v>
      </c>
      <c r="BL219" t="s">
        <v>229</v>
      </c>
      <c r="BM219" t="s">
        <v>219</v>
      </c>
      <c r="BN219" t="s">
        <v>399</v>
      </c>
      <c r="BO219" t="s">
        <v>219</v>
      </c>
      <c r="BP219" t="s">
        <v>219</v>
      </c>
      <c r="BQ219" t="s">
        <v>1297</v>
      </c>
      <c r="BR219" t="s">
        <v>279</v>
      </c>
      <c r="BS219" t="s">
        <v>1703</v>
      </c>
      <c r="BT219" t="s">
        <v>1703</v>
      </c>
      <c r="BU219" t="s">
        <v>219</v>
      </c>
      <c r="BV219" t="s">
        <v>241</v>
      </c>
      <c r="BW219" t="s">
        <v>220</v>
      </c>
      <c r="BX219" t="s">
        <v>219</v>
      </c>
      <c r="BY219">
        <v>790010988927</v>
      </c>
      <c r="BZ219" t="s">
        <v>242</v>
      </c>
      <c r="CA219" t="s">
        <v>1703</v>
      </c>
      <c r="CB219" s="14">
        <v>45173.248552974503</v>
      </c>
      <c r="CC219" t="s">
        <v>1703</v>
      </c>
      <c r="CD219" t="s">
        <v>1703</v>
      </c>
      <c r="CE219">
        <f>IFERROR(VLOOKUP(Table2[[#This Row],[Overall Rep Satisfaction]],$CS$2:$CV$21,2,FALSE),"")</f>
        <v>1</v>
      </c>
      <c r="CF219">
        <f>IFERROR(VLOOKUP(Table2[[#This Row],[Overall Rep Satisfaction]],$CS$2:$CV$21,3,FALSE),"")</f>
        <v>0</v>
      </c>
      <c r="CG219">
        <f>IFERROR(VLOOKUP(Table2[[#This Row],[Overall Rep Satisfaction]],$CS$2:$CV$21,4,FALSE),"")</f>
        <v>0</v>
      </c>
      <c r="CH219">
        <f>IFERROR(SUM(Table2[[#This Row],[Promoter]:[Detractor]],),"")</f>
        <v>1</v>
      </c>
      <c r="CI219" t="str">
        <f>TEXT(MONTH(Table2[[#This Row],[Survey Date]]),"##")&amp;" - "&amp;TEXT(Table2[[#This Row],[Survey Date]],"MMMM")</f>
        <v>9 - September</v>
      </c>
      <c r="CJ219" t="str">
        <f>TEXT(Table2[[#This Row],[Survey Date]],"DD-MMMM")</f>
        <v>03-September</v>
      </c>
      <c r="CK219" t="str">
        <f>"WK "&amp;WEEKNUM(Table2[[#This Row],[Survey Date]],1)</f>
        <v>WK 36</v>
      </c>
      <c r="CL219" t="str">
        <f>VLOOKUP(Table2[[#This Row],[ATTUID]],Roster!C:F,4,FALSE)</f>
        <v>Super 8</v>
      </c>
      <c r="CM219" t="str">
        <f>VLOOKUP(Table2[[#This Row],[ATTUID]],Roster!C:J,8,FALSE)</f>
        <v>agent 77</v>
      </c>
      <c r="CN219" t="str">
        <f>VLOOKUP(Table2[[#This Row],[ATTUID]],Roster!C:X,22,FALSE)</f>
        <v>Wave 27</v>
      </c>
      <c r="CO219">
        <f>IF(Table2[[#This Row],[Request Resolved]]="Yes",1,0)</f>
        <v>1</v>
      </c>
      <c r="CP219">
        <f>IF(Table2[[#This Row],[Request Resolved]]="No",1,0)</f>
        <v>0</v>
      </c>
    </row>
    <row r="220" spans="1:94" ht="30" x14ac:dyDescent="0.25">
      <c r="A220" s="35">
        <v>225206</v>
      </c>
      <c r="B220" s="12" t="s">
        <v>1297</v>
      </c>
      <c r="C220" s="12" t="s">
        <v>1297</v>
      </c>
      <c r="D220" s="12" t="s">
        <v>1297</v>
      </c>
      <c r="E220" t="s">
        <v>1144</v>
      </c>
      <c r="F220" t="s">
        <v>1309</v>
      </c>
      <c r="G220" s="35">
        <v>129847</v>
      </c>
      <c r="H220" t="s">
        <v>219</v>
      </c>
      <c r="I220" s="35">
        <v>981232</v>
      </c>
      <c r="J220" t="s">
        <v>219</v>
      </c>
      <c r="K220" s="14">
        <v>45172.940277777801</v>
      </c>
      <c r="L220" s="14">
        <v>45170.636111111096</v>
      </c>
      <c r="M220" s="15" t="s">
        <v>220</v>
      </c>
      <c r="N220" s="15" t="s">
        <v>229</v>
      </c>
      <c r="O220" s="15" t="s">
        <v>220</v>
      </c>
      <c r="P220" s="15" t="s">
        <v>221</v>
      </c>
      <c r="Q220" s="15" t="s">
        <v>664</v>
      </c>
      <c r="R220" s="15" t="s">
        <v>229</v>
      </c>
      <c r="S220" s="15" t="s">
        <v>221</v>
      </c>
      <c r="T220" s="15" t="s">
        <v>316</v>
      </c>
      <c r="U220" s="15" t="s">
        <v>219</v>
      </c>
      <c r="V220" t="s">
        <v>224</v>
      </c>
      <c r="W220" t="s">
        <v>254</v>
      </c>
      <c r="X220" t="s">
        <v>224</v>
      </c>
      <c r="Y220" t="s">
        <v>254</v>
      </c>
      <c r="Z220" t="s">
        <v>317</v>
      </c>
      <c r="AA220" t="s">
        <v>219</v>
      </c>
      <c r="AB220" t="s">
        <v>317</v>
      </c>
      <c r="AC220" t="s">
        <v>219</v>
      </c>
      <c r="AD220" s="12" t="s">
        <v>1297</v>
      </c>
      <c r="AE220" t="s">
        <v>227</v>
      </c>
      <c r="AF220" s="12" t="s">
        <v>1297</v>
      </c>
      <c r="AG220" t="s">
        <v>1703</v>
      </c>
      <c r="AH220" t="s">
        <v>228</v>
      </c>
      <c r="AI220" s="12" t="s">
        <v>1297</v>
      </c>
      <c r="AJ220" s="12" t="s">
        <v>1297</v>
      </c>
      <c r="AK220" s="12" t="s">
        <v>1297</v>
      </c>
      <c r="AL220" s="12" t="s">
        <v>1297</v>
      </c>
      <c r="AM220" s="12" t="s">
        <v>1297</v>
      </c>
      <c r="AN220" t="s">
        <v>219</v>
      </c>
      <c r="AO220" t="s">
        <v>219</v>
      </c>
      <c r="AP220" t="s">
        <v>229</v>
      </c>
      <c r="AQ220" t="s">
        <v>230</v>
      </c>
      <c r="AR220" t="s">
        <v>281</v>
      </c>
      <c r="AS220" t="s">
        <v>361</v>
      </c>
      <c r="AT220" t="s">
        <v>229</v>
      </c>
      <c r="AU220" t="s">
        <v>233</v>
      </c>
      <c r="AV220" t="s">
        <v>1920</v>
      </c>
      <c r="AW220" t="s">
        <v>219</v>
      </c>
      <c r="AX220" t="s">
        <v>1703</v>
      </c>
      <c r="AY220" t="s">
        <v>219</v>
      </c>
      <c r="AZ220" t="s">
        <v>219</v>
      </c>
      <c r="BA220" t="s">
        <v>219</v>
      </c>
      <c r="BB220" t="s">
        <v>219</v>
      </c>
      <c r="BC220" t="s">
        <v>234</v>
      </c>
      <c r="BD220" s="12" t="s">
        <v>1297</v>
      </c>
      <c r="BE220" t="s">
        <v>267</v>
      </c>
      <c r="BF220" t="s">
        <v>1297</v>
      </c>
      <c r="BG220" t="s">
        <v>1297</v>
      </c>
      <c r="BH220" t="s">
        <v>543</v>
      </c>
      <c r="BI220" t="s">
        <v>544</v>
      </c>
      <c r="BJ220" t="s">
        <v>362</v>
      </c>
      <c r="BK220" t="s">
        <v>1297</v>
      </c>
      <c r="BL220" t="s">
        <v>229</v>
      </c>
      <c r="BM220" t="s">
        <v>219</v>
      </c>
      <c r="BN220" t="s">
        <v>545</v>
      </c>
      <c r="BO220" t="s">
        <v>219</v>
      </c>
      <c r="BP220" t="s">
        <v>219</v>
      </c>
      <c r="BQ220" t="s">
        <v>1297</v>
      </c>
      <c r="BR220" t="s">
        <v>240</v>
      </c>
      <c r="BS220" t="s">
        <v>1703</v>
      </c>
      <c r="BT220" t="s">
        <v>1703</v>
      </c>
      <c r="BU220" t="s">
        <v>219</v>
      </c>
      <c r="BV220" t="s">
        <v>241</v>
      </c>
      <c r="BW220" t="s">
        <v>220</v>
      </c>
      <c r="BX220" t="s">
        <v>219</v>
      </c>
      <c r="BY220">
        <v>800636969186</v>
      </c>
      <c r="BZ220" t="s">
        <v>242</v>
      </c>
      <c r="CA220" t="s">
        <v>1703</v>
      </c>
      <c r="CB220" s="14">
        <v>45173.248552974503</v>
      </c>
      <c r="CC220" t="s">
        <v>1703</v>
      </c>
      <c r="CD220" t="s">
        <v>1703</v>
      </c>
      <c r="CE220">
        <f>IFERROR(VLOOKUP(Table2[[#This Row],[Overall Rep Satisfaction]],$CS$2:$CV$21,2,FALSE),"")</f>
        <v>0</v>
      </c>
      <c r="CF220">
        <f>IFERROR(VLOOKUP(Table2[[#This Row],[Overall Rep Satisfaction]],$CS$2:$CV$21,3,FALSE),"")</f>
        <v>0</v>
      </c>
      <c r="CG220">
        <f>IFERROR(VLOOKUP(Table2[[#This Row],[Overall Rep Satisfaction]],$CS$2:$CV$21,4,FALSE),"")</f>
        <v>1</v>
      </c>
      <c r="CH220">
        <f>IFERROR(SUM(Table2[[#This Row],[Promoter]:[Detractor]],),"")</f>
        <v>1</v>
      </c>
      <c r="CI220" t="str">
        <f>TEXT(MONTH(Table2[[#This Row],[Survey Date]]),"##")&amp;" - "&amp;TEXT(Table2[[#This Row],[Survey Date]],"MMMM")</f>
        <v>9 - September</v>
      </c>
      <c r="CJ220" t="str">
        <f>TEXT(Table2[[#This Row],[Survey Date]],"DD-MMMM")</f>
        <v>03-September</v>
      </c>
      <c r="CK220" t="str">
        <f>"WK "&amp;WEEKNUM(Table2[[#This Row],[Survey Date]],1)</f>
        <v>WK 36</v>
      </c>
      <c r="CL220" t="str">
        <f>VLOOKUP(Table2[[#This Row],[ATTUID]],Roster!C:F,4,FALSE)</f>
        <v>Super 6</v>
      </c>
      <c r="CM220" t="str">
        <f>VLOOKUP(Table2[[#This Row],[ATTUID]],Roster!C:J,8,FALSE)</f>
        <v>agent 12</v>
      </c>
      <c r="CN220" t="str">
        <f>VLOOKUP(Table2[[#This Row],[ATTUID]],Roster!C:X,22,FALSE)</f>
        <v>Wave 12 A</v>
      </c>
      <c r="CO220">
        <f>IF(Table2[[#This Row],[Request Resolved]]="Yes",1,0)</f>
        <v>0</v>
      </c>
      <c r="CP220">
        <f>IF(Table2[[#This Row],[Request Resolved]]="No",1,0)</f>
        <v>1</v>
      </c>
    </row>
    <row r="221" spans="1:94" x14ac:dyDescent="0.25">
      <c r="A221" s="35">
        <v>597206</v>
      </c>
      <c r="B221" s="12" t="s">
        <v>1297</v>
      </c>
      <c r="C221" s="12" t="s">
        <v>1297</v>
      </c>
      <c r="D221" s="12" t="s">
        <v>1297</v>
      </c>
      <c r="E221" t="s">
        <v>1171</v>
      </c>
      <c r="F221" t="s">
        <v>1336</v>
      </c>
      <c r="G221" s="35">
        <v>554706</v>
      </c>
      <c r="H221" t="s">
        <v>219</v>
      </c>
      <c r="I221" s="35">
        <v>481534</v>
      </c>
      <c r="J221" t="s">
        <v>219</v>
      </c>
      <c r="K221" s="14">
        <v>45173.120138888902</v>
      </c>
      <c r="L221" s="14">
        <v>45171.557638888902</v>
      </c>
      <c r="M221" s="15" t="s">
        <v>220</v>
      </c>
      <c r="N221" s="15" t="s">
        <v>220</v>
      </c>
      <c r="O221" s="15" t="s">
        <v>220</v>
      </c>
      <c r="P221" s="15" t="s">
        <v>665</v>
      </c>
      <c r="Q221" s="15" t="s">
        <v>264</v>
      </c>
      <c r="R221" s="15" t="s">
        <v>219</v>
      </c>
      <c r="S221" s="15" t="s">
        <v>665</v>
      </c>
      <c r="T221" s="15" t="s">
        <v>326</v>
      </c>
      <c r="U221" s="15" t="s">
        <v>219</v>
      </c>
      <c r="V221" t="s">
        <v>293</v>
      </c>
      <c r="W221" t="s">
        <v>293</v>
      </c>
      <c r="X221" t="s">
        <v>293</v>
      </c>
      <c r="Y221" t="s">
        <v>293</v>
      </c>
      <c r="Z221" t="s">
        <v>226</v>
      </c>
      <c r="AA221" t="s">
        <v>219</v>
      </c>
      <c r="AB221" t="s">
        <v>226</v>
      </c>
      <c r="AC221" t="s">
        <v>219</v>
      </c>
      <c r="AD221" s="12" t="s">
        <v>1297</v>
      </c>
      <c r="AE221" t="s">
        <v>227</v>
      </c>
      <c r="AF221" s="12" t="s">
        <v>1297</v>
      </c>
      <c r="AG221" t="s">
        <v>1703</v>
      </c>
      <c r="AH221" t="s">
        <v>228</v>
      </c>
      <c r="AI221" s="12" t="s">
        <v>1297</v>
      </c>
      <c r="AJ221" s="12" t="s">
        <v>1297</v>
      </c>
      <c r="AK221" s="12" t="s">
        <v>1297</v>
      </c>
      <c r="AL221" s="12" t="s">
        <v>1297</v>
      </c>
      <c r="AM221" s="12" t="s">
        <v>1297</v>
      </c>
      <c r="AN221" t="s">
        <v>219</v>
      </c>
      <c r="AO221" t="s">
        <v>219</v>
      </c>
      <c r="AP221" t="s">
        <v>229</v>
      </c>
      <c r="AQ221" t="s">
        <v>230</v>
      </c>
      <c r="AR221" t="s">
        <v>273</v>
      </c>
      <c r="AS221" t="s">
        <v>311</v>
      </c>
      <c r="AT221" t="s">
        <v>220</v>
      </c>
      <c r="AU221" t="s">
        <v>233</v>
      </c>
      <c r="AV221" t="s">
        <v>1921</v>
      </c>
      <c r="AW221" t="s">
        <v>219</v>
      </c>
      <c r="AX221" t="s">
        <v>1703</v>
      </c>
      <c r="AY221" t="s">
        <v>219</v>
      </c>
      <c r="AZ221" t="s">
        <v>284</v>
      </c>
      <c r="BA221" t="s">
        <v>666</v>
      </c>
      <c r="BB221" t="s">
        <v>286</v>
      </c>
      <c r="BC221" t="s">
        <v>234</v>
      </c>
      <c r="BD221" s="12" t="s">
        <v>1297</v>
      </c>
      <c r="BE221" t="s">
        <v>235</v>
      </c>
      <c r="BF221" t="s">
        <v>1297</v>
      </c>
      <c r="BG221" t="s">
        <v>1297</v>
      </c>
      <c r="BH221" t="s">
        <v>344</v>
      </c>
      <c r="BI221" t="s">
        <v>667</v>
      </c>
      <c r="BJ221" t="s">
        <v>277</v>
      </c>
      <c r="BK221" t="s">
        <v>1297</v>
      </c>
      <c r="BL221" t="s">
        <v>229</v>
      </c>
      <c r="BM221" t="s">
        <v>219</v>
      </c>
      <c r="BN221" t="s">
        <v>668</v>
      </c>
      <c r="BO221" t="s">
        <v>219</v>
      </c>
      <c r="BP221" t="s">
        <v>219</v>
      </c>
      <c r="BQ221" t="s">
        <v>1297</v>
      </c>
      <c r="BR221" t="s">
        <v>253</v>
      </c>
      <c r="BS221" t="s">
        <v>1703</v>
      </c>
      <c r="BT221" t="s">
        <v>1703</v>
      </c>
      <c r="BU221" t="s">
        <v>219</v>
      </c>
      <c r="BV221" t="s">
        <v>241</v>
      </c>
      <c r="BW221" t="s">
        <v>220</v>
      </c>
      <c r="BX221" t="s">
        <v>219</v>
      </c>
      <c r="BY221">
        <v>800131022641</v>
      </c>
      <c r="BZ221" t="s">
        <v>242</v>
      </c>
      <c r="CA221" t="s">
        <v>1703</v>
      </c>
      <c r="CB221" s="14">
        <v>45174.243825613397</v>
      </c>
      <c r="CC221" t="s">
        <v>1703</v>
      </c>
      <c r="CD221" t="s">
        <v>1703</v>
      </c>
      <c r="CE221">
        <f>IFERROR(VLOOKUP(Table2[[#This Row],[Overall Rep Satisfaction]],$CS$2:$CV$21,2,FALSE),"")</f>
        <v>1</v>
      </c>
      <c r="CF221">
        <f>IFERROR(VLOOKUP(Table2[[#This Row],[Overall Rep Satisfaction]],$CS$2:$CV$21,3,FALSE),"")</f>
        <v>0</v>
      </c>
      <c r="CG221">
        <f>IFERROR(VLOOKUP(Table2[[#This Row],[Overall Rep Satisfaction]],$CS$2:$CV$21,4,FALSE),"")</f>
        <v>0</v>
      </c>
      <c r="CH221">
        <f>IFERROR(SUM(Table2[[#This Row],[Promoter]:[Detractor]],),"")</f>
        <v>1</v>
      </c>
      <c r="CI221" t="str">
        <f>TEXT(MONTH(Table2[[#This Row],[Survey Date]]),"##")&amp;" - "&amp;TEXT(Table2[[#This Row],[Survey Date]],"MMMM")</f>
        <v>9 - September</v>
      </c>
      <c r="CJ221" t="str">
        <f>TEXT(Table2[[#This Row],[Survey Date]],"DD-MMMM")</f>
        <v>04-September</v>
      </c>
      <c r="CK221" t="str">
        <f>"WK "&amp;WEEKNUM(Table2[[#This Row],[Survey Date]],1)</f>
        <v>WK 36</v>
      </c>
      <c r="CL221" t="str">
        <f>VLOOKUP(Table2[[#This Row],[ATTUID]],Roster!C:F,4,FALSE)</f>
        <v>Super 8</v>
      </c>
      <c r="CM221" t="str">
        <f>VLOOKUP(Table2[[#This Row],[ATTUID]],Roster!C:J,8,FALSE)</f>
        <v>agent 39</v>
      </c>
      <c r="CN221" t="str">
        <f>VLOOKUP(Table2[[#This Row],[ATTUID]],Roster!C:X,22,FALSE)</f>
        <v>Wave 20</v>
      </c>
      <c r="CO221">
        <f>IF(Table2[[#This Row],[Request Resolved]]="Yes",1,0)</f>
        <v>1</v>
      </c>
      <c r="CP221">
        <f>IF(Table2[[#This Row],[Request Resolved]]="No",1,0)</f>
        <v>0</v>
      </c>
    </row>
    <row r="222" spans="1:94" x14ac:dyDescent="0.25">
      <c r="A222" s="35">
        <v>768206</v>
      </c>
      <c r="B222" s="12" t="s">
        <v>1297</v>
      </c>
      <c r="C222" s="12" t="s">
        <v>1297</v>
      </c>
      <c r="D222" s="12" t="s">
        <v>1297</v>
      </c>
      <c r="E222" t="s">
        <v>1203</v>
      </c>
      <c r="F222" t="s">
        <v>1369</v>
      </c>
      <c r="G222" s="35">
        <v>311920</v>
      </c>
      <c r="H222" t="s">
        <v>219</v>
      </c>
      <c r="I222" s="35">
        <v>869188</v>
      </c>
      <c r="J222" t="s">
        <v>219</v>
      </c>
      <c r="K222" s="14">
        <v>45173.663888888899</v>
      </c>
      <c r="L222" s="14">
        <v>45171.525694444397</v>
      </c>
      <c r="M222" s="15" t="s">
        <v>220</v>
      </c>
      <c r="N222" s="15" t="s">
        <v>220</v>
      </c>
      <c r="O222" s="15" t="s">
        <v>220</v>
      </c>
      <c r="P222" s="15" t="s">
        <v>223</v>
      </c>
      <c r="Q222" s="15" t="s">
        <v>219</v>
      </c>
      <c r="R222" s="15" t="s">
        <v>219</v>
      </c>
      <c r="S222" s="15" t="s">
        <v>223</v>
      </c>
      <c r="T222" s="15" t="s">
        <v>326</v>
      </c>
      <c r="U222" s="15" t="s">
        <v>219</v>
      </c>
      <c r="V222" t="s">
        <v>265</v>
      </c>
      <c r="W222" t="s">
        <v>225</v>
      </c>
      <c r="X222" t="s">
        <v>265</v>
      </c>
      <c r="Y222" t="s">
        <v>225</v>
      </c>
      <c r="Z222" t="s">
        <v>226</v>
      </c>
      <c r="AA222" t="s">
        <v>219</v>
      </c>
      <c r="AB222" t="s">
        <v>226</v>
      </c>
      <c r="AC222" t="s">
        <v>219</v>
      </c>
      <c r="AD222" s="12" t="s">
        <v>1297</v>
      </c>
      <c r="AE222" t="s">
        <v>227</v>
      </c>
      <c r="AF222" s="12" t="s">
        <v>1297</v>
      </c>
      <c r="AG222" t="s">
        <v>1703</v>
      </c>
      <c r="AH222" t="s">
        <v>228</v>
      </c>
      <c r="AI222" s="12" t="s">
        <v>1297</v>
      </c>
      <c r="AJ222" s="12" t="s">
        <v>1297</v>
      </c>
      <c r="AK222" s="12" t="s">
        <v>1297</v>
      </c>
      <c r="AL222" s="12" t="s">
        <v>1297</v>
      </c>
      <c r="AM222" s="12" t="s">
        <v>1297</v>
      </c>
      <c r="AN222" t="s">
        <v>219</v>
      </c>
      <c r="AO222" t="s">
        <v>219</v>
      </c>
      <c r="AP222" t="s">
        <v>229</v>
      </c>
      <c r="AQ222" t="s">
        <v>230</v>
      </c>
      <c r="AR222" t="s">
        <v>281</v>
      </c>
      <c r="AS222" t="s">
        <v>538</v>
      </c>
      <c r="AT222" t="s">
        <v>220</v>
      </c>
      <c r="AU222" t="s">
        <v>233</v>
      </c>
      <c r="AV222" t="s">
        <v>1922</v>
      </c>
      <c r="AW222" t="s">
        <v>2368</v>
      </c>
      <c r="AX222" t="s">
        <v>1703</v>
      </c>
      <c r="AY222" t="s">
        <v>219</v>
      </c>
      <c r="AZ222" t="s">
        <v>219</v>
      </c>
      <c r="BA222" t="s">
        <v>219</v>
      </c>
      <c r="BB222" t="s">
        <v>219</v>
      </c>
      <c r="BC222" t="s">
        <v>234</v>
      </c>
      <c r="BD222" s="12" t="s">
        <v>1297</v>
      </c>
      <c r="BE222" t="s">
        <v>304</v>
      </c>
      <c r="BF222" t="s">
        <v>1297</v>
      </c>
      <c r="BG222" t="s">
        <v>1297</v>
      </c>
      <c r="BH222" t="s">
        <v>236</v>
      </c>
      <c r="BI222" t="s">
        <v>436</v>
      </c>
      <c r="BJ222" t="s">
        <v>302</v>
      </c>
      <c r="BK222" t="s">
        <v>1297</v>
      </c>
      <c r="BL222" t="s">
        <v>229</v>
      </c>
      <c r="BM222" t="s">
        <v>219</v>
      </c>
      <c r="BN222" t="s">
        <v>239</v>
      </c>
      <c r="BO222" t="s">
        <v>219</v>
      </c>
      <c r="BP222" t="s">
        <v>219</v>
      </c>
      <c r="BQ222" t="s">
        <v>1297</v>
      </c>
      <c r="BR222" t="s">
        <v>279</v>
      </c>
      <c r="BS222" t="s">
        <v>1703</v>
      </c>
      <c r="BT222" t="s">
        <v>1703</v>
      </c>
      <c r="BU222" t="s">
        <v>219</v>
      </c>
      <c r="BV222" t="s">
        <v>241</v>
      </c>
      <c r="BW222" t="s">
        <v>220</v>
      </c>
      <c r="BX222" t="s">
        <v>219</v>
      </c>
      <c r="BY222">
        <v>507906785</v>
      </c>
      <c r="BZ222" t="s">
        <v>242</v>
      </c>
      <c r="CA222" t="s">
        <v>1703</v>
      </c>
      <c r="CB222" s="14">
        <v>45174.243825613397</v>
      </c>
      <c r="CC222" t="s">
        <v>1703</v>
      </c>
      <c r="CD222" t="s">
        <v>1703</v>
      </c>
      <c r="CE222">
        <f>IFERROR(VLOOKUP(Table2[[#This Row],[Overall Rep Satisfaction]],$CS$2:$CV$21,2,FALSE),"")</f>
        <v>1</v>
      </c>
      <c r="CF222">
        <f>IFERROR(VLOOKUP(Table2[[#This Row],[Overall Rep Satisfaction]],$CS$2:$CV$21,3,FALSE),"")</f>
        <v>0</v>
      </c>
      <c r="CG222">
        <f>IFERROR(VLOOKUP(Table2[[#This Row],[Overall Rep Satisfaction]],$CS$2:$CV$21,4,FALSE),"")</f>
        <v>0</v>
      </c>
      <c r="CH222">
        <f>IFERROR(SUM(Table2[[#This Row],[Promoter]:[Detractor]],),"")</f>
        <v>1</v>
      </c>
      <c r="CI222" t="str">
        <f>TEXT(MONTH(Table2[[#This Row],[Survey Date]]),"##")&amp;" - "&amp;TEXT(Table2[[#This Row],[Survey Date]],"MMMM")</f>
        <v>9 - September</v>
      </c>
      <c r="CJ222" t="str">
        <f>TEXT(Table2[[#This Row],[Survey Date]],"DD-MMMM")</f>
        <v>04-September</v>
      </c>
      <c r="CK222" t="str">
        <f>"WK "&amp;WEEKNUM(Table2[[#This Row],[Survey Date]],1)</f>
        <v>WK 36</v>
      </c>
      <c r="CL222" t="str">
        <f>VLOOKUP(Table2[[#This Row],[ATTUID]],Roster!C:F,4,FALSE)</f>
        <v>Super 8</v>
      </c>
      <c r="CM222" t="str">
        <f>VLOOKUP(Table2[[#This Row],[ATTUID]],Roster!C:J,8,FALSE)</f>
        <v>agent 72</v>
      </c>
      <c r="CN222" t="str">
        <f>VLOOKUP(Table2[[#This Row],[ATTUID]],Roster!C:X,22,FALSE)</f>
        <v>Wave 26</v>
      </c>
      <c r="CO222">
        <f>IF(Table2[[#This Row],[Request Resolved]]="Yes",1,0)</f>
        <v>1</v>
      </c>
      <c r="CP222">
        <f>IF(Table2[[#This Row],[Request Resolved]]="No",1,0)</f>
        <v>0</v>
      </c>
    </row>
    <row r="223" spans="1:94" x14ac:dyDescent="0.25">
      <c r="A223" s="35">
        <v>762206</v>
      </c>
      <c r="B223" s="12" t="s">
        <v>1297</v>
      </c>
      <c r="C223" s="12" t="s">
        <v>1297</v>
      </c>
      <c r="D223" s="12" t="s">
        <v>1297</v>
      </c>
      <c r="E223" t="s">
        <v>1147</v>
      </c>
      <c r="F223" t="s">
        <v>1312</v>
      </c>
      <c r="G223" s="35">
        <v>935337</v>
      </c>
      <c r="H223" t="s">
        <v>219</v>
      </c>
      <c r="I223" s="35">
        <v>473578</v>
      </c>
      <c r="J223" t="s">
        <v>219</v>
      </c>
      <c r="K223" s="14">
        <v>45173.876388888901</v>
      </c>
      <c r="L223" s="14">
        <v>45171.417361111096</v>
      </c>
      <c r="M223" s="15" t="s">
        <v>220</v>
      </c>
      <c r="N223" s="15" t="s">
        <v>220</v>
      </c>
      <c r="O223" s="15" t="s">
        <v>220</v>
      </c>
      <c r="P223" s="15" t="s">
        <v>223</v>
      </c>
      <c r="Q223" s="15" t="s">
        <v>219</v>
      </c>
      <c r="R223" s="15" t="s">
        <v>219</v>
      </c>
      <c r="S223" s="15" t="s">
        <v>223</v>
      </c>
      <c r="T223" s="15" t="s">
        <v>221</v>
      </c>
      <c r="U223" s="15" t="s">
        <v>219</v>
      </c>
      <c r="V223" t="s">
        <v>265</v>
      </c>
      <c r="W223" t="s">
        <v>225</v>
      </c>
      <c r="X223" t="s">
        <v>265</v>
      </c>
      <c r="Y223" t="s">
        <v>225</v>
      </c>
      <c r="Z223" t="s">
        <v>226</v>
      </c>
      <c r="AA223" t="s">
        <v>219</v>
      </c>
      <c r="AB223" t="s">
        <v>226</v>
      </c>
      <c r="AC223" t="s">
        <v>219</v>
      </c>
      <c r="AD223" s="12" t="s">
        <v>1297</v>
      </c>
      <c r="AE223" t="s">
        <v>227</v>
      </c>
      <c r="AF223" s="12" t="s">
        <v>1297</v>
      </c>
      <c r="AG223" t="s">
        <v>1703</v>
      </c>
      <c r="AH223" t="s">
        <v>228</v>
      </c>
      <c r="AI223" s="12" t="s">
        <v>1297</v>
      </c>
      <c r="AJ223" s="12" t="s">
        <v>1297</v>
      </c>
      <c r="AK223" s="12" t="s">
        <v>1297</v>
      </c>
      <c r="AL223" s="12" t="s">
        <v>1297</v>
      </c>
      <c r="AM223" s="12" t="s">
        <v>1297</v>
      </c>
      <c r="AN223" t="s">
        <v>219</v>
      </c>
      <c r="AO223" t="s">
        <v>219</v>
      </c>
      <c r="AP223" t="s">
        <v>229</v>
      </c>
      <c r="AQ223" t="s">
        <v>230</v>
      </c>
      <c r="AR223" t="s">
        <v>273</v>
      </c>
      <c r="AS223" t="s">
        <v>352</v>
      </c>
      <c r="AT223" t="s">
        <v>220</v>
      </c>
      <c r="AU223" t="s">
        <v>233</v>
      </c>
      <c r="AV223" t="s">
        <v>1923</v>
      </c>
      <c r="AW223" t="s">
        <v>219</v>
      </c>
      <c r="AX223" t="s">
        <v>1703</v>
      </c>
      <c r="AY223" t="s">
        <v>219</v>
      </c>
      <c r="AZ223" t="s">
        <v>219</v>
      </c>
      <c r="BA223" t="s">
        <v>219</v>
      </c>
      <c r="BB223" t="s">
        <v>219</v>
      </c>
      <c r="BC223" t="s">
        <v>234</v>
      </c>
      <c r="BD223" s="12" t="s">
        <v>1297</v>
      </c>
      <c r="BE223" t="s">
        <v>267</v>
      </c>
      <c r="BF223" t="s">
        <v>1297</v>
      </c>
      <c r="BG223" t="s">
        <v>1297</v>
      </c>
      <c r="BH223" t="s">
        <v>236</v>
      </c>
      <c r="BI223" t="s">
        <v>250</v>
      </c>
      <c r="BJ223" t="s">
        <v>353</v>
      </c>
      <c r="BK223" t="s">
        <v>1297</v>
      </c>
      <c r="BL223" t="s">
        <v>229</v>
      </c>
      <c r="BM223" t="s">
        <v>219</v>
      </c>
      <c r="BN223" t="s">
        <v>252</v>
      </c>
      <c r="BO223" t="s">
        <v>219</v>
      </c>
      <c r="BP223" t="s">
        <v>219</v>
      </c>
      <c r="BQ223" t="s">
        <v>1297</v>
      </c>
      <c r="BR223" t="s">
        <v>240</v>
      </c>
      <c r="BS223" t="s">
        <v>1703</v>
      </c>
      <c r="BT223" t="s">
        <v>1703</v>
      </c>
      <c r="BU223" t="s">
        <v>219</v>
      </c>
      <c r="BV223" t="s">
        <v>241</v>
      </c>
      <c r="BW223" t="s">
        <v>220</v>
      </c>
      <c r="BX223" t="s">
        <v>219</v>
      </c>
      <c r="BY223">
        <v>801004940512</v>
      </c>
      <c r="BZ223" t="s">
        <v>242</v>
      </c>
      <c r="CA223" t="s">
        <v>1703</v>
      </c>
      <c r="CB223" s="14">
        <v>45174.243825613397</v>
      </c>
      <c r="CC223" t="s">
        <v>1703</v>
      </c>
      <c r="CD223" t="s">
        <v>1703</v>
      </c>
      <c r="CE223">
        <f>IFERROR(VLOOKUP(Table2[[#This Row],[Overall Rep Satisfaction]],$CS$2:$CV$21,2,FALSE),"")</f>
        <v>1</v>
      </c>
      <c r="CF223">
        <f>IFERROR(VLOOKUP(Table2[[#This Row],[Overall Rep Satisfaction]],$CS$2:$CV$21,3,FALSE),"")</f>
        <v>0</v>
      </c>
      <c r="CG223">
        <f>IFERROR(VLOOKUP(Table2[[#This Row],[Overall Rep Satisfaction]],$CS$2:$CV$21,4,FALSE),"")</f>
        <v>0</v>
      </c>
      <c r="CH223">
        <f>IFERROR(SUM(Table2[[#This Row],[Promoter]:[Detractor]],),"")</f>
        <v>1</v>
      </c>
      <c r="CI223" t="str">
        <f>TEXT(MONTH(Table2[[#This Row],[Survey Date]]),"##")&amp;" - "&amp;TEXT(Table2[[#This Row],[Survey Date]],"MMMM")</f>
        <v>9 - September</v>
      </c>
      <c r="CJ223" t="str">
        <f>TEXT(Table2[[#This Row],[Survey Date]],"DD-MMMM")</f>
        <v>04-September</v>
      </c>
      <c r="CK223" t="str">
        <f>"WK "&amp;WEEKNUM(Table2[[#This Row],[Survey Date]],1)</f>
        <v>WK 36</v>
      </c>
      <c r="CL223" t="str">
        <f>VLOOKUP(Table2[[#This Row],[ATTUID]],Roster!C:F,4,FALSE)</f>
        <v>Super 4</v>
      </c>
      <c r="CM223" t="str">
        <f>VLOOKUP(Table2[[#This Row],[ATTUID]],Roster!C:J,8,FALSE)</f>
        <v>agent 15</v>
      </c>
      <c r="CN223" t="str">
        <f>VLOOKUP(Table2[[#This Row],[ATTUID]],Roster!C:X,22,FALSE)</f>
        <v>Wave 14</v>
      </c>
      <c r="CO223">
        <f>IF(Table2[[#This Row],[Request Resolved]]="Yes",1,0)</f>
        <v>1</v>
      </c>
      <c r="CP223">
        <f>IF(Table2[[#This Row],[Request Resolved]]="No",1,0)</f>
        <v>0</v>
      </c>
    </row>
    <row r="224" spans="1:94" x14ac:dyDescent="0.25">
      <c r="A224" s="35">
        <v>230206</v>
      </c>
      <c r="B224" s="12" t="s">
        <v>1297</v>
      </c>
      <c r="C224" s="12" t="s">
        <v>1297</v>
      </c>
      <c r="D224" s="12" t="s">
        <v>1297</v>
      </c>
      <c r="E224" t="s">
        <v>1253</v>
      </c>
      <c r="F224" t="s">
        <v>1423</v>
      </c>
      <c r="G224" s="35">
        <v>185813</v>
      </c>
      <c r="H224" t="s">
        <v>219</v>
      </c>
      <c r="I224" s="35">
        <v>635523</v>
      </c>
      <c r="J224" t="s">
        <v>219</v>
      </c>
      <c r="K224" s="14">
        <v>45174.3881944444</v>
      </c>
      <c r="L224" s="14">
        <v>45173.629166666702</v>
      </c>
      <c r="M224" s="15" t="s">
        <v>220</v>
      </c>
      <c r="N224" s="15" t="s">
        <v>220</v>
      </c>
      <c r="O224" s="15" t="s">
        <v>220</v>
      </c>
      <c r="P224" s="15" t="s">
        <v>392</v>
      </c>
      <c r="Q224" s="15" t="s">
        <v>325</v>
      </c>
      <c r="R224" s="15" t="s">
        <v>219</v>
      </c>
      <c r="S224" s="15" t="s">
        <v>325</v>
      </c>
      <c r="T224" s="15" t="s">
        <v>221</v>
      </c>
      <c r="U224" s="15" t="s">
        <v>219</v>
      </c>
      <c r="V224" t="s">
        <v>290</v>
      </c>
      <c r="W224" t="s">
        <v>280</v>
      </c>
      <c r="X224" t="s">
        <v>290</v>
      </c>
      <c r="Y224" t="s">
        <v>280</v>
      </c>
      <c r="Z224" t="s">
        <v>226</v>
      </c>
      <c r="AA224" t="s">
        <v>219</v>
      </c>
      <c r="AB224" t="s">
        <v>226</v>
      </c>
      <c r="AC224" t="s">
        <v>219</v>
      </c>
      <c r="AD224" s="12" t="s">
        <v>1297</v>
      </c>
      <c r="AE224" t="s">
        <v>227</v>
      </c>
      <c r="AF224" s="12" t="s">
        <v>1297</v>
      </c>
      <c r="AG224" t="s">
        <v>1703</v>
      </c>
      <c r="AH224" t="s">
        <v>228</v>
      </c>
      <c r="AI224" s="12" t="s">
        <v>1297</v>
      </c>
      <c r="AJ224" s="12" t="s">
        <v>1297</v>
      </c>
      <c r="AK224" s="12" t="s">
        <v>1297</v>
      </c>
      <c r="AL224" s="12" t="s">
        <v>1297</v>
      </c>
      <c r="AM224" s="12" t="s">
        <v>1297</v>
      </c>
      <c r="AN224" t="s">
        <v>219</v>
      </c>
      <c r="AO224" t="s">
        <v>219</v>
      </c>
      <c r="AP224" t="s">
        <v>229</v>
      </c>
      <c r="AQ224" t="s">
        <v>230</v>
      </c>
      <c r="AR224" t="s">
        <v>273</v>
      </c>
      <c r="AS224" t="s">
        <v>294</v>
      </c>
      <c r="AT224" t="s">
        <v>220</v>
      </c>
      <c r="AU224" t="s">
        <v>233</v>
      </c>
      <c r="AV224" t="s">
        <v>1924</v>
      </c>
      <c r="AW224" t="s">
        <v>219</v>
      </c>
      <c r="AX224" t="s">
        <v>1703</v>
      </c>
      <c r="AY224" t="s">
        <v>219</v>
      </c>
      <c r="AZ224" t="s">
        <v>219</v>
      </c>
      <c r="BA224" t="s">
        <v>219</v>
      </c>
      <c r="BB224" t="s">
        <v>219</v>
      </c>
      <c r="BC224" t="s">
        <v>234</v>
      </c>
      <c r="BD224" s="12" t="s">
        <v>1297</v>
      </c>
      <c r="BE224" t="s">
        <v>267</v>
      </c>
      <c r="BF224" t="s">
        <v>1297</v>
      </c>
      <c r="BG224" t="s">
        <v>1297</v>
      </c>
      <c r="BH224" t="s">
        <v>312</v>
      </c>
      <c r="BI224" t="s">
        <v>339</v>
      </c>
      <c r="BJ224" t="s">
        <v>295</v>
      </c>
      <c r="BK224" t="s">
        <v>1297</v>
      </c>
      <c r="BL224" t="s">
        <v>229</v>
      </c>
      <c r="BM224" t="s">
        <v>219</v>
      </c>
      <c r="BN224" t="s">
        <v>336</v>
      </c>
      <c r="BO224" t="s">
        <v>219</v>
      </c>
      <c r="BP224" t="s">
        <v>219</v>
      </c>
      <c r="BQ224" t="s">
        <v>1297</v>
      </c>
      <c r="BR224" t="s">
        <v>296</v>
      </c>
      <c r="BS224" t="s">
        <v>1703</v>
      </c>
      <c r="BT224" t="s">
        <v>1703</v>
      </c>
      <c r="BU224" t="s">
        <v>219</v>
      </c>
      <c r="BV224" t="s">
        <v>241</v>
      </c>
      <c r="BW224" t="s">
        <v>220</v>
      </c>
      <c r="BX224" t="s">
        <v>219</v>
      </c>
      <c r="BY224">
        <v>800957927415</v>
      </c>
      <c r="BZ224" t="s">
        <v>242</v>
      </c>
      <c r="CA224" t="s">
        <v>1703</v>
      </c>
      <c r="CB224" s="14">
        <v>45175.237168321801</v>
      </c>
      <c r="CC224" t="s">
        <v>1703</v>
      </c>
      <c r="CD224" t="s">
        <v>1703</v>
      </c>
      <c r="CE224">
        <f>IFERROR(VLOOKUP(Table2[[#This Row],[Overall Rep Satisfaction]],$CS$2:$CV$21,2,FALSE),"")</f>
        <v>0</v>
      </c>
      <c r="CF224">
        <f>IFERROR(VLOOKUP(Table2[[#This Row],[Overall Rep Satisfaction]],$CS$2:$CV$21,3,FALSE),"")</f>
        <v>0</v>
      </c>
      <c r="CG224">
        <f>IFERROR(VLOOKUP(Table2[[#This Row],[Overall Rep Satisfaction]],$CS$2:$CV$21,4,FALSE),"")</f>
        <v>1</v>
      </c>
      <c r="CH224">
        <f>IFERROR(SUM(Table2[[#This Row],[Promoter]:[Detractor]],),"")</f>
        <v>1</v>
      </c>
      <c r="CI224" t="str">
        <f>TEXT(MONTH(Table2[[#This Row],[Survey Date]]),"##")&amp;" - "&amp;TEXT(Table2[[#This Row],[Survey Date]],"MMMM")</f>
        <v>9 - September</v>
      </c>
      <c r="CJ224" t="str">
        <f>TEXT(Table2[[#This Row],[Survey Date]],"DD-MMMM")</f>
        <v>05-September</v>
      </c>
      <c r="CK224" t="str">
        <f>"WK "&amp;WEEKNUM(Table2[[#This Row],[Survey Date]],1)</f>
        <v>WK 36</v>
      </c>
      <c r="CL224" t="str">
        <f>VLOOKUP(Table2[[#This Row],[ATTUID]],Roster!C:F,4,FALSE)</f>
        <v>Super 12</v>
      </c>
      <c r="CM224" t="str">
        <f>VLOOKUP(Table2[[#This Row],[ATTUID]],Roster!C:J,8,FALSE)</f>
        <v>agent 126</v>
      </c>
      <c r="CN224" t="str">
        <f>VLOOKUP(Table2[[#This Row],[ATTUID]],Roster!C:X,22,FALSE)</f>
        <v>Wave 30</v>
      </c>
      <c r="CO224">
        <f>IF(Table2[[#This Row],[Request Resolved]]="Yes",1,0)</f>
        <v>1</v>
      </c>
      <c r="CP224">
        <f>IF(Table2[[#This Row],[Request Resolved]]="No",1,0)</f>
        <v>0</v>
      </c>
    </row>
    <row r="225" spans="1:94" x14ac:dyDescent="0.25">
      <c r="A225" s="35">
        <v>235206</v>
      </c>
      <c r="B225" s="12" t="s">
        <v>1297</v>
      </c>
      <c r="C225" s="12" t="s">
        <v>1297</v>
      </c>
      <c r="D225" s="12" t="s">
        <v>1297</v>
      </c>
      <c r="E225" t="s">
        <v>1259</v>
      </c>
      <c r="F225" t="s">
        <v>1430</v>
      </c>
      <c r="G225" s="35">
        <v>983646</v>
      </c>
      <c r="H225" t="s">
        <v>219</v>
      </c>
      <c r="I225" s="35">
        <v>356512</v>
      </c>
      <c r="J225" t="s">
        <v>219</v>
      </c>
      <c r="K225" s="14">
        <v>45174.391666666699</v>
      </c>
      <c r="L225" s="14">
        <v>45173.404166666704</v>
      </c>
      <c r="M225" s="15" t="s">
        <v>220</v>
      </c>
      <c r="N225" s="15" t="s">
        <v>220</v>
      </c>
      <c r="O225" s="15" t="s">
        <v>220</v>
      </c>
      <c r="P225" s="15" t="s">
        <v>469</v>
      </c>
      <c r="Q225" s="15" t="s">
        <v>669</v>
      </c>
      <c r="R225" s="15" t="s">
        <v>219</v>
      </c>
      <c r="S225" s="15" t="s">
        <v>291</v>
      </c>
      <c r="T225" s="15" t="s">
        <v>221</v>
      </c>
      <c r="U225" s="15" t="s">
        <v>219</v>
      </c>
      <c r="V225" t="s">
        <v>297</v>
      </c>
      <c r="W225" t="s">
        <v>293</v>
      </c>
      <c r="X225" t="s">
        <v>297</v>
      </c>
      <c r="Y225" t="s">
        <v>293</v>
      </c>
      <c r="Z225" t="s">
        <v>226</v>
      </c>
      <c r="AA225" t="s">
        <v>219</v>
      </c>
      <c r="AB225" t="s">
        <v>226</v>
      </c>
      <c r="AC225" t="s">
        <v>219</v>
      </c>
      <c r="AD225" s="12" t="s">
        <v>1297</v>
      </c>
      <c r="AE225" t="s">
        <v>227</v>
      </c>
      <c r="AF225" s="12" t="s">
        <v>1297</v>
      </c>
      <c r="AG225" t="s">
        <v>1703</v>
      </c>
      <c r="AH225" t="s">
        <v>228</v>
      </c>
      <c r="AI225" s="12" t="s">
        <v>1297</v>
      </c>
      <c r="AJ225" s="12" t="s">
        <v>1297</v>
      </c>
      <c r="AK225" s="12" t="s">
        <v>1297</v>
      </c>
      <c r="AL225" s="12" t="s">
        <v>1297</v>
      </c>
      <c r="AM225" s="12" t="s">
        <v>1297</v>
      </c>
      <c r="AN225" t="s">
        <v>219</v>
      </c>
      <c r="AO225" t="s">
        <v>219</v>
      </c>
      <c r="AP225" t="s">
        <v>229</v>
      </c>
      <c r="AQ225" t="s">
        <v>230</v>
      </c>
      <c r="AR225" t="s">
        <v>247</v>
      </c>
      <c r="AS225" t="s">
        <v>383</v>
      </c>
      <c r="AT225" t="s">
        <v>220</v>
      </c>
      <c r="AU225" t="s">
        <v>233</v>
      </c>
      <c r="AV225" t="s">
        <v>1925</v>
      </c>
      <c r="AW225" t="s">
        <v>2368</v>
      </c>
      <c r="AX225" t="s">
        <v>1703</v>
      </c>
      <c r="AY225" t="s">
        <v>219</v>
      </c>
      <c r="AZ225" t="s">
        <v>219</v>
      </c>
      <c r="BA225" t="s">
        <v>219</v>
      </c>
      <c r="BB225" t="s">
        <v>219</v>
      </c>
      <c r="BC225" t="s">
        <v>234</v>
      </c>
      <c r="BD225" s="12" t="s">
        <v>1297</v>
      </c>
      <c r="BE225" t="s">
        <v>267</v>
      </c>
      <c r="BF225" t="s">
        <v>1297</v>
      </c>
      <c r="BG225" t="s">
        <v>1297</v>
      </c>
      <c r="BH225" t="s">
        <v>260</v>
      </c>
      <c r="BI225" t="s">
        <v>375</v>
      </c>
      <c r="BJ225" t="s">
        <v>269</v>
      </c>
      <c r="BK225" t="s">
        <v>1297</v>
      </c>
      <c r="BL225" t="s">
        <v>229</v>
      </c>
      <c r="BM225" t="s">
        <v>219</v>
      </c>
      <c r="BN225" t="s">
        <v>377</v>
      </c>
      <c r="BO225" t="s">
        <v>219</v>
      </c>
      <c r="BP225" t="s">
        <v>219</v>
      </c>
      <c r="BQ225" t="s">
        <v>1297</v>
      </c>
      <c r="BR225" t="s">
        <v>253</v>
      </c>
      <c r="BS225" t="s">
        <v>1703</v>
      </c>
      <c r="BT225" t="s">
        <v>1703</v>
      </c>
      <c r="BU225" t="s">
        <v>219</v>
      </c>
      <c r="BV225" t="s">
        <v>241</v>
      </c>
      <c r="BW225" t="s">
        <v>220</v>
      </c>
      <c r="BX225" t="s">
        <v>219</v>
      </c>
      <c r="BY225">
        <v>790198817695</v>
      </c>
      <c r="BZ225" t="s">
        <v>242</v>
      </c>
      <c r="CA225" t="s">
        <v>1703</v>
      </c>
      <c r="CB225" s="14">
        <v>45175.237168321801</v>
      </c>
      <c r="CC225" t="s">
        <v>1703</v>
      </c>
      <c r="CD225" t="s">
        <v>1703</v>
      </c>
      <c r="CE225">
        <f>IFERROR(VLOOKUP(Table2[[#This Row],[Overall Rep Satisfaction]],$CS$2:$CV$21,2,FALSE),"")</f>
        <v>1</v>
      </c>
      <c r="CF225">
        <f>IFERROR(VLOOKUP(Table2[[#This Row],[Overall Rep Satisfaction]],$CS$2:$CV$21,3,FALSE),"")</f>
        <v>0</v>
      </c>
      <c r="CG225">
        <f>IFERROR(VLOOKUP(Table2[[#This Row],[Overall Rep Satisfaction]],$CS$2:$CV$21,4,FALSE),"")</f>
        <v>0</v>
      </c>
      <c r="CH225">
        <f>IFERROR(SUM(Table2[[#This Row],[Promoter]:[Detractor]],),"")</f>
        <v>1</v>
      </c>
      <c r="CI225" t="str">
        <f>TEXT(MONTH(Table2[[#This Row],[Survey Date]]),"##")&amp;" - "&amp;TEXT(Table2[[#This Row],[Survey Date]],"MMMM")</f>
        <v>9 - September</v>
      </c>
      <c r="CJ225" t="str">
        <f>TEXT(Table2[[#This Row],[Survey Date]],"DD-MMMM")</f>
        <v>05-September</v>
      </c>
      <c r="CK225" t="str">
        <f>"WK "&amp;WEEKNUM(Table2[[#This Row],[Survey Date]],1)</f>
        <v>WK 36</v>
      </c>
      <c r="CL225" t="str">
        <f>VLOOKUP(Table2[[#This Row],[ATTUID]],Roster!C:F,4,FALSE)</f>
        <v>Super 4</v>
      </c>
      <c r="CM225" t="str">
        <f>VLOOKUP(Table2[[#This Row],[ATTUID]],Roster!C:J,8,FALSE)</f>
        <v>agent 133</v>
      </c>
      <c r="CN225" t="str">
        <f>VLOOKUP(Table2[[#This Row],[ATTUID]],Roster!C:X,22,FALSE)</f>
        <v>Wave 31</v>
      </c>
      <c r="CO225">
        <f>IF(Table2[[#This Row],[Request Resolved]]="Yes",1,0)</f>
        <v>1</v>
      </c>
      <c r="CP225">
        <f>IF(Table2[[#This Row],[Request Resolved]]="No",1,0)</f>
        <v>0</v>
      </c>
    </row>
    <row r="226" spans="1:94" x14ac:dyDescent="0.25">
      <c r="A226" s="35">
        <v>248206</v>
      </c>
      <c r="B226" s="12" t="s">
        <v>1297</v>
      </c>
      <c r="C226" s="12" t="s">
        <v>1297</v>
      </c>
      <c r="D226" s="12" t="s">
        <v>1297</v>
      </c>
      <c r="E226" t="s">
        <v>1133</v>
      </c>
      <c r="F226" t="s">
        <v>1298</v>
      </c>
      <c r="G226" s="35">
        <v>739571</v>
      </c>
      <c r="H226" t="s">
        <v>219</v>
      </c>
      <c r="I226" s="35">
        <v>938418</v>
      </c>
      <c r="J226" t="s">
        <v>219</v>
      </c>
      <c r="K226" s="14">
        <v>45174.3972222222</v>
      </c>
      <c r="L226" s="14">
        <v>45173.743055555598</v>
      </c>
      <c r="M226" s="15" t="s">
        <v>220</v>
      </c>
      <c r="N226" s="15" t="s">
        <v>220</v>
      </c>
      <c r="O226" s="15" t="s">
        <v>220</v>
      </c>
      <c r="P226" s="15" t="s">
        <v>392</v>
      </c>
      <c r="Q226" s="15" t="s">
        <v>670</v>
      </c>
      <c r="R226" s="15" t="s">
        <v>219</v>
      </c>
      <c r="S226" s="15" t="s">
        <v>334</v>
      </c>
      <c r="T226" s="15" t="s">
        <v>221</v>
      </c>
      <c r="U226" s="15" t="s">
        <v>219</v>
      </c>
      <c r="V226" t="s">
        <v>290</v>
      </c>
      <c r="W226" t="s">
        <v>309</v>
      </c>
      <c r="X226" t="s">
        <v>290</v>
      </c>
      <c r="Y226" t="s">
        <v>309</v>
      </c>
      <c r="Z226" t="s">
        <v>226</v>
      </c>
      <c r="AA226" t="s">
        <v>219</v>
      </c>
      <c r="AB226" t="s">
        <v>226</v>
      </c>
      <c r="AC226" t="s">
        <v>219</v>
      </c>
      <c r="AD226" s="12" t="s">
        <v>1297</v>
      </c>
      <c r="AE226" t="s">
        <v>227</v>
      </c>
      <c r="AF226" s="12" t="s">
        <v>1297</v>
      </c>
      <c r="AG226" t="s">
        <v>1703</v>
      </c>
      <c r="AH226" t="s">
        <v>228</v>
      </c>
      <c r="AI226" s="12" t="s">
        <v>1297</v>
      </c>
      <c r="AJ226" s="12" t="s">
        <v>1297</v>
      </c>
      <c r="AK226" s="12" t="s">
        <v>1297</v>
      </c>
      <c r="AL226" s="12" t="s">
        <v>1297</v>
      </c>
      <c r="AM226" s="12" t="s">
        <v>1297</v>
      </c>
      <c r="AN226" t="s">
        <v>219</v>
      </c>
      <c r="AO226" t="s">
        <v>219</v>
      </c>
      <c r="AP226" t="s">
        <v>229</v>
      </c>
      <c r="AQ226" t="s">
        <v>230</v>
      </c>
      <c r="AR226" t="s">
        <v>247</v>
      </c>
      <c r="AS226" t="s">
        <v>409</v>
      </c>
      <c r="AT226" t="s">
        <v>220</v>
      </c>
      <c r="AU226" t="s">
        <v>233</v>
      </c>
      <c r="AV226" t="s">
        <v>1926</v>
      </c>
      <c r="AW226" t="s">
        <v>219</v>
      </c>
      <c r="AX226" t="s">
        <v>1703</v>
      </c>
      <c r="AY226" t="s">
        <v>219</v>
      </c>
      <c r="AZ226" t="s">
        <v>219</v>
      </c>
      <c r="BA226" t="s">
        <v>219</v>
      </c>
      <c r="BB226" t="s">
        <v>219</v>
      </c>
      <c r="BC226" t="s">
        <v>234</v>
      </c>
      <c r="BD226" s="12" t="s">
        <v>1297</v>
      </c>
      <c r="BE226" t="s">
        <v>267</v>
      </c>
      <c r="BF226" t="s">
        <v>1297</v>
      </c>
      <c r="BG226" t="s">
        <v>1297</v>
      </c>
      <c r="BH226" t="s">
        <v>236</v>
      </c>
      <c r="BI226" t="s">
        <v>410</v>
      </c>
      <c r="BJ226" t="s">
        <v>346</v>
      </c>
      <c r="BK226" t="s">
        <v>1297</v>
      </c>
      <c r="BL226" t="s">
        <v>229</v>
      </c>
      <c r="BM226" t="s">
        <v>219</v>
      </c>
      <c r="BN226" t="s">
        <v>530</v>
      </c>
      <c r="BO226" t="s">
        <v>219</v>
      </c>
      <c r="BP226" t="s">
        <v>219</v>
      </c>
      <c r="BQ226" t="s">
        <v>1297</v>
      </c>
      <c r="BR226" t="s">
        <v>632</v>
      </c>
      <c r="BS226" t="s">
        <v>1703</v>
      </c>
      <c r="BT226" t="s">
        <v>1703</v>
      </c>
      <c r="BU226" t="s">
        <v>219</v>
      </c>
      <c r="BV226" t="s">
        <v>241</v>
      </c>
      <c r="BW226" t="s">
        <v>220</v>
      </c>
      <c r="BX226" t="s">
        <v>219</v>
      </c>
      <c r="BY226">
        <v>800688307863</v>
      </c>
      <c r="BZ226" t="s">
        <v>242</v>
      </c>
      <c r="CA226" t="s">
        <v>1703</v>
      </c>
      <c r="CB226" s="14">
        <v>45175.237168321801</v>
      </c>
      <c r="CC226" t="s">
        <v>1703</v>
      </c>
      <c r="CD226" t="s">
        <v>1703</v>
      </c>
      <c r="CE226">
        <f>IFERROR(VLOOKUP(Table2[[#This Row],[Overall Rep Satisfaction]],$CS$2:$CV$21,2,FALSE),"")</f>
        <v>0</v>
      </c>
      <c r="CF226">
        <f>IFERROR(VLOOKUP(Table2[[#This Row],[Overall Rep Satisfaction]],$CS$2:$CV$21,3,FALSE),"")</f>
        <v>1</v>
      </c>
      <c r="CG226">
        <f>IFERROR(VLOOKUP(Table2[[#This Row],[Overall Rep Satisfaction]],$CS$2:$CV$21,4,FALSE),"")</f>
        <v>0</v>
      </c>
      <c r="CH226">
        <f>IFERROR(SUM(Table2[[#This Row],[Promoter]:[Detractor]],),"")</f>
        <v>1</v>
      </c>
      <c r="CI226" t="str">
        <f>TEXT(MONTH(Table2[[#This Row],[Survey Date]]),"##")&amp;" - "&amp;TEXT(Table2[[#This Row],[Survey Date]],"MMMM")</f>
        <v>9 - September</v>
      </c>
      <c r="CJ226" t="str">
        <f>TEXT(Table2[[#This Row],[Survey Date]],"DD-MMMM")</f>
        <v>05-September</v>
      </c>
      <c r="CK226" t="str">
        <f>"WK "&amp;WEEKNUM(Table2[[#This Row],[Survey Date]],1)</f>
        <v>WK 36</v>
      </c>
      <c r="CL226" t="str">
        <f>VLOOKUP(Table2[[#This Row],[ATTUID]],Roster!C:F,4,FALSE)</f>
        <v>Super 1</v>
      </c>
      <c r="CM226" t="str">
        <f>VLOOKUP(Table2[[#This Row],[ATTUID]],Roster!C:J,8,FALSE)</f>
        <v>agent 1</v>
      </c>
      <c r="CN226" t="str">
        <f>VLOOKUP(Table2[[#This Row],[ATTUID]],Roster!C:X,22,FALSE)</f>
        <v>Wave 1</v>
      </c>
      <c r="CO226">
        <f>IF(Table2[[#This Row],[Request Resolved]]="Yes",1,0)</f>
        <v>1</v>
      </c>
      <c r="CP226">
        <f>IF(Table2[[#This Row],[Request Resolved]]="No",1,0)</f>
        <v>0</v>
      </c>
    </row>
    <row r="227" spans="1:94" x14ac:dyDescent="0.25">
      <c r="A227" s="35">
        <v>237206</v>
      </c>
      <c r="B227" s="12" t="s">
        <v>1297</v>
      </c>
      <c r="C227" s="12" t="s">
        <v>1297</v>
      </c>
      <c r="D227" s="12" t="s">
        <v>1297</v>
      </c>
      <c r="E227" t="s">
        <v>1201</v>
      </c>
      <c r="F227" t="s">
        <v>1367</v>
      </c>
      <c r="G227" s="35">
        <v>334843</v>
      </c>
      <c r="H227" t="s">
        <v>219</v>
      </c>
      <c r="I227" s="35">
        <v>725534</v>
      </c>
      <c r="J227" t="s">
        <v>219</v>
      </c>
      <c r="K227" s="14">
        <v>45174.397916666698</v>
      </c>
      <c r="L227" s="14">
        <v>45173.8215277778</v>
      </c>
      <c r="M227" s="15" t="s">
        <v>220</v>
      </c>
      <c r="N227" s="15" t="s">
        <v>220</v>
      </c>
      <c r="O227" s="15" t="s">
        <v>220</v>
      </c>
      <c r="P227" s="15" t="s">
        <v>671</v>
      </c>
      <c r="Q227" s="15" t="s">
        <v>672</v>
      </c>
      <c r="R227" s="15" t="s">
        <v>219</v>
      </c>
      <c r="S227" s="15" t="s">
        <v>671</v>
      </c>
      <c r="T227" s="15" t="s">
        <v>221</v>
      </c>
      <c r="U227" s="15" t="s">
        <v>219</v>
      </c>
      <c r="V227" t="s">
        <v>265</v>
      </c>
      <c r="W227" t="s">
        <v>225</v>
      </c>
      <c r="X227" t="s">
        <v>265</v>
      </c>
      <c r="Y227" t="s">
        <v>225</v>
      </c>
      <c r="Z227" t="s">
        <v>226</v>
      </c>
      <c r="AA227" t="s">
        <v>219</v>
      </c>
      <c r="AB227" t="s">
        <v>226</v>
      </c>
      <c r="AC227" t="s">
        <v>219</v>
      </c>
      <c r="AD227" s="12" t="s">
        <v>1297</v>
      </c>
      <c r="AE227" t="s">
        <v>227</v>
      </c>
      <c r="AF227" s="12" t="s">
        <v>1297</v>
      </c>
      <c r="AG227" t="s">
        <v>1703</v>
      </c>
      <c r="AH227" t="s">
        <v>228</v>
      </c>
      <c r="AI227" s="12" t="s">
        <v>1297</v>
      </c>
      <c r="AJ227" s="12" t="s">
        <v>1297</v>
      </c>
      <c r="AK227" s="12" t="s">
        <v>1297</v>
      </c>
      <c r="AL227" s="12" t="s">
        <v>1297</v>
      </c>
      <c r="AM227" s="12" t="s">
        <v>1297</v>
      </c>
      <c r="AN227" t="s">
        <v>219</v>
      </c>
      <c r="AO227" t="s">
        <v>219</v>
      </c>
      <c r="AP227" t="s">
        <v>229</v>
      </c>
      <c r="AQ227" t="s">
        <v>230</v>
      </c>
      <c r="AR227" t="s">
        <v>273</v>
      </c>
      <c r="AS227" t="s">
        <v>341</v>
      </c>
      <c r="AT227" t="s">
        <v>229</v>
      </c>
      <c r="AU227" t="s">
        <v>233</v>
      </c>
      <c r="AV227" t="s">
        <v>1927</v>
      </c>
      <c r="AW227" t="s">
        <v>219</v>
      </c>
      <c r="AX227" t="s">
        <v>1703</v>
      </c>
      <c r="AY227" t="s">
        <v>219</v>
      </c>
      <c r="AZ227" t="s">
        <v>219</v>
      </c>
      <c r="BA227" t="s">
        <v>219</v>
      </c>
      <c r="BB227" t="s">
        <v>219</v>
      </c>
      <c r="BC227" t="s">
        <v>234</v>
      </c>
      <c r="BD227" s="12" t="s">
        <v>1297</v>
      </c>
      <c r="BE227" t="s">
        <v>451</v>
      </c>
      <c r="BF227" t="s">
        <v>1297</v>
      </c>
      <c r="BG227" t="s">
        <v>1297</v>
      </c>
      <c r="BH227" t="s">
        <v>305</v>
      </c>
      <c r="BI227" t="s">
        <v>365</v>
      </c>
      <c r="BJ227" t="s">
        <v>277</v>
      </c>
      <c r="BK227" t="s">
        <v>1297</v>
      </c>
      <c r="BL227" t="s">
        <v>229</v>
      </c>
      <c r="BM227" t="s">
        <v>219</v>
      </c>
      <c r="BN227" t="s">
        <v>366</v>
      </c>
      <c r="BO227" t="s">
        <v>219</v>
      </c>
      <c r="BP227" t="s">
        <v>219</v>
      </c>
      <c r="BQ227" t="s">
        <v>1297</v>
      </c>
      <c r="BR227" t="s">
        <v>296</v>
      </c>
      <c r="BS227" t="s">
        <v>1703</v>
      </c>
      <c r="BT227" t="s">
        <v>1703</v>
      </c>
      <c r="BU227" t="s">
        <v>219</v>
      </c>
      <c r="BV227" t="s">
        <v>241</v>
      </c>
      <c r="BW227" t="s">
        <v>220</v>
      </c>
      <c r="BX227" t="s">
        <v>219</v>
      </c>
      <c r="BY227" t="s">
        <v>219</v>
      </c>
      <c r="BZ227" t="s">
        <v>242</v>
      </c>
      <c r="CA227" t="s">
        <v>1703</v>
      </c>
      <c r="CB227" s="14">
        <v>45175.237168321801</v>
      </c>
      <c r="CC227" t="s">
        <v>1703</v>
      </c>
      <c r="CD227" t="s">
        <v>1703</v>
      </c>
      <c r="CE227">
        <f>IFERROR(VLOOKUP(Table2[[#This Row],[Overall Rep Satisfaction]],$CS$2:$CV$21,2,FALSE),"")</f>
        <v>1</v>
      </c>
      <c r="CF227">
        <f>IFERROR(VLOOKUP(Table2[[#This Row],[Overall Rep Satisfaction]],$CS$2:$CV$21,3,FALSE),"")</f>
        <v>0</v>
      </c>
      <c r="CG227">
        <f>IFERROR(VLOOKUP(Table2[[#This Row],[Overall Rep Satisfaction]],$CS$2:$CV$21,4,FALSE),"")</f>
        <v>0</v>
      </c>
      <c r="CH227">
        <f>IFERROR(SUM(Table2[[#This Row],[Promoter]:[Detractor]],),"")</f>
        <v>1</v>
      </c>
      <c r="CI227" t="str">
        <f>TEXT(MONTH(Table2[[#This Row],[Survey Date]]),"##")&amp;" - "&amp;TEXT(Table2[[#This Row],[Survey Date]],"MMMM")</f>
        <v>9 - September</v>
      </c>
      <c r="CJ227" t="str">
        <f>TEXT(Table2[[#This Row],[Survey Date]],"DD-MMMM")</f>
        <v>05-September</v>
      </c>
      <c r="CK227" t="str">
        <f>"WK "&amp;WEEKNUM(Table2[[#This Row],[Survey Date]],1)</f>
        <v>WK 36</v>
      </c>
      <c r="CL227" t="str">
        <f>VLOOKUP(Table2[[#This Row],[ATTUID]],Roster!C:F,4,FALSE)</f>
        <v>Super 6</v>
      </c>
      <c r="CM227" t="str">
        <f>VLOOKUP(Table2[[#This Row],[ATTUID]],Roster!C:J,8,FALSE)</f>
        <v>agent 70</v>
      </c>
      <c r="CN227" t="str">
        <f>VLOOKUP(Table2[[#This Row],[ATTUID]],Roster!C:X,22,FALSE)</f>
        <v>Wave 26</v>
      </c>
      <c r="CO227">
        <f>IF(Table2[[#This Row],[Request Resolved]]="Yes",1,0)</f>
        <v>1</v>
      </c>
      <c r="CP227">
        <f>IF(Table2[[#This Row],[Request Resolved]]="No",1,0)</f>
        <v>0</v>
      </c>
    </row>
    <row r="228" spans="1:94" x14ac:dyDescent="0.25">
      <c r="A228" s="35">
        <v>219206</v>
      </c>
      <c r="B228" s="12" t="s">
        <v>1297</v>
      </c>
      <c r="C228" s="12" t="s">
        <v>1297</v>
      </c>
      <c r="D228" s="12" t="s">
        <v>1297</v>
      </c>
      <c r="E228" t="s">
        <v>1158</v>
      </c>
      <c r="F228" t="s">
        <v>1323</v>
      </c>
      <c r="G228" s="35">
        <v>838304</v>
      </c>
      <c r="H228" t="s">
        <v>219</v>
      </c>
      <c r="I228" s="35">
        <v>730418</v>
      </c>
      <c r="J228" t="s">
        <v>219</v>
      </c>
      <c r="K228" s="14">
        <v>45174.400694444397</v>
      </c>
      <c r="L228" s="14">
        <v>45173.494444444397</v>
      </c>
      <c r="M228" s="15" t="s">
        <v>220</v>
      </c>
      <c r="N228" s="15" t="s">
        <v>220</v>
      </c>
      <c r="O228" s="15" t="s">
        <v>220</v>
      </c>
      <c r="P228" s="15" t="s">
        <v>223</v>
      </c>
      <c r="Q228" s="15" t="s">
        <v>673</v>
      </c>
      <c r="R228" s="15" t="s">
        <v>219</v>
      </c>
      <c r="S228" s="15" t="s">
        <v>223</v>
      </c>
      <c r="T228" s="15" t="s">
        <v>221</v>
      </c>
      <c r="U228" s="15" t="s">
        <v>219</v>
      </c>
      <c r="V228" t="s">
        <v>265</v>
      </c>
      <c r="W228" t="s">
        <v>225</v>
      </c>
      <c r="X228" t="s">
        <v>265</v>
      </c>
      <c r="Y228" t="s">
        <v>225</v>
      </c>
      <c r="Z228" t="s">
        <v>226</v>
      </c>
      <c r="AA228" t="s">
        <v>219</v>
      </c>
      <c r="AB228" t="s">
        <v>226</v>
      </c>
      <c r="AC228" t="s">
        <v>219</v>
      </c>
      <c r="AD228" s="12" t="s">
        <v>1297</v>
      </c>
      <c r="AE228" t="s">
        <v>227</v>
      </c>
      <c r="AF228" s="12" t="s">
        <v>1297</v>
      </c>
      <c r="AG228" t="s">
        <v>1703</v>
      </c>
      <c r="AH228" t="s">
        <v>228</v>
      </c>
      <c r="AI228" s="12" t="s">
        <v>1297</v>
      </c>
      <c r="AJ228" s="12" t="s">
        <v>1297</v>
      </c>
      <c r="AK228" s="12" t="s">
        <v>1297</v>
      </c>
      <c r="AL228" s="12" t="s">
        <v>1297</v>
      </c>
      <c r="AM228" s="12" t="s">
        <v>1297</v>
      </c>
      <c r="AN228" t="s">
        <v>219</v>
      </c>
      <c r="AO228" t="s">
        <v>219</v>
      </c>
      <c r="AP228" t="s">
        <v>229</v>
      </c>
      <c r="AQ228" t="s">
        <v>230</v>
      </c>
      <c r="AR228" t="s">
        <v>247</v>
      </c>
      <c r="AS228" t="s">
        <v>499</v>
      </c>
      <c r="AT228" t="s">
        <v>229</v>
      </c>
      <c r="AU228" t="s">
        <v>233</v>
      </c>
      <c r="AV228" t="s">
        <v>1928</v>
      </c>
      <c r="AW228" t="s">
        <v>219</v>
      </c>
      <c r="AX228" t="s">
        <v>1703</v>
      </c>
      <c r="AY228" t="s">
        <v>219</v>
      </c>
      <c r="AZ228" t="s">
        <v>219</v>
      </c>
      <c r="BA228" t="s">
        <v>219</v>
      </c>
      <c r="BB228" t="s">
        <v>219</v>
      </c>
      <c r="BC228" t="s">
        <v>234</v>
      </c>
      <c r="BD228" s="12" t="s">
        <v>1297</v>
      </c>
      <c r="BE228" t="s">
        <v>267</v>
      </c>
      <c r="BF228" t="s">
        <v>1297</v>
      </c>
      <c r="BG228" t="s">
        <v>1297</v>
      </c>
      <c r="BH228" t="s">
        <v>305</v>
      </c>
      <c r="BI228" t="s">
        <v>318</v>
      </c>
      <c r="BJ228" t="s">
        <v>346</v>
      </c>
      <c r="BK228" t="s">
        <v>1297</v>
      </c>
      <c r="BL228" t="s">
        <v>229</v>
      </c>
      <c r="BM228" t="s">
        <v>219</v>
      </c>
      <c r="BN228" t="s">
        <v>319</v>
      </c>
      <c r="BO228" t="s">
        <v>219</v>
      </c>
      <c r="BP228" t="s">
        <v>219</v>
      </c>
      <c r="BQ228" t="s">
        <v>1297</v>
      </c>
      <c r="BR228" t="s">
        <v>240</v>
      </c>
      <c r="BS228" t="s">
        <v>1703</v>
      </c>
      <c r="BT228" t="s">
        <v>1703</v>
      </c>
      <c r="BU228" t="s">
        <v>219</v>
      </c>
      <c r="BV228" t="s">
        <v>241</v>
      </c>
      <c r="BW228" t="s">
        <v>220</v>
      </c>
      <c r="BX228" t="s">
        <v>219</v>
      </c>
      <c r="BY228">
        <v>790205963821</v>
      </c>
      <c r="BZ228" t="s">
        <v>242</v>
      </c>
      <c r="CA228" t="s">
        <v>1703</v>
      </c>
      <c r="CB228" s="14">
        <v>45175.237168321801</v>
      </c>
      <c r="CC228" t="s">
        <v>1703</v>
      </c>
      <c r="CD228" t="s">
        <v>1703</v>
      </c>
      <c r="CE228">
        <f>IFERROR(VLOOKUP(Table2[[#This Row],[Overall Rep Satisfaction]],$CS$2:$CV$21,2,FALSE),"")</f>
        <v>1</v>
      </c>
      <c r="CF228">
        <f>IFERROR(VLOOKUP(Table2[[#This Row],[Overall Rep Satisfaction]],$CS$2:$CV$21,3,FALSE),"")</f>
        <v>0</v>
      </c>
      <c r="CG228">
        <f>IFERROR(VLOOKUP(Table2[[#This Row],[Overall Rep Satisfaction]],$CS$2:$CV$21,4,FALSE),"")</f>
        <v>0</v>
      </c>
      <c r="CH228">
        <f>IFERROR(SUM(Table2[[#This Row],[Promoter]:[Detractor]],),"")</f>
        <v>1</v>
      </c>
      <c r="CI228" t="str">
        <f>TEXT(MONTH(Table2[[#This Row],[Survey Date]]),"##")&amp;" - "&amp;TEXT(Table2[[#This Row],[Survey Date]],"MMMM")</f>
        <v>9 - September</v>
      </c>
      <c r="CJ228" t="str">
        <f>TEXT(Table2[[#This Row],[Survey Date]],"DD-MMMM")</f>
        <v>05-September</v>
      </c>
      <c r="CK228" t="str">
        <f>"WK "&amp;WEEKNUM(Table2[[#This Row],[Survey Date]],1)</f>
        <v>WK 36</v>
      </c>
      <c r="CL228" t="str">
        <f>VLOOKUP(Table2[[#This Row],[ATTUID]],Roster!C:F,4,FALSE)</f>
        <v>Super 8</v>
      </c>
      <c r="CM228" t="str">
        <f>VLOOKUP(Table2[[#This Row],[ATTUID]],Roster!C:J,8,FALSE)</f>
        <v>agent 26</v>
      </c>
      <c r="CN228" t="str">
        <f>VLOOKUP(Table2[[#This Row],[ATTUID]],Roster!C:X,22,FALSE)</f>
        <v>Wave 17</v>
      </c>
      <c r="CO228">
        <f>IF(Table2[[#This Row],[Request Resolved]]="Yes",1,0)</f>
        <v>1</v>
      </c>
      <c r="CP228">
        <f>IF(Table2[[#This Row],[Request Resolved]]="No",1,0)</f>
        <v>0</v>
      </c>
    </row>
    <row r="229" spans="1:94" x14ac:dyDescent="0.25">
      <c r="A229" s="35">
        <v>520206</v>
      </c>
      <c r="B229" s="12" t="s">
        <v>1297</v>
      </c>
      <c r="C229" s="12" t="s">
        <v>1297</v>
      </c>
      <c r="D229" s="12" t="s">
        <v>1297</v>
      </c>
      <c r="E229" t="s">
        <v>1182</v>
      </c>
      <c r="F229" t="s">
        <v>1347</v>
      </c>
      <c r="G229" s="35">
        <v>518616</v>
      </c>
      <c r="H229" t="s">
        <v>219</v>
      </c>
      <c r="I229" s="35">
        <v>712188</v>
      </c>
      <c r="J229" t="s">
        <v>219</v>
      </c>
      <c r="K229" s="14">
        <v>45174.400694444397</v>
      </c>
      <c r="L229" s="14">
        <v>45173.4909722222</v>
      </c>
      <c r="M229" s="15" t="s">
        <v>220</v>
      </c>
      <c r="N229" s="15" t="s">
        <v>220</v>
      </c>
      <c r="O229" s="15" t="s">
        <v>220</v>
      </c>
      <c r="P229" s="15" t="s">
        <v>223</v>
      </c>
      <c r="Q229" s="15" t="s">
        <v>219</v>
      </c>
      <c r="R229" s="15" t="s">
        <v>219</v>
      </c>
      <c r="S229" s="15" t="s">
        <v>223</v>
      </c>
      <c r="T229" s="15" t="s">
        <v>221</v>
      </c>
      <c r="U229" s="15" t="s">
        <v>219</v>
      </c>
      <c r="V229" t="s">
        <v>265</v>
      </c>
      <c r="W229" t="s">
        <v>225</v>
      </c>
      <c r="X229" t="s">
        <v>265</v>
      </c>
      <c r="Y229" t="s">
        <v>225</v>
      </c>
      <c r="Z229" t="s">
        <v>226</v>
      </c>
      <c r="AA229" t="s">
        <v>219</v>
      </c>
      <c r="AB229" t="s">
        <v>226</v>
      </c>
      <c r="AC229" t="s">
        <v>219</v>
      </c>
      <c r="AD229" s="12" t="s">
        <v>1297</v>
      </c>
      <c r="AE229" t="s">
        <v>227</v>
      </c>
      <c r="AF229" s="12" t="s">
        <v>1297</v>
      </c>
      <c r="AG229" t="s">
        <v>1703</v>
      </c>
      <c r="AH229" t="s">
        <v>228</v>
      </c>
      <c r="AI229" s="12" t="s">
        <v>1297</v>
      </c>
      <c r="AJ229" s="12" t="s">
        <v>1297</v>
      </c>
      <c r="AK229" s="12" t="s">
        <v>1297</v>
      </c>
      <c r="AL229" s="12" t="s">
        <v>1297</v>
      </c>
      <c r="AM229" s="12" t="s">
        <v>1297</v>
      </c>
      <c r="AN229" t="s">
        <v>219</v>
      </c>
      <c r="AO229" t="s">
        <v>219</v>
      </c>
      <c r="AP229" t="s">
        <v>229</v>
      </c>
      <c r="AQ229" t="s">
        <v>230</v>
      </c>
      <c r="AR229" t="s">
        <v>281</v>
      </c>
      <c r="AS229" t="s">
        <v>505</v>
      </c>
      <c r="AT229" t="s">
        <v>220</v>
      </c>
      <c r="AU229" t="s">
        <v>233</v>
      </c>
      <c r="AV229" t="s">
        <v>1929</v>
      </c>
      <c r="AW229" t="s">
        <v>219</v>
      </c>
      <c r="AX229" t="s">
        <v>1703</v>
      </c>
      <c r="AY229" t="s">
        <v>219</v>
      </c>
      <c r="AZ229" t="s">
        <v>219</v>
      </c>
      <c r="BA229" t="s">
        <v>219</v>
      </c>
      <c r="BB229" t="s">
        <v>219</v>
      </c>
      <c r="BC229" t="s">
        <v>234</v>
      </c>
      <c r="BD229" s="12" t="s">
        <v>1297</v>
      </c>
      <c r="BE229" t="s">
        <v>267</v>
      </c>
      <c r="BF229" t="s">
        <v>1297</v>
      </c>
      <c r="BG229" t="s">
        <v>1297</v>
      </c>
      <c r="BH229" t="s">
        <v>300</v>
      </c>
      <c r="BI229" t="s">
        <v>301</v>
      </c>
      <c r="BJ229" t="s">
        <v>302</v>
      </c>
      <c r="BK229" t="s">
        <v>1297</v>
      </c>
      <c r="BL229" t="s">
        <v>229</v>
      </c>
      <c r="BM229" t="s">
        <v>219</v>
      </c>
      <c r="BN229" t="s">
        <v>572</v>
      </c>
      <c r="BO229" t="s">
        <v>219</v>
      </c>
      <c r="BP229" t="s">
        <v>219</v>
      </c>
      <c r="BQ229" t="s">
        <v>1297</v>
      </c>
      <c r="BR229" t="s">
        <v>279</v>
      </c>
      <c r="BS229" t="s">
        <v>1703</v>
      </c>
      <c r="BT229" t="s">
        <v>1703</v>
      </c>
      <c r="BU229" t="s">
        <v>219</v>
      </c>
      <c r="BV229" t="s">
        <v>241</v>
      </c>
      <c r="BW229" t="s">
        <v>220</v>
      </c>
      <c r="BX229" t="s">
        <v>219</v>
      </c>
      <c r="BY229">
        <v>800231035143</v>
      </c>
      <c r="BZ229" t="s">
        <v>242</v>
      </c>
      <c r="CA229" t="s">
        <v>1703</v>
      </c>
      <c r="CB229" s="14">
        <v>45176.2493334838</v>
      </c>
      <c r="CC229" t="s">
        <v>1703</v>
      </c>
      <c r="CD229" t="s">
        <v>1703</v>
      </c>
      <c r="CE229">
        <f>IFERROR(VLOOKUP(Table2[[#This Row],[Overall Rep Satisfaction]],$CS$2:$CV$21,2,FALSE),"")</f>
        <v>1</v>
      </c>
      <c r="CF229">
        <f>IFERROR(VLOOKUP(Table2[[#This Row],[Overall Rep Satisfaction]],$CS$2:$CV$21,3,FALSE),"")</f>
        <v>0</v>
      </c>
      <c r="CG229">
        <f>IFERROR(VLOOKUP(Table2[[#This Row],[Overall Rep Satisfaction]],$CS$2:$CV$21,4,FALSE),"")</f>
        <v>0</v>
      </c>
      <c r="CH229">
        <f>IFERROR(SUM(Table2[[#This Row],[Promoter]:[Detractor]],),"")</f>
        <v>1</v>
      </c>
      <c r="CI229" t="str">
        <f>TEXT(MONTH(Table2[[#This Row],[Survey Date]]),"##")&amp;" - "&amp;TEXT(Table2[[#This Row],[Survey Date]],"MMMM")</f>
        <v>9 - September</v>
      </c>
      <c r="CJ229" t="str">
        <f>TEXT(Table2[[#This Row],[Survey Date]],"DD-MMMM")</f>
        <v>05-September</v>
      </c>
      <c r="CK229" t="str">
        <f>"WK "&amp;WEEKNUM(Table2[[#This Row],[Survey Date]],1)</f>
        <v>WK 36</v>
      </c>
      <c r="CL229" t="str">
        <f>VLOOKUP(Table2[[#This Row],[ATTUID]],Roster!C:F,4,FALSE)</f>
        <v>Super 8</v>
      </c>
      <c r="CM229" t="str">
        <f>VLOOKUP(Table2[[#This Row],[ATTUID]],Roster!C:J,8,FALSE)</f>
        <v>agent 50</v>
      </c>
      <c r="CN229" t="str">
        <f>VLOOKUP(Table2[[#This Row],[ATTUID]],Roster!C:X,22,FALSE)</f>
        <v>Wave 24</v>
      </c>
      <c r="CO229">
        <f>IF(Table2[[#This Row],[Request Resolved]]="Yes",1,0)</f>
        <v>1</v>
      </c>
      <c r="CP229">
        <f>IF(Table2[[#This Row],[Request Resolved]]="No",1,0)</f>
        <v>0</v>
      </c>
    </row>
    <row r="230" spans="1:94" x14ac:dyDescent="0.25">
      <c r="A230" s="35">
        <v>642206</v>
      </c>
      <c r="B230" s="12" t="s">
        <v>1297</v>
      </c>
      <c r="C230" s="12" t="s">
        <v>1297</v>
      </c>
      <c r="D230" s="12" t="s">
        <v>1297</v>
      </c>
      <c r="E230" t="s">
        <v>1275</v>
      </c>
      <c r="F230" t="s">
        <v>1449</v>
      </c>
      <c r="G230" s="35">
        <v>868937</v>
      </c>
      <c r="H230" t="s">
        <v>219</v>
      </c>
      <c r="I230" s="35">
        <v>403188</v>
      </c>
      <c r="J230" t="s">
        <v>219</v>
      </c>
      <c r="K230" s="14">
        <v>45174.411805555603</v>
      </c>
      <c r="L230" s="14">
        <v>45173.629861111098</v>
      </c>
      <c r="M230" s="15" t="s">
        <v>220</v>
      </c>
      <c r="N230" s="15" t="s">
        <v>220</v>
      </c>
      <c r="O230" s="15" t="s">
        <v>220</v>
      </c>
      <c r="P230" s="15" t="s">
        <v>223</v>
      </c>
      <c r="Q230" s="15" t="s">
        <v>674</v>
      </c>
      <c r="R230" s="15" t="s">
        <v>219</v>
      </c>
      <c r="S230" s="15" t="s">
        <v>223</v>
      </c>
      <c r="T230" s="15" t="s">
        <v>221</v>
      </c>
      <c r="U230" s="15" t="s">
        <v>219</v>
      </c>
      <c r="V230" t="s">
        <v>265</v>
      </c>
      <c r="W230" t="s">
        <v>225</v>
      </c>
      <c r="X230" t="s">
        <v>265</v>
      </c>
      <c r="Y230" t="s">
        <v>225</v>
      </c>
      <c r="Z230" t="s">
        <v>226</v>
      </c>
      <c r="AA230" t="s">
        <v>219</v>
      </c>
      <c r="AB230" t="s">
        <v>226</v>
      </c>
      <c r="AC230" t="s">
        <v>219</v>
      </c>
      <c r="AD230" s="12" t="s">
        <v>1297</v>
      </c>
      <c r="AE230" t="s">
        <v>227</v>
      </c>
      <c r="AF230" s="12" t="s">
        <v>1297</v>
      </c>
      <c r="AG230" t="s">
        <v>1703</v>
      </c>
      <c r="AH230" t="s">
        <v>228</v>
      </c>
      <c r="AI230" s="12" t="s">
        <v>1297</v>
      </c>
      <c r="AJ230" s="12" t="s">
        <v>1297</v>
      </c>
      <c r="AK230" s="12" t="s">
        <v>1297</v>
      </c>
      <c r="AL230" s="12" t="s">
        <v>1297</v>
      </c>
      <c r="AM230" s="12" t="s">
        <v>1297</v>
      </c>
      <c r="AN230" t="s">
        <v>219</v>
      </c>
      <c r="AO230" t="s">
        <v>219</v>
      </c>
      <c r="AP230" t="s">
        <v>229</v>
      </c>
      <c r="AQ230" t="s">
        <v>230</v>
      </c>
      <c r="AR230" t="s">
        <v>281</v>
      </c>
      <c r="AS230" t="s">
        <v>355</v>
      </c>
      <c r="AT230" t="s">
        <v>220</v>
      </c>
      <c r="AU230" t="s">
        <v>233</v>
      </c>
      <c r="AV230" t="s">
        <v>1930</v>
      </c>
      <c r="AW230" t="s">
        <v>219</v>
      </c>
      <c r="AX230" t="s">
        <v>1703</v>
      </c>
      <c r="AY230" t="s">
        <v>219</v>
      </c>
      <c r="AZ230" t="s">
        <v>219</v>
      </c>
      <c r="BA230" t="s">
        <v>219</v>
      </c>
      <c r="BB230" t="s">
        <v>219</v>
      </c>
      <c r="BC230" t="s">
        <v>234</v>
      </c>
      <c r="BD230" s="12" t="s">
        <v>1297</v>
      </c>
      <c r="BE230" t="s">
        <v>235</v>
      </c>
      <c r="BF230" t="s">
        <v>1297</v>
      </c>
      <c r="BG230" t="s">
        <v>1297</v>
      </c>
      <c r="BH230" t="s">
        <v>260</v>
      </c>
      <c r="BI230" t="s">
        <v>260</v>
      </c>
      <c r="BJ230" t="s">
        <v>302</v>
      </c>
      <c r="BK230" t="s">
        <v>1297</v>
      </c>
      <c r="BL230" t="s">
        <v>229</v>
      </c>
      <c r="BM230" t="s">
        <v>219</v>
      </c>
      <c r="BN230" t="s">
        <v>363</v>
      </c>
      <c r="BO230" t="s">
        <v>219</v>
      </c>
      <c r="BP230" t="s">
        <v>219</v>
      </c>
      <c r="BQ230" t="s">
        <v>1297</v>
      </c>
      <c r="BR230" t="s">
        <v>240</v>
      </c>
      <c r="BS230" t="s">
        <v>1703</v>
      </c>
      <c r="BT230" t="s">
        <v>1703</v>
      </c>
      <c r="BU230" t="s">
        <v>219</v>
      </c>
      <c r="BV230" t="s">
        <v>241</v>
      </c>
      <c r="BW230" t="s">
        <v>220</v>
      </c>
      <c r="BX230" t="s">
        <v>219</v>
      </c>
      <c r="BY230">
        <v>800464951232</v>
      </c>
      <c r="BZ230" t="s">
        <v>242</v>
      </c>
      <c r="CA230" t="s">
        <v>1703</v>
      </c>
      <c r="CB230" s="14">
        <v>45175.237168321801</v>
      </c>
      <c r="CC230" t="s">
        <v>1703</v>
      </c>
      <c r="CD230" t="s">
        <v>1703</v>
      </c>
      <c r="CE230">
        <f>IFERROR(VLOOKUP(Table2[[#This Row],[Overall Rep Satisfaction]],$CS$2:$CV$21,2,FALSE),"")</f>
        <v>1</v>
      </c>
      <c r="CF230">
        <f>IFERROR(VLOOKUP(Table2[[#This Row],[Overall Rep Satisfaction]],$CS$2:$CV$21,3,FALSE),"")</f>
        <v>0</v>
      </c>
      <c r="CG230">
        <f>IFERROR(VLOOKUP(Table2[[#This Row],[Overall Rep Satisfaction]],$CS$2:$CV$21,4,FALSE),"")</f>
        <v>0</v>
      </c>
      <c r="CH230">
        <f>IFERROR(SUM(Table2[[#This Row],[Promoter]:[Detractor]],),"")</f>
        <v>1</v>
      </c>
      <c r="CI230" t="str">
        <f>TEXT(MONTH(Table2[[#This Row],[Survey Date]]),"##")&amp;" - "&amp;TEXT(Table2[[#This Row],[Survey Date]],"MMMM")</f>
        <v>9 - September</v>
      </c>
      <c r="CJ230" t="str">
        <f>TEXT(Table2[[#This Row],[Survey Date]],"DD-MMMM")</f>
        <v>05-September</v>
      </c>
      <c r="CK230" t="str">
        <f>"WK "&amp;WEEKNUM(Table2[[#This Row],[Survey Date]],1)</f>
        <v>WK 36</v>
      </c>
      <c r="CL230" t="str">
        <f>VLOOKUP(Table2[[#This Row],[ATTUID]],Roster!C:F,4,FALSE)</f>
        <v>Super 1</v>
      </c>
      <c r="CM230" t="str">
        <f>VLOOKUP(Table2[[#This Row],[ATTUID]],Roster!C:J,8,FALSE)</f>
        <v>agent 152</v>
      </c>
      <c r="CN230" t="str">
        <f>VLOOKUP(Table2[[#This Row],[ATTUID]],Roster!C:X,22,FALSE)</f>
        <v>Wave 4</v>
      </c>
      <c r="CO230">
        <f>IF(Table2[[#This Row],[Request Resolved]]="Yes",1,0)</f>
        <v>1</v>
      </c>
      <c r="CP230">
        <f>IF(Table2[[#This Row],[Request Resolved]]="No",1,0)</f>
        <v>0</v>
      </c>
    </row>
    <row r="231" spans="1:94" x14ac:dyDescent="0.25">
      <c r="A231" s="35">
        <v>523206</v>
      </c>
      <c r="B231" s="12" t="s">
        <v>1297</v>
      </c>
      <c r="C231" s="12" t="s">
        <v>1297</v>
      </c>
      <c r="D231" s="12" t="s">
        <v>1297</v>
      </c>
      <c r="E231" t="s">
        <v>1160</v>
      </c>
      <c r="F231" t="s">
        <v>1325</v>
      </c>
      <c r="G231" s="35">
        <v>299989</v>
      </c>
      <c r="H231" t="s">
        <v>219</v>
      </c>
      <c r="I231" s="35">
        <v>954188</v>
      </c>
      <c r="J231" t="s">
        <v>219</v>
      </c>
      <c r="K231" s="14">
        <v>45174.4152777778</v>
      </c>
      <c r="L231" s="14">
        <v>45173.536805555603</v>
      </c>
      <c r="M231" s="15" t="s">
        <v>220</v>
      </c>
      <c r="N231" s="15" t="s">
        <v>220</v>
      </c>
      <c r="O231" s="15" t="s">
        <v>220</v>
      </c>
      <c r="P231" s="15" t="s">
        <v>334</v>
      </c>
      <c r="Q231" s="15" t="s">
        <v>219</v>
      </c>
      <c r="R231" s="15" t="s">
        <v>219</v>
      </c>
      <c r="S231" s="15" t="s">
        <v>223</v>
      </c>
      <c r="T231" s="15" t="s">
        <v>221</v>
      </c>
      <c r="U231" s="15" t="s">
        <v>219</v>
      </c>
      <c r="V231" t="s">
        <v>309</v>
      </c>
      <c r="W231" t="s">
        <v>225</v>
      </c>
      <c r="X231" t="s">
        <v>309</v>
      </c>
      <c r="Y231" t="s">
        <v>225</v>
      </c>
      <c r="Z231" t="s">
        <v>226</v>
      </c>
      <c r="AA231" t="s">
        <v>219</v>
      </c>
      <c r="AB231" t="s">
        <v>226</v>
      </c>
      <c r="AC231" t="s">
        <v>219</v>
      </c>
      <c r="AD231" s="12" t="s">
        <v>1297</v>
      </c>
      <c r="AE231" t="s">
        <v>227</v>
      </c>
      <c r="AF231" s="12" t="s">
        <v>1297</v>
      </c>
      <c r="AG231" t="s">
        <v>1703</v>
      </c>
      <c r="AH231" t="s">
        <v>228</v>
      </c>
      <c r="AI231" s="12" t="s">
        <v>1297</v>
      </c>
      <c r="AJ231" s="12" t="s">
        <v>1297</v>
      </c>
      <c r="AK231" s="12" t="s">
        <v>1297</v>
      </c>
      <c r="AL231" s="12" t="s">
        <v>1297</v>
      </c>
      <c r="AM231" s="12" t="s">
        <v>1297</v>
      </c>
      <c r="AN231" t="s">
        <v>219</v>
      </c>
      <c r="AO231" t="s">
        <v>219</v>
      </c>
      <c r="AP231" t="s">
        <v>229</v>
      </c>
      <c r="AQ231" t="s">
        <v>230</v>
      </c>
      <c r="AR231" t="s">
        <v>281</v>
      </c>
      <c r="AS231" t="s">
        <v>505</v>
      </c>
      <c r="AT231" t="s">
        <v>220</v>
      </c>
      <c r="AU231" t="s">
        <v>233</v>
      </c>
      <c r="AV231" t="s">
        <v>1931</v>
      </c>
      <c r="AW231" t="s">
        <v>219</v>
      </c>
      <c r="AX231" t="s">
        <v>1703</v>
      </c>
      <c r="AY231" t="s">
        <v>219</v>
      </c>
      <c r="AZ231" t="s">
        <v>219</v>
      </c>
      <c r="BA231" t="s">
        <v>219</v>
      </c>
      <c r="BB231" t="s">
        <v>219</v>
      </c>
      <c r="BC231" t="s">
        <v>234</v>
      </c>
      <c r="BD231" s="12" t="s">
        <v>1297</v>
      </c>
      <c r="BE231" t="s">
        <v>267</v>
      </c>
      <c r="BF231" t="s">
        <v>1297</v>
      </c>
      <c r="BG231" t="s">
        <v>1297</v>
      </c>
      <c r="BH231" t="s">
        <v>486</v>
      </c>
      <c r="BI231" t="s">
        <v>487</v>
      </c>
      <c r="BJ231" t="s">
        <v>302</v>
      </c>
      <c r="BK231" t="s">
        <v>1297</v>
      </c>
      <c r="BL231" t="s">
        <v>229</v>
      </c>
      <c r="BM231" t="s">
        <v>219</v>
      </c>
      <c r="BN231" t="s">
        <v>488</v>
      </c>
      <c r="BO231" t="s">
        <v>219</v>
      </c>
      <c r="BP231" t="s">
        <v>219</v>
      </c>
      <c r="BQ231" t="s">
        <v>1297</v>
      </c>
      <c r="BR231" t="s">
        <v>240</v>
      </c>
      <c r="BS231" t="s">
        <v>1703</v>
      </c>
      <c r="BT231" t="s">
        <v>1703</v>
      </c>
      <c r="BU231" t="s">
        <v>219</v>
      </c>
      <c r="BV231" t="s">
        <v>241</v>
      </c>
      <c r="BW231" t="s">
        <v>220</v>
      </c>
      <c r="BX231" t="s">
        <v>219</v>
      </c>
      <c r="BY231" t="s">
        <v>219</v>
      </c>
      <c r="BZ231" t="s">
        <v>242</v>
      </c>
      <c r="CA231" t="s">
        <v>1703</v>
      </c>
      <c r="CB231" s="14">
        <v>45176.2493334838</v>
      </c>
      <c r="CC231" t="s">
        <v>1703</v>
      </c>
      <c r="CD231" t="s">
        <v>1703</v>
      </c>
      <c r="CE231">
        <f>IFERROR(VLOOKUP(Table2[[#This Row],[Overall Rep Satisfaction]],$CS$2:$CV$21,2,FALSE),"")</f>
        <v>1</v>
      </c>
      <c r="CF231">
        <f>IFERROR(VLOOKUP(Table2[[#This Row],[Overall Rep Satisfaction]],$CS$2:$CV$21,3,FALSE),"")</f>
        <v>0</v>
      </c>
      <c r="CG231">
        <f>IFERROR(VLOOKUP(Table2[[#This Row],[Overall Rep Satisfaction]],$CS$2:$CV$21,4,FALSE),"")</f>
        <v>0</v>
      </c>
      <c r="CH231">
        <f>IFERROR(SUM(Table2[[#This Row],[Promoter]:[Detractor]],),"")</f>
        <v>1</v>
      </c>
      <c r="CI231" t="str">
        <f>TEXT(MONTH(Table2[[#This Row],[Survey Date]]),"##")&amp;" - "&amp;TEXT(Table2[[#This Row],[Survey Date]],"MMMM")</f>
        <v>9 - September</v>
      </c>
      <c r="CJ231" t="str">
        <f>TEXT(Table2[[#This Row],[Survey Date]],"DD-MMMM")</f>
        <v>05-September</v>
      </c>
      <c r="CK231" t="str">
        <f>"WK "&amp;WEEKNUM(Table2[[#This Row],[Survey Date]],1)</f>
        <v>WK 36</v>
      </c>
      <c r="CL231" t="str">
        <f>VLOOKUP(Table2[[#This Row],[ATTUID]],Roster!C:F,4,FALSE)</f>
        <v>Super 5</v>
      </c>
      <c r="CM231" t="str">
        <f>VLOOKUP(Table2[[#This Row],[ATTUID]],Roster!C:J,8,FALSE)</f>
        <v>agent 28</v>
      </c>
      <c r="CN231" t="str">
        <f>VLOOKUP(Table2[[#This Row],[ATTUID]],Roster!C:X,22,FALSE)</f>
        <v>Wave 17</v>
      </c>
      <c r="CO231">
        <f>IF(Table2[[#This Row],[Request Resolved]]="Yes",1,0)</f>
        <v>1</v>
      </c>
      <c r="CP231">
        <f>IF(Table2[[#This Row],[Request Resolved]]="No",1,0)</f>
        <v>0</v>
      </c>
    </row>
    <row r="232" spans="1:94" x14ac:dyDescent="0.25">
      <c r="A232" s="35">
        <v>641206</v>
      </c>
      <c r="B232" s="12" t="s">
        <v>1297</v>
      </c>
      <c r="C232" s="12" t="s">
        <v>1297</v>
      </c>
      <c r="D232" s="12" t="s">
        <v>1297</v>
      </c>
      <c r="E232" t="s">
        <v>1211</v>
      </c>
      <c r="F232" t="s">
        <v>1377</v>
      </c>
      <c r="G232" s="35">
        <v>137716</v>
      </c>
      <c r="H232" t="s">
        <v>219</v>
      </c>
      <c r="I232" s="35">
        <v>614697</v>
      </c>
      <c r="J232" t="s">
        <v>219</v>
      </c>
      <c r="K232" s="14">
        <v>45174.415972222203</v>
      </c>
      <c r="L232" s="14">
        <v>45173.836805555598</v>
      </c>
      <c r="M232" s="15" t="s">
        <v>220</v>
      </c>
      <c r="N232" s="15" t="s">
        <v>229</v>
      </c>
      <c r="O232" s="15" t="s">
        <v>220</v>
      </c>
      <c r="P232" s="15" t="s">
        <v>255</v>
      </c>
      <c r="Q232" s="15" t="s">
        <v>675</v>
      </c>
      <c r="R232" s="15" t="s">
        <v>219</v>
      </c>
      <c r="S232" s="15" t="s">
        <v>334</v>
      </c>
      <c r="T232" s="15" t="s">
        <v>676</v>
      </c>
      <c r="U232" s="15" t="s">
        <v>219</v>
      </c>
      <c r="V232" t="s">
        <v>257</v>
      </c>
      <c r="W232" t="s">
        <v>309</v>
      </c>
      <c r="X232" t="s">
        <v>257</v>
      </c>
      <c r="Y232" t="s">
        <v>309</v>
      </c>
      <c r="Z232" t="s">
        <v>317</v>
      </c>
      <c r="AA232" t="s">
        <v>219</v>
      </c>
      <c r="AB232" t="s">
        <v>317</v>
      </c>
      <c r="AC232" t="s">
        <v>219</v>
      </c>
      <c r="AD232" s="12" t="s">
        <v>1297</v>
      </c>
      <c r="AE232" t="s">
        <v>227</v>
      </c>
      <c r="AF232" s="12" t="s">
        <v>1297</v>
      </c>
      <c r="AG232" t="s">
        <v>1703</v>
      </c>
      <c r="AH232" t="s">
        <v>228</v>
      </c>
      <c r="AI232" s="12" t="s">
        <v>1297</v>
      </c>
      <c r="AJ232" s="12" t="s">
        <v>1297</v>
      </c>
      <c r="AK232" s="12" t="s">
        <v>1297</v>
      </c>
      <c r="AL232" s="12" t="s">
        <v>1297</v>
      </c>
      <c r="AM232" s="12" t="s">
        <v>1297</v>
      </c>
      <c r="AN232" t="s">
        <v>219</v>
      </c>
      <c r="AO232" t="s">
        <v>219</v>
      </c>
      <c r="AP232" t="s">
        <v>229</v>
      </c>
      <c r="AQ232" t="s">
        <v>230</v>
      </c>
      <c r="AR232" t="s">
        <v>247</v>
      </c>
      <c r="AS232" t="s">
        <v>383</v>
      </c>
      <c r="AT232" t="s">
        <v>229</v>
      </c>
      <c r="AU232" t="s">
        <v>233</v>
      </c>
      <c r="AV232" t="s">
        <v>1932</v>
      </c>
      <c r="AW232" t="s">
        <v>2367</v>
      </c>
      <c r="AX232" t="s">
        <v>1703</v>
      </c>
      <c r="AY232" t="s">
        <v>219</v>
      </c>
      <c r="AZ232" t="s">
        <v>479</v>
      </c>
      <c r="BA232" t="s">
        <v>677</v>
      </c>
      <c r="BB232" t="s">
        <v>678</v>
      </c>
      <c r="BC232" t="s">
        <v>234</v>
      </c>
      <c r="BD232" s="12" t="s">
        <v>1297</v>
      </c>
      <c r="BE232" t="s">
        <v>304</v>
      </c>
      <c r="BF232" t="s">
        <v>1297</v>
      </c>
      <c r="BG232" t="s">
        <v>1297</v>
      </c>
      <c r="BH232" t="s">
        <v>543</v>
      </c>
      <c r="BI232" t="s">
        <v>607</v>
      </c>
      <c r="BJ232" t="s">
        <v>384</v>
      </c>
      <c r="BK232" t="s">
        <v>1297</v>
      </c>
      <c r="BL232" t="s">
        <v>220</v>
      </c>
      <c r="BM232" t="s">
        <v>219</v>
      </c>
      <c r="BN232" t="s">
        <v>608</v>
      </c>
      <c r="BO232" t="s">
        <v>219</v>
      </c>
      <c r="BP232" t="s">
        <v>219</v>
      </c>
      <c r="BQ232" t="s">
        <v>1297</v>
      </c>
      <c r="BR232" t="s">
        <v>279</v>
      </c>
      <c r="BS232" t="s">
        <v>1703</v>
      </c>
      <c r="BT232" t="s">
        <v>1703</v>
      </c>
      <c r="BU232" t="s">
        <v>219</v>
      </c>
      <c r="BV232" t="s">
        <v>241</v>
      </c>
      <c r="BW232" t="s">
        <v>220</v>
      </c>
      <c r="BX232" t="s">
        <v>219</v>
      </c>
      <c r="BY232">
        <v>800513927497</v>
      </c>
      <c r="BZ232" t="s">
        <v>242</v>
      </c>
      <c r="CA232" t="s">
        <v>1703</v>
      </c>
      <c r="CB232" s="14">
        <v>45175.237168321801</v>
      </c>
      <c r="CC232" t="s">
        <v>1703</v>
      </c>
      <c r="CD232" t="s">
        <v>1703</v>
      </c>
      <c r="CE232">
        <f>IFERROR(VLOOKUP(Table2[[#This Row],[Overall Rep Satisfaction]],$CS$2:$CV$21,2,FALSE),"")</f>
        <v>0</v>
      </c>
      <c r="CF232">
        <f>IFERROR(VLOOKUP(Table2[[#This Row],[Overall Rep Satisfaction]],$CS$2:$CV$21,3,FALSE),"")</f>
        <v>1</v>
      </c>
      <c r="CG232">
        <f>IFERROR(VLOOKUP(Table2[[#This Row],[Overall Rep Satisfaction]],$CS$2:$CV$21,4,FALSE),"")</f>
        <v>0</v>
      </c>
      <c r="CH232">
        <f>IFERROR(SUM(Table2[[#This Row],[Promoter]:[Detractor]],),"")</f>
        <v>1</v>
      </c>
      <c r="CI232" t="str">
        <f>TEXT(MONTH(Table2[[#This Row],[Survey Date]]),"##")&amp;" - "&amp;TEXT(Table2[[#This Row],[Survey Date]],"MMMM")</f>
        <v>9 - September</v>
      </c>
      <c r="CJ232" t="str">
        <f>TEXT(Table2[[#This Row],[Survey Date]],"DD-MMMM")</f>
        <v>05-September</v>
      </c>
      <c r="CK232" t="str">
        <f>"WK "&amp;WEEKNUM(Table2[[#This Row],[Survey Date]],1)</f>
        <v>WK 36</v>
      </c>
      <c r="CL232" t="str">
        <f>VLOOKUP(Table2[[#This Row],[ATTUID]],Roster!C:F,4,FALSE)</f>
        <v>Super 9</v>
      </c>
      <c r="CM232" t="str">
        <f>VLOOKUP(Table2[[#This Row],[ATTUID]],Roster!C:J,8,FALSE)</f>
        <v>agent 80</v>
      </c>
      <c r="CN232" t="str">
        <f>VLOOKUP(Table2[[#This Row],[ATTUID]],Roster!C:X,22,FALSE)</f>
        <v>Wave 27</v>
      </c>
      <c r="CO232">
        <f>IF(Table2[[#This Row],[Request Resolved]]="Yes",1,0)</f>
        <v>0</v>
      </c>
      <c r="CP232">
        <f>IF(Table2[[#This Row],[Request Resolved]]="No",1,0)</f>
        <v>1</v>
      </c>
    </row>
    <row r="233" spans="1:94" x14ac:dyDescent="0.25">
      <c r="A233" s="35">
        <v>585206</v>
      </c>
      <c r="B233" s="12" t="s">
        <v>1297</v>
      </c>
      <c r="C233" s="12" t="s">
        <v>1297</v>
      </c>
      <c r="D233" s="12" t="s">
        <v>1297</v>
      </c>
      <c r="E233" t="s">
        <v>1230</v>
      </c>
      <c r="F233" t="s">
        <v>1397</v>
      </c>
      <c r="G233" s="35">
        <v>752240</v>
      </c>
      <c r="H233" t="s">
        <v>219</v>
      </c>
      <c r="I233" s="35">
        <v>155418</v>
      </c>
      <c r="J233" t="s">
        <v>219</v>
      </c>
      <c r="K233" s="14">
        <v>45174.420833333301</v>
      </c>
      <c r="L233" s="14">
        <v>45173.412499999999</v>
      </c>
      <c r="M233" s="15" t="s">
        <v>220</v>
      </c>
      <c r="N233" s="15" t="s">
        <v>220</v>
      </c>
      <c r="O233" s="15" t="s">
        <v>220</v>
      </c>
      <c r="P233" s="15" t="s">
        <v>221</v>
      </c>
      <c r="Q233" s="15" t="s">
        <v>219</v>
      </c>
      <c r="R233" s="15" t="s">
        <v>219</v>
      </c>
      <c r="S233" s="15" t="s">
        <v>325</v>
      </c>
      <c r="T233" s="15" t="s">
        <v>221</v>
      </c>
      <c r="U233" s="15" t="s">
        <v>219</v>
      </c>
      <c r="V233" t="s">
        <v>224</v>
      </c>
      <c r="W233" t="s">
        <v>280</v>
      </c>
      <c r="X233" t="s">
        <v>224</v>
      </c>
      <c r="Y233" t="s">
        <v>280</v>
      </c>
      <c r="Z233" t="s">
        <v>226</v>
      </c>
      <c r="AA233" t="s">
        <v>219</v>
      </c>
      <c r="AB233" t="s">
        <v>226</v>
      </c>
      <c r="AC233" t="s">
        <v>219</v>
      </c>
      <c r="AD233" s="12" t="s">
        <v>1297</v>
      </c>
      <c r="AE233" t="s">
        <v>227</v>
      </c>
      <c r="AF233" s="12" t="s">
        <v>1297</v>
      </c>
      <c r="AG233" t="s">
        <v>1703</v>
      </c>
      <c r="AH233" t="s">
        <v>228</v>
      </c>
      <c r="AI233" s="12" t="s">
        <v>1297</v>
      </c>
      <c r="AJ233" s="12" t="s">
        <v>1297</v>
      </c>
      <c r="AK233" s="12" t="s">
        <v>1297</v>
      </c>
      <c r="AL233" s="12" t="s">
        <v>1297</v>
      </c>
      <c r="AM233" s="12" t="s">
        <v>1297</v>
      </c>
      <c r="AN233" t="s">
        <v>219</v>
      </c>
      <c r="AO233" t="s">
        <v>219</v>
      </c>
      <c r="AP233" t="s">
        <v>229</v>
      </c>
      <c r="AQ233" t="s">
        <v>230</v>
      </c>
      <c r="AR233" t="s">
        <v>247</v>
      </c>
      <c r="AS233" t="s">
        <v>343</v>
      </c>
      <c r="AT233" t="s">
        <v>229</v>
      </c>
      <c r="AU233" t="s">
        <v>233</v>
      </c>
      <c r="AV233" t="s">
        <v>1933</v>
      </c>
      <c r="AW233" t="s">
        <v>219</v>
      </c>
      <c r="AX233" t="s">
        <v>1703</v>
      </c>
      <c r="AY233" t="s">
        <v>219</v>
      </c>
      <c r="AZ233" t="s">
        <v>219</v>
      </c>
      <c r="BA233" t="s">
        <v>219</v>
      </c>
      <c r="BB233" t="s">
        <v>219</v>
      </c>
      <c r="BC233" t="s">
        <v>234</v>
      </c>
      <c r="BD233" s="12" t="s">
        <v>1297</v>
      </c>
      <c r="BE233" t="s">
        <v>304</v>
      </c>
      <c r="BF233" t="s">
        <v>1297</v>
      </c>
      <c r="BG233" t="s">
        <v>1297</v>
      </c>
      <c r="BH233" t="s">
        <v>305</v>
      </c>
      <c r="BI233" t="s">
        <v>357</v>
      </c>
      <c r="BJ233" t="s">
        <v>346</v>
      </c>
      <c r="BK233" t="s">
        <v>1297</v>
      </c>
      <c r="BL233" t="s">
        <v>229</v>
      </c>
      <c r="BM233" t="s">
        <v>219</v>
      </c>
      <c r="BN233" t="s">
        <v>360</v>
      </c>
      <c r="BO233" t="s">
        <v>219</v>
      </c>
      <c r="BP233" t="s">
        <v>219</v>
      </c>
      <c r="BQ233" t="s">
        <v>1297</v>
      </c>
      <c r="BR233" t="s">
        <v>320</v>
      </c>
      <c r="BS233" t="s">
        <v>1703</v>
      </c>
      <c r="BT233" t="s">
        <v>1703</v>
      </c>
      <c r="BU233" t="s">
        <v>219</v>
      </c>
      <c r="BV233" t="s">
        <v>241</v>
      </c>
      <c r="BW233" t="s">
        <v>220</v>
      </c>
      <c r="BX233" t="s">
        <v>219</v>
      </c>
      <c r="BY233">
        <v>800083100963</v>
      </c>
      <c r="BZ233" t="s">
        <v>242</v>
      </c>
      <c r="CA233" t="s">
        <v>1703</v>
      </c>
      <c r="CB233" s="14">
        <v>45176.2493334838</v>
      </c>
      <c r="CC233" t="s">
        <v>1703</v>
      </c>
      <c r="CD233" t="s">
        <v>1703</v>
      </c>
      <c r="CE233">
        <f>IFERROR(VLOOKUP(Table2[[#This Row],[Overall Rep Satisfaction]],$CS$2:$CV$21,2,FALSE),"")</f>
        <v>0</v>
      </c>
      <c r="CF233">
        <f>IFERROR(VLOOKUP(Table2[[#This Row],[Overall Rep Satisfaction]],$CS$2:$CV$21,3,FALSE),"")</f>
        <v>0</v>
      </c>
      <c r="CG233">
        <f>IFERROR(VLOOKUP(Table2[[#This Row],[Overall Rep Satisfaction]],$CS$2:$CV$21,4,FALSE),"")</f>
        <v>1</v>
      </c>
      <c r="CH233">
        <f>IFERROR(SUM(Table2[[#This Row],[Promoter]:[Detractor]],),"")</f>
        <v>1</v>
      </c>
      <c r="CI233" t="str">
        <f>TEXT(MONTH(Table2[[#This Row],[Survey Date]]),"##")&amp;" - "&amp;TEXT(Table2[[#This Row],[Survey Date]],"MMMM")</f>
        <v>9 - September</v>
      </c>
      <c r="CJ233" t="str">
        <f>TEXT(Table2[[#This Row],[Survey Date]],"DD-MMMM")</f>
        <v>05-September</v>
      </c>
      <c r="CK233" t="str">
        <f>"WK "&amp;WEEKNUM(Table2[[#This Row],[Survey Date]],1)</f>
        <v>WK 36</v>
      </c>
      <c r="CL233" t="str">
        <f>VLOOKUP(Table2[[#This Row],[ATTUID]],Roster!C:F,4,FALSE)</f>
        <v>Super 4</v>
      </c>
      <c r="CM233" t="str">
        <f>VLOOKUP(Table2[[#This Row],[ATTUID]],Roster!C:J,8,FALSE)</f>
        <v>agent 100</v>
      </c>
      <c r="CN233" t="str">
        <f>VLOOKUP(Table2[[#This Row],[ATTUID]],Roster!C:X,22,FALSE)</f>
        <v>Wave 29</v>
      </c>
      <c r="CO233">
        <f>IF(Table2[[#This Row],[Request Resolved]]="Yes",1,0)</f>
        <v>1</v>
      </c>
      <c r="CP233">
        <f>IF(Table2[[#This Row],[Request Resolved]]="No",1,0)</f>
        <v>0</v>
      </c>
    </row>
    <row r="234" spans="1:94" x14ac:dyDescent="0.25">
      <c r="A234" s="35">
        <v>644206</v>
      </c>
      <c r="B234" s="12" t="s">
        <v>1297</v>
      </c>
      <c r="C234" s="12" t="s">
        <v>1297</v>
      </c>
      <c r="D234" s="12" t="s">
        <v>1297</v>
      </c>
      <c r="E234" t="s">
        <v>1191</v>
      </c>
      <c r="F234" t="s">
        <v>1356</v>
      </c>
      <c r="G234" s="35">
        <v>81305</v>
      </c>
      <c r="H234" t="s">
        <v>219</v>
      </c>
      <c r="I234" s="35">
        <v>962523</v>
      </c>
      <c r="J234" t="s">
        <v>219</v>
      </c>
      <c r="K234" s="14">
        <v>45174.423611111102</v>
      </c>
      <c r="L234" s="14">
        <v>45173.621527777803</v>
      </c>
      <c r="M234" s="15" t="s">
        <v>220</v>
      </c>
      <c r="N234" s="15" t="s">
        <v>220</v>
      </c>
      <c r="O234" s="15" t="s">
        <v>220</v>
      </c>
      <c r="P234" s="15" t="s">
        <v>392</v>
      </c>
      <c r="Q234" s="15" t="s">
        <v>679</v>
      </c>
      <c r="R234" s="15" t="s">
        <v>219</v>
      </c>
      <c r="S234" s="15" t="s">
        <v>291</v>
      </c>
      <c r="T234" s="15" t="s">
        <v>221</v>
      </c>
      <c r="U234" s="15" t="s">
        <v>219</v>
      </c>
      <c r="V234" t="s">
        <v>290</v>
      </c>
      <c r="W234" t="s">
        <v>293</v>
      </c>
      <c r="X234" t="s">
        <v>290</v>
      </c>
      <c r="Y234" t="s">
        <v>293</v>
      </c>
      <c r="Z234" t="s">
        <v>226</v>
      </c>
      <c r="AA234" t="s">
        <v>219</v>
      </c>
      <c r="AB234" t="s">
        <v>226</v>
      </c>
      <c r="AC234" t="s">
        <v>219</v>
      </c>
      <c r="AD234" s="12" t="s">
        <v>1297</v>
      </c>
      <c r="AE234" t="s">
        <v>227</v>
      </c>
      <c r="AF234" s="12" t="s">
        <v>1297</v>
      </c>
      <c r="AG234" t="s">
        <v>1703</v>
      </c>
      <c r="AH234" t="s">
        <v>228</v>
      </c>
      <c r="AI234" s="12" t="s">
        <v>1297</v>
      </c>
      <c r="AJ234" s="12" t="s">
        <v>1297</v>
      </c>
      <c r="AK234" s="12" t="s">
        <v>1297</v>
      </c>
      <c r="AL234" s="12" t="s">
        <v>1297</v>
      </c>
      <c r="AM234" s="12" t="s">
        <v>1297</v>
      </c>
      <c r="AN234" t="s">
        <v>219</v>
      </c>
      <c r="AO234" t="s">
        <v>219</v>
      </c>
      <c r="AP234" t="s">
        <v>229</v>
      </c>
      <c r="AQ234" t="s">
        <v>230</v>
      </c>
      <c r="AR234" t="s">
        <v>273</v>
      </c>
      <c r="AS234" t="s">
        <v>294</v>
      </c>
      <c r="AT234" t="s">
        <v>220</v>
      </c>
      <c r="AU234" t="s">
        <v>233</v>
      </c>
      <c r="AV234" t="s">
        <v>1822</v>
      </c>
      <c r="AW234" t="s">
        <v>219</v>
      </c>
      <c r="AX234" t="s">
        <v>1703</v>
      </c>
      <c r="AY234" t="s">
        <v>219</v>
      </c>
      <c r="AZ234" t="s">
        <v>219</v>
      </c>
      <c r="BA234" t="s">
        <v>219</v>
      </c>
      <c r="BB234" t="s">
        <v>219</v>
      </c>
      <c r="BC234" t="s">
        <v>234</v>
      </c>
      <c r="BD234" s="12" t="s">
        <v>1297</v>
      </c>
      <c r="BE234" t="s">
        <v>304</v>
      </c>
      <c r="BF234" t="s">
        <v>1297</v>
      </c>
      <c r="BG234" t="s">
        <v>1297</v>
      </c>
      <c r="BH234" t="s">
        <v>305</v>
      </c>
      <c r="BI234" t="s">
        <v>357</v>
      </c>
      <c r="BJ234" t="s">
        <v>295</v>
      </c>
      <c r="BK234" t="s">
        <v>1297</v>
      </c>
      <c r="BL234" t="s">
        <v>229</v>
      </c>
      <c r="BM234" t="s">
        <v>219</v>
      </c>
      <c r="BN234" t="s">
        <v>360</v>
      </c>
      <c r="BO234" t="s">
        <v>219</v>
      </c>
      <c r="BP234" t="s">
        <v>219</v>
      </c>
      <c r="BQ234" t="s">
        <v>1297</v>
      </c>
      <c r="BR234" t="s">
        <v>279</v>
      </c>
      <c r="BS234" t="s">
        <v>1703</v>
      </c>
      <c r="BT234" t="s">
        <v>1703</v>
      </c>
      <c r="BU234" t="s">
        <v>219</v>
      </c>
      <c r="BV234" t="s">
        <v>241</v>
      </c>
      <c r="BW234" t="s">
        <v>220</v>
      </c>
      <c r="BX234" t="s">
        <v>219</v>
      </c>
      <c r="BY234">
        <v>790584656762</v>
      </c>
      <c r="BZ234" t="s">
        <v>242</v>
      </c>
      <c r="CA234" t="s">
        <v>1703</v>
      </c>
      <c r="CB234" s="14">
        <v>45175.237168321801</v>
      </c>
      <c r="CC234" t="s">
        <v>1703</v>
      </c>
      <c r="CD234" t="s">
        <v>1703</v>
      </c>
      <c r="CE234">
        <f>IFERROR(VLOOKUP(Table2[[#This Row],[Overall Rep Satisfaction]],$CS$2:$CV$21,2,FALSE),"")</f>
        <v>1</v>
      </c>
      <c r="CF234">
        <f>IFERROR(VLOOKUP(Table2[[#This Row],[Overall Rep Satisfaction]],$CS$2:$CV$21,3,FALSE),"")</f>
        <v>0</v>
      </c>
      <c r="CG234">
        <f>IFERROR(VLOOKUP(Table2[[#This Row],[Overall Rep Satisfaction]],$CS$2:$CV$21,4,FALSE),"")</f>
        <v>0</v>
      </c>
      <c r="CH234">
        <f>IFERROR(SUM(Table2[[#This Row],[Promoter]:[Detractor]],),"")</f>
        <v>1</v>
      </c>
      <c r="CI234" t="str">
        <f>TEXT(MONTH(Table2[[#This Row],[Survey Date]]),"##")&amp;" - "&amp;TEXT(Table2[[#This Row],[Survey Date]],"MMMM")</f>
        <v>9 - September</v>
      </c>
      <c r="CJ234" t="str">
        <f>TEXT(Table2[[#This Row],[Survey Date]],"DD-MMMM")</f>
        <v>05-September</v>
      </c>
      <c r="CK234" t="str">
        <f>"WK "&amp;WEEKNUM(Table2[[#This Row],[Survey Date]],1)</f>
        <v>WK 36</v>
      </c>
      <c r="CL234" t="str">
        <f>VLOOKUP(Table2[[#This Row],[ATTUID]],Roster!C:F,4,FALSE)</f>
        <v>Super 8</v>
      </c>
      <c r="CM234" t="str">
        <f>VLOOKUP(Table2[[#This Row],[ATTUID]],Roster!C:J,8,FALSE)</f>
        <v>agent 59</v>
      </c>
      <c r="CN234" t="str">
        <f>VLOOKUP(Table2[[#This Row],[ATTUID]],Roster!C:X,22,FALSE)</f>
        <v>Wave 25</v>
      </c>
      <c r="CO234">
        <f>IF(Table2[[#This Row],[Request Resolved]]="Yes",1,0)</f>
        <v>1</v>
      </c>
      <c r="CP234">
        <f>IF(Table2[[#This Row],[Request Resolved]]="No",1,0)</f>
        <v>0</v>
      </c>
    </row>
    <row r="235" spans="1:94" ht="30" x14ac:dyDescent="0.25">
      <c r="A235" s="35">
        <v>640206</v>
      </c>
      <c r="B235" s="12" t="s">
        <v>1297</v>
      </c>
      <c r="C235" s="12" t="s">
        <v>1297</v>
      </c>
      <c r="D235" s="12" t="s">
        <v>1297</v>
      </c>
      <c r="E235" t="s">
        <v>1199</v>
      </c>
      <c r="F235" t="s">
        <v>1364</v>
      </c>
      <c r="G235" s="35">
        <v>940561</v>
      </c>
      <c r="H235" t="s">
        <v>219</v>
      </c>
      <c r="I235" s="35">
        <v>226523</v>
      </c>
      <c r="J235" t="s">
        <v>219</v>
      </c>
      <c r="K235" s="14">
        <v>45174.425694444399</v>
      </c>
      <c r="L235" s="14">
        <v>45173.433333333298</v>
      </c>
      <c r="M235" s="15" t="s">
        <v>220</v>
      </c>
      <c r="N235" s="15" t="s">
        <v>220</v>
      </c>
      <c r="O235" s="15" t="s">
        <v>220</v>
      </c>
      <c r="P235" s="15" t="s">
        <v>334</v>
      </c>
      <c r="Q235" s="15" t="s">
        <v>680</v>
      </c>
      <c r="R235" s="15" t="s">
        <v>219</v>
      </c>
      <c r="S235" s="15" t="s">
        <v>223</v>
      </c>
      <c r="T235" s="15" t="s">
        <v>221</v>
      </c>
      <c r="U235" s="15" t="s">
        <v>219</v>
      </c>
      <c r="V235" t="s">
        <v>309</v>
      </c>
      <c r="W235" t="s">
        <v>225</v>
      </c>
      <c r="X235" t="s">
        <v>309</v>
      </c>
      <c r="Y235" t="s">
        <v>225</v>
      </c>
      <c r="Z235" t="s">
        <v>226</v>
      </c>
      <c r="AA235" t="s">
        <v>219</v>
      </c>
      <c r="AB235" t="s">
        <v>226</v>
      </c>
      <c r="AC235" t="s">
        <v>219</v>
      </c>
      <c r="AD235" s="12" t="s">
        <v>1297</v>
      </c>
      <c r="AE235" t="s">
        <v>227</v>
      </c>
      <c r="AF235" s="12" t="s">
        <v>1297</v>
      </c>
      <c r="AG235" t="s">
        <v>1703</v>
      </c>
      <c r="AH235" t="s">
        <v>228</v>
      </c>
      <c r="AI235" s="12" t="s">
        <v>1297</v>
      </c>
      <c r="AJ235" s="12" t="s">
        <v>1297</v>
      </c>
      <c r="AK235" s="12" t="s">
        <v>1297</v>
      </c>
      <c r="AL235" s="12" t="s">
        <v>1297</v>
      </c>
      <c r="AM235" s="12" t="s">
        <v>1297</v>
      </c>
      <c r="AN235" t="s">
        <v>219</v>
      </c>
      <c r="AO235" t="s">
        <v>219</v>
      </c>
      <c r="AP235" t="s">
        <v>229</v>
      </c>
      <c r="AQ235" t="s">
        <v>230</v>
      </c>
      <c r="AR235" t="s">
        <v>273</v>
      </c>
      <c r="AS235" t="s">
        <v>294</v>
      </c>
      <c r="AT235" t="s">
        <v>220</v>
      </c>
      <c r="AU235" t="s">
        <v>233</v>
      </c>
      <c r="AV235" t="s">
        <v>1830</v>
      </c>
      <c r="AW235" t="s">
        <v>219</v>
      </c>
      <c r="AX235" t="s">
        <v>1703</v>
      </c>
      <c r="AY235" t="s">
        <v>219</v>
      </c>
      <c r="AZ235" t="s">
        <v>219</v>
      </c>
      <c r="BA235" t="s">
        <v>219</v>
      </c>
      <c r="BB235" t="s">
        <v>219</v>
      </c>
      <c r="BC235" t="s">
        <v>234</v>
      </c>
      <c r="BD235" s="12" t="s">
        <v>1297</v>
      </c>
      <c r="BE235" t="s">
        <v>267</v>
      </c>
      <c r="BF235" t="s">
        <v>1297</v>
      </c>
      <c r="BG235" t="s">
        <v>1297</v>
      </c>
      <c r="BH235" t="s">
        <v>236</v>
      </c>
      <c r="BI235" t="s">
        <v>342</v>
      </c>
      <c r="BJ235" t="s">
        <v>295</v>
      </c>
      <c r="BK235" t="s">
        <v>1297</v>
      </c>
      <c r="BL235" t="s">
        <v>229</v>
      </c>
      <c r="BM235" t="s">
        <v>219</v>
      </c>
      <c r="BN235" t="s">
        <v>239</v>
      </c>
      <c r="BO235" t="s">
        <v>219</v>
      </c>
      <c r="BP235" t="s">
        <v>219</v>
      </c>
      <c r="BQ235" t="s">
        <v>1297</v>
      </c>
      <c r="BR235" t="s">
        <v>279</v>
      </c>
      <c r="BS235" t="s">
        <v>1703</v>
      </c>
      <c r="BT235" t="s">
        <v>1703</v>
      </c>
      <c r="BU235" t="s">
        <v>219</v>
      </c>
      <c r="BV235" t="s">
        <v>241</v>
      </c>
      <c r="BW235" t="s">
        <v>220</v>
      </c>
      <c r="BX235" t="s">
        <v>219</v>
      </c>
      <c r="BY235">
        <v>790193106742</v>
      </c>
      <c r="BZ235" t="s">
        <v>242</v>
      </c>
      <c r="CA235" t="s">
        <v>1703</v>
      </c>
      <c r="CB235" s="14">
        <v>45175.237168321801</v>
      </c>
      <c r="CC235" t="s">
        <v>1703</v>
      </c>
      <c r="CD235" t="s">
        <v>1703</v>
      </c>
      <c r="CE235">
        <f>IFERROR(VLOOKUP(Table2[[#This Row],[Overall Rep Satisfaction]],$CS$2:$CV$21,2,FALSE),"")</f>
        <v>1</v>
      </c>
      <c r="CF235">
        <f>IFERROR(VLOOKUP(Table2[[#This Row],[Overall Rep Satisfaction]],$CS$2:$CV$21,3,FALSE),"")</f>
        <v>0</v>
      </c>
      <c r="CG235">
        <f>IFERROR(VLOOKUP(Table2[[#This Row],[Overall Rep Satisfaction]],$CS$2:$CV$21,4,FALSE),"")</f>
        <v>0</v>
      </c>
      <c r="CH235">
        <f>IFERROR(SUM(Table2[[#This Row],[Promoter]:[Detractor]],),"")</f>
        <v>1</v>
      </c>
      <c r="CI235" t="str">
        <f>TEXT(MONTH(Table2[[#This Row],[Survey Date]]),"##")&amp;" - "&amp;TEXT(Table2[[#This Row],[Survey Date]],"MMMM")</f>
        <v>9 - September</v>
      </c>
      <c r="CJ235" t="str">
        <f>TEXT(Table2[[#This Row],[Survey Date]],"DD-MMMM")</f>
        <v>05-September</v>
      </c>
      <c r="CK235" t="str">
        <f>"WK "&amp;WEEKNUM(Table2[[#This Row],[Survey Date]],1)</f>
        <v>WK 36</v>
      </c>
      <c r="CL235" t="str">
        <f>VLOOKUP(Table2[[#This Row],[ATTUID]],Roster!C:F,4,FALSE)</f>
        <v>Super 4</v>
      </c>
      <c r="CM235" t="str">
        <f>VLOOKUP(Table2[[#This Row],[ATTUID]],Roster!C:J,8,FALSE)</f>
        <v>agent 67</v>
      </c>
      <c r="CN235" t="str">
        <f>VLOOKUP(Table2[[#This Row],[ATTUID]],Roster!C:X,22,FALSE)</f>
        <v>Wave 26</v>
      </c>
      <c r="CO235">
        <f>IF(Table2[[#This Row],[Request Resolved]]="Yes",1,0)</f>
        <v>1</v>
      </c>
      <c r="CP235">
        <f>IF(Table2[[#This Row],[Request Resolved]]="No",1,0)</f>
        <v>0</v>
      </c>
    </row>
    <row r="236" spans="1:94" x14ac:dyDescent="0.25">
      <c r="A236" s="35">
        <v>630206</v>
      </c>
      <c r="B236" s="12" t="s">
        <v>1297</v>
      </c>
      <c r="C236" s="12" t="s">
        <v>1297</v>
      </c>
      <c r="D236" s="12" t="s">
        <v>1297</v>
      </c>
      <c r="E236" t="s">
        <v>1165</v>
      </c>
      <c r="F236" t="s">
        <v>1330</v>
      </c>
      <c r="G236" s="35">
        <v>122215</v>
      </c>
      <c r="H236" t="s">
        <v>219</v>
      </c>
      <c r="I236" s="35">
        <v>228464</v>
      </c>
      <c r="J236" t="s">
        <v>219</v>
      </c>
      <c r="K236" s="14">
        <v>45174.429166666698</v>
      </c>
      <c r="L236" s="14">
        <v>45173.440277777801</v>
      </c>
      <c r="M236" s="15" t="s">
        <v>220</v>
      </c>
      <c r="N236" s="15" t="s">
        <v>220</v>
      </c>
      <c r="O236" s="15" t="s">
        <v>220</v>
      </c>
      <c r="P236" s="15" t="s">
        <v>291</v>
      </c>
      <c r="Q236" s="15" t="s">
        <v>681</v>
      </c>
      <c r="R236" s="15" t="s">
        <v>219</v>
      </c>
      <c r="S236" s="15" t="s">
        <v>291</v>
      </c>
      <c r="T236" s="15" t="s">
        <v>221</v>
      </c>
      <c r="U236" s="15" t="s">
        <v>219</v>
      </c>
      <c r="V236" t="s">
        <v>293</v>
      </c>
      <c r="W236" t="s">
        <v>293</v>
      </c>
      <c r="X236" t="s">
        <v>293</v>
      </c>
      <c r="Y236" t="s">
        <v>293</v>
      </c>
      <c r="Z236" t="s">
        <v>226</v>
      </c>
      <c r="AA236" t="s">
        <v>219</v>
      </c>
      <c r="AB236" t="s">
        <v>226</v>
      </c>
      <c r="AC236" t="s">
        <v>219</v>
      </c>
      <c r="AD236" s="12" t="s">
        <v>1297</v>
      </c>
      <c r="AE236" t="s">
        <v>227</v>
      </c>
      <c r="AF236" s="12" t="s">
        <v>1297</v>
      </c>
      <c r="AG236" t="s">
        <v>1703</v>
      </c>
      <c r="AH236" t="s">
        <v>228</v>
      </c>
      <c r="AI236" s="12" t="s">
        <v>1297</v>
      </c>
      <c r="AJ236" s="12" t="s">
        <v>1297</v>
      </c>
      <c r="AK236" s="12" t="s">
        <v>1297</v>
      </c>
      <c r="AL236" s="12" t="s">
        <v>1297</v>
      </c>
      <c r="AM236" s="12" t="s">
        <v>1297</v>
      </c>
      <c r="AN236" t="s">
        <v>219</v>
      </c>
      <c r="AO236" t="s">
        <v>219</v>
      </c>
      <c r="AP236" t="s">
        <v>229</v>
      </c>
      <c r="AQ236" t="s">
        <v>230</v>
      </c>
      <c r="AR236" t="s">
        <v>247</v>
      </c>
      <c r="AS236" t="s">
        <v>298</v>
      </c>
      <c r="AT236" t="s">
        <v>220</v>
      </c>
      <c r="AU236" t="s">
        <v>233</v>
      </c>
      <c r="AV236" t="s">
        <v>1934</v>
      </c>
      <c r="AW236" t="s">
        <v>219</v>
      </c>
      <c r="AX236" t="s">
        <v>1703</v>
      </c>
      <c r="AY236" t="s">
        <v>219</v>
      </c>
      <c r="AZ236" t="s">
        <v>219</v>
      </c>
      <c r="BA236" t="s">
        <v>219</v>
      </c>
      <c r="BB236" t="s">
        <v>219</v>
      </c>
      <c r="BC236" t="s">
        <v>234</v>
      </c>
      <c r="BD236" s="12" t="s">
        <v>1297</v>
      </c>
      <c r="BE236" t="s">
        <v>259</v>
      </c>
      <c r="BF236" t="s">
        <v>1297</v>
      </c>
      <c r="BG236" t="s">
        <v>1297</v>
      </c>
      <c r="BH236" t="s">
        <v>236</v>
      </c>
      <c r="BI236" t="s">
        <v>515</v>
      </c>
      <c r="BJ236" t="s">
        <v>307</v>
      </c>
      <c r="BK236" t="s">
        <v>1297</v>
      </c>
      <c r="BL236" t="s">
        <v>229</v>
      </c>
      <c r="BM236" t="s">
        <v>219</v>
      </c>
      <c r="BN236" t="s">
        <v>252</v>
      </c>
      <c r="BO236" t="s">
        <v>219</v>
      </c>
      <c r="BP236" t="s">
        <v>219</v>
      </c>
      <c r="BQ236" t="s">
        <v>1297</v>
      </c>
      <c r="BR236" t="s">
        <v>253</v>
      </c>
      <c r="BS236" t="s">
        <v>1703</v>
      </c>
      <c r="BT236" t="s">
        <v>1703</v>
      </c>
      <c r="BU236" t="s">
        <v>219</v>
      </c>
      <c r="BV236" t="s">
        <v>241</v>
      </c>
      <c r="BW236" t="s">
        <v>220</v>
      </c>
      <c r="BX236" t="s">
        <v>219</v>
      </c>
      <c r="BY236">
        <v>790498549807</v>
      </c>
      <c r="BZ236" t="s">
        <v>242</v>
      </c>
      <c r="CA236" t="s">
        <v>1703</v>
      </c>
      <c r="CB236" s="14">
        <v>45175.237168321801</v>
      </c>
      <c r="CC236" t="s">
        <v>1703</v>
      </c>
      <c r="CD236" t="s">
        <v>1703</v>
      </c>
      <c r="CE236">
        <f>IFERROR(VLOOKUP(Table2[[#This Row],[Overall Rep Satisfaction]],$CS$2:$CV$21,2,FALSE),"")</f>
        <v>1</v>
      </c>
      <c r="CF236">
        <f>IFERROR(VLOOKUP(Table2[[#This Row],[Overall Rep Satisfaction]],$CS$2:$CV$21,3,FALSE),"")</f>
        <v>0</v>
      </c>
      <c r="CG236">
        <f>IFERROR(VLOOKUP(Table2[[#This Row],[Overall Rep Satisfaction]],$CS$2:$CV$21,4,FALSE),"")</f>
        <v>0</v>
      </c>
      <c r="CH236">
        <f>IFERROR(SUM(Table2[[#This Row],[Promoter]:[Detractor]],),"")</f>
        <v>1</v>
      </c>
      <c r="CI236" t="str">
        <f>TEXT(MONTH(Table2[[#This Row],[Survey Date]]),"##")&amp;" - "&amp;TEXT(Table2[[#This Row],[Survey Date]],"MMMM")</f>
        <v>9 - September</v>
      </c>
      <c r="CJ236" t="str">
        <f>TEXT(Table2[[#This Row],[Survey Date]],"DD-MMMM")</f>
        <v>05-September</v>
      </c>
      <c r="CK236" t="str">
        <f>"WK "&amp;WEEKNUM(Table2[[#This Row],[Survey Date]],1)</f>
        <v>WK 36</v>
      </c>
      <c r="CL236" t="str">
        <f>VLOOKUP(Table2[[#This Row],[ATTUID]],Roster!C:F,4,FALSE)</f>
        <v>Super 6</v>
      </c>
      <c r="CM236" t="str">
        <f>VLOOKUP(Table2[[#This Row],[ATTUID]],Roster!C:J,8,FALSE)</f>
        <v>agent 33</v>
      </c>
      <c r="CN236" t="str">
        <f>VLOOKUP(Table2[[#This Row],[ATTUID]],Roster!C:X,22,FALSE)</f>
        <v>Wave 18</v>
      </c>
      <c r="CO236">
        <f>IF(Table2[[#This Row],[Request Resolved]]="Yes",1,0)</f>
        <v>1</v>
      </c>
      <c r="CP236">
        <f>IF(Table2[[#This Row],[Request Resolved]]="No",1,0)</f>
        <v>0</v>
      </c>
    </row>
    <row r="237" spans="1:94" x14ac:dyDescent="0.25">
      <c r="A237" s="35">
        <v>655206</v>
      </c>
      <c r="B237" s="12" t="s">
        <v>1297</v>
      </c>
      <c r="C237" s="12" t="s">
        <v>1297</v>
      </c>
      <c r="D237" s="12" t="s">
        <v>1297</v>
      </c>
      <c r="E237" t="s">
        <v>1259</v>
      </c>
      <c r="F237" t="s">
        <v>1430</v>
      </c>
      <c r="G237" s="35">
        <v>518302</v>
      </c>
      <c r="H237" t="s">
        <v>219</v>
      </c>
      <c r="I237" s="35">
        <v>618464</v>
      </c>
      <c r="J237" t="s">
        <v>219</v>
      </c>
      <c r="K237" s="14">
        <v>45174.441666666702</v>
      </c>
      <c r="L237" s="14">
        <v>45173.454861111102</v>
      </c>
      <c r="M237" s="15" t="s">
        <v>220</v>
      </c>
      <c r="N237" s="15" t="s">
        <v>220</v>
      </c>
      <c r="O237" s="15" t="s">
        <v>220</v>
      </c>
      <c r="P237" s="15" t="s">
        <v>221</v>
      </c>
      <c r="Q237" s="15" t="s">
        <v>223</v>
      </c>
      <c r="R237" s="15" t="s">
        <v>219</v>
      </c>
      <c r="S237" s="15" t="s">
        <v>221</v>
      </c>
      <c r="T237" s="15" t="s">
        <v>221</v>
      </c>
      <c r="U237" s="15" t="s">
        <v>219</v>
      </c>
      <c r="V237" t="s">
        <v>224</v>
      </c>
      <c r="W237" t="s">
        <v>254</v>
      </c>
      <c r="X237" t="s">
        <v>224</v>
      </c>
      <c r="Y237" t="s">
        <v>254</v>
      </c>
      <c r="Z237" t="s">
        <v>226</v>
      </c>
      <c r="AA237" t="s">
        <v>219</v>
      </c>
      <c r="AB237" t="s">
        <v>226</v>
      </c>
      <c r="AC237" t="s">
        <v>219</v>
      </c>
      <c r="AD237" s="12" t="s">
        <v>1297</v>
      </c>
      <c r="AE237" t="s">
        <v>227</v>
      </c>
      <c r="AF237" s="12" t="s">
        <v>1297</v>
      </c>
      <c r="AG237" t="s">
        <v>1703</v>
      </c>
      <c r="AH237" t="s">
        <v>228</v>
      </c>
      <c r="AI237" s="12" t="s">
        <v>1297</v>
      </c>
      <c r="AJ237" s="12" t="s">
        <v>1297</v>
      </c>
      <c r="AK237" s="12" t="s">
        <v>1297</v>
      </c>
      <c r="AL237" s="12" t="s">
        <v>1297</v>
      </c>
      <c r="AM237" s="12" t="s">
        <v>1297</v>
      </c>
      <c r="AN237" t="s">
        <v>219</v>
      </c>
      <c r="AO237" t="s">
        <v>219</v>
      </c>
      <c r="AP237" t="s">
        <v>229</v>
      </c>
      <c r="AQ237" t="s">
        <v>230</v>
      </c>
      <c r="AR237" t="s">
        <v>247</v>
      </c>
      <c r="AS237" t="s">
        <v>485</v>
      </c>
      <c r="AT237" t="s">
        <v>220</v>
      </c>
      <c r="AU237" t="s">
        <v>233</v>
      </c>
      <c r="AV237" t="s">
        <v>1935</v>
      </c>
      <c r="AW237" t="s">
        <v>219</v>
      </c>
      <c r="AX237" t="s">
        <v>1703</v>
      </c>
      <c r="AY237" t="s">
        <v>219</v>
      </c>
      <c r="AZ237" t="s">
        <v>219</v>
      </c>
      <c r="BA237" t="s">
        <v>219</v>
      </c>
      <c r="BB237" t="s">
        <v>219</v>
      </c>
      <c r="BC237" t="s">
        <v>234</v>
      </c>
      <c r="BD237" s="12" t="s">
        <v>1297</v>
      </c>
      <c r="BE237" t="s">
        <v>267</v>
      </c>
      <c r="BF237" t="s">
        <v>1297</v>
      </c>
      <c r="BG237" t="s">
        <v>1297</v>
      </c>
      <c r="BH237" t="s">
        <v>312</v>
      </c>
      <c r="BI237" t="s">
        <v>339</v>
      </c>
      <c r="BJ237" t="s">
        <v>307</v>
      </c>
      <c r="BK237" t="s">
        <v>1297</v>
      </c>
      <c r="BL237" t="s">
        <v>229</v>
      </c>
      <c r="BM237" t="s">
        <v>219</v>
      </c>
      <c r="BN237" t="s">
        <v>336</v>
      </c>
      <c r="BO237" t="s">
        <v>219</v>
      </c>
      <c r="BP237" t="s">
        <v>219</v>
      </c>
      <c r="BQ237" t="s">
        <v>1297</v>
      </c>
      <c r="BR237" t="s">
        <v>253</v>
      </c>
      <c r="BS237" t="s">
        <v>1703</v>
      </c>
      <c r="BT237" t="s">
        <v>1703</v>
      </c>
      <c r="BU237" t="s">
        <v>219</v>
      </c>
      <c r="BV237" t="s">
        <v>241</v>
      </c>
      <c r="BW237" t="s">
        <v>220</v>
      </c>
      <c r="BX237" t="s">
        <v>219</v>
      </c>
      <c r="BY237">
        <v>790326225845</v>
      </c>
      <c r="BZ237" t="s">
        <v>242</v>
      </c>
      <c r="CA237" t="s">
        <v>1703</v>
      </c>
      <c r="CB237" s="14">
        <v>45175.237168321801</v>
      </c>
      <c r="CC237" t="s">
        <v>1703</v>
      </c>
      <c r="CD237" t="s">
        <v>1703</v>
      </c>
      <c r="CE237">
        <f>IFERROR(VLOOKUP(Table2[[#This Row],[Overall Rep Satisfaction]],$CS$2:$CV$21,2,FALSE),"")</f>
        <v>0</v>
      </c>
      <c r="CF237">
        <f>IFERROR(VLOOKUP(Table2[[#This Row],[Overall Rep Satisfaction]],$CS$2:$CV$21,3,FALSE),"")</f>
        <v>0</v>
      </c>
      <c r="CG237">
        <f>IFERROR(VLOOKUP(Table2[[#This Row],[Overall Rep Satisfaction]],$CS$2:$CV$21,4,FALSE),"")</f>
        <v>1</v>
      </c>
      <c r="CH237">
        <f>IFERROR(SUM(Table2[[#This Row],[Promoter]:[Detractor]],),"")</f>
        <v>1</v>
      </c>
      <c r="CI237" t="str">
        <f>TEXT(MONTH(Table2[[#This Row],[Survey Date]]),"##")&amp;" - "&amp;TEXT(Table2[[#This Row],[Survey Date]],"MMMM")</f>
        <v>9 - September</v>
      </c>
      <c r="CJ237" t="str">
        <f>TEXT(Table2[[#This Row],[Survey Date]],"DD-MMMM")</f>
        <v>05-September</v>
      </c>
      <c r="CK237" t="str">
        <f>"WK "&amp;WEEKNUM(Table2[[#This Row],[Survey Date]],1)</f>
        <v>WK 36</v>
      </c>
      <c r="CL237" t="str">
        <f>VLOOKUP(Table2[[#This Row],[ATTUID]],Roster!C:F,4,FALSE)</f>
        <v>Super 4</v>
      </c>
      <c r="CM237" t="str">
        <f>VLOOKUP(Table2[[#This Row],[ATTUID]],Roster!C:J,8,FALSE)</f>
        <v>agent 133</v>
      </c>
      <c r="CN237" t="str">
        <f>VLOOKUP(Table2[[#This Row],[ATTUID]],Roster!C:X,22,FALSE)</f>
        <v>Wave 31</v>
      </c>
      <c r="CO237">
        <f>IF(Table2[[#This Row],[Request Resolved]]="Yes",1,0)</f>
        <v>1</v>
      </c>
      <c r="CP237">
        <f>IF(Table2[[#This Row],[Request Resolved]]="No",1,0)</f>
        <v>0</v>
      </c>
    </row>
    <row r="238" spans="1:94" x14ac:dyDescent="0.25">
      <c r="A238" s="35">
        <v>239206</v>
      </c>
      <c r="B238" s="12" t="s">
        <v>1297</v>
      </c>
      <c r="C238" s="12" t="s">
        <v>1297</v>
      </c>
      <c r="D238" s="12" t="s">
        <v>1297</v>
      </c>
      <c r="E238" t="s">
        <v>1159</v>
      </c>
      <c r="F238" t="s">
        <v>1324</v>
      </c>
      <c r="G238" s="35">
        <v>28337</v>
      </c>
      <c r="H238" t="s">
        <v>219</v>
      </c>
      <c r="I238" s="35">
        <v>696578</v>
      </c>
      <c r="J238" t="s">
        <v>219</v>
      </c>
      <c r="K238" s="14">
        <v>45174.447916666701</v>
      </c>
      <c r="L238" s="14">
        <v>45173.609027777798</v>
      </c>
      <c r="M238" s="15" t="s">
        <v>220</v>
      </c>
      <c r="N238" s="15" t="s">
        <v>220</v>
      </c>
      <c r="O238" s="15" t="s">
        <v>220</v>
      </c>
      <c r="P238" s="15" t="s">
        <v>223</v>
      </c>
      <c r="Q238" s="15" t="s">
        <v>682</v>
      </c>
      <c r="R238" s="15" t="s">
        <v>219</v>
      </c>
      <c r="S238" s="15" t="s">
        <v>223</v>
      </c>
      <c r="T238" s="15" t="s">
        <v>326</v>
      </c>
      <c r="U238" s="15" t="s">
        <v>219</v>
      </c>
      <c r="V238" t="s">
        <v>265</v>
      </c>
      <c r="W238" t="s">
        <v>225</v>
      </c>
      <c r="X238" t="s">
        <v>265</v>
      </c>
      <c r="Y238" t="s">
        <v>225</v>
      </c>
      <c r="Z238" t="s">
        <v>226</v>
      </c>
      <c r="AA238" t="s">
        <v>219</v>
      </c>
      <c r="AB238" t="s">
        <v>226</v>
      </c>
      <c r="AC238" t="s">
        <v>219</v>
      </c>
      <c r="AD238" s="12" t="s">
        <v>1297</v>
      </c>
      <c r="AE238" t="s">
        <v>227</v>
      </c>
      <c r="AF238" s="12" t="s">
        <v>1297</v>
      </c>
      <c r="AG238" t="s">
        <v>1703</v>
      </c>
      <c r="AH238" t="s">
        <v>228</v>
      </c>
      <c r="AI238" s="12" t="s">
        <v>1297</v>
      </c>
      <c r="AJ238" s="12" t="s">
        <v>1297</v>
      </c>
      <c r="AK238" s="12" t="s">
        <v>1297</v>
      </c>
      <c r="AL238" s="12" t="s">
        <v>1297</v>
      </c>
      <c r="AM238" s="12" t="s">
        <v>1297</v>
      </c>
      <c r="AN238" t="s">
        <v>219</v>
      </c>
      <c r="AO238" t="s">
        <v>219</v>
      </c>
      <c r="AP238" t="s">
        <v>229</v>
      </c>
      <c r="AQ238" t="s">
        <v>230</v>
      </c>
      <c r="AR238" t="s">
        <v>273</v>
      </c>
      <c r="AS238" t="s">
        <v>352</v>
      </c>
      <c r="AT238" t="s">
        <v>220</v>
      </c>
      <c r="AU238" t="s">
        <v>233</v>
      </c>
      <c r="AV238" t="s">
        <v>1936</v>
      </c>
      <c r="AW238" t="s">
        <v>219</v>
      </c>
      <c r="AX238" t="s">
        <v>1703</v>
      </c>
      <c r="AY238" t="s">
        <v>219</v>
      </c>
      <c r="AZ238" t="s">
        <v>219</v>
      </c>
      <c r="BA238" t="s">
        <v>219</v>
      </c>
      <c r="BB238" t="s">
        <v>219</v>
      </c>
      <c r="BC238" t="s">
        <v>234</v>
      </c>
      <c r="BD238" s="12" t="s">
        <v>1297</v>
      </c>
      <c r="BE238" t="s">
        <v>259</v>
      </c>
      <c r="BF238" t="s">
        <v>1297</v>
      </c>
      <c r="BG238" t="s">
        <v>1297</v>
      </c>
      <c r="BH238" t="s">
        <v>305</v>
      </c>
      <c r="BI238" t="s">
        <v>306</v>
      </c>
      <c r="BJ238" t="s">
        <v>353</v>
      </c>
      <c r="BK238" t="s">
        <v>1297</v>
      </c>
      <c r="BL238" t="s">
        <v>229</v>
      </c>
      <c r="BM238" t="s">
        <v>219</v>
      </c>
      <c r="BN238" t="s">
        <v>683</v>
      </c>
      <c r="BO238" t="s">
        <v>219</v>
      </c>
      <c r="BP238" t="s">
        <v>219</v>
      </c>
      <c r="BQ238" t="s">
        <v>1297</v>
      </c>
      <c r="BR238" t="s">
        <v>240</v>
      </c>
      <c r="BS238" t="s">
        <v>1703</v>
      </c>
      <c r="BT238" t="s">
        <v>1703</v>
      </c>
      <c r="BU238" t="s">
        <v>219</v>
      </c>
      <c r="BV238" t="s">
        <v>241</v>
      </c>
      <c r="BW238" t="s">
        <v>220</v>
      </c>
      <c r="BX238" t="s">
        <v>219</v>
      </c>
      <c r="BY238">
        <v>801175373591</v>
      </c>
      <c r="BZ238" t="s">
        <v>242</v>
      </c>
      <c r="CA238" t="s">
        <v>1703</v>
      </c>
      <c r="CB238" s="14">
        <v>45175.237168321801</v>
      </c>
      <c r="CC238" t="s">
        <v>1703</v>
      </c>
      <c r="CD238" t="s">
        <v>1703</v>
      </c>
      <c r="CE238">
        <f>IFERROR(VLOOKUP(Table2[[#This Row],[Overall Rep Satisfaction]],$CS$2:$CV$21,2,FALSE),"")</f>
        <v>1</v>
      </c>
      <c r="CF238">
        <f>IFERROR(VLOOKUP(Table2[[#This Row],[Overall Rep Satisfaction]],$CS$2:$CV$21,3,FALSE),"")</f>
        <v>0</v>
      </c>
      <c r="CG238">
        <f>IFERROR(VLOOKUP(Table2[[#This Row],[Overall Rep Satisfaction]],$CS$2:$CV$21,4,FALSE),"")</f>
        <v>0</v>
      </c>
      <c r="CH238">
        <f>IFERROR(SUM(Table2[[#This Row],[Promoter]:[Detractor]],),"")</f>
        <v>1</v>
      </c>
      <c r="CI238" t="str">
        <f>TEXT(MONTH(Table2[[#This Row],[Survey Date]]),"##")&amp;" - "&amp;TEXT(Table2[[#This Row],[Survey Date]],"MMMM")</f>
        <v>9 - September</v>
      </c>
      <c r="CJ238" t="str">
        <f>TEXT(Table2[[#This Row],[Survey Date]],"DD-MMMM")</f>
        <v>05-September</v>
      </c>
      <c r="CK238" t="str">
        <f>"WK "&amp;WEEKNUM(Table2[[#This Row],[Survey Date]],1)</f>
        <v>WK 36</v>
      </c>
      <c r="CL238" t="str">
        <f>VLOOKUP(Table2[[#This Row],[ATTUID]],Roster!C:F,4,FALSE)</f>
        <v>Super 9</v>
      </c>
      <c r="CM238" t="str">
        <f>VLOOKUP(Table2[[#This Row],[ATTUID]],Roster!C:J,8,FALSE)</f>
        <v>agent 27</v>
      </c>
      <c r="CN238" t="str">
        <f>VLOOKUP(Table2[[#This Row],[ATTUID]],Roster!C:X,22,FALSE)</f>
        <v>Wave 17</v>
      </c>
      <c r="CO238">
        <f>IF(Table2[[#This Row],[Request Resolved]]="Yes",1,0)</f>
        <v>1</v>
      </c>
      <c r="CP238">
        <f>IF(Table2[[#This Row],[Request Resolved]]="No",1,0)</f>
        <v>0</v>
      </c>
    </row>
    <row r="239" spans="1:94" x14ac:dyDescent="0.25">
      <c r="A239" s="35">
        <v>284206</v>
      </c>
      <c r="B239" s="12" t="s">
        <v>1297</v>
      </c>
      <c r="C239" s="12" t="s">
        <v>1297</v>
      </c>
      <c r="D239" s="12" t="s">
        <v>1297</v>
      </c>
      <c r="E239" t="s">
        <v>1269</v>
      </c>
      <c r="F239" t="s">
        <v>1441</v>
      </c>
      <c r="G239" s="35">
        <v>49660</v>
      </c>
      <c r="H239" t="s">
        <v>219</v>
      </c>
      <c r="I239" s="35">
        <v>655276</v>
      </c>
      <c r="J239" t="s">
        <v>219</v>
      </c>
      <c r="K239" s="14">
        <v>45174.448611111096</v>
      </c>
      <c r="L239" s="14">
        <v>45173.854166666701</v>
      </c>
      <c r="M239" s="15" t="s">
        <v>220</v>
      </c>
      <c r="N239" s="15" t="s">
        <v>220</v>
      </c>
      <c r="O239" s="15" t="s">
        <v>220</v>
      </c>
      <c r="P239" s="15" t="s">
        <v>684</v>
      </c>
      <c r="Q239" s="15" t="s">
        <v>685</v>
      </c>
      <c r="R239" s="15" t="s">
        <v>219</v>
      </c>
      <c r="S239" s="15" t="s">
        <v>223</v>
      </c>
      <c r="T239" s="15" t="s">
        <v>221</v>
      </c>
      <c r="U239" s="15" t="s">
        <v>219</v>
      </c>
      <c r="V239" t="s">
        <v>257</v>
      </c>
      <c r="W239" t="s">
        <v>225</v>
      </c>
      <c r="X239" t="s">
        <v>257</v>
      </c>
      <c r="Y239" t="s">
        <v>225</v>
      </c>
      <c r="Z239" t="s">
        <v>226</v>
      </c>
      <c r="AA239" t="s">
        <v>219</v>
      </c>
      <c r="AB239" t="s">
        <v>226</v>
      </c>
      <c r="AC239" t="s">
        <v>219</v>
      </c>
      <c r="AD239" s="12" t="s">
        <v>1297</v>
      </c>
      <c r="AE239" t="s">
        <v>227</v>
      </c>
      <c r="AF239" s="12" t="s">
        <v>1297</v>
      </c>
      <c r="AG239" t="s">
        <v>1703</v>
      </c>
      <c r="AH239" t="s">
        <v>228</v>
      </c>
      <c r="AI239" s="12" t="s">
        <v>1297</v>
      </c>
      <c r="AJ239" s="12" t="s">
        <v>1297</v>
      </c>
      <c r="AK239" s="12" t="s">
        <v>1297</v>
      </c>
      <c r="AL239" s="12" t="s">
        <v>1297</v>
      </c>
      <c r="AM239" s="12" t="s">
        <v>1297</v>
      </c>
      <c r="AN239" t="s">
        <v>219</v>
      </c>
      <c r="AO239" t="s">
        <v>219</v>
      </c>
      <c r="AP239" t="s">
        <v>229</v>
      </c>
      <c r="AQ239" t="s">
        <v>230</v>
      </c>
      <c r="AR239" t="s">
        <v>231</v>
      </c>
      <c r="AS239" t="s">
        <v>403</v>
      </c>
      <c r="AT239" t="s">
        <v>220</v>
      </c>
      <c r="AU239" t="s">
        <v>233</v>
      </c>
      <c r="AV239" t="s">
        <v>1937</v>
      </c>
      <c r="AW239" t="s">
        <v>2368</v>
      </c>
      <c r="AX239" t="s">
        <v>1703</v>
      </c>
      <c r="AY239" t="s">
        <v>219</v>
      </c>
      <c r="AZ239" t="s">
        <v>219</v>
      </c>
      <c r="BA239" t="s">
        <v>219</v>
      </c>
      <c r="BB239" t="s">
        <v>219</v>
      </c>
      <c r="BC239" t="s">
        <v>234</v>
      </c>
      <c r="BD239" s="12" t="s">
        <v>1297</v>
      </c>
      <c r="BE239" t="s">
        <v>267</v>
      </c>
      <c r="BF239" t="s">
        <v>1297</v>
      </c>
      <c r="BG239" t="s">
        <v>1297</v>
      </c>
      <c r="BH239" t="s">
        <v>260</v>
      </c>
      <c r="BI239" t="s">
        <v>268</v>
      </c>
      <c r="BJ239" t="s">
        <v>376</v>
      </c>
      <c r="BK239" t="s">
        <v>1297</v>
      </c>
      <c r="BL239" t="s">
        <v>229</v>
      </c>
      <c r="BM239" t="s">
        <v>219</v>
      </c>
      <c r="BN239" t="s">
        <v>610</v>
      </c>
      <c r="BO239" t="s">
        <v>219</v>
      </c>
      <c r="BP239" t="s">
        <v>219</v>
      </c>
      <c r="BQ239" t="s">
        <v>1297</v>
      </c>
      <c r="BR239" t="s">
        <v>253</v>
      </c>
      <c r="BS239" t="s">
        <v>1703</v>
      </c>
      <c r="BT239" t="s">
        <v>1703</v>
      </c>
      <c r="BU239" t="s">
        <v>219</v>
      </c>
      <c r="BV239" t="s">
        <v>241</v>
      </c>
      <c r="BW239" t="s">
        <v>220</v>
      </c>
      <c r="BX239" t="s">
        <v>219</v>
      </c>
      <c r="BY239">
        <v>790307610830</v>
      </c>
      <c r="BZ239" t="s">
        <v>242</v>
      </c>
      <c r="CA239" t="s">
        <v>1703</v>
      </c>
      <c r="CB239" s="14">
        <v>45175.237168321801</v>
      </c>
      <c r="CC239" t="s">
        <v>1703</v>
      </c>
      <c r="CD239" t="s">
        <v>1703</v>
      </c>
      <c r="CE239">
        <f>IFERROR(VLOOKUP(Table2[[#This Row],[Overall Rep Satisfaction]],$CS$2:$CV$21,2,FALSE),"")</f>
        <v>1</v>
      </c>
      <c r="CF239">
        <f>IFERROR(VLOOKUP(Table2[[#This Row],[Overall Rep Satisfaction]],$CS$2:$CV$21,3,FALSE),"")</f>
        <v>0</v>
      </c>
      <c r="CG239">
        <f>IFERROR(VLOOKUP(Table2[[#This Row],[Overall Rep Satisfaction]],$CS$2:$CV$21,4,FALSE),"")</f>
        <v>0</v>
      </c>
      <c r="CH239">
        <f>IFERROR(SUM(Table2[[#This Row],[Promoter]:[Detractor]],),"")</f>
        <v>1</v>
      </c>
      <c r="CI239" t="str">
        <f>TEXT(MONTH(Table2[[#This Row],[Survey Date]]),"##")&amp;" - "&amp;TEXT(Table2[[#This Row],[Survey Date]],"MMMM")</f>
        <v>9 - September</v>
      </c>
      <c r="CJ239" t="str">
        <f>TEXT(Table2[[#This Row],[Survey Date]],"DD-MMMM")</f>
        <v>05-September</v>
      </c>
      <c r="CK239" t="str">
        <f>"WK "&amp;WEEKNUM(Table2[[#This Row],[Survey Date]],1)</f>
        <v>WK 36</v>
      </c>
      <c r="CL239" t="str">
        <f>VLOOKUP(Table2[[#This Row],[ATTUID]],Roster!C:F,4,FALSE)</f>
        <v>Super 9</v>
      </c>
      <c r="CM239" t="str">
        <f>VLOOKUP(Table2[[#This Row],[ATTUID]],Roster!C:J,8,FALSE)</f>
        <v>agent 144</v>
      </c>
      <c r="CN239" t="str">
        <f>VLOOKUP(Table2[[#This Row],[ATTUID]],Roster!C:X,22,FALSE)</f>
        <v>Wave 31</v>
      </c>
      <c r="CO239">
        <f>IF(Table2[[#This Row],[Request Resolved]]="Yes",1,0)</f>
        <v>1</v>
      </c>
      <c r="CP239">
        <f>IF(Table2[[#This Row],[Request Resolved]]="No",1,0)</f>
        <v>0</v>
      </c>
    </row>
    <row r="240" spans="1:94" x14ac:dyDescent="0.25">
      <c r="A240" s="35">
        <v>244206</v>
      </c>
      <c r="B240" s="12" t="s">
        <v>1297</v>
      </c>
      <c r="C240" s="12" t="s">
        <v>1297</v>
      </c>
      <c r="D240" s="12" t="s">
        <v>1297</v>
      </c>
      <c r="E240" t="s">
        <v>1145</v>
      </c>
      <c r="F240" t="s">
        <v>1310</v>
      </c>
      <c r="G240" s="35">
        <v>284479</v>
      </c>
      <c r="H240" t="s">
        <v>219</v>
      </c>
      <c r="I240" s="35">
        <v>300133</v>
      </c>
      <c r="J240" t="s">
        <v>219</v>
      </c>
      <c r="K240" s="14">
        <v>45174.45</v>
      </c>
      <c r="L240" s="14">
        <v>45173.6472222222</v>
      </c>
      <c r="M240" s="15" t="s">
        <v>220</v>
      </c>
      <c r="N240" s="15" t="s">
        <v>220</v>
      </c>
      <c r="O240" s="15" t="s">
        <v>220</v>
      </c>
      <c r="P240" s="15" t="s">
        <v>291</v>
      </c>
      <c r="Q240" s="15" t="s">
        <v>686</v>
      </c>
      <c r="R240" s="15" t="s">
        <v>219</v>
      </c>
      <c r="S240" s="15" t="s">
        <v>223</v>
      </c>
      <c r="T240" s="15" t="s">
        <v>221</v>
      </c>
      <c r="U240" s="15" t="s">
        <v>219</v>
      </c>
      <c r="V240" t="s">
        <v>293</v>
      </c>
      <c r="W240" t="s">
        <v>225</v>
      </c>
      <c r="X240" t="s">
        <v>293</v>
      </c>
      <c r="Y240" t="s">
        <v>225</v>
      </c>
      <c r="Z240" t="s">
        <v>226</v>
      </c>
      <c r="AA240" t="s">
        <v>219</v>
      </c>
      <c r="AB240" t="s">
        <v>226</v>
      </c>
      <c r="AC240" t="s">
        <v>219</v>
      </c>
      <c r="AD240" s="12" t="s">
        <v>1297</v>
      </c>
      <c r="AE240" t="s">
        <v>227</v>
      </c>
      <c r="AF240" s="12" t="s">
        <v>1297</v>
      </c>
      <c r="AG240" t="s">
        <v>1703</v>
      </c>
      <c r="AH240" t="s">
        <v>228</v>
      </c>
      <c r="AI240" s="12" t="s">
        <v>1297</v>
      </c>
      <c r="AJ240" s="12" t="s">
        <v>1297</v>
      </c>
      <c r="AK240" s="12" t="s">
        <v>1297</v>
      </c>
      <c r="AL240" s="12" t="s">
        <v>1297</v>
      </c>
      <c r="AM240" s="12" t="s">
        <v>1297</v>
      </c>
      <c r="AN240" t="s">
        <v>219</v>
      </c>
      <c r="AO240" t="s">
        <v>219</v>
      </c>
      <c r="AP240" t="s">
        <v>229</v>
      </c>
      <c r="AQ240" t="s">
        <v>230</v>
      </c>
      <c r="AR240" t="s">
        <v>231</v>
      </c>
      <c r="AS240" t="s">
        <v>258</v>
      </c>
      <c r="AT240" t="s">
        <v>220</v>
      </c>
      <c r="AU240" t="s">
        <v>233</v>
      </c>
      <c r="AV240" t="s">
        <v>1938</v>
      </c>
      <c r="AW240" t="s">
        <v>219</v>
      </c>
      <c r="AX240" t="s">
        <v>1703</v>
      </c>
      <c r="AY240" t="s">
        <v>219</v>
      </c>
      <c r="AZ240" t="s">
        <v>219</v>
      </c>
      <c r="BA240" t="s">
        <v>219</v>
      </c>
      <c r="BB240" t="s">
        <v>219</v>
      </c>
      <c r="BC240" t="s">
        <v>234</v>
      </c>
      <c r="BD240" s="12" t="s">
        <v>1297</v>
      </c>
      <c r="BE240" t="s">
        <v>299</v>
      </c>
      <c r="BF240" t="s">
        <v>1297</v>
      </c>
      <c r="BG240" t="s">
        <v>1297</v>
      </c>
      <c r="BH240" t="s">
        <v>260</v>
      </c>
      <c r="BI240" t="s">
        <v>268</v>
      </c>
      <c r="BJ240" t="s">
        <v>261</v>
      </c>
      <c r="BK240" t="s">
        <v>1297</v>
      </c>
      <c r="BL240" t="s">
        <v>229</v>
      </c>
      <c r="BM240" t="s">
        <v>219</v>
      </c>
      <c r="BN240" t="s">
        <v>270</v>
      </c>
      <c r="BO240" t="s">
        <v>219</v>
      </c>
      <c r="BP240" t="s">
        <v>219</v>
      </c>
      <c r="BQ240" t="s">
        <v>1297</v>
      </c>
      <c r="BR240" t="s">
        <v>240</v>
      </c>
      <c r="BS240" t="s">
        <v>1703</v>
      </c>
      <c r="BT240" t="s">
        <v>1703</v>
      </c>
      <c r="BU240" t="s">
        <v>219</v>
      </c>
      <c r="BV240" t="s">
        <v>241</v>
      </c>
      <c r="BW240" t="s">
        <v>220</v>
      </c>
      <c r="BX240" t="s">
        <v>219</v>
      </c>
      <c r="BY240">
        <v>790215564490</v>
      </c>
      <c r="BZ240" t="s">
        <v>242</v>
      </c>
      <c r="CA240" t="s">
        <v>1703</v>
      </c>
      <c r="CB240" s="14">
        <v>45175.237168321801</v>
      </c>
      <c r="CC240" t="s">
        <v>1703</v>
      </c>
      <c r="CD240" t="s">
        <v>1703</v>
      </c>
      <c r="CE240">
        <f>IFERROR(VLOOKUP(Table2[[#This Row],[Overall Rep Satisfaction]],$CS$2:$CV$21,2,FALSE),"")</f>
        <v>1</v>
      </c>
      <c r="CF240">
        <f>IFERROR(VLOOKUP(Table2[[#This Row],[Overall Rep Satisfaction]],$CS$2:$CV$21,3,FALSE),"")</f>
        <v>0</v>
      </c>
      <c r="CG240">
        <f>IFERROR(VLOOKUP(Table2[[#This Row],[Overall Rep Satisfaction]],$CS$2:$CV$21,4,FALSE),"")</f>
        <v>0</v>
      </c>
      <c r="CH240">
        <f>IFERROR(SUM(Table2[[#This Row],[Promoter]:[Detractor]],),"")</f>
        <v>1</v>
      </c>
      <c r="CI240" t="str">
        <f>TEXT(MONTH(Table2[[#This Row],[Survey Date]]),"##")&amp;" - "&amp;TEXT(Table2[[#This Row],[Survey Date]],"MMMM")</f>
        <v>9 - September</v>
      </c>
      <c r="CJ240" t="str">
        <f>TEXT(Table2[[#This Row],[Survey Date]],"DD-MMMM")</f>
        <v>05-September</v>
      </c>
      <c r="CK240" t="str">
        <f>"WK "&amp;WEEKNUM(Table2[[#This Row],[Survey Date]],1)</f>
        <v>WK 36</v>
      </c>
      <c r="CL240" t="str">
        <f>VLOOKUP(Table2[[#This Row],[ATTUID]],Roster!C:F,4,FALSE)</f>
        <v>Super 9</v>
      </c>
      <c r="CM240" t="str">
        <f>VLOOKUP(Table2[[#This Row],[ATTUID]],Roster!C:J,8,FALSE)</f>
        <v>agent 13</v>
      </c>
      <c r="CN240" t="str">
        <f>VLOOKUP(Table2[[#This Row],[ATTUID]],Roster!C:X,22,FALSE)</f>
        <v>Wave 12 B</v>
      </c>
      <c r="CO240">
        <f>IF(Table2[[#This Row],[Request Resolved]]="Yes",1,0)</f>
        <v>1</v>
      </c>
      <c r="CP240">
        <f>IF(Table2[[#This Row],[Request Resolved]]="No",1,0)</f>
        <v>0</v>
      </c>
    </row>
    <row r="241" spans="1:94" x14ac:dyDescent="0.25">
      <c r="A241" s="35">
        <v>271206</v>
      </c>
      <c r="B241" s="12" t="s">
        <v>1297</v>
      </c>
      <c r="C241" s="12" t="s">
        <v>1297</v>
      </c>
      <c r="D241" s="12" t="s">
        <v>1297</v>
      </c>
      <c r="E241" t="s">
        <v>1272</v>
      </c>
      <c r="F241" t="s">
        <v>1446</v>
      </c>
      <c r="G241" s="35">
        <v>732337</v>
      </c>
      <c r="H241" t="s">
        <v>219</v>
      </c>
      <c r="I241" s="35">
        <v>487578</v>
      </c>
      <c r="J241" t="s">
        <v>219</v>
      </c>
      <c r="K241" s="14">
        <v>45174.452777777798</v>
      </c>
      <c r="L241" s="14">
        <v>45173.8215277778</v>
      </c>
      <c r="M241" s="15" t="s">
        <v>220</v>
      </c>
      <c r="N241" s="15" t="s">
        <v>220</v>
      </c>
      <c r="O241" s="15" t="s">
        <v>220</v>
      </c>
      <c r="P241" s="15" t="s">
        <v>223</v>
      </c>
      <c r="Q241" s="15" t="s">
        <v>687</v>
      </c>
      <c r="R241" s="15" t="s">
        <v>219</v>
      </c>
      <c r="S241" s="15" t="s">
        <v>325</v>
      </c>
      <c r="T241" s="15" t="s">
        <v>221</v>
      </c>
      <c r="U241" s="15" t="s">
        <v>219</v>
      </c>
      <c r="V241" t="s">
        <v>265</v>
      </c>
      <c r="W241" t="s">
        <v>280</v>
      </c>
      <c r="X241" t="s">
        <v>265</v>
      </c>
      <c r="Y241" t="s">
        <v>280</v>
      </c>
      <c r="Z241" t="s">
        <v>226</v>
      </c>
      <c r="AA241" t="s">
        <v>219</v>
      </c>
      <c r="AB241" t="s">
        <v>226</v>
      </c>
      <c r="AC241" t="s">
        <v>219</v>
      </c>
      <c r="AD241" s="12" t="s">
        <v>1297</v>
      </c>
      <c r="AE241" t="s">
        <v>227</v>
      </c>
      <c r="AF241" s="12" t="s">
        <v>1297</v>
      </c>
      <c r="AG241" t="s">
        <v>1703</v>
      </c>
      <c r="AH241" t="s">
        <v>228</v>
      </c>
      <c r="AI241" s="12" t="s">
        <v>1297</v>
      </c>
      <c r="AJ241" s="12" t="s">
        <v>1297</v>
      </c>
      <c r="AK241" s="12" t="s">
        <v>1297</v>
      </c>
      <c r="AL241" s="12" t="s">
        <v>1297</v>
      </c>
      <c r="AM241" s="12" t="s">
        <v>1297</v>
      </c>
      <c r="AN241" t="s">
        <v>219</v>
      </c>
      <c r="AO241" t="s">
        <v>219</v>
      </c>
      <c r="AP241" t="s">
        <v>229</v>
      </c>
      <c r="AQ241" t="s">
        <v>230</v>
      </c>
      <c r="AR241" t="s">
        <v>273</v>
      </c>
      <c r="AS241" t="s">
        <v>352</v>
      </c>
      <c r="AT241" t="s">
        <v>220</v>
      </c>
      <c r="AU241" t="s">
        <v>233</v>
      </c>
      <c r="AV241" t="s">
        <v>1939</v>
      </c>
      <c r="AW241" t="s">
        <v>219</v>
      </c>
      <c r="AX241" t="s">
        <v>1703</v>
      </c>
      <c r="AY241" t="s">
        <v>219</v>
      </c>
      <c r="AZ241" t="s">
        <v>219</v>
      </c>
      <c r="BA241" t="s">
        <v>219</v>
      </c>
      <c r="BB241" t="s">
        <v>219</v>
      </c>
      <c r="BC241" t="s">
        <v>234</v>
      </c>
      <c r="BD241" s="12" t="s">
        <v>1297</v>
      </c>
      <c r="BE241" t="s">
        <v>267</v>
      </c>
      <c r="BF241" t="s">
        <v>1297</v>
      </c>
      <c r="BG241" t="s">
        <v>1297</v>
      </c>
      <c r="BH241" t="s">
        <v>312</v>
      </c>
      <c r="BI241" t="s">
        <v>313</v>
      </c>
      <c r="BJ241" t="s">
        <v>353</v>
      </c>
      <c r="BK241" t="s">
        <v>1297</v>
      </c>
      <c r="BL241" t="s">
        <v>229</v>
      </c>
      <c r="BM241" t="s">
        <v>219</v>
      </c>
      <c r="BN241" t="s">
        <v>314</v>
      </c>
      <c r="BO241" t="s">
        <v>219</v>
      </c>
      <c r="BP241" t="s">
        <v>219</v>
      </c>
      <c r="BQ241" t="s">
        <v>1297</v>
      </c>
      <c r="BR241" t="s">
        <v>253</v>
      </c>
      <c r="BS241" t="s">
        <v>1703</v>
      </c>
      <c r="BT241" t="s">
        <v>1703</v>
      </c>
      <c r="BU241" t="s">
        <v>219</v>
      </c>
      <c r="BV241" t="s">
        <v>241</v>
      </c>
      <c r="BW241" t="s">
        <v>220</v>
      </c>
      <c r="BX241" t="s">
        <v>219</v>
      </c>
      <c r="BY241">
        <v>800162100809</v>
      </c>
      <c r="BZ241" t="s">
        <v>242</v>
      </c>
      <c r="CA241" t="s">
        <v>1703</v>
      </c>
      <c r="CB241" s="14">
        <v>45175.237168321801</v>
      </c>
      <c r="CC241" t="s">
        <v>1703</v>
      </c>
      <c r="CD241" t="s">
        <v>1703</v>
      </c>
      <c r="CE241">
        <f>IFERROR(VLOOKUP(Table2[[#This Row],[Overall Rep Satisfaction]],$CS$2:$CV$21,2,FALSE),"")</f>
        <v>0</v>
      </c>
      <c r="CF241">
        <f>IFERROR(VLOOKUP(Table2[[#This Row],[Overall Rep Satisfaction]],$CS$2:$CV$21,3,FALSE),"")</f>
        <v>0</v>
      </c>
      <c r="CG241">
        <f>IFERROR(VLOOKUP(Table2[[#This Row],[Overall Rep Satisfaction]],$CS$2:$CV$21,4,FALSE),"")</f>
        <v>1</v>
      </c>
      <c r="CH241">
        <f>IFERROR(SUM(Table2[[#This Row],[Promoter]:[Detractor]],),"")</f>
        <v>1</v>
      </c>
      <c r="CI241" t="str">
        <f>TEXT(MONTH(Table2[[#This Row],[Survey Date]]),"##")&amp;" - "&amp;TEXT(Table2[[#This Row],[Survey Date]],"MMMM")</f>
        <v>9 - September</v>
      </c>
      <c r="CJ241" t="str">
        <f>TEXT(Table2[[#This Row],[Survey Date]],"DD-MMMM")</f>
        <v>05-September</v>
      </c>
      <c r="CK241" t="str">
        <f>"WK "&amp;WEEKNUM(Table2[[#This Row],[Survey Date]],1)</f>
        <v>WK 36</v>
      </c>
      <c r="CL241" t="str">
        <f>VLOOKUP(Table2[[#This Row],[ATTUID]],Roster!C:F,4,FALSE)</f>
        <v>Super 4</v>
      </c>
      <c r="CM241" t="str">
        <f>VLOOKUP(Table2[[#This Row],[ATTUID]],Roster!C:J,8,FALSE)</f>
        <v>agent 149</v>
      </c>
      <c r="CN241" t="str">
        <f>VLOOKUP(Table2[[#This Row],[ATTUID]],Roster!C:X,22,FALSE)</f>
        <v>Wave 31</v>
      </c>
      <c r="CO241">
        <f>IF(Table2[[#This Row],[Request Resolved]]="Yes",1,0)</f>
        <v>1</v>
      </c>
      <c r="CP241">
        <f>IF(Table2[[#This Row],[Request Resolved]]="No",1,0)</f>
        <v>0</v>
      </c>
    </row>
    <row r="242" spans="1:94" x14ac:dyDescent="0.25">
      <c r="A242" s="35">
        <v>609206</v>
      </c>
      <c r="B242" s="12" t="s">
        <v>1297</v>
      </c>
      <c r="C242" s="12" t="s">
        <v>1297</v>
      </c>
      <c r="D242" s="12" t="s">
        <v>1297</v>
      </c>
      <c r="E242" t="s">
        <v>1236</v>
      </c>
      <c r="F242" t="s">
        <v>1405</v>
      </c>
      <c r="G242" s="35">
        <v>481803</v>
      </c>
      <c r="H242" t="s">
        <v>219</v>
      </c>
      <c r="I242" s="35">
        <v>38534</v>
      </c>
      <c r="J242" t="s">
        <v>219</v>
      </c>
      <c r="K242" s="14">
        <v>45174.454166666699</v>
      </c>
      <c r="L242" s="14">
        <v>45173.4597222222</v>
      </c>
      <c r="M242" s="15" t="s">
        <v>220</v>
      </c>
      <c r="N242" s="15" t="s">
        <v>220</v>
      </c>
      <c r="O242" s="15" t="s">
        <v>220</v>
      </c>
      <c r="P242" s="15" t="s">
        <v>688</v>
      </c>
      <c r="Q242" s="15" t="s">
        <v>219</v>
      </c>
      <c r="R242" s="15" t="s">
        <v>219</v>
      </c>
      <c r="S242" s="15" t="s">
        <v>688</v>
      </c>
      <c r="T242" s="15" t="s">
        <v>689</v>
      </c>
      <c r="U242" s="15" t="s">
        <v>219</v>
      </c>
      <c r="V242" t="s">
        <v>265</v>
      </c>
      <c r="W242" t="s">
        <v>225</v>
      </c>
      <c r="X242" t="s">
        <v>265</v>
      </c>
      <c r="Y242" t="s">
        <v>225</v>
      </c>
      <c r="Z242" t="s">
        <v>226</v>
      </c>
      <c r="AA242" t="s">
        <v>219</v>
      </c>
      <c r="AB242" t="s">
        <v>226</v>
      </c>
      <c r="AC242" t="s">
        <v>219</v>
      </c>
      <c r="AD242" s="12" t="s">
        <v>1297</v>
      </c>
      <c r="AE242" t="s">
        <v>227</v>
      </c>
      <c r="AF242" s="12" t="s">
        <v>1297</v>
      </c>
      <c r="AG242" t="s">
        <v>1703</v>
      </c>
      <c r="AH242" t="s">
        <v>228</v>
      </c>
      <c r="AI242" s="12" t="s">
        <v>1297</v>
      </c>
      <c r="AJ242" s="12" t="s">
        <v>1297</v>
      </c>
      <c r="AK242" s="12" t="s">
        <v>1297</v>
      </c>
      <c r="AL242" s="12" t="s">
        <v>1297</v>
      </c>
      <c r="AM242" s="12" t="s">
        <v>1297</v>
      </c>
      <c r="AN242" t="s">
        <v>219</v>
      </c>
      <c r="AO242" t="s">
        <v>219</v>
      </c>
      <c r="AP242" t="s">
        <v>229</v>
      </c>
      <c r="AQ242" t="s">
        <v>230</v>
      </c>
      <c r="AR242" t="s">
        <v>273</v>
      </c>
      <c r="AS242" t="s">
        <v>341</v>
      </c>
      <c r="AT242" t="s">
        <v>220</v>
      </c>
      <c r="AU242" t="s">
        <v>233</v>
      </c>
      <c r="AV242" t="s">
        <v>1940</v>
      </c>
      <c r="AW242" t="s">
        <v>219</v>
      </c>
      <c r="AX242" t="s">
        <v>1703</v>
      </c>
      <c r="AY242" t="s">
        <v>219</v>
      </c>
      <c r="AZ242" t="s">
        <v>219</v>
      </c>
      <c r="BA242" t="s">
        <v>219</v>
      </c>
      <c r="BB242" t="s">
        <v>219</v>
      </c>
      <c r="BC242" t="s">
        <v>234</v>
      </c>
      <c r="BD242" s="12" t="s">
        <v>1297</v>
      </c>
      <c r="BE242" t="s">
        <v>476</v>
      </c>
      <c r="BF242" t="s">
        <v>1297</v>
      </c>
      <c r="BG242" t="s">
        <v>1297</v>
      </c>
      <c r="BH242" t="s">
        <v>236</v>
      </c>
      <c r="BI242" t="s">
        <v>690</v>
      </c>
      <c r="BJ242" t="s">
        <v>277</v>
      </c>
      <c r="BK242" t="s">
        <v>1297</v>
      </c>
      <c r="BL242" t="s">
        <v>229</v>
      </c>
      <c r="BM242" t="s">
        <v>219</v>
      </c>
      <c r="BN242" t="s">
        <v>691</v>
      </c>
      <c r="BO242" t="s">
        <v>219</v>
      </c>
      <c r="BP242" t="s">
        <v>219</v>
      </c>
      <c r="BQ242" t="s">
        <v>1297</v>
      </c>
      <c r="BR242" t="s">
        <v>279</v>
      </c>
      <c r="BS242" t="s">
        <v>1703</v>
      </c>
      <c r="BT242" t="s">
        <v>1703</v>
      </c>
      <c r="BU242" t="s">
        <v>219</v>
      </c>
      <c r="BV242" t="s">
        <v>241</v>
      </c>
      <c r="BW242" t="s">
        <v>220</v>
      </c>
      <c r="BX242" t="s">
        <v>219</v>
      </c>
      <c r="BY242">
        <v>790327451455</v>
      </c>
      <c r="BZ242" t="s">
        <v>242</v>
      </c>
      <c r="CA242" t="s">
        <v>1703</v>
      </c>
      <c r="CB242" s="14">
        <v>45176.2493334838</v>
      </c>
      <c r="CC242" t="s">
        <v>1703</v>
      </c>
      <c r="CD242" t="s">
        <v>1703</v>
      </c>
      <c r="CE242">
        <f>IFERROR(VLOOKUP(Table2[[#This Row],[Overall Rep Satisfaction]],$CS$2:$CV$21,2,FALSE),"")</f>
        <v>1</v>
      </c>
      <c r="CF242">
        <f>IFERROR(VLOOKUP(Table2[[#This Row],[Overall Rep Satisfaction]],$CS$2:$CV$21,3,FALSE),"")</f>
        <v>0</v>
      </c>
      <c r="CG242">
        <f>IFERROR(VLOOKUP(Table2[[#This Row],[Overall Rep Satisfaction]],$CS$2:$CV$21,4,FALSE),"")</f>
        <v>0</v>
      </c>
      <c r="CH242">
        <f>IFERROR(SUM(Table2[[#This Row],[Promoter]:[Detractor]],),"")</f>
        <v>1</v>
      </c>
      <c r="CI242" t="str">
        <f>TEXT(MONTH(Table2[[#This Row],[Survey Date]]),"##")&amp;" - "&amp;TEXT(Table2[[#This Row],[Survey Date]],"MMMM")</f>
        <v>9 - September</v>
      </c>
      <c r="CJ242" t="str">
        <f>TEXT(Table2[[#This Row],[Survey Date]],"DD-MMMM")</f>
        <v>05-September</v>
      </c>
      <c r="CK242" t="str">
        <f>"WK "&amp;WEEKNUM(Table2[[#This Row],[Survey Date]],1)</f>
        <v>WK 36</v>
      </c>
      <c r="CL242" t="str">
        <f>VLOOKUP(Table2[[#This Row],[ATTUID]],Roster!C:F,4,FALSE)</f>
        <v>Super 5</v>
      </c>
      <c r="CM242" t="str">
        <f>VLOOKUP(Table2[[#This Row],[ATTUID]],Roster!C:J,8,FALSE)</f>
        <v>agent 108</v>
      </c>
      <c r="CN242" t="str">
        <f>VLOOKUP(Table2[[#This Row],[ATTUID]],Roster!C:X,22,FALSE)</f>
        <v>Wave 3</v>
      </c>
      <c r="CO242">
        <f>IF(Table2[[#This Row],[Request Resolved]]="Yes",1,0)</f>
        <v>1</v>
      </c>
      <c r="CP242">
        <f>IF(Table2[[#This Row],[Request Resolved]]="No",1,0)</f>
        <v>0</v>
      </c>
    </row>
    <row r="243" spans="1:94" x14ac:dyDescent="0.25">
      <c r="A243" s="35">
        <v>963206</v>
      </c>
      <c r="B243" s="12" t="s">
        <v>1297</v>
      </c>
      <c r="C243" s="12" t="s">
        <v>1297</v>
      </c>
      <c r="D243" s="12" t="s">
        <v>1297</v>
      </c>
      <c r="E243" t="s">
        <v>1259</v>
      </c>
      <c r="F243" t="s">
        <v>1430</v>
      </c>
      <c r="G243" s="35">
        <v>225386</v>
      </c>
      <c r="H243" t="s">
        <v>219</v>
      </c>
      <c r="I243" s="35">
        <v>643523</v>
      </c>
      <c r="J243" t="s">
        <v>219</v>
      </c>
      <c r="K243" s="14">
        <v>45174.454861111102</v>
      </c>
      <c r="L243" s="14">
        <v>45173.713194444397</v>
      </c>
      <c r="M243" s="15" t="s">
        <v>220</v>
      </c>
      <c r="N243" s="15" t="s">
        <v>220</v>
      </c>
      <c r="O243" s="15" t="s">
        <v>220</v>
      </c>
      <c r="P243" s="15" t="s">
        <v>223</v>
      </c>
      <c r="Q243" s="15" t="s">
        <v>692</v>
      </c>
      <c r="R243" s="15" t="s">
        <v>219</v>
      </c>
      <c r="S243" s="15" t="s">
        <v>223</v>
      </c>
      <c r="T243" s="15" t="s">
        <v>221</v>
      </c>
      <c r="U243" s="15" t="s">
        <v>219</v>
      </c>
      <c r="V243" t="s">
        <v>265</v>
      </c>
      <c r="W243" t="s">
        <v>225</v>
      </c>
      <c r="X243" t="s">
        <v>265</v>
      </c>
      <c r="Y243" t="s">
        <v>225</v>
      </c>
      <c r="Z243" t="s">
        <v>226</v>
      </c>
      <c r="AA243" t="s">
        <v>219</v>
      </c>
      <c r="AB243" t="s">
        <v>226</v>
      </c>
      <c r="AC243" t="s">
        <v>219</v>
      </c>
      <c r="AD243" s="12" t="s">
        <v>1297</v>
      </c>
      <c r="AE243" t="s">
        <v>227</v>
      </c>
      <c r="AF243" s="12" t="s">
        <v>1297</v>
      </c>
      <c r="AG243" t="s">
        <v>1703</v>
      </c>
      <c r="AH243" t="s">
        <v>228</v>
      </c>
      <c r="AI243" s="12" t="s">
        <v>1297</v>
      </c>
      <c r="AJ243" s="12" t="s">
        <v>1297</v>
      </c>
      <c r="AK243" s="12" t="s">
        <v>1297</v>
      </c>
      <c r="AL243" s="12" t="s">
        <v>1297</v>
      </c>
      <c r="AM243" s="12" t="s">
        <v>1297</v>
      </c>
      <c r="AN243" t="s">
        <v>219</v>
      </c>
      <c r="AO243" t="s">
        <v>219</v>
      </c>
      <c r="AP243" t="s">
        <v>229</v>
      </c>
      <c r="AQ243" t="s">
        <v>230</v>
      </c>
      <c r="AR243" t="s">
        <v>273</v>
      </c>
      <c r="AS243" t="s">
        <v>294</v>
      </c>
      <c r="AT243" t="s">
        <v>220</v>
      </c>
      <c r="AU243" t="s">
        <v>233</v>
      </c>
      <c r="AV243" t="s">
        <v>1941</v>
      </c>
      <c r="AW243" t="s">
        <v>219</v>
      </c>
      <c r="AX243" t="s">
        <v>1703</v>
      </c>
      <c r="AY243" t="s">
        <v>219</v>
      </c>
      <c r="AZ243" t="s">
        <v>219</v>
      </c>
      <c r="BA243" t="s">
        <v>219</v>
      </c>
      <c r="BB243" t="s">
        <v>219</v>
      </c>
      <c r="BC243" t="s">
        <v>234</v>
      </c>
      <c r="BD243" s="12" t="s">
        <v>1297</v>
      </c>
      <c r="BE243" t="s">
        <v>304</v>
      </c>
      <c r="BF243" t="s">
        <v>1297</v>
      </c>
      <c r="BG243" t="s">
        <v>1297</v>
      </c>
      <c r="BH243" t="s">
        <v>236</v>
      </c>
      <c r="BI243" t="s">
        <v>386</v>
      </c>
      <c r="BJ243" t="s">
        <v>295</v>
      </c>
      <c r="BK243" t="s">
        <v>1297</v>
      </c>
      <c r="BL243" t="s">
        <v>229</v>
      </c>
      <c r="BM243" t="s">
        <v>219</v>
      </c>
      <c r="BN243" t="s">
        <v>252</v>
      </c>
      <c r="BO243" t="s">
        <v>219</v>
      </c>
      <c r="BP243" t="s">
        <v>219</v>
      </c>
      <c r="BQ243" t="s">
        <v>1297</v>
      </c>
      <c r="BR243" t="s">
        <v>253</v>
      </c>
      <c r="BS243" t="s">
        <v>1703</v>
      </c>
      <c r="BT243" t="s">
        <v>1703</v>
      </c>
      <c r="BU243" t="s">
        <v>219</v>
      </c>
      <c r="BV243" t="s">
        <v>241</v>
      </c>
      <c r="BW243" t="s">
        <v>220</v>
      </c>
      <c r="BX243" t="s">
        <v>219</v>
      </c>
      <c r="BY243">
        <v>790206501348</v>
      </c>
      <c r="BZ243" t="s">
        <v>242</v>
      </c>
      <c r="CA243" t="s">
        <v>1703</v>
      </c>
      <c r="CB243" s="14">
        <v>45175.237168321801</v>
      </c>
      <c r="CC243" t="s">
        <v>1703</v>
      </c>
      <c r="CD243" t="s">
        <v>1703</v>
      </c>
      <c r="CE243">
        <f>IFERROR(VLOOKUP(Table2[[#This Row],[Overall Rep Satisfaction]],$CS$2:$CV$21,2,FALSE),"")</f>
        <v>1</v>
      </c>
      <c r="CF243">
        <f>IFERROR(VLOOKUP(Table2[[#This Row],[Overall Rep Satisfaction]],$CS$2:$CV$21,3,FALSE),"")</f>
        <v>0</v>
      </c>
      <c r="CG243">
        <f>IFERROR(VLOOKUP(Table2[[#This Row],[Overall Rep Satisfaction]],$CS$2:$CV$21,4,FALSE),"")</f>
        <v>0</v>
      </c>
      <c r="CH243">
        <f>IFERROR(SUM(Table2[[#This Row],[Promoter]:[Detractor]],),"")</f>
        <v>1</v>
      </c>
      <c r="CI243" t="str">
        <f>TEXT(MONTH(Table2[[#This Row],[Survey Date]]),"##")&amp;" - "&amp;TEXT(Table2[[#This Row],[Survey Date]],"MMMM")</f>
        <v>9 - September</v>
      </c>
      <c r="CJ243" t="str">
        <f>TEXT(Table2[[#This Row],[Survey Date]],"DD-MMMM")</f>
        <v>05-September</v>
      </c>
      <c r="CK243" t="str">
        <f>"WK "&amp;WEEKNUM(Table2[[#This Row],[Survey Date]],1)</f>
        <v>WK 36</v>
      </c>
      <c r="CL243" t="str">
        <f>VLOOKUP(Table2[[#This Row],[ATTUID]],Roster!C:F,4,FALSE)</f>
        <v>Super 4</v>
      </c>
      <c r="CM243" t="str">
        <f>VLOOKUP(Table2[[#This Row],[ATTUID]],Roster!C:J,8,FALSE)</f>
        <v>agent 133</v>
      </c>
      <c r="CN243" t="str">
        <f>VLOOKUP(Table2[[#This Row],[ATTUID]],Roster!C:X,22,FALSE)</f>
        <v>Wave 31</v>
      </c>
      <c r="CO243">
        <f>IF(Table2[[#This Row],[Request Resolved]]="Yes",1,0)</f>
        <v>1</v>
      </c>
      <c r="CP243">
        <f>IF(Table2[[#This Row],[Request Resolved]]="No",1,0)</f>
        <v>0</v>
      </c>
    </row>
    <row r="244" spans="1:94" x14ac:dyDescent="0.25">
      <c r="A244" s="35">
        <v>247206</v>
      </c>
      <c r="B244" s="12" t="s">
        <v>1297</v>
      </c>
      <c r="C244" s="12" t="s">
        <v>1297</v>
      </c>
      <c r="D244" s="12" t="s">
        <v>1297</v>
      </c>
      <c r="E244" t="s">
        <v>1211</v>
      </c>
      <c r="F244" t="s">
        <v>1377</v>
      </c>
      <c r="G244" s="35">
        <v>104281</v>
      </c>
      <c r="H244" t="s">
        <v>219</v>
      </c>
      <c r="I244" s="35">
        <v>487111</v>
      </c>
      <c r="J244" t="s">
        <v>219</v>
      </c>
      <c r="K244" s="14">
        <v>45174.4555555556</v>
      </c>
      <c r="L244" s="14">
        <v>45173.605555555601</v>
      </c>
      <c r="M244" s="15" t="s">
        <v>220</v>
      </c>
      <c r="N244" s="15" t="s">
        <v>220</v>
      </c>
      <c r="O244" s="15" t="s">
        <v>220</v>
      </c>
      <c r="P244" s="15" t="s">
        <v>255</v>
      </c>
      <c r="Q244" s="15" t="s">
        <v>219</v>
      </c>
      <c r="R244" s="15" t="s">
        <v>219</v>
      </c>
      <c r="S244" s="15" t="s">
        <v>334</v>
      </c>
      <c r="T244" s="15" t="s">
        <v>221</v>
      </c>
      <c r="U244" s="15" t="s">
        <v>219</v>
      </c>
      <c r="V244" t="s">
        <v>257</v>
      </c>
      <c r="W244" t="s">
        <v>309</v>
      </c>
      <c r="X244" t="s">
        <v>257</v>
      </c>
      <c r="Y244" t="s">
        <v>309</v>
      </c>
      <c r="Z244" t="s">
        <v>226</v>
      </c>
      <c r="AA244" t="s">
        <v>219</v>
      </c>
      <c r="AB244" t="s">
        <v>226</v>
      </c>
      <c r="AC244" t="s">
        <v>219</v>
      </c>
      <c r="AD244" s="12" t="s">
        <v>1297</v>
      </c>
      <c r="AE244" t="s">
        <v>227</v>
      </c>
      <c r="AF244" s="12" t="s">
        <v>1297</v>
      </c>
      <c r="AG244" t="s">
        <v>1703</v>
      </c>
      <c r="AH244" t="s">
        <v>228</v>
      </c>
      <c r="AI244" s="12" t="s">
        <v>1297</v>
      </c>
      <c r="AJ244" s="12" t="s">
        <v>1297</v>
      </c>
      <c r="AK244" s="12" t="s">
        <v>1297</v>
      </c>
      <c r="AL244" s="12" t="s">
        <v>1297</v>
      </c>
      <c r="AM244" s="12" t="s">
        <v>1297</v>
      </c>
      <c r="AN244" t="s">
        <v>219</v>
      </c>
      <c r="AO244" t="s">
        <v>219</v>
      </c>
      <c r="AP244" t="s">
        <v>229</v>
      </c>
      <c r="AQ244" t="s">
        <v>230</v>
      </c>
      <c r="AR244" t="s">
        <v>231</v>
      </c>
      <c r="AS244" t="s">
        <v>232</v>
      </c>
      <c r="AT244" t="s">
        <v>220</v>
      </c>
      <c r="AU244" t="s">
        <v>233</v>
      </c>
      <c r="AV244" t="s">
        <v>1942</v>
      </c>
      <c r="AW244" t="s">
        <v>2368</v>
      </c>
      <c r="AX244" t="s">
        <v>1703</v>
      </c>
      <c r="AY244" t="s">
        <v>219</v>
      </c>
      <c r="AZ244" t="s">
        <v>219</v>
      </c>
      <c r="BA244" t="s">
        <v>219</v>
      </c>
      <c r="BB244" t="s">
        <v>219</v>
      </c>
      <c r="BC244" t="s">
        <v>234</v>
      </c>
      <c r="BD244" s="12" t="s">
        <v>1297</v>
      </c>
      <c r="BE244" t="s">
        <v>267</v>
      </c>
      <c r="BF244" t="s">
        <v>1297</v>
      </c>
      <c r="BG244" t="s">
        <v>1297</v>
      </c>
      <c r="BH244" t="s">
        <v>305</v>
      </c>
      <c r="BI244" t="s">
        <v>365</v>
      </c>
      <c r="BJ244" t="s">
        <v>390</v>
      </c>
      <c r="BK244" t="s">
        <v>1297</v>
      </c>
      <c r="BL244" t="s">
        <v>229</v>
      </c>
      <c r="BM244" t="s">
        <v>219</v>
      </c>
      <c r="BN244" t="s">
        <v>366</v>
      </c>
      <c r="BO244" t="s">
        <v>219</v>
      </c>
      <c r="BP244" t="s">
        <v>219</v>
      </c>
      <c r="BQ244" t="s">
        <v>1297</v>
      </c>
      <c r="BR244" t="s">
        <v>279</v>
      </c>
      <c r="BS244" t="s">
        <v>1703</v>
      </c>
      <c r="BT244" t="s">
        <v>1703</v>
      </c>
      <c r="BU244" t="s">
        <v>219</v>
      </c>
      <c r="BV244" t="s">
        <v>241</v>
      </c>
      <c r="BW244" t="s">
        <v>220</v>
      </c>
      <c r="BX244" t="s">
        <v>219</v>
      </c>
      <c r="BY244">
        <v>790006512803</v>
      </c>
      <c r="BZ244" t="s">
        <v>242</v>
      </c>
      <c r="CA244" t="s">
        <v>1703</v>
      </c>
      <c r="CB244" s="14">
        <v>45176.2493334838</v>
      </c>
      <c r="CC244" t="s">
        <v>1703</v>
      </c>
      <c r="CD244" t="s">
        <v>1703</v>
      </c>
      <c r="CE244">
        <f>IFERROR(VLOOKUP(Table2[[#This Row],[Overall Rep Satisfaction]],$CS$2:$CV$21,2,FALSE),"")</f>
        <v>0</v>
      </c>
      <c r="CF244">
        <f>IFERROR(VLOOKUP(Table2[[#This Row],[Overall Rep Satisfaction]],$CS$2:$CV$21,3,FALSE),"")</f>
        <v>1</v>
      </c>
      <c r="CG244">
        <f>IFERROR(VLOOKUP(Table2[[#This Row],[Overall Rep Satisfaction]],$CS$2:$CV$21,4,FALSE),"")</f>
        <v>0</v>
      </c>
      <c r="CH244">
        <f>IFERROR(SUM(Table2[[#This Row],[Promoter]:[Detractor]],),"")</f>
        <v>1</v>
      </c>
      <c r="CI244" t="str">
        <f>TEXT(MONTH(Table2[[#This Row],[Survey Date]]),"##")&amp;" - "&amp;TEXT(Table2[[#This Row],[Survey Date]],"MMMM")</f>
        <v>9 - September</v>
      </c>
      <c r="CJ244" t="str">
        <f>TEXT(Table2[[#This Row],[Survey Date]],"DD-MMMM")</f>
        <v>05-September</v>
      </c>
      <c r="CK244" t="str">
        <f>"WK "&amp;WEEKNUM(Table2[[#This Row],[Survey Date]],1)</f>
        <v>WK 36</v>
      </c>
      <c r="CL244" t="str">
        <f>VLOOKUP(Table2[[#This Row],[ATTUID]],Roster!C:F,4,FALSE)</f>
        <v>Super 9</v>
      </c>
      <c r="CM244" t="str">
        <f>VLOOKUP(Table2[[#This Row],[ATTUID]],Roster!C:J,8,FALSE)</f>
        <v>agent 80</v>
      </c>
      <c r="CN244" t="str">
        <f>VLOOKUP(Table2[[#This Row],[ATTUID]],Roster!C:X,22,FALSE)</f>
        <v>Wave 27</v>
      </c>
      <c r="CO244">
        <f>IF(Table2[[#This Row],[Request Resolved]]="Yes",1,0)</f>
        <v>1</v>
      </c>
      <c r="CP244">
        <f>IF(Table2[[#This Row],[Request Resolved]]="No",1,0)</f>
        <v>0</v>
      </c>
    </row>
    <row r="245" spans="1:94" x14ac:dyDescent="0.25">
      <c r="A245" s="35">
        <v>234206</v>
      </c>
      <c r="B245" s="12" t="s">
        <v>1297</v>
      </c>
      <c r="C245" s="12" t="s">
        <v>1297</v>
      </c>
      <c r="D245" s="12" t="s">
        <v>1297</v>
      </c>
      <c r="E245" t="s">
        <v>1143</v>
      </c>
      <c r="F245" t="s">
        <v>1308</v>
      </c>
      <c r="G245" s="35">
        <v>796337</v>
      </c>
      <c r="H245" t="s">
        <v>219</v>
      </c>
      <c r="I245" s="35">
        <v>560578</v>
      </c>
      <c r="J245" t="s">
        <v>219</v>
      </c>
      <c r="K245" s="14">
        <v>45174.458333333299</v>
      </c>
      <c r="L245" s="14">
        <v>45173.389583333301</v>
      </c>
      <c r="M245" s="15" t="s">
        <v>220</v>
      </c>
      <c r="N245" s="15" t="s">
        <v>220</v>
      </c>
      <c r="O245" s="15" t="s">
        <v>220</v>
      </c>
      <c r="P245" s="15" t="s">
        <v>223</v>
      </c>
      <c r="Q245" s="15" t="s">
        <v>693</v>
      </c>
      <c r="R245" s="15" t="s">
        <v>219</v>
      </c>
      <c r="S245" s="15" t="s">
        <v>223</v>
      </c>
      <c r="T245" s="15" t="s">
        <v>221</v>
      </c>
      <c r="U245" s="15" t="s">
        <v>219</v>
      </c>
      <c r="V245" t="s">
        <v>265</v>
      </c>
      <c r="W245" t="s">
        <v>225</v>
      </c>
      <c r="X245" t="s">
        <v>265</v>
      </c>
      <c r="Y245" t="s">
        <v>225</v>
      </c>
      <c r="Z245" t="s">
        <v>226</v>
      </c>
      <c r="AA245" t="s">
        <v>219</v>
      </c>
      <c r="AB245" t="s">
        <v>226</v>
      </c>
      <c r="AC245" t="s">
        <v>219</v>
      </c>
      <c r="AD245" s="12" t="s">
        <v>1297</v>
      </c>
      <c r="AE245" t="s">
        <v>227</v>
      </c>
      <c r="AF245" s="12" t="s">
        <v>1297</v>
      </c>
      <c r="AG245" t="s">
        <v>1703</v>
      </c>
      <c r="AH245" t="s">
        <v>228</v>
      </c>
      <c r="AI245" s="12" t="s">
        <v>1297</v>
      </c>
      <c r="AJ245" s="12" t="s">
        <v>1297</v>
      </c>
      <c r="AK245" s="12" t="s">
        <v>1297</v>
      </c>
      <c r="AL245" s="12" t="s">
        <v>1297</v>
      </c>
      <c r="AM245" s="12" t="s">
        <v>1297</v>
      </c>
      <c r="AN245" t="s">
        <v>219</v>
      </c>
      <c r="AO245" t="s">
        <v>219</v>
      </c>
      <c r="AP245" t="s">
        <v>229</v>
      </c>
      <c r="AQ245" t="s">
        <v>230</v>
      </c>
      <c r="AR245" t="s">
        <v>273</v>
      </c>
      <c r="AS245" t="s">
        <v>352</v>
      </c>
      <c r="AT245" t="s">
        <v>220</v>
      </c>
      <c r="AU245" t="s">
        <v>233</v>
      </c>
      <c r="AV245" t="s">
        <v>1943</v>
      </c>
      <c r="AW245" t="s">
        <v>2368</v>
      </c>
      <c r="AX245" t="s">
        <v>1703</v>
      </c>
      <c r="AY245" t="s">
        <v>219</v>
      </c>
      <c r="AZ245" t="s">
        <v>219</v>
      </c>
      <c r="BA245" t="s">
        <v>219</v>
      </c>
      <c r="BB245" t="s">
        <v>219</v>
      </c>
      <c r="BC245" t="s">
        <v>234</v>
      </c>
      <c r="BD245" s="12" t="s">
        <v>1297</v>
      </c>
      <c r="BE245" t="s">
        <v>267</v>
      </c>
      <c r="BF245" t="s">
        <v>1297</v>
      </c>
      <c r="BG245" t="s">
        <v>1297</v>
      </c>
      <c r="BH245" t="s">
        <v>305</v>
      </c>
      <c r="BI245" t="s">
        <v>357</v>
      </c>
      <c r="BJ245" t="s">
        <v>353</v>
      </c>
      <c r="BK245" t="s">
        <v>1297</v>
      </c>
      <c r="BL245" t="s">
        <v>229</v>
      </c>
      <c r="BM245" t="s">
        <v>219</v>
      </c>
      <c r="BN245" t="s">
        <v>360</v>
      </c>
      <c r="BO245" t="s">
        <v>219</v>
      </c>
      <c r="BP245" t="s">
        <v>219</v>
      </c>
      <c r="BQ245" t="s">
        <v>1297</v>
      </c>
      <c r="BR245" t="s">
        <v>240</v>
      </c>
      <c r="BS245" t="s">
        <v>1703</v>
      </c>
      <c r="BT245" t="s">
        <v>1703</v>
      </c>
      <c r="BU245" t="s">
        <v>219</v>
      </c>
      <c r="BV245" t="s">
        <v>241</v>
      </c>
      <c r="BW245" t="s">
        <v>220</v>
      </c>
      <c r="BX245" t="s">
        <v>219</v>
      </c>
      <c r="BY245">
        <v>800204035503</v>
      </c>
      <c r="BZ245" t="s">
        <v>242</v>
      </c>
      <c r="CA245" t="s">
        <v>1703</v>
      </c>
      <c r="CB245" s="14">
        <v>45175.237168321801</v>
      </c>
      <c r="CC245" t="s">
        <v>1703</v>
      </c>
      <c r="CD245" t="s">
        <v>1703</v>
      </c>
      <c r="CE245">
        <f>IFERROR(VLOOKUP(Table2[[#This Row],[Overall Rep Satisfaction]],$CS$2:$CV$21,2,FALSE),"")</f>
        <v>1</v>
      </c>
      <c r="CF245">
        <f>IFERROR(VLOOKUP(Table2[[#This Row],[Overall Rep Satisfaction]],$CS$2:$CV$21,3,FALSE),"")</f>
        <v>0</v>
      </c>
      <c r="CG245">
        <f>IFERROR(VLOOKUP(Table2[[#This Row],[Overall Rep Satisfaction]],$CS$2:$CV$21,4,FALSE),"")</f>
        <v>0</v>
      </c>
      <c r="CH245">
        <f>IFERROR(SUM(Table2[[#This Row],[Promoter]:[Detractor]],),"")</f>
        <v>1</v>
      </c>
      <c r="CI245" t="str">
        <f>TEXT(MONTH(Table2[[#This Row],[Survey Date]]),"##")&amp;" - "&amp;TEXT(Table2[[#This Row],[Survey Date]],"MMMM")</f>
        <v>9 - September</v>
      </c>
      <c r="CJ245" t="str">
        <f>TEXT(Table2[[#This Row],[Survey Date]],"DD-MMMM")</f>
        <v>05-September</v>
      </c>
      <c r="CK245" t="str">
        <f>"WK "&amp;WEEKNUM(Table2[[#This Row],[Survey Date]],1)</f>
        <v>WK 36</v>
      </c>
      <c r="CL245" t="str">
        <f>VLOOKUP(Table2[[#This Row],[ATTUID]],Roster!C:F,4,FALSE)</f>
        <v>Super 8</v>
      </c>
      <c r="CM245" t="str">
        <f>VLOOKUP(Table2[[#This Row],[ATTUID]],Roster!C:J,8,FALSE)</f>
        <v>agent 11</v>
      </c>
      <c r="CN245" t="str">
        <f>VLOOKUP(Table2[[#This Row],[ATTUID]],Roster!C:X,22,FALSE)</f>
        <v>Wave 11</v>
      </c>
      <c r="CO245">
        <f>IF(Table2[[#This Row],[Request Resolved]]="Yes",1,0)</f>
        <v>1</v>
      </c>
      <c r="CP245">
        <f>IF(Table2[[#This Row],[Request Resolved]]="No",1,0)</f>
        <v>0</v>
      </c>
    </row>
    <row r="246" spans="1:94" x14ac:dyDescent="0.25">
      <c r="A246" s="35">
        <v>235206</v>
      </c>
      <c r="B246" s="12" t="s">
        <v>1297</v>
      </c>
      <c r="C246" s="12" t="s">
        <v>1297</v>
      </c>
      <c r="D246" s="12" t="s">
        <v>1297</v>
      </c>
      <c r="E246" t="s">
        <v>1278</v>
      </c>
      <c r="F246" t="s">
        <v>1453</v>
      </c>
      <c r="G246" s="35">
        <v>632217</v>
      </c>
      <c r="H246" t="s">
        <v>219</v>
      </c>
      <c r="I246" s="35">
        <v>714232</v>
      </c>
      <c r="J246" t="s">
        <v>219</v>
      </c>
      <c r="K246" s="14">
        <v>45174.461805555598</v>
      </c>
      <c r="L246" s="14">
        <v>45173.518750000003</v>
      </c>
      <c r="M246" s="15" t="s">
        <v>220</v>
      </c>
      <c r="N246" s="15" t="s">
        <v>220</v>
      </c>
      <c r="O246" s="15" t="s">
        <v>220</v>
      </c>
      <c r="P246" s="15" t="s">
        <v>223</v>
      </c>
      <c r="Q246" s="15" t="s">
        <v>694</v>
      </c>
      <c r="R246" s="15" t="s">
        <v>219</v>
      </c>
      <c r="S246" s="15" t="s">
        <v>223</v>
      </c>
      <c r="T246" s="15" t="s">
        <v>221</v>
      </c>
      <c r="U246" s="15" t="s">
        <v>219</v>
      </c>
      <c r="V246" t="s">
        <v>265</v>
      </c>
      <c r="W246" t="s">
        <v>225</v>
      </c>
      <c r="X246" t="s">
        <v>265</v>
      </c>
      <c r="Y246" t="s">
        <v>225</v>
      </c>
      <c r="Z246" t="s">
        <v>226</v>
      </c>
      <c r="AA246" t="s">
        <v>219</v>
      </c>
      <c r="AB246" t="s">
        <v>226</v>
      </c>
      <c r="AC246" t="s">
        <v>219</v>
      </c>
      <c r="AD246" s="12" t="s">
        <v>1297</v>
      </c>
      <c r="AE246" t="s">
        <v>227</v>
      </c>
      <c r="AF246" s="12" t="s">
        <v>1297</v>
      </c>
      <c r="AG246" t="s">
        <v>1703</v>
      </c>
      <c r="AH246" t="s">
        <v>228</v>
      </c>
      <c r="AI246" s="12" t="s">
        <v>1297</v>
      </c>
      <c r="AJ246" s="12" t="s">
        <v>1297</v>
      </c>
      <c r="AK246" s="12" t="s">
        <v>1297</v>
      </c>
      <c r="AL246" s="12" t="s">
        <v>1297</v>
      </c>
      <c r="AM246" s="12" t="s">
        <v>1297</v>
      </c>
      <c r="AN246" t="s">
        <v>219</v>
      </c>
      <c r="AO246" t="s">
        <v>219</v>
      </c>
      <c r="AP246" t="s">
        <v>229</v>
      </c>
      <c r="AQ246" t="s">
        <v>230</v>
      </c>
      <c r="AR246" t="s">
        <v>281</v>
      </c>
      <c r="AS246" t="s">
        <v>361</v>
      </c>
      <c r="AT246" t="s">
        <v>220</v>
      </c>
      <c r="AU246" t="s">
        <v>233</v>
      </c>
      <c r="AV246" t="s">
        <v>1944</v>
      </c>
      <c r="AW246" t="s">
        <v>219</v>
      </c>
      <c r="AX246" t="s">
        <v>1703</v>
      </c>
      <c r="AY246" t="s">
        <v>219</v>
      </c>
      <c r="AZ246" t="s">
        <v>219</v>
      </c>
      <c r="BA246" t="s">
        <v>219</v>
      </c>
      <c r="BB246" t="s">
        <v>219</v>
      </c>
      <c r="BC246" t="s">
        <v>234</v>
      </c>
      <c r="BD246" s="12" t="s">
        <v>1297</v>
      </c>
      <c r="BE246" t="s">
        <v>235</v>
      </c>
      <c r="BF246" t="s">
        <v>1297</v>
      </c>
      <c r="BG246" t="s">
        <v>1297</v>
      </c>
      <c r="BH246" t="s">
        <v>397</v>
      </c>
      <c r="BI246" t="s">
        <v>398</v>
      </c>
      <c r="BJ246" t="s">
        <v>362</v>
      </c>
      <c r="BK246" t="s">
        <v>1297</v>
      </c>
      <c r="BL246" t="s">
        <v>229</v>
      </c>
      <c r="BM246" t="s">
        <v>219</v>
      </c>
      <c r="BN246" t="s">
        <v>399</v>
      </c>
      <c r="BO246" t="s">
        <v>219</v>
      </c>
      <c r="BP246" t="s">
        <v>219</v>
      </c>
      <c r="BQ246" t="s">
        <v>1297</v>
      </c>
      <c r="BR246" t="s">
        <v>240</v>
      </c>
      <c r="BS246" t="s">
        <v>1703</v>
      </c>
      <c r="BT246" t="s">
        <v>1703</v>
      </c>
      <c r="BU246" t="s">
        <v>219</v>
      </c>
      <c r="BV246" t="s">
        <v>241</v>
      </c>
      <c r="BW246" t="s">
        <v>220</v>
      </c>
      <c r="BX246" t="s">
        <v>219</v>
      </c>
      <c r="BY246">
        <v>800203104714</v>
      </c>
      <c r="BZ246" t="s">
        <v>242</v>
      </c>
      <c r="CA246" t="s">
        <v>1703</v>
      </c>
      <c r="CB246" s="14">
        <v>45175.237168321801</v>
      </c>
      <c r="CC246" t="s">
        <v>1703</v>
      </c>
      <c r="CD246" t="s">
        <v>1703</v>
      </c>
      <c r="CE246">
        <f>IFERROR(VLOOKUP(Table2[[#This Row],[Overall Rep Satisfaction]],$CS$2:$CV$21,2,FALSE),"")</f>
        <v>1</v>
      </c>
      <c r="CF246">
        <f>IFERROR(VLOOKUP(Table2[[#This Row],[Overall Rep Satisfaction]],$CS$2:$CV$21,3,FALSE),"")</f>
        <v>0</v>
      </c>
      <c r="CG246">
        <f>IFERROR(VLOOKUP(Table2[[#This Row],[Overall Rep Satisfaction]],$CS$2:$CV$21,4,FALSE),"")</f>
        <v>0</v>
      </c>
      <c r="CH246">
        <f>IFERROR(SUM(Table2[[#This Row],[Promoter]:[Detractor]],),"")</f>
        <v>1</v>
      </c>
      <c r="CI246" t="str">
        <f>TEXT(MONTH(Table2[[#This Row],[Survey Date]]),"##")&amp;" - "&amp;TEXT(Table2[[#This Row],[Survey Date]],"MMMM")</f>
        <v>9 - September</v>
      </c>
      <c r="CJ246" t="str">
        <f>TEXT(Table2[[#This Row],[Survey Date]],"DD-MMMM")</f>
        <v>05-September</v>
      </c>
      <c r="CK246" t="str">
        <f>"WK "&amp;WEEKNUM(Table2[[#This Row],[Survey Date]],1)</f>
        <v>WK 36</v>
      </c>
      <c r="CL246" t="str">
        <f>VLOOKUP(Table2[[#This Row],[ATTUID]],Roster!C:F,4,FALSE)</f>
        <v>Super 5</v>
      </c>
      <c r="CM246" t="str">
        <f>VLOOKUP(Table2[[#This Row],[ATTUID]],Roster!C:J,8,FALSE)</f>
        <v>agent 156</v>
      </c>
      <c r="CN246" t="str">
        <f>VLOOKUP(Table2[[#This Row],[ATTUID]],Roster!C:X,22,FALSE)</f>
        <v>Wave 6</v>
      </c>
      <c r="CO246">
        <f>IF(Table2[[#This Row],[Request Resolved]]="Yes",1,0)</f>
        <v>1</v>
      </c>
      <c r="CP246">
        <f>IF(Table2[[#This Row],[Request Resolved]]="No",1,0)</f>
        <v>0</v>
      </c>
    </row>
    <row r="247" spans="1:94" x14ac:dyDescent="0.25">
      <c r="A247" s="35">
        <v>531206</v>
      </c>
      <c r="B247" s="12" t="s">
        <v>1297</v>
      </c>
      <c r="C247" s="12" t="s">
        <v>1297</v>
      </c>
      <c r="D247" s="12" t="s">
        <v>1297</v>
      </c>
      <c r="E247" t="s">
        <v>1177</v>
      </c>
      <c r="F247" t="s">
        <v>1342</v>
      </c>
      <c r="G247" s="35">
        <v>295252</v>
      </c>
      <c r="H247" t="s">
        <v>219</v>
      </c>
      <c r="I247" s="35">
        <v>514534</v>
      </c>
      <c r="J247" t="s">
        <v>219</v>
      </c>
      <c r="K247" s="14">
        <v>45174.465277777803</v>
      </c>
      <c r="L247" s="14">
        <v>45173.872916666704</v>
      </c>
      <c r="M247" s="15" t="s">
        <v>220</v>
      </c>
      <c r="N247" s="15" t="s">
        <v>229</v>
      </c>
      <c r="O247" s="15" t="s">
        <v>220</v>
      </c>
      <c r="P247" s="15" t="s">
        <v>221</v>
      </c>
      <c r="Q247" s="15" t="s">
        <v>219</v>
      </c>
      <c r="R247" s="15" t="s">
        <v>229</v>
      </c>
      <c r="S247" s="15" t="s">
        <v>221</v>
      </c>
      <c r="T247" s="15" t="s">
        <v>316</v>
      </c>
      <c r="U247" s="15" t="s">
        <v>219</v>
      </c>
      <c r="V247" t="s">
        <v>224</v>
      </c>
      <c r="W247" t="s">
        <v>254</v>
      </c>
      <c r="X247" t="s">
        <v>224</v>
      </c>
      <c r="Y247" t="s">
        <v>254</v>
      </c>
      <c r="Z247" t="s">
        <v>317</v>
      </c>
      <c r="AA247" t="s">
        <v>219</v>
      </c>
      <c r="AB247" t="s">
        <v>317</v>
      </c>
      <c r="AC247" t="s">
        <v>219</v>
      </c>
      <c r="AD247" s="12" t="s">
        <v>1297</v>
      </c>
      <c r="AE247" t="s">
        <v>227</v>
      </c>
      <c r="AF247" s="12" t="s">
        <v>1297</v>
      </c>
      <c r="AG247" t="s">
        <v>1703</v>
      </c>
      <c r="AH247" t="s">
        <v>228</v>
      </c>
      <c r="AI247" s="12" t="s">
        <v>1297</v>
      </c>
      <c r="AJ247" s="12" t="s">
        <v>1297</v>
      </c>
      <c r="AK247" s="12" t="s">
        <v>1297</v>
      </c>
      <c r="AL247" s="12" t="s">
        <v>1297</v>
      </c>
      <c r="AM247" s="12" t="s">
        <v>1297</v>
      </c>
      <c r="AN247" t="s">
        <v>219</v>
      </c>
      <c r="AO247" t="s">
        <v>219</v>
      </c>
      <c r="AP247" t="s">
        <v>229</v>
      </c>
      <c r="AQ247" t="s">
        <v>230</v>
      </c>
      <c r="AR247" t="s">
        <v>273</v>
      </c>
      <c r="AS247" t="s">
        <v>274</v>
      </c>
      <c r="AT247" t="s">
        <v>229</v>
      </c>
      <c r="AU247" t="s">
        <v>233</v>
      </c>
      <c r="AV247" t="s">
        <v>1945</v>
      </c>
      <c r="AW247" t="s">
        <v>219</v>
      </c>
      <c r="AX247" t="s">
        <v>1703</v>
      </c>
      <c r="AY247" t="s">
        <v>219</v>
      </c>
      <c r="AZ247" t="s">
        <v>219</v>
      </c>
      <c r="BA247" t="s">
        <v>219</v>
      </c>
      <c r="BB247" t="s">
        <v>219</v>
      </c>
      <c r="BC247" t="s">
        <v>234</v>
      </c>
      <c r="BD247" s="12" t="s">
        <v>1297</v>
      </c>
      <c r="BE247" t="s">
        <v>304</v>
      </c>
      <c r="BF247" t="s">
        <v>1297</v>
      </c>
      <c r="BG247" t="s">
        <v>1297</v>
      </c>
      <c r="BH247" t="s">
        <v>305</v>
      </c>
      <c r="BI247" t="s">
        <v>525</v>
      </c>
      <c r="BJ247" t="s">
        <v>277</v>
      </c>
      <c r="BK247" t="s">
        <v>1297</v>
      </c>
      <c r="BL247" t="s">
        <v>229</v>
      </c>
      <c r="BM247" t="s">
        <v>219</v>
      </c>
      <c r="BN247" t="s">
        <v>366</v>
      </c>
      <c r="BO247" t="s">
        <v>219</v>
      </c>
      <c r="BP247" t="s">
        <v>219</v>
      </c>
      <c r="BQ247" t="s">
        <v>1297</v>
      </c>
      <c r="BR247" t="s">
        <v>240</v>
      </c>
      <c r="BS247" t="s">
        <v>1703</v>
      </c>
      <c r="BT247" t="s">
        <v>1703</v>
      </c>
      <c r="BU247" t="s">
        <v>219</v>
      </c>
      <c r="BV247" t="s">
        <v>241</v>
      </c>
      <c r="BW247" t="s">
        <v>220</v>
      </c>
      <c r="BX247" t="s">
        <v>219</v>
      </c>
      <c r="BY247">
        <v>801146259322</v>
      </c>
      <c r="BZ247" t="s">
        <v>242</v>
      </c>
      <c r="CA247" t="s">
        <v>1703</v>
      </c>
      <c r="CB247" s="14">
        <v>45176.2493334838</v>
      </c>
      <c r="CC247" t="s">
        <v>1703</v>
      </c>
      <c r="CD247" t="s">
        <v>1703</v>
      </c>
      <c r="CE247">
        <f>IFERROR(VLOOKUP(Table2[[#This Row],[Overall Rep Satisfaction]],$CS$2:$CV$21,2,FALSE),"")</f>
        <v>0</v>
      </c>
      <c r="CF247">
        <f>IFERROR(VLOOKUP(Table2[[#This Row],[Overall Rep Satisfaction]],$CS$2:$CV$21,3,FALSE),"")</f>
        <v>0</v>
      </c>
      <c r="CG247">
        <f>IFERROR(VLOOKUP(Table2[[#This Row],[Overall Rep Satisfaction]],$CS$2:$CV$21,4,FALSE),"")</f>
        <v>1</v>
      </c>
      <c r="CH247">
        <f>IFERROR(SUM(Table2[[#This Row],[Promoter]:[Detractor]],),"")</f>
        <v>1</v>
      </c>
      <c r="CI247" t="str">
        <f>TEXT(MONTH(Table2[[#This Row],[Survey Date]]),"##")&amp;" - "&amp;TEXT(Table2[[#This Row],[Survey Date]],"MMMM")</f>
        <v>9 - September</v>
      </c>
      <c r="CJ247" t="str">
        <f>TEXT(Table2[[#This Row],[Survey Date]],"DD-MMMM")</f>
        <v>05-September</v>
      </c>
      <c r="CK247" t="str">
        <f>"WK "&amp;WEEKNUM(Table2[[#This Row],[Survey Date]],1)</f>
        <v>WK 36</v>
      </c>
      <c r="CL247" t="str">
        <f>VLOOKUP(Table2[[#This Row],[ATTUID]],Roster!C:F,4,FALSE)</f>
        <v>Super 9</v>
      </c>
      <c r="CM247" t="str">
        <f>VLOOKUP(Table2[[#This Row],[ATTUID]],Roster!C:J,8,FALSE)</f>
        <v>agent 45</v>
      </c>
      <c r="CN247" t="str">
        <f>VLOOKUP(Table2[[#This Row],[ATTUID]],Roster!C:X,22,FALSE)</f>
        <v>Wave 22</v>
      </c>
      <c r="CO247">
        <f>IF(Table2[[#This Row],[Request Resolved]]="Yes",1,0)</f>
        <v>0</v>
      </c>
      <c r="CP247">
        <f>IF(Table2[[#This Row],[Request Resolved]]="No",1,0)</f>
        <v>1</v>
      </c>
    </row>
    <row r="248" spans="1:94" x14ac:dyDescent="0.25">
      <c r="A248" s="35">
        <v>279206</v>
      </c>
      <c r="B248" s="12" t="s">
        <v>1297</v>
      </c>
      <c r="C248" s="12" t="s">
        <v>1297</v>
      </c>
      <c r="D248" s="12" t="s">
        <v>1297</v>
      </c>
      <c r="E248" t="s">
        <v>1275</v>
      </c>
      <c r="F248" t="s">
        <v>1449</v>
      </c>
      <c r="G248" s="35">
        <v>211225</v>
      </c>
      <c r="H248" t="s">
        <v>219</v>
      </c>
      <c r="I248" s="35">
        <v>408578</v>
      </c>
      <c r="J248" t="s">
        <v>219</v>
      </c>
      <c r="K248" s="14">
        <v>45174.465972222199</v>
      </c>
      <c r="L248" s="14">
        <v>45173.554166666698</v>
      </c>
      <c r="M248" s="15" t="s">
        <v>220</v>
      </c>
      <c r="N248" s="15" t="s">
        <v>229</v>
      </c>
      <c r="O248" s="15" t="s">
        <v>220</v>
      </c>
      <c r="P248" s="15" t="s">
        <v>221</v>
      </c>
      <c r="Q248" s="15" t="s">
        <v>219</v>
      </c>
      <c r="R248" s="15" t="s">
        <v>229</v>
      </c>
      <c r="S248" s="15" t="s">
        <v>221</v>
      </c>
      <c r="T248" s="15" t="s">
        <v>316</v>
      </c>
      <c r="U248" s="15" t="s">
        <v>219</v>
      </c>
      <c r="V248" t="s">
        <v>224</v>
      </c>
      <c r="W248" t="s">
        <v>254</v>
      </c>
      <c r="X248" t="s">
        <v>224</v>
      </c>
      <c r="Y248" t="s">
        <v>254</v>
      </c>
      <c r="Z248" t="s">
        <v>317</v>
      </c>
      <c r="AA248" t="s">
        <v>219</v>
      </c>
      <c r="AB248" t="s">
        <v>317</v>
      </c>
      <c r="AC248" t="s">
        <v>219</v>
      </c>
      <c r="AD248" s="12" t="s">
        <v>1297</v>
      </c>
      <c r="AE248" t="s">
        <v>227</v>
      </c>
      <c r="AF248" s="12" t="s">
        <v>1297</v>
      </c>
      <c r="AG248" t="s">
        <v>1703</v>
      </c>
      <c r="AH248" t="s">
        <v>228</v>
      </c>
      <c r="AI248" s="12" t="s">
        <v>1297</v>
      </c>
      <c r="AJ248" s="12" t="s">
        <v>1297</v>
      </c>
      <c r="AK248" s="12" t="s">
        <v>1297</v>
      </c>
      <c r="AL248" s="12" t="s">
        <v>1297</v>
      </c>
      <c r="AM248" s="12" t="s">
        <v>1297</v>
      </c>
      <c r="AN248" t="s">
        <v>219</v>
      </c>
      <c r="AO248" t="s">
        <v>219</v>
      </c>
      <c r="AP248" t="s">
        <v>229</v>
      </c>
      <c r="AQ248" t="s">
        <v>230</v>
      </c>
      <c r="AR248" t="s">
        <v>273</v>
      </c>
      <c r="AS248" t="s">
        <v>352</v>
      </c>
      <c r="AT248" t="s">
        <v>220</v>
      </c>
      <c r="AU248" t="s">
        <v>233</v>
      </c>
      <c r="AV248" t="s">
        <v>1946</v>
      </c>
      <c r="AW248" t="s">
        <v>219</v>
      </c>
      <c r="AX248" t="s">
        <v>1703</v>
      </c>
      <c r="AY248" t="s">
        <v>219</v>
      </c>
      <c r="AZ248" t="s">
        <v>219</v>
      </c>
      <c r="BA248" t="s">
        <v>219</v>
      </c>
      <c r="BB248" t="s">
        <v>219</v>
      </c>
      <c r="BC248" t="s">
        <v>234</v>
      </c>
      <c r="BD248" s="12" t="s">
        <v>1297</v>
      </c>
      <c r="BE248" t="s">
        <v>267</v>
      </c>
      <c r="BF248" t="s">
        <v>1297</v>
      </c>
      <c r="BG248" t="s">
        <v>1297</v>
      </c>
      <c r="BH248" t="s">
        <v>305</v>
      </c>
      <c r="BI248" t="s">
        <v>357</v>
      </c>
      <c r="BJ248" t="s">
        <v>353</v>
      </c>
      <c r="BK248" t="s">
        <v>1297</v>
      </c>
      <c r="BL248" t="s">
        <v>229</v>
      </c>
      <c r="BM248" t="s">
        <v>219</v>
      </c>
      <c r="BN248" t="s">
        <v>360</v>
      </c>
      <c r="BO248" t="s">
        <v>219</v>
      </c>
      <c r="BP248" t="s">
        <v>219</v>
      </c>
      <c r="BQ248" t="s">
        <v>1297</v>
      </c>
      <c r="BR248" t="s">
        <v>240</v>
      </c>
      <c r="BS248" t="s">
        <v>1703</v>
      </c>
      <c r="BT248" t="s">
        <v>1703</v>
      </c>
      <c r="BU248" t="s">
        <v>219</v>
      </c>
      <c r="BV248" t="s">
        <v>241</v>
      </c>
      <c r="BW248" t="s">
        <v>220</v>
      </c>
      <c r="BX248" t="s">
        <v>219</v>
      </c>
      <c r="BY248">
        <v>800384236805</v>
      </c>
      <c r="BZ248" t="s">
        <v>242</v>
      </c>
      <c r="CA248" t="s">
        <v>1703</v>
      </c>
      <c r="CB248" s="14">
        <v>45176.2493334838</v>
      </c>
      <c r="CC248" t="s">
        <v>1703</v>
      </c>
      <c r="CD248" t="s">
        <v>1703</v>
      </c>
      <c r="CE248">
        <f>IFERROR(VLOOKUP(Table2[[#This Row],[Overall Rep Satisfaction]],$CS$2:$CV$21,2,FALSE),"")</f>
        <v>0</v>
      </c>
      <c r="CF248">
        <f>IFERROR(VLOOKUP(Table2[[#This Row],[Overall Rep Satisfaction]],$CS$2:$CV$21,3,FALSE),"")</f>
        <v>0</v>
      </c>
      <c r="CG248">
        <f>IFERROR(VLOOKUP(Table2[[#This Row],[Overall Rep Satisfaction]],$CS$2:$CV$21,4,FALSE),"")</f>
        <v>1</v>
      </c>
      <c r="CH248">
        <f>IFERROR(SUM(Table2[[#This Row],[Promoter]:[Detractor]],),"")</f>
        <v>1</v>
      </c>
      <c r="CI248" t="str">
        <f>TEXT(MONTH(Table2[[#This Row],[Survey Date]]),"##")&amp;" - "&amp;TEXT(Table2[[#This Row],[Survey Date]],"MMMM")</f>
        <v>9 - September</v>
      </c>
      <c r="CJ248" t="str">
        <f>TEXT(Table2[[#This Row],[Survey Date]],"DD-MMMM")</f>
        <v>05-September</v>
      </c>
      <c r="CK248" t="str">
        <f>"WK "&amp;WEEKNUM(Table2[[#This Row],[Survey Date]],1)</f>
        <v>WK 36</v>
      </c>
      <c r="CL248" t="str">
        <f>VLOOKUP(Table2[[#This Row],[ATTUID]],Roster!C:F,4,FALSE)</f>
        <v>Super 1</v>
      </c>
      <c r="CM248" t="str">
        <f>VLOOKUP(Table2[[#This Row],[ATTUID]],Roster!C:J,8,FALSE)</f>
        <v>agent 152</v>
      </c>
      <c r="CN248" t="str">
        <f>VLOOKUP(Table2[[#This Row],[ATTUID]],Roster!C:X,22,FALSE)</f>
        <v>Wave 4</v>
      </c>
      <c r="CO248">
        <f>IF(Table2[[#This Row],[Request Resolved]]="Yes",1,0)</f>
        <v>0</v>
      </c>
      <c r="CP248">
        <f>IF(Table2[[#This Row],[Request Resolved]]="No",1,0)</f>
        <v>1</v>
      </c>
    </row>
    <row r="249" spans="1:94" x14ac:dyDescent="0.25">
      <c r="A249" s="35">
        <v>246206</v>
      </c>
      <c r="B249" s="12" t="s">
        <v>1297</v>
      </c>
      <c r="C249" s="12" t="s">
        <v>1297</v>
      </c>
      <c r="D249" s="12" t="s">
        <v>1297</v>
      </c>
      <c r="E249" t="s">
        <v>1259</v>
      </c>
      <c r="F249" t="s">
        <v>1430</v>
      </c>
      <c r="G249" s="35">
        <v>22940</v>
      </c>
      <c r="H249" t="s">
        <v>219</v>
      </c>
      <c r="I249" s="35">
        <v>722427</v>
      </c>
      <c r="J249" t="s">
        <v>219</v>
      </c>
      <c r="K249" s="14">
        <v>45174.468055555597</v>
      </c>
      <c r="L249" s="14">
        <v>45173.706944444399</v>
      </c>
      <c r="M249" s="15" t="s">
        <v>220</v>
      </c>
      <c r="N249" s="15" t="s">
        <v>220</v>
      </c>
      <c r="O249" s="15" t="s">
        <v>220</v>
      </c>
      <c r="P249" s="15" t="s">
        <v>291</v>
      </c>
      <c r="Q249" s="15" t="s">
        <v>244</v>
      </c>
      <c r="R249" s="15" t="s">
        <v>219</v>
      </c>
      <c r="S249" s="15" t="s">
        <v>291</v>
      </c>
      <c r="T249" s="15" t="s">
        <v>695</v>
      </c>
      <c r="U249" s="15" t="s">
        <v>219</v>
      </c>
      <c r="V249" t="s">
        <v>293</v>
      </c>
      <c r="W249" t="s">
        <v>293</v>
      </c>
      <c r="X249" t="s">
        <v>293</v>
      </c>
      <c r="Y249" t="s">
        <v>293</v>
      </c>
      <c r="Z249" t="s">
        <v>226</v>
      </c>
      <c r="AA249" t="s">
        <v>219</v>
      </c>
      <c r="AB249" t="s">
        <v>226</v>
      </c>
      <c r="AC249" t="s">
        <v>219</v>
      </c>
      <c r="AD249" s="12" t="s">
        <v>1297</v>
      </c>
      <c r="AE249" t="s">
        <v>227</v>
      </c>
      <c r="AF249" s="12" t="s">
        <v>1297</v>
      </c>
      <c r="AG249" t="s">
        <v>1703</v>
      </c>
      <c r="AH249" t="s">
        <v>228</v>
      </c>
      <c r="AI249" s="12" t="s">
        <v>1297</v>
      </c>
      <c r="AJ249" s="12" t="s">
        <v>1297</v>
      </c>
      <c r="AK249" s="12" t="s">
        <v>1297</v>
      </c>
      <c r="AL249" s="12" t="s">
        <v>1297</v>
      </c>
      <c r="AM249" s="12" t="s">
        <v>1297</v>
      </c>
      <c r="AN249" t="s">
        <v>219</v>
      </c>
      <c r="AO249" t="s">
        <v>219</v>
      </c>
      <c r="AP249" t="s">
        <v>229</v>
      </c>
      <c r="AQ249" t="s">
        <v>230</v>
      </c>
      <c r="AR249" t="s">
        <v>231</v>
      </c>
      <c r="AS249" t="s">
        <v>232</v>
      </c>
      <c r="AT249" t="s">
        <v>220</v>
      </c>
      <c r="AU249" t="s">
        <v>233</v>
      </c>
      <c r="AV249" t="s">
        <v>1947</v>
      </c>
      <c r="AW249" t="s">
        <v>219</v>
      </c>
      <c r="AX249" t="s">
        <v>1703</v>
      </c>
      <c r="AY249" t="s">
        <v>219</v>
      </c>
      <c r="AZ249" t="s">
        <v>219</v>
      </c>
      <c r="BA249" t="s">
        <v>219</v>
      </c>
      <c r="BB249" t="s">
        <v>219</v>
      </c>
      <c r="BC249" t="s">
        <v>234</v>
      </c>
      <c r="BD249" s="12" t="s">
        <v>1297</v>
      </c>
      <c r="BE249" t="s">
        <v>304</v>
      </c>
      <c r="BF249" t="s">
        <v>1297</v>
      </c>
      <c r="BG249" t="s">
        <v>1297</v>
      </c>
      <c r="BH249" t="s">
        <v>305</v>
      </c>
      <c r="BI249" t="s">
        <v>357</v>
      </c>
      <c r="BJ249" t="s">
        <v>696</v>
      </c>
      <c r="BK249" t="s">
        <v>1297</v>
      </c>
      <c r="BL249" t="s">
        <v>229</v>
      </c>
      <c r="BM249" t="s">
        <v>219</v>
      </c>
      <c r="BN249" t="s">
        <v>414</v>
      </c>
      <c r="BO249" t="s">
        <v>219</v>
      </c>
      <c r="BP249" t="s">
        <v>219</v>
      </c>
      <c r="BQ249" t="s">
        <v>1297</v>
      </c>
      <c r="BR249" t="s">
        <v>253</v>
      </c>
      <c r="BS249" t="s">
        <v>1703</v>
      </c>
      <c r="BT249" t="s">
        <v>1703</v>
      </c>
      <c r="BU249" t="s">
        <v>219</v>
      </c>
      <c r="BV249" t="s">
        <v>241</v>
      </c>
      <c r="BW249" t="s">
        <v>220</v>
      </c>
      <c r="BX249" t="s">
        <v>219</v>
      </c>
      <c r="BY249">
        <v>800768202095</v>
      </c>
      <c r="BZ249" t="s">
        <v>242</v>
      </c>
      <c r="CA249" t="s">
        <v>1703</v>
      </c>
      <c r="CB249" s="14">
        <v>45175.237168321801</v>
      </c>
      <c r="CC249" t="s">
        <v>1703</v>
      </c>
      <c r="CD249" t="s">
        <v>1703</v>
      </c>
      <c r="CE249">
        <f>IFERROR(VLOOKUP(Table2[[#This Row],[Overall Rep Satisfaction]],$CS$2:$CV$21,2,FALSE),"")</f>
        <v>1</v>
      </c>
      <c r="CF249">
        <f>IFERROR(VLOOKUP(Table2[[#This Row],[Overall Rep Satisfaction]],$CS$2:$CV$21,3,FALSE),"")</f>
        <v>0</v>
      </c>
      <c r="CG249">
        <f>IFERROR(VLOOKUP(Table2[[#This Row],[Overall Rep Satisfaction]],$CS$2:$CV$21,4,FALSE),"")</f>
        <v>0</v>
      </c>
      <c r="CH249">
        <f>IFERROR(SUM(Table2[[#This Row],[Promoter]:[Detractor]],),"")</f>
        <v>1</v>
      </c>
      <c r="CI249" t="str">
        <f>TEXT(MONTH(Table2[[#This Row],[Survey Date]]),"##")&amp;" - "&amp;TEXT(Table2[[#This Row],[Survey Date]],"MMMM")</f>
        <v>9 - September</v>
      </c>
      <c r="CJ249" t="str">
        <f>TEXT(Table2[[#This Row],[Survey Date]],"DD-MMMM")</f>
        <v>05-September</v>
      </c>
      <c r="CK249" t="str">
        <f>"WK "&amp;WEEKNUM(Table2[[#This Row],[Survey Date]],1)</f>
        <v>WK 36</v>
      </c>
      <c r="CL249" t="str">
        <f>VLOOKUP(Table2[[#This Row],[ATTUID]],Roster!C:F,4,FALSE)</f>
        <v>Super 4</v>
      </c>
      <c r="CM249" t="str">
        <f>VLOOKUP(Table2[[#This Row],[ATTUID]],Roster!C:J,8,FALSE)</f>
        <v>agent 133</v>
      </c>
      <c r="CN249" t="str">
        <f>VLOOKUP(Table2[[#This Row],[ATTUID]],Roster!C:X,22,FALSE)</f>
        <v>Wave 31</v>
      </c>
      <c r="CO249">
        <f>IF(Table2[[#This Row],[Request Resolved]]="Yes",1,0)</f>
        <v>1</v>
      </c>
      <c r="CP249">
        <f>IF(Table2[[#This Row],[Request Resolved]]="No",1,0)</f>
        <v>0</v>
      </c>
    </row>
    <row r="250" spans="1:94" x14ac:dyDescent="0.25">
      <c r="A250" s="35">
        <v>967206</v>
      </c>
      <c r="B250" s="12" t="s">
        <v>1297</v>
      </c>
      <c r="C250" s="12" t="s">
        <v>1297</v>
      </c>
      <c r="D250" s="12" t="s">
        <v>1297</v>
      </c>
      <c r="E250" t="s">
        <v>1152</v>
      </c>
      <c r="F250" t="s">
        <v>1317</v>
      </c>
      <c r="G250" s="35">
        <v>555561</v>
      </c>
      <c r="H250" t="s">
        <v>219</v>
      </c>
      <c r="I250" s="35">
        <v>675523</v>
      </c>
      <c r="J250" t="s">
        <v>219</v>
      </c>
      <c r="K250" s="14">
        <v>45174.480555555601</v>
      </c>
      <c r="L250" s="14">
        <v>45173.683333333298</v>
      </c>
      <c r="M250" s="15" t="s">
        <v>220</v>
      </c>
      <c r="N250" s="15" t="s">
        <v>229</v>
      </c>
      <c r="O250" s="15" t="s">
        <v>220</v>
      </c>
      <c r="P250" s="15" t="s">
        <v>221</v>
      </c>
      <c r="Q250" s="15" t="s">
        <v>697</v>
      </c>
      <c r="R250" s="15" t="s">
        <v>229</v>
      </c>
      <c r="S250" s="15" t="s">
        <v>221</v>
      </c>
      <c r="T250" s="15" t="s">
        <v>316</v>
      </c>
      <c r="U250" s="15" t="s">
        <v>219</v>
      </c>
      <c r="V250" t="s">
        <v>224</v>
      </c>
      <c r="W250" t="s">
        <v>254</v>
      </c>
      <c r="X250" t="s">
        <v>224</v>
      </c>
      <c r="Y250" t="s">
        <v>254</v>
      </c>
      <c r="Z250" t="s">
        <v>317</v>
      </c>
      <c r="AA250" t="s">
        <v>219</v>
      </c>
      <c r="AB250" t="s">
        <v>317</v>
      </c>
      <c r="AC250" t="s">
        <v>219</v>
      </c>
      <c r="AD250" s="12" t="s">
        <v>1297</v>
      </c>
      <c r="AE250" t="s">
        <v>227</v>
      </c>
      <c r="AF250" s="12" t="s">
        <v>1297</v>
      </c>
      <c r="AG250" t="s">
        <v>1703</v>
      </c>
      <c r="AH250" t="s">
        <v>228</v>
      </c>
      <c r="AI250" s="12" t="s">
        <v>1297</v>
      </c>
      <c r="AJ250" s="12" t="s">
        <v>1297</v>
      </c>
      <c r="AK250" s="12" t="s">
        <v>1297</v>
      </c>
      <c r="AL250" s="12" t="s">
        <v>1297</v>
      </c>
      <c r="AM250" s="12" t="s">
        <v>1297</v>
      </c>
      <c r="AN250" t="s">
        <v>219</v>
      </c>
      <c r="AO250" t="s">
        <v>219</v>
      </c>
      <c r="AP250" t="s">
        <v>229</v>
      </c>
      <c r="AQ250" t="s">
        <v>230</v>
      </c>
      <c r="AR250" t="s">
        <v>273</v>
      </c>
      <c r="AS250" t="s">
        <v>294</v>
      </c>
      <c r="AT250" t="s">
        <v>229</v>
      </c>
      <c r="AU250" t="s">
        <v>233</v>
      </c>
      <c r="AV250" t="s">
        <v>1794</v>
      </c>
      <c r="AW250" t="s">
        <v>219</v>
      </c>
      <c r="AX250" t="s">
        <v>1703</v>
      </c>
      <c r="AY250" t="s">
        <v>219</v>
      </c>
      <c r="AZ250" t="s">
        <v>219</v>
      </c>
      <c r="BA250" t="s">
        <v>219</v>
      </c>
      <c r="BB250" t="s">
        <v>219</v>
      </c>
      <c r="BC250" t="s">
        <v>234</v>
      </c>
      <c r="BD250" s="12" t="s">
        <v>1297</v>
      </c>
      <c r="BE250" t="s">
        <v>304</v>
      </c>
      <c r="BF250" t="s">
        <v>1297</v>
      </c>
      <c r="BG250" t="s">
        <v>1297</v>
      </c>
      <c r="BH250" t="s">
        <v>236</v>
      </c>
      <c r="BI250" t="s">
        <v>430</v>
      </c>
      <c r="BJ250" t="s">
        <v>295</v>
      </c>
      <c r="BK250" t="s">
        <v>1297</v>
      </c>
      <c r="BL250" t="s">
        <v>229</v>
      </c>
      <c r="BM250" t="s">
        <v>219</v>
      </c>
      <c r="BN250" t="s">
        <v>432</v>
      </c>
      <c r="BO250" t="s">
        <v>219</v>
      </c>
      <c r="BP250" t="s">
        <v>219</v>
      </c>
      <c r="BQ250" t="s">
        <v>1297</v>
      </c>
      <c r="BR250" t="s">
        <v>240</v>
      </c>
      <c r="BS250" t="s">
        <v>1703</v>
      </c>
      <c r="BT250" t="s">
        <v>1703</v>
      </c>
      <c r="BU250" t="s">
        <v>219</v>
      </c>
      <c r="BV250" t="s">
        <v>241</v>
      </c>
      <c r="BW250" t="s">
        <v>220</v>
      </c>
      <c r="BX250" t="s">
        <v>219</v>
      </c>
      <c r="BY250">
        <v>800347654328</v>
      </c>
      <c r="BZ250" t="s">
        <v>242</v>
      </c>
      <c r="CA250" t="s">
        <v>1703</v>
      </c>
      <c r="CB250" s="14">
        <v>45175.237168321801</v>
      </c>
      <c r="CC250" t="s">
        <v>1703</v>
      </c>
      <c r="CD250" t="s">
        <v>1703</v>
      </c>
      <c r="CE250">
        <f>IFERROR(VLOOKUP(Table2[[#This Row],[Overall Rep Satisfaction]],$CS$2:$CV$21,2,FALSE),"")</f>
        <v>0</v>
      </c>
      <c r="CF250">
        <f>IFERROR(VLOOKUP(Table2[[#This Row],[Overall Rep Satisfaction]],$CS$2:$CV$21,3,FALSE),"")</f>
        <v>0</v>
      </c>
      <c r="CG250">
        <f>IFERROR(VLOOKUP(Table2[[#This Row],[Overall Rep Satisfaction]],$CS$2:$CV$21,4,FALSE),"")</f>
        <v>1</v>
      </c>
      <c r="CH250">
        <f>IFERROR(SUM(Table2[[#This Row],[Promoter]:[Detractor]],),"")</f>
        <v>1</v>
      </c>
      <c r="CI250" t="str">
        <f>TEXT(MONTH(Table2[[#This Row],[Survey Date]]),"##")&amp;" - "&amp;TEXT(Table2[[#This Row],[Survey Date]],"MMMM")</f>
        <v>9 - September</v>
      </c>
      <c r="CJ250" t="str">
        <f>TEXT(Table2[[#This Row],[Survey Date]],"DD-MMMM")</f>
        <v>05-September</v>
      </c>
      <c r="CK250" t="str">
        <f>"WK "&amp;WEEKNUM(Table2[[#This Row],[Survey Date]],1)</f>
        <v>WK 36</v>
      </c>
      <c r="CL250" t="str">
        <f>VLOOKUP(Table2[[#This Row],[ATTUID]],Roster!C:F,4,FALSE)</f>
        <v>Super 8</v>
      </c>
      <c r="CM250" t="str">
        <f>VLOOKUP(Table2[[#This Row],[ATTUID]],Roster!C:J,8,FALSE)</f>
        <v>agent 20</v>
      </c>
      <c r="CN250" t="str">
        <f>VLOOKUP(Table2[[#This Row],[ATTUID]],Roster!C:X,22,FALSE)</f>
        <v>Wave 15</v>
      </c>
      <c r="CO250">
        <f>IF(Table2[[#This Row],[Request Resolved]]="Yes",1,0)</f>
        <v>0</v>
      </c>
      <c r="CP250">
        <f>IF(Table2[[#This Row],[Request Resolved]]="No",1,0)</f>
        <v>1</v>
      </c>
    </row>
    <row r="251" spans="1:94" x14ac:dyDescent="0.25">
      <c r="A251" s="35">
        <v>286206</v>
      </c>
      <c r="B251" s="12" t="s">
        <v>1297</v>
      </c>
      <c r="C251" s="12" t="s">
        <v>1297</v>
      </c>
      <c r="D251" s="12" t="s">
        <v>1297</v>
      </c>
      <c r="E251" t="s">
        <v>1202</v>
      </c>
      <c r="F251" t="s">
        <v>1368</v>
      </c>
      <c r="G251" s="35">
        <v>888214</v>
      </c>
      <c r="H251" t="s">
        <v>219</v>
      </c>
      <c r="I251" s="35">
        <v>420177</v>
      </c>
      <c r="J251" t="s">
        <v>219</v>
      </c>
      <c r="K251" s="14">
        <v>45174.4819444444</v>
      </c>
      <c r="L251" s="14">
        <v>45173.550694444399</v>
      </c>
      <c r="M251" s="15" t="s">
        <v>220</v>
      </c>
      <c r="N251" s="15" t="s">
        <v>220</v>
      </c>
      <c r="O251" s="15" t="s">
        <v>220</v>
      </c>
      <c r="P251" s="15" t="s">
        <v>223</v>
      </c>
      <c r="Q251" s="15" t="s">
        <v>698</v>
      </c>
      <c r="R251" s="15" t="s">
        <v>219</v>
      </c>
      <c r="S251" s="15" t="s">
        <v>223</v>
      </c>
      <c r="T251" s="15" t="s">
        <v>221</v>
      </c>
      <c r="U251" s="15" t="s">
        <v>219</v>
      </c>
      <c r="V251" t="s">
        <v>265</v>
      </c>
      <c r="W251" t="s">
        <v>225</v>
      </c>
      <c r="X251" t="s">
        <v>265</v>
      </c>
      <c r="Y251" t="s">
        <v>225</v>
      </c>
      <c r="Z251" t="s">
        <v>226</v>
      </c>
      <c r="AA251" t="s">
        <v>219</v>
      </c>
      <c r="AB251" t="s">
        <v>226</v>
      </c>
      <c r="AC251" t="s">
        <v>219</v>
      </c>
      <c r="AD251" s="12" t="s">
        <v>1297</v>
      </c>
      <c r="AE251" t="s">
        <v>227</v>
      </c>
      <c r="AF251" s="12" t="s">
        <v>1297</v>
      </c>
      <c r="AG251" t="s">
        <v>1703</v>
      </c>
      <c r="AH251" t="s">
        <v>228</v>
      </c>
      <c r="AI251" s="12" t="s">
        <v>1297</v>
      </c>
      <c r="AJ251" s="12" t="s">
        <v>1297</v>
      </c>
      <c r="AK251" s="12" t="s">
        <v>1297</v>
      </c>
      <c r="AL251" s="12" t="s">
        <v>1297</v>
      </c>
      <c r="AM251" s="12" t="s">
        <v>1297</v>
      </c>
      <c r="AN251" t="s">
        <v>219</v>
      </c>
      <c r="AO251" t="s">
        <v>219</v>
      </c>
      <c r="AP251" t="s">
        <v>229</v>
      </c>
      <c r="AQ251" t="s">
        <v>230</v>
      </c>
      <c r="AR251" t="s">
        <v>231</v>
      </c>
      <c r="AS251" t="s">
        <v>232</v>
      </c>
      <c r="AT251" t="s">
        <v>220</v>
      </c>
      <c r="AU251" t="s">
        <v>233</v>
      </c>
      <c r="AV251" t="s">
        <v>1948</v>
      </c>
      <c r="AW251" t="s">
        <v>219</v>
      </c>
      <c r="AX251" t="s">
        <v>1703</v>
      </c>
      <c r="AY251" t="s">
        <v>219</v>
      </c>
      <c r="AZ251" t="s">
        <v>219</v>
      </c>
      <c r="BA251" t="s">
        <v>219</v>
      </c>
      <c r="BB251" t="s">
        <v>219</v>
      </c>
      <c r="BC251" t="s">
        <v>234</v>
      </c>
      <c r="BD251" s="12" t="s">
        <v>1297</v>
      </c>
      <c r="BE251" t="s">
        <v>304</v>
      </c>
      <c r="BF251" t="s">
        <v>1297</v>
      </c>
      <c r="BG251" t="s">
        <v>1297</v>
      </c>
      <c r="BH251" t="s">
        <v>305</v>
      </c>
      <c r="BI251" t="s">
        <v>306</v>
      </c>
      <c r="BJ251" t="s">
        <v>238</v>
      </c>
      <c r="BK251" t="s">
        <v>1297</v>
      </c>
      <c r="BL251" t="s">
        <v>229</v>
      </c>
      <c r="BM251" t="s">
        <v>219</v>
      </c>
      <c r="BN251" t="s">
        <v>308</v>
      </c>
      <c r="BO251" t="s">
        <v>219</v>
      </c>
      <c r="BP251" t="s">
        <v>219</v>
      </c>
      <c r="BQ251" t="s">
        <v>1297</v>
      </c>
      <c r="BR251" t="s">
        <v>279</v>
      </c>
      <c r="BS251" t="s">
        <v>1703</v>
      </c>
      <c r="BT251" t="s">
        <v>1703</v>
      </c>
      <c r="BU251" t="s">
        <v>219</v>
      </c>
      <c r="BV251" t="s">
        <v>241</v>
      </c>
      <c r="BW251" t="s">
        <v>220</v>
      </c>
      <c r="BX251" t="s">
        <v>219</v>
      </c>
      <c r="BY251">
        <v>790746165164</v>
      </c>
      <c r="BZ251" t="s">
        <v>242</v>
      </c>
      <c r="CA251" t="s">
        <v>1703</v>
      </c>
      <c r="CB251" s="14">
        <v>45175.237168321801</v>
      </c>
      <c r="CC251" t="s">
        <v>1703</v>
      </c>
      <c r="CD251" t="s">
        <v>1703</v>
      </c>
      <c r="CE251">
        <f>IFERROR(VLOOKUP(Table2[[#This Row],[Overall Rep Satisfaction]],$CS$2:$CV$21,2,FALSE),"")</f>
        <v>1</v>
      </c>
      <c r="CF251">
        <f>IFERROR(VLOOKUP(Table2[[#This Row],[Overall Rep Satisfaction]],$CS$2:$CV$21,3,FALSE),"")</f>
        <v>0</v>
      </c>
      <c r="CG251">
        <f>IFERROR(VLOOKUP(Table2[[#This Row],[Overall Rep Satisfaction]],$CS$2:$CV$21,4,FALSE),"")</f>
        <v>0</v>
      </c>
      <c r="CH251">
        <f>IFERROR(SUM(Table2[[#This Row],[Promoter]:[Detractor]],),"")</f>
        <v>1</v>
      </c>
      <c r="CI251" t="str">
        <f>TEXT(MONTH(Table2[[#This Row],[Survey Date]]),"##")&amp;" - "&amp;TEXT(Table2[[#This Row],[Survey Date]],"MMMM")</f>
        <v>9 - September</v>
      </c>
      <c r="CJ251" t="str">
        <f>TEXT(Table2[[#This Row],[Survey Date]],"DD-MMMM")</f>
        <v>05-September</v>
      </c>
      <c r="CK251" t="str">
        <f>"WK "&amp;WEEKNUM(Table2[[#This Row],[Survey Date]],1)</f>
        <v>WK 36</v>
      </c>
      <c r="CL251" t="str">
        <f>VLOOKUP(Table2[[#This Row],[ATTUID]],Roster!C:F,4,FALSE)</f>
        <v>Super 8</v>
      </c>
      <c r="CM251" t="str">
        <f>VLOOKUP(Table2[[#This Row],[ATTUID]],Roster!C:J,8,FALSE)</f>
        <v>agent 71</v>
      </c>
      <c r="CN251" t="str">
        <f>VLOOKUP(Table2[[#This Row],[ATTUID]],Roster!C:X,22,FALSE)</f>
        <v>Wave 26</v>
      </c>
      <c r="CO251">
        <f>IF(Table2[[#This Row],[Request Resolved]]="Yes",1,0)</f>
        <v>1</v>
      </c>
      <c r="CP251">
        <f>IF(Table2[[#This Row],[Request Resolved]]="No",1,0)</f>
        <v>0</v>
      </c>
    </row>
    <row r="252" spans="1:94" x14ac:dyDescent="0.25">
      <c r="A252" s="35">
        <v>961206</v>
      </c>
      <c r="B252" s="12" t="s">
        <v>1297</v>
      </c>
      <c r="C252" s="12" t="s">
        <v>1297</v>
      </c>
      <c r="D252" s="12" t="s">
        <v>1297</v>
      </c>
      <c r="E252" t="s">
        <v>1270</v>
      </c>
      <c r="F252" t="s">
        <v>1443</v>
      </c>
      <c r="G252" s="35">
        <v>803681</v>
      </c>
      <c r="H252" t="s">
        <v>219</v>
      </c>
      <c r="I252" s="35">
        <v>400418</v>
      </c>
      <c r="J252" t="s">
        <v>219</v>
      </c>
      <c r="K252" s="14">
        <v>45174.4868055556</v>
      </c>
      <c r="L252" s="14">
        <v>45173.789583333302</v>
      </c>
      <c r="M252" s="15" t="s">
        <v>220</v>
      </c>
      <c r="N252" s="15" t="s">
        <v>220</v>
      </c>
      <c r="O252" s="15" t="s">
        <v>220</v>
      </c>
      <c r="P252" s="15" t="s">
        <v>223</v>
      </c>
      <c r="Q252" s="15" t="s">
        <v>685</v>
      </c>
      <c r="R252" s="15" t="s">
        <v>219</v>
      </c>
      <c r="S252" s="15" t="s">
        <v>223</v>
      </c>
      <c r="T252" s="15" t="s">
        <v>699</v>
      </c>
      <c r="U252" s="15" t="s">
        <v>219</v>
      </c>
      <c r="V252" t="s">
        <v>265</v>
      </c>
      <c r="W252" t="s">
        <v>225</v>
      </c>
      <c r="X252" t="s">
        <v>265</v>
      </c>
      <c r="Y252" t="s">
        <v>225</v>
      </c>
      <c r="Z252" t="s">
        <v>226</v>
      </c>
      <c r="AA252" t="s">
        <v>219</v>
      </c>
      <c r="AB252" t="s">
        <v>226</v>
      </c>
      <c r="AC252" t="s">
        <v>219</v>
      </c>
      <c r="AD252" s="12" t="s">
        <v>1297</v>
      </c>
      <c r="AE252" t="s">
        <v>227</v>
      </c>
      <c r="AF252" s="12" t="s">
        <v>1297</v>
      </c>
      <c r="AG252" t="s">
        <v>1703</v>
      </c>
      <c r="AH252" t="s">
        <v>228</v>
      </c>
      <c r="AI252" s="12" t="s">
        <v>1297</v>
      </c>
      <c r="AJ252" s="12" t="s">
        <v>1297</v>
      </c>
      <c r="AK252" s="12" t="s">
        <v>1297</v>
      </c>
      <c r="AL252" s="12" t="s">
        <v>1297</v>
      </c>
      <c r="AM252" s="12" t="s">
        <v>1297</v>
      </c>
      <c r="AN252" t="s">
        <v>219</v>
      </c>
      <c r="AO252" t="s">
        <v>219</v>
      </c>
      <c r="AP252" t="s">
        <v>229</v>
      </c>
      <c r="AQ252" t="s">
        <v>230</v>
      </c>
      <c r="AR252" t="s">
        <v>247</v>
      </c>
      <c r="AS252" t="s">
        <v>499</v>
      </c>
      <c r="AT252" t="s">
        <v>220</v>
      </c>
      <c r="AU252" t="s">
        <v>233</v>
      </c>
      <c r="AV252" t="s">
        <v>1949</v>
      </c>
      <c r="AW252" t="s">
        <v>219</v>
      </c>
      <c r="AX252" t="s">
        <v>1703</v>
      </c>
      <c r="AY252" t="s">
        <v>219</v>
      </c>
      <c r="AZ252" t="s">
        <v>219</v>
      </c>
      <c r="BA252" t="s">
        <v>219</v>
      </c>
      <c r="BB252" t="s">
        <v>219</v>
      </c>
      <c r="BC252" t="s">
        <v>234</v>
      </c>
      <c r="BD252" s="12" t="s">
        <v>1297</v>
      </c>
      <c r="BE252" t="s">
        <v>476</v>
      </c>
      <c r="BF252" t="s">
        <v>1297</v>
      </c>
      <c r="BG252" t="s">
        <v>1297</v>
      </c>
      <c r="BH252" t="s">
        <v>543</v>
      </c>
      <c r="BI252" t="s">
        <v>367</v>
      </c>
      <c r="BJ252" t="s">
        <v>346</v>
      </c>
      <c r="BK252" t="s">
        <v>1297</v>
      </c>
      <c r="BL252" t="s">
        <v>229</v>
      </c>
      <c r="BM252" t="s">
        <v>219</v>
      </c>
      <c r="BN252" t="s">
        <v>700</v>
      </c>
      <c r="BO252" t="s">
        <v>219</v>
      </c>
      <c r="BP252" t="s">
        <v>219</v>
      </c>
      <c r="BQ252" t="s">
        <v>1297</v>
      </c>
      <c r="BR252" t="s">
        <v>253</v>
      </c>
      <c r="BS252" t="s">
        <v>1703</v>
      </c>
      <c r="BT252" t="s">
        <v>1703</v>
      </c>
      <c r="BU252" t="s">
        <v>219</v>
      </c>
      <c r="BV252" t="s">
        <v>241</v>
      </c>
      <c r="BW252" t="s">
        <v>220</v>
      </c>
      <c r="BX252" t="s">
        <v>219</v>
      </c>
      <c r="BY252">
        <v>800315458593</v>
      </c>
      <c r="BZ252" t="s">
        <v>242</v>
      </c>
      <c r="CA252" t="s">
        <v>1703</v>
      </c>
      <c r="CB252" s="14">
        <v>45175.237168321801</v>
      </c>
      <c r="CC252" t="s">
        <v>1703</v>
      </c>
      <c r="CD252" t="s">
        <v>1703</v>
      </c>
      <c r="CE252">
        <f>IFERROR(VLOOKUP(Table2[[#This Row],[Overall Rep Satisfaction]],$CS$2:$CV$21,2,FALSE),"")</f>
        <v>1</v>
      </c>
      <c r="CF252">
        <f>IFERROR(VLOOKUP(Table2[[#This Row],[Overall Rep Satisfaction]],$CS$2:$CV$21,3,FALSE),"")</f>
        <v>0</v>
      </c>
      <c r="CG252">
        <f>IFERROR(VLOOKUP(Table2[[#This Row],[Overall Rep Satisfaction]],$CS$2:$CV$21,4,FALSE),"")</f>
        <v>0</v>
      </c>
      <c r="CH252">
        <f>IFERROR(SUM(Table2[[#This Row],[Promoter]:[Detractor]],),"")</f>
        <v>1</v>
      </c>
      <c r="CI252" t="str">
        <f>TEXT(MONTH(Table2[[#This Row],[Survey Date]]),"##")&amp;" - "&amp;TEXT(Table2[[#This Row],[Survey Date]],"MMMM")</f>
        <v>9 - September</v>
      </c>
      <c r="CJ252" t="str">
        <f>TEXT(Table2[[#This Row],[Survey Date]],"DD-MMMM")</f>
        <v>05-September</v>
      </c>
      <c r="CK252" t="str">
        <f>"WK "&amp;WEEKNUM(Table2[[#This Row],[Survey Date]],1)</f>
        <v>WK 36</v>
      </c>
      <c r="CL252" t="str">
        <f>VLOOKUP(Table2[[#This Row],[ATTUID]],Roster!C:F,4,FALSE)</f>
        <v>Super 6</v>
      </c>
      <c r="CM252" t="str">
        <f>VLOOKUP(Table2[[#This Row],[ATTUID]],Roster!C:J,8,FALSE)</f>
        <v>agent 146</v>
      </c>
      <c r="CN252" t="str">
        <f>VLOOKUP(Table2[[#This Row],[ATTUID]],Roster!C:X,22,FALSE)</f>
        <v>Wave 31</v>
      </c>
      <c r="CO252">
        <f>IF(Table2[[#This Row],[Request Resolved]]="Yes",1,0)</f>
        <v>1</v>
      </c>
      <c r="CP252">
        <f>IF(Table2[[#This Row],[Request Resolved]]="No",1,0)</f>
        <v>0</v>
      </c>
    </row>
    <row r="253" spans="1:94" x14ac:dyDescent="0.25">
      <c r="A253" s="35">
        <v>211206</v>
      </c>
      <c r="B253" s="12" t="s">
        <v>1297</v>
      </c>
      <c r="C253" s="12" t="s">
        <v>1297</v>
      </c>
      <c r="D253" s="12" t="s">
        <v>1297</v>
      </c>
      <c r="E253" t="s">
        <v>1169</v>
      </c>
      <c r="F253" t="s">
        <v>1334</v>
      </c>
      <c r="G253" s="35">
        <v>57812</v>
      </c>
      <c r="H253" t="s">
        <v>219</v>
      </c>
      <c r="I253" s="35">
        <v>512545</v>
      </c>
      <c r="J253" t="s">
        <v>219</v>
      </c>
      <c r="K253" s="14">
        <v>45174.491666666698</v>
      </c>
      <c r="L253" s="14">
        <v>45173.875</v>
      </c>
      <c r="M253" s="15" t="s">
        <v>220</v>
      </c>
      <c r="N253" s="15" t="s">
        <v>220</v>
      </c>
      <c r="O253" s="15" t="s">
        <v>220</v>
      </c>
      <c r="P253" s="15" t="s">
        <v>223</v>
      </c>
      <c r="Q253" s="15" t="s">
        <v>701</v>
      </c>
      <c r="R253" s="15" t="s">
        <v>219</v>
      </c>
      <c r="S253" s="15" t="s">
        <v>223</v>
      </c>
      <c r="T253" s="15" t="s">
        <v>221</v>
      </c>
      <c r="U253" s="15" t="s">
        <v>219</v>
      </c>
      <c r="V253" t="s">
        <v>265</v>
      </c>
      <c r="W253" t="s">
        <v>225</v>
      </c>
      <c r="X253" t="s">
        <v>265</v>
      </c>
      <c r="Y253" t="s">
        <v>225</v>
      </c>
      <c r="Z253" t="s">
        <v>226</v>
      </c>
      <c r="AA253" t="s">
        <v>219</v>
      </c>
      <c r="AB253" t="s">
        <v>226</v>
      </c>
      <c r="AC253" t="s">
        <v>219</v>
      </c>
      <c r="AD253" s="12" t="s">
        <v>1297</v>
      </c>
      <c r="AE253" t="s">
        <v>227</v>
      </c>
      <c r="AF253" s="12" t="s">
        <v>1297</v>
      </c>
      <c r="AG253" t="s">
        <v>1703</v>
      </c>
      <c r="AH253" t="s">
        <v>228</v>
      </c>
      <c r="AI253" s="12" t="s">
        <v>1297</v>
      </c>
      <c r="AJ253" s="12" t="s">
        <v>1297</v>
      </c>
      <c r="AK253" s="12" t="s">
        <v>1297</v>
      </c>
      <c r="AL253" s="12" t="s">
        <v>1297</v>
      </c>
      <c r="AM253" s="12" t="s">
        <v>1297</v>
      </c>
      <c r="AN253" t="s">
        <v>219</v>
      </c>
      <c r="AO253" t="s">
        <v>219</v>
      </c>
      <c r="AP253" t="s">
        <v>229</v>
      </c>
      <c r="AQ253" t="s">
        <v>230</v>
      </c>
      <c r="AR253" t="s">
        <v>281</v>
      </c>
      <c r="AS253" t="s">
        <v>282</v>
      </c>
      <c r="AT253" t="s">
        <v>229</v>
      </c>
      <c r="AU253" t="s">
        <v>233</v>
      </c>
      <c r="AV253" t="s">
        <v>1950</v>
      </c>
      <c r="AW253" t="s">
        <v>2368</v>
      </c>
      <c r="AX253" t="s">
        <v>1703</v>
      </c>
      <c r="AY253" t="s">
        <v>219</v>
      </c>
      <c r="AZ253" t="s">
        <v>219</v>
      </c>
      <c r="BA253" t="s">
        <v>219</v>
      </c>
      <c r="BB253" t="s">
        <v>219</v>
      </c>
      <c r="BC253" t="s">
        <v>234</v>
      </c>
      <c r="BD253" s="12" t="s">
        <v>1297</v>
      </c>
      <c r="BE253" t="s">
        <v>304</v>
      </c>
      <c r="BF253" t="s">
        <v>1297</v>
      </c>
      <c r="BG253" t="s">
        <v>1297</v>
      </c>
      <c r="BH253" t="s">
        <v>305</v>
      </c>
      <c r="BI253" t="s">
        <v>357</v>
      </c>
      <c r="BJ253" t="s">
        <v>329</v>
      </c>
      <c r="BK253" t="s">
        <v>1297</v>
      </c>
      <c r="BL253" t="s">
        <v>229</v>
      </c>
      <c r="BM253" t="s">
        <v>219</v>
      </c>
      <c r="BN253" t="s">
        <v>360</v>
      </c>
      <c r="BO253" t="s">
        <v>219</v>
      </c>
      <c r="BP253" t="s">
        <v>219</v>
      </c>
      <c r="BQ253" t="s">
        <v>1297</v>
      </c>
      <c r="BR253" t="s">
        <v>240</v>
      </c>
      <c r="BS253" t="s">
        <v>1703</v>
      </c>
      <c r="BT253" t="s">
        <v>1703</v>
      </c>
      <c r="BU253" t="s">
        <v>219</v>
      </c>
      <c r="BV253" t="s">
        <v>241</v>
      </c>
      <c r="BW253" t="s">
        <v>220</v>
      </c>
      <c r="BX253" t="s">
        <v>219</v>
      </c>
      <c r="BY253">
        <v>801062598162</v>
      </c>
      <c r="BZ253" t="s">
        <v>242</v>
      </c>
      <c r="CA253" t="s">
        <v>1703</v>
      </c>
      <c r="CB253" s="14">
        <v>45175.237168321801</v>
      </c>
      <c r="CC253" t="s">
        <v>1703</v>
      </c>
      <c r="CD253" t="s">
        <v>1703</v>
      </c>
      <c r="CE253">
        <f>IFERROR(VLOOKUP(Table2[[#This Row],[Overall Rep Satisfaction]],$CS$2:$CV$21,2,FALSE),"")</f>
        <v>1</v>
      </c>
      <c r="CF253">
        <f>IFERROR(VLOOKUP(Table2[[#This Row],[Overall Rep Satisfaction]],$CS$2:$CV$21,3,FALSE),"")</f>
        <v>0</v>
      </c>
      <c r="CG253">
        <f>IFERROR(VLOOKUP(Table2[[#This Row],[Overall Rep Satisfaction]],$CS$2:$CV$21,4,FALSE),"")</f>
        <v>0</v>
      </c>
      <c r="CH253">
        <f>IFERROR(SUM(Table2[[#This Row],[Promoter]:[Detractor]],),"")</f>
        <v>1</v>
      </c>
      <c r="CI253" t="str">
        <f>TEXT(MONTH(Table2[[#This Row],[Survey Date]]),"##")&amp;" - "&amp;TEXT(Table2[[#This Row],[Survey Date]],"MMMM")</f>
        <v>9 - September</v>
      </c>
      <c r="CJ253" t="str">
        <f>TEXT(Table2[[#This Row],[Survey Date]],"DD-MMMM")</f>
        <v>05-September</v>
      </c>
      <c r="CK253" t="str">
        <f>"WK "&amp;WEEKNUM(Table2[[#This Row],[Survey Date]],1)</f>
        <v>WK 36</v>
      </c>
      <c r="CL253" t="str">
        <f>VLOOKUP(Table2[[#This Row],[ATTUID]],Roster!C:F,4,FALSE)</f>
        <v>Super 5</v>
      </c>
      <c r="CM253" t="str">
        <f>VLOOKUP(Table2[[#This Row],[ATTUID]],Roster!C:J,8,FALSE)</f>
        <v>agent 37</v>
      </c>
      <c r="CN253" t="str">
        <f>VLOOKUP(Table2[[#This Row],[ATTUID]],Roster!C:X,22,FALSE)</f>
        <v>Wave 19</v>
      </c>
      <c r="CO253">
        <f>IF(Table2[[#This Row],[Request Resolved]]="Yes",1,0)</f>
        <v>1</v>
      </c>
      <c r="CP253">
        <f>IF(Table2[[#This Row],[Request Resolved]]="No",1,0)</f>
        <v>0</v>
      </c>
    </row>
    <row r="254" spans="1:94" x14ac:dyDescent="0.25">
      <c r="A254" s="35">
        <v>297206</v>
      </c>
      <c r="B254" s="12" t="s">
        <v>1297</v>
      </c>
      <c r="C254" s="12" t="s">
        <v>1297</v>
      </c>
      <c r="D254" s="12" t="s">
        <v>1297</v>
      </c>
      <c r="E254" t="s">
        <v>1200</v>
      </c>
      <c r="F254" t="s">
        <v>1365</v>
      </c>
      <c r="G254" s="35">
        <v>269870</v>
      </c>
      <c r="H254" t="s">
        <v>219</v>
      </c>
      <c r="I254" s="35">
        <v>321133</v>
      </c>
      <c r="J254" t="s">
        <v>219</v>
      </c>
      <c r="K254" s="14">
        <v>45174.491666666698</v>
      </c>
      <c r="L254" s="14">
        <v>45173.4375</v>
      </c>
      <c r="M254" s="15" t="s">
        <v>220</v>
      </c>
      <c r="N254" s="15" t="s">
        <v>220</v>
      </c>
      <c r="O254" s="15" t="s">
        <v>220</v>
      </c>
      <c r="P254" s="15" t="s">
        <v>223</v>
      </c>
      <c r="Q254" s="15" t="s">
        <v>702</v>
      </c>
      <c r="R254" s="15" t="s">
        <v>219</v>
      </c>
      <c r="S254" s="15" t="s">
        <v>223</v>
      </c>
      <c r="T254" s="15" t="s">
        <v>221</v>
      </c>
      <c r="U254" s="15" t="s">
        <v>219</v>
      </c>
      <c r="V254" t="s">
        <v>265</v>
      </c>
      <c r="W254" t="s">
        <v>225</v>
      </c>
      <c r="X254" t="s">
        <v>265</v>
      </c>
      <c r="Y254" t="s">
        <v>225</v>
      </c>
      <c r="Z254" t="s">
        <v>226</v>
      </c>
      <c r="AA254" t="s">
        <v>219</v>
      </c>
      <c r="AB254" t="s">
        <v>226</v>
      </c>
      <c r="AC254" t="s">
        <v>219</v>
      </c>
      <c r="AD254" s="12" t="s">
        <v>1297</v>
      </c>
      <c r="AE254" t="s">
        <v>227</v>
      </c>
      <c r="AF254" s="12" t="s">
        <v>1297</v>
      </c>
      <c r="AG254" t="s">
        <v>1703</v>
      </c>
      <c r="AH254" t="s">
        <v>228</v>
      </c>
      <c r="AI254" s="12" t="s">
        <v>1297</v>
      </c>
      <c r="AJ254" s="12" t="s">
        <v>1297</v>
      </c>
      <c r="AK254" s="12" t="s">
        <v>1297</v>
      </c>
      <c r="AL254" s="12" t="s">
        <v>1297</v>
      </c>
      <c r="AM254" s="12" t="s">
        <v>1297</v>
      </c>
      <c r="AN254" t="s">
        <v>219</v>
      </c>
      <c r="AO254" t="s">
        <v>219</v>
      </c>
      <c r="AP254" t="s">
        <v>229</v>
      </c>
      <c r="AQ254" t="s">
        <v>230</v>
      </c>
      <c r="AR254" t="s">
        <v>231</v>
      </c>
      <c r="AS254" t="s">
        <v>258</v>
      </c>
      <c r="AT254" t="s">
        <v>220</v>
      </c>
      <c r="AU254" t="s">
        <v>233</v>
      </c>
      <c r="AV254" t="s">
        <v>1951</v>
      </c>
      <c r="AW254" t="s">
        <v>219</v>
      </c>
      <c r="AX254" t="s">
        <v>1703</v>
      </c>
      <c r="AY254" t="s">
        <v>219</v>
      </c>
      <c r="AZ254" t="s">
        <v>219</v>
      </c>
      <c r="BA254" t="s">
        <v>219</v>
      </c>
      <c r="BB254" t="s">
        <v>219</v>
      </c>
      <c r="BC254" t="s">
        <v>234</v>
      </c>
      <c r="BD254" s="12" t="s">
        <v>1297</v>
      </c>
      <c r="BE254" t="s">
        <v>267</v>
      </c>
      <c r="BF254" t="s">
        <v>1297</v>
      </c>
      <c r="BG254" t="s">
        <v>1297</v>
      </c>
      <c r="BH254" t="s">
        <v>305</v>
      </c>
      <c r="BI254" t="s">
        <v>357</v>
      </c>
      <c r="BJ254" t="s">
        <v>261</v>
      </c>
      <c r="BK254" t="s">
        <v>1297</v>
      </c>
      <c r="BL254" t="s">
        <v>229</v>
      </c>
      <c r="BM254" t="s">
        <v>219</v>
      </c>
      <c r="BN254" t="s">
        <v>414</v>
      </c>
      <c r="BO254" t="s">
        <v>219</v>
      </c>
      <c r="BP254" t="s">
        <v>219</v>
      </c>
      <c r="BQ254" t="s">
        <v>1297</v>
      </c>
      <c r="BR254" t="s">
        <v>279</v>
      </c>
      <c r="BS254" t="s">
        <v>1703</v>
      </c>
      <c r="BT254" t="s">
        <v>1703</v>
      </c>
      <c r="BU254" t="s">
        <v>219</v>
      </c>
      <c r="BV254" t="s">
        <v>241</v>
      </c>
      <c r="BW254" t="s">
        <v>220</v>
      </c>
      <c r="BX254" t="s">
        <v>219</v>
      </c>
      <c r="BY254">
        <v>800186051106</v>
      </c>
      <c r="BZ254" t="s">
        <v>242</v>
      </c>
      <c r="CA254" t="s">
        <v>1703</v>
      </c>
      <c r="CB254" s="14">
        <v>45175.237168321801</v>
      </c>
      <c r="CC254" t="s">
        <v>1703</v>
      </c>
      <c r="CD254" t="s">
        <v>1703</v>
      </c>
      <c r="CE254">
        <f>IFERROR(VLOOKUP(Table2[[#This Row],[Overall Rep Satisfaction]],$CS$2:$CV$21,2,FALSE),"")</f>
        <v>1</v>
      </c>
      <c r="CF254">
        <f>IFERROR(VLOOKUP(Table2[[#This Row],[Overall Rep Satisfaction]],$CS$2:$CV$21,3,FALSE),"")</f>
        <v>0</v>
      </c>
      <c r="CG254">
        <f>IFERROR(VLOOKUP(Table2[[#This Row],[Overall Rep Satisfaction]],$CS$2:$CV$21,4,FALSE),"")</f>
        <v>0</v>
      </c>
      <c r="CH254">
        <f>IFERROR(SUM(Table2[[#This Row],[Promoter]:[Detractor]],),"")</f>
        <v>1</v>
      </c>
      <c r="CI254" t="str">
        <f>TEXT(MONTH(Table2[[#This Row],[Survey Date]]),"##")&amp;" - "&amp;TEXT(Table2[[#This Row],[Survey Date]],"MMMM")</f>
        <v>9 - September</v>
      </c>
      <c r="CJ254" t="str">
        <f>TEXT(Table2[[#This Row],[Survey Date]],"DD-MMMM")</f>
        <v>05-September</v>
      </c>
      <c r="CK254" t="str">
        <f>"WK "&amp;WEEKNUM(Table2[[#This Row],[Survey Date]],1)</f>
        <v>WK 36</v>
      </c>
      <c r="CL254" t="str">
        <f>VLOOKUP(Table2[[#This Row],[ATTUID]],Roster!C:F,4,FALSE)</f>
        <v>Super 4</v>
      </c>
      <c r="CM254" t="str">
        <f>VLOOKUP(Table2[[#This Row],[ATTUID]],Roster!C:J,8,FALSE)</f>
        <v>agent 68</v>
      </c>
      <c r="CN254" t="str">
        <f>VLOOKUP(Table2[[#This Row],[ATTUID]],Roster!C:X,22,FALSE)</f>
        <v>Wave 26</v>
      </c>
      <c r="CO254">
        <f>IF(Table2[[#This Row],[Request Resolved]]="Yes",1,0)</f>
        <v>1</v>
      </c>
      <c r="CP254">
        <f>IF(Table2[[#This Row],[Request Resolved]]="No",1,0)</f>
        <v>0</v>
      </c>
    </row>
    <row r="255" spans="1:94" x14ac:dyDescent="0.25">
      <c r="A255" s="35">
        <v>214206</v>
      </c>
      <c r="B255" s="12" t="s">
        <v>1297</v>
      </c>
      <c r="C255" s="12" t="s">
        <v>1297</v>
      </c>
      <c r="D255" s="12" t="s">
        <v>1297</v>
      </c>
      <c r="E255" t="s">
        <v>1186</v>
      </c>
      <c r="F255" t="s">
        <v>1351</v>
      </c>
      <c r="G255" s="35">
        <v>662480</v>
      </c>
      <c r="H255" t="s">
        <v>219</v>
      </c>
      <c r="I255" s="35">
        <v>391265</v>
      </c>
      <c r="J255" t="s">
        <v>219</v>
      </c>
      <c r="K255" s="14">
        <v>45174.491666666698</v>
      </c>
      <c r="L255" s="14">
        <v>45173.637499999997</v>
      </c>
      <c r="M255" s="15" t="s">
        <v>220</v>
      </c>
      <c r="N255" s="15" t="s">
        <v>220</v>
      </c>
      <c r="O255" s="15" t="s">
        <v>220</v>
      </c>
      <c r="P255" s="15" t="s">
        <v>244</v>
      </c>
      <c r="Q255" s="15" t="s">
        <v>219</v>
      </c>
      <c r="R255" s="15" t="s">
        <v>219</v>
      </c>
      <c r="S255" s="15" t="s">
        <v>334</v>
      </c>
      <c r="T255" s="15" t="s">
        <v>221</v>
      </c>
      <c r="U255" s="15" t="s">
        <v>219</v>
      </c>
      <c r="V255" t="s">
        <v>246</v>
      </c>
      <c r="W255" t="s">
        <v>309</v>
      </c>
      <c r="X255" t="s">
        <v>246</v>
      </c>
      <c r="Y255" t="s">
        <v>309</v>
      </c>
      <c r="Z255" t="s">
        <v>226</v>
      </c>
      <c r="AA255" t="s">
        <v>219</v>
      </c>
      <c r="AB255" t="s">
        <v>226</v>
      </c>
      <c r="AC255" t="s">
        <v>219</v>
      </c>
      <c r="AD255" s="12" t="s">
        <v>1297</v>
      </c>
      <c r="AE255" t="s">
        <v>227</v>
      </c>
      <c r="AF255" s="12" t="s">
        <v>1297</v>
      </c>
      <c r="AG255" t="s">
        <v>1703</v>
      </c>
      <c r="AH255" t="s">
        <v>228</v>
      </c>
      <c r="AI255" s="12" t="s">
        <v>1297</v>
      </c>
      <c r="AJ255" s="12" t="s">
        <v>1297</v>
      </c>
      <c r="AK255" s="12" t="s">
        <v>1297</v>
      </c>
      <c r="AL255" s="12" t="s">
        <v>1297</v>
      </c>
      <c r="AM255" s="12" t="s">
        <v>1297</v>
      </c>
      <c r="AN255" t="s">
        <v>219</v>
      </c>
      <c r="AO255" t="s">
        <v>219</v>
      </c>
      <c r="AP255" t="s">
        <v>229</v>
      </c>
      <c r="AQ255" t="s">
        <v>230</v>
      </c>
      <c r="AR255" t="s">
        <v>247</v>
      </c>
      <c r="AS255" t="s">
        <v>593</v>
      </c>
      <c r="AT255" t="s">
        <v>220</v>
      </c>
      <c r="AU255" t="s">
        <v>233</v>
      </c>
      <c r="AV255" t="s">
        <v>1952</v>
      </c>
      <c r="AW255" t="s">
        <v>219</v>
      </c>
      <c r="AX255" t="s">
        <v>1703</v>
      </c>
      <c r="AY255" t="s">
        <v>219</v>
      </c>
      <c r="AZ255" t="s">
        <v>219</v>
      </c>
      <c r="BA255" t="s">
        <v>219</v>
      </c>
      <c r="BB255" t="s">
        <v>219</v>
      </c>
      <c r="BC255" t="s">
        <v>234</v>
      </c>
      <c r="BD255" s="12" t="s">
        <v>1297</v>
      </c>
      <c r="BE255" t="s">
        <v>304</v>
      </c>
      <c r="BF255" t="s">
        <v>1297</v>
      </c>
      <c r="BG255" t="s">
        <v>1297</v>
      </c>
      <c r="BH255" t="s">
        <v>312</v>
      </c>
      <c r="BI255" t="s">
        <v>339</v>
      </c>
      <c r="BJ255" t="s">
        <v>560</v>
      </c>
      <c r="BK255" t="s">
        <v>1297</v>
      </c>
      <c r="BL255" t="s">
        <v>229</v>
      </c>
      <c r="BM255" t="s">
        <v>219</v>
      </c>
      <c r="BN255" t="s">
        <v>336</v>
      </c>
      <c r="BO255" t="s">
        <v>219</v>
      </c>
      <c r="BP255" t="s">
        <v>219</v>
      </c>
      <c r="BQ255" t="s">
        <v>1297</v>
      </c>
      <c r="BR255" t="s">
        <v>240</v>
      </c>
      <c r="BS255" t="s">
        <v>1703</v>
      </c>
      <c r="BT255" t="s">
        <v>1703</v>
      </c>
      <c r="BU255" t="s">
        <v>219</v>
      </c>
      <c r="BV255" t="s">
        <v>241</v>
      </c>
      <c r="BW255" t="s">
        <v>220</v>
      </c>
      <c r="BX255" t="s">
        <v>219</v>
      </c>
      <c r="BY255">
        <v>800803348339</v>
      </c>
      <c r="BZ255" t="s">
        <v>242</v>
      </c>
      <c r="CA255" t="s">
        <v>1703</v>
      </c>
      <c r="CB255" s="14">
        <v>45176.2493334838</v>
      </c>
      <c r="CC255" t="s">
        <v>1703</v>
      </c>
      <c r="CD255" t="s">
        <v>1703</v>
      </c>
      <c r="CE255">
        <f>IFERROR(VLOOKUP(Table2[[#This Row],[Overall Rep Satisfaction]],$CS$2:$CV$21,2,FALSE),"")</f>
        <v>0</v>
      </c>
      <c r="CF255">
        <f>IFERROR(VLOOKUP(Table2[[#This Row],[Overall Rep Satisfaction]],$CS$2:$CV$21,3,FALSE),"")</f>
        <v>1</v>
      </c>
      <c r="CG255">
        <f>IFERROR(VLOOKUP(Table2[[#This Row],[Overall Rep Satisfaction]],$CS$2:$CV$21,4,FALSE),"")</f>
        <v>0</v>
      </c>
      <c r="CH255">
        <f>IFERROR(SUM(Table2[[#This Row],[Promoter]:[Detractor]],),"")</f>
        <v>1</v>
      </c>
      <c r="CI255" t="str">
        <f>TEXT(MONTH(Table2[[#This Row],[Survey Date]]),"##")&amp;" - "&amp;TEXT(Table2[[#This Row],[Survey Date]],"MMMM")</f>
        <v>9 - September</v>
      </c>
      <c r="CJ255" t="str">
        <f>TEXT(Table2[[#This Row],[Survey Date]],"DD-MMMM")</f>
        <v>05-September</v>
      </c>
      <c r="CK255" t="str">
        <f>"WK "&amp;WEEKNUM(Table2[[#This Row],[Survey Date]],1)</f>
        <v>WK 36</v>
      </c>
      <c r="CL255" t="str">
        <f>VLOOKUP(Table2[[#This Row],[ATTUID]],Roster!C:F,4,FALSE)</f>
        <v>Super 9</v>
      </c>
      <c r="CM255" t="str">
        <f>VLOOKUP(Table2[[#This Row],[ATTUID]],Roster!C:J,8,FALSE)</f>
        <v>agent 54</v>
      </c>
      <c r="CN255" t="str">
        <f>VLOOKUP(Table2[[#This Row],[ATTUID]],Roster!C:X,22,FALSE)</f>
        <v>Wave 24</v>
      </c>
      <c r="CO255">
        <f>IF(Table2[[#This Row],[Request Resolved]]="Yes",1,0)</f>
        <v>1</v>
      </c>
      <c r="CP255">
        <f>IF(Table2[[#This Row],[Request Resolved]]="No",1,0)</f>
        <v>0</v>
      </c>
    </row>
    <row r="256" spans="1:94" x14ac:dyDescent="0.25">
      <c r="A256" s="35">
        <v>234206</v>
      </c>
      <c r="B256" s="12" t="s">
        <v>1297</v>
      </c>
      <c r="C256" s="12" t="s">
        <v>1297</v>
      </c>
      <c r="D256" s="12" t="s">
        <v>1297</v>
      </c>
      <c r="E256" t="s">
        <v>1159</v>
      </c>
      <c r="F256" t="s">
        <v>1324</v>
      </c>
      <c r="G256" s="35">
        <v>818337</v>
      </c>
      <c r="H256" t="s">
        <v>219</v>
      </c>
      <c r="I256" s="35">
        <v>852578</v>
      </c>
      <c r="J256" t="s">
        <v>219</v>
      </c>
      <c r="K256" s="14">
        <v>45174.494444444397</v>
      </c>
      <c r="L256" s="14">
        <v>45173.660416666702</v>
      </c>
      <c r="M256" s="15" t="s">
        <v>220</v>
      </c>
      <c r="N256" s="15" t="s">
        <v>220</v>
      </c>
      <c r="O256" s="15" t="s">
        <v>220</v>
      </c>
      <c r="P256" s="15" t="s">
        <v>223</v>
      </c>
      <c r="Q256" s="15" t="s">
        <v>219</v>
      </c>
      <c r="R256" s="15" t="s">
        <v>219</v>
      </c>
      <c r="S256" s="15" t="s">
        <v>223</v>
      </c>
      <c r="T256" s="15" t="s">
        <v>221</v>
      </c>
      <c r="U256" s="15" t="s">
        <v>219</v>
      </c>
      <c r="V256" t="s">
        <v>265</v>
      </c>
      <c r="W256" t="s">
        <v>225</v>
      </c>
      <c r="X256" t="s">
        <v>265</v>
      </c>
      <c r="Y256" t="s">
        <v>225</v>
      </c>
      <c r="Z256" t="s">
        <v>226</v>
      </c>
      <c r="AA256" t="s">
        <v>219</v>
      </c>
      <c r="AB256" t="s">
        <v>226</v>
      </c>
      <c r="AC256" t="s">
        <v>219</v>
      </c>
      <c r="AD256" s="12" t="s">
        <v>1297</v>
      </c>
      <c r="AE256" t="s">
        <v>227</v>
      </c>
      <c r="AF256" s="12" t="s">
        <v>1297</v>
      </c>
      <c r="AG256" t="s">
        <v>1703</v>
      </c>
      <c r="AH256" t="s">
        <v>228</v>
      </c>
      <c r="AI256" s="12" t="s">
        <v>1297</v>
      </c>
      <c r="AJ256" s="12" t="s">
        <v>1297</v>
      </c>
      <c r="AK256" s="12" t="s">
        <v>1297</v>
      </c>
      <c r="AL256" s="12" t="s">
        <v>1297</v>
      </c>
      <c r="AM256" s="12" t="s">
        <v>1297</v>
      </c>
      <c r="AN256" t="s">
        <v>219</v>
      </c>
      <c r="AO256" t="s">
        <v>219</v>
      </c>
      <c r="AP256" t="s">
        <v>229</v>
      </c>
      <c r="AQ256" t="s">
        <v>230</v>
      </c>
      <c r="AR256" t="s">
        <v>273</v>
      </c>
      <c r="AS256" t="s">
        <v>352</v>
      </c>
      <c r="AT256" t="s">
        <v>220</v>
      </c>
      <c r="AU256" t="s">
        <v>233</v>
      </c>
      <c r="AV256" t="s">
        <v>1953</v>
      </c>
      <c r="AW256" t="s">
        <v>219</v>
      </c>
      <c r="AX256" t="s">
        <v>1703</v>
      </c>
      <c r="AY256" t="s">
        <v>219</v>
      </c>
      <c r="AZ256" t="s">
        <v>219</v>
      </c>
      <c r="BA256" t="s">
        <v>219</v>
      </c>
      <c r="BB256" t="s">
        <v>219</v>
      </c>
      <c r="BC256" t="s">
        <v>234</v>
      </c>
      <c r="BD256" s="12" t="s">
        <v>1297</v>
      </c>
      <c r="BE256" t="s">
        <v>304</v>
      </c>
      <c r="BF256" t="s">
        <v>1297</v>
      </c>
      <c r="BG256" t="s">
        <v>1297</v>
      </c>
      <c r="BH256" t="s">
        <v>236</v>
      </c>
      <c r="BI256" t="s">
        <v>703</v>
      </c>
      <c r="BJ256" t="s">
        <v>353</v>
      </c>
      <c r="BK256" t="s">
        <v>1297</v>
      </c>
      <c r="BL256" t="s">
        <v>229</v>
      </c>
      <c r="BM256" t="s">
        <v>219</v>
      </c>
      <c r="BN256" t="s">
        <v>590</v>
      </c>
      <c r="BO256" t="s">
        <v>219</v>
      </c>
      <c r="BP256" t="s">
        <v>219</v>
      </c>
      <c r="BQ256" t="s">
        <v>1297</v>
      </c>
      <c r="BR256" t="s">
        <v>240</v>
      </c>
      <c r="BS256" t="s">
        <v>1703</v>
      </c>
      <c r="BT256" t="s">
        <v>1703</v>
      </c>
      <c r="BU256" t="s">
        <v>219</v>
      </c>
      <c r="BV256" t="s">
        <v>241</v>
      </c>
      <c r="BW256" t="s">
        <v>220</v>
      </c>
      <c r="BX256" t="s">
        <v>219</v>
      </c>
      <c r="BY256">
        <v>800697403902</v>
      </c>
      <c r="BZ256" t="s">
        <v>242</v>
      </c>
      <c r="CA256" t="s">
        <v>1703</v>
      </c>
      <c r="CB256" s="14">
        <v>45176.2493334838</v>
      </c>
      <c r="CC256" t="s">
        <v>1703</v>
      </c>
      <c r="CD256" t="s">
        <v>1703</v>
      </c>
      <c r="CE256">
        <f>IFERROR(VLOOKUP(Table2[[#This Row],[Overall Rep Satisfaction]],$CS$2:$CV$21,2,FALSE),"")</f>
        <v>1</v>
      </c>
      <c r="CF256">
        <f>IFERROR(VLOOKUP(Table2[[#This Row],[Overall Rep Satisfaction]],$CS$2:$CV$21,3,FALSE),"")</f>
        <v>0</v>
      </c>
      <c r="CG256">
        <f>IFERROR(VLOOKUP(Table2[[#This Row],[Overall Rep Satisfaction]],$CS$2:$CV$21,4,FALSE),"")</f>
        <v>0</v>
      </c>
      <c r="CH256">
        <f>IFERROR(SUM(Table2[[#This Row],[Promoter]:[Detractor]],),"")</f>
        <v>1</v>
      </c>
      <c r="CI256" t="str">
        <f>TEXT(MONTH(Table2[[#This Row],[Survey Date]]),"##")&amp;" - "&amp;TEXT(Table2[[#This Row],[Survey Date]],"MMMM")</f>
        <v>9 - September</v>
      </c>
      <c r="CJ256" t="str">
        <f>TEXT(Table2[[#This Row],[Survey Date]],"DD-MMMM")</f>
        <v>05-September</v>
      </c>
      <c r="CK256" t="str">
        <f>"WK "&amp;WEEKNUM(Table2[[#This Row],[Survey Date]],1)</f>
        <v>WK 36</v>
      </c>
      <c r="CL256" t="str">
        <f>VLOOKUP(Table2[[#This Row],[ATTUID]],Roster!C:F,4,FALSE)</f>
        <v>Super 9</v>
      </c>
      <c r="CM256" t="str">
        <f>VLOOKUP(Table2[[#This Row],[ATTUID]],Roster!C:J,8,FALSE)</f>
        <v>agent 27</v>
      </c>
      <c r="CN256" t="str">
        <f>VLOOKUP(Table2[[#This Row],[ATTUID]],Roster!C:X,22,FALSE)</f>
        <v>Wave 17</v>
      </c>
      <c r="CO256">
        <f>IF(Table2[[#This Row],[Request Resolved]]="Yes",1,0)</f>
        <v>1</v>
      </c>
      <c r="CP256">
        <f>IF(Table2[[#This Row],[Request Resolved]]="No",1,0)</f>
        <v>0</v>
      </c>
    </row>
    <row r="257" spans="1:94" x14ac:dyDescent="0.25">
      <c r="A257" s="35">
        <v>291206</v>
      </c>
      <c r="B257" s="12" t="s">
        <v>1297</v>
      </c>
      <c r="C257" s="12" t="s">
        <v>1297</v>
      </c>
      <c r="D257" s="12" t="s">
        <v>1297</v>
      </c>
      <c r="E257" t="s">
        <v>1152</v>
      </c>
      <c r="F257" t="s">
        <v>1317</v>
      </c>
      <c r="G257" s="35">
        <v>44409</v>
      </c>
      <c r="H257" t="s">
        <v>219</v>
      </c>
      <c r="I257" s="35">
        <v>744111</v>
      </c>
      <c r="J257" t="s">
        <v>219</v>
      </c>
      <c r="K257" s="14">
        <v>45174.498611111099</v>
      </c>
      <c r="L257" s="14">
        <v>45173.597916666702</v>
      </c>
      <c r="M257" s="15" t="s">
        <v>220</v>
      </c>
      <c r="N257" s="15" t="s">
        <v>220</v>
      </c>
      <c r="O257" s="15" t="s">
        <v>220</v>
      </c>
      <c r="P257" s="15" t="s">
        <v>223</v>
      </c>
      <c r="Q257" s="15" t="s">
        <v>704</v>
      </c>
      <c r="R257" s="15" t="s">
        <v>219</v>
      </c>
      <c r="S257" s="15" t="s">
        <v>223</v>
      </c>
      <c r="T257" s="15" t="s">
        <v>221</v>
      </c>
      <c r="U257" s="15" t="s">
        <v>219</v>
      </c>
      <c r="V257" t="s">
        <v>265</v>
      </c>
      <c r="W257" t="s">
        <v>225</v>
      </c>
      <c r="X257" t="s">
        <v>265</v>
      </c>
      <c r="Y257" t="s">
        <v>225</v>
      </c>
      <c r="Z257" t="s">
        <v>226</v>
      </c>
      <c r="AA257" t="s">
        <v>219</v>
      </c>
      <c r="AB257" t="s">
        <v>226</v>
      </c>
      <c r="AC257" t="s">
        <v>219</v>
      </c>
      <c r="AD257" s="12" t="s">
        <v>1297</v>
      </c>
      <c r="AE257" t="s">
        <v>227</v>
      </c>
      <c r="AF257" s="12" t="s">
        <v>1297</v>
      </c>
      <c r="AG257" t="s">
        <v>1703</v>
      </c>
      <c r="AH257" t="s">
        <v>228</v>
      </c>
      <c r="AI257" s="12" t="s">
        <v>1297</v>
      </c>
      <c r="AJ257" s="12" t="s">
        <v>1297</v>
      </c>
      <c r="AK257" s="12" t="s">
        <v>1297</v>
      </c>
      <c r="AL257" s="12" t="s">
        <v>1297</v>
      </c>
      <c r="AM257" s="12" t="s">
        <v>1297</v>
      </c>
      <c r="AN257" t="s">
        <v>219</v>
      </c>
      <c r="AO257" t="s">
        <v>219</v>
      </c>
      <c r="AP257" t="s">
        <v>229</v>
      </c>
      <c r="AQ257" t="s">
        <v>230</v>
      </c>
      <c r="AR257" t="s">
        <v>231</v>
      </c>
      <c r="AS257" t="s">
        <v>232</v>
      </c>
      <c r="AT257" t="s">
        <v>220</v>
      </c>
      <c r="AU257" t="s">
        <v>233</v>
      </c>
      <c r="AV257" t="s">
        <v>1954</v>
      </c>
      <c r="AW257" t="s">
        <v>219</v>
      </c>
      <c r="AX257" t="s">
        <v>1703</v>
      </c>
      <c r="AY257" t="s">
        <v>219</v>
      </c>
      <c r="AZ257" t="s">
        <v>219</v>
      </c>
      <c r="BA257" t="s">
        <v>219</v>
      </c>
      <c r="BB257" t="s">
        <v>219</v>
      </c>
      <c r="BC257" t="s">
        <v>234</v>
      </c>
      <c r="BD257" s="12" t="s">
        <v>1297</v>
      </c>
      <c r="BE257" t="s">
        <v>304</v>
      </c>
      <c r="BF257" t="s">
        <v>1297</v>
      </c>
      <c r="BG257" t="s">
        <v>1297</v>
      </c>
      <c r="BH257" t="s">
        <v>300</v>
      </c>
      <c r="BI257" t="s">
        <v>301</v>
      </c>
      <c r="BJ257" t="s">
        <v>390</v>
      </c>
      <c r="BK257" t="s">
        <v>1297</v>
      </c>
      <c r="BL257" t="s">
        <v>229</v>
      </c>
      <c r="BM257" t="s">
        <v>219</v>
      </c>
      <c r="BN257" t="s">
        <v>572</v>
      </c>
      <c r="BO257" t="s">
        <v>219</v>
      </c>
      <c r="BP257" t="s">
        <v>219</v>
      </c>
      <c r="BQ257" t="s">
        <v>1297</v>
      </c>
      <c r="BR257" t="s">
        <v>240</v>
      </c>
      <c r="BS257" t="s">
        <v>1703</v>
      </c>
      <c r="BT257" t="s">
        <v>1703</v>
      </c>
      <c r="BU257" t="s">
        <v>219</v>
      </c>
      <c r="BV257" t="s">
        <v>241</v>
      </c>
      <c r="BW257" t="s">
        <v>220</v>
      </c>
      <c r="BX257" t="s">
        <v>219</v>
      </c>
      <c r="BY257">
        <v>800029105458</v>
      </c>
      <c r="BZ257" t="s">
        <v>242</v>
      </c>
      <c r="CA257" t="s">
        <v>1703</v>
      </c>
      <c r="CB257" s="14">
        <v>45175.237168321801</v>
      </c>
      <c r="CC257" t="s">
        <v>1703</v>
      </c>
      <c r="CD257" t="s">
        <v>1703</v>
      </c>
      <c r="CE257">
        <f>IFERROR(VLOOKUP(Table2[[#This Row],[Overall Rep Satisfaction]],$CS$2:$CV$21,2,FALSE),"")</f>
        <v>1</v>
      </c>
      <c r="CF257">
        <f>IFERROR(VLOOKUP(Table2[[#This Row],[Overall Rep Satisfaction]],$CS$2:$CV$21,3,FALSE),"")</f>
        <v>0</v>
      </c>
      <c r="CG257">
        <f>IFERROR(VLOOKUP(Table2[[#This Row],[Overall Rep Satisfaction]],$CS$2:$CV$21,4,FALSE),"")</f>
        <v>0</v>
      </c>
      <c r="CH257">
        <f>IFERROR(SUM(Table2[[#This Row],[Promoter]:[Detractor]],),"")</f>
        <v>1</v>
      </c>
      <c r="CI257" t="str">
        <f>TEXT(MONTH(Table2[[#This Row],[Survey Date]]),"##")&amp;" - "&amp;TEXT(Table2[[#This Row],[Survey Date]],"MMMM")</f>
        <v>9 - September</v>
      </c>
      <c r="CJ257" t="str">
        <f>TEXT(Table2[[#This Row],[Survey Date]],"DD-MMMM")</f>
        <v>05-September</v>
      </c>
      <c r="CK257" t="str">
        <f>"WK "&amp;WEEKNUM(Table2[[#This Row],[Survey Date]],1)</f>
        <v>WK 36</v>
      </c>
      <c r="CL257" t="str">
        <f>VLOOKUP(Table2[[#This Row],[ATTUID]],Roster!C:F,4,FALSE)</f>
        <v>Super 8</v>
      </c>
      <c r="CM257" t="str">
        <f>VLOOKUP(Table2[[#This Row],[ATTUID]],Roster!C:J,8,FALSE)</f>
        <v>agent 20</v>
      </c>
      <c r="CN257" t="str">
        <f>VLOOKUP(Table2[[#This Row],[ATTUID]],Roster!C:X,22,FALSE)</f>
        <v>Wave 15</v>
      </c>
      <c r="CO257">
        <f>IF(Table2[[#This Row],[Request Resolved]]="Yes",1,0)</f>
        <v>1</v>
      </c>
      <c r="CP257">
        <f>IF(Table2[[#This Row],[Request Resolved]]="No",1,0)</f>
        <v>0</v>
      </c>
    </row>
    <row r="258" spans="1:94" x14ac:dyDescent="0.25">
      <c r="A258" s="35">
        <v>300206</v>
      </c>
      <c r="B258" s="12" t="s">
        <v>1297</v>
      </c>
      <c r="C258" s="12" t="s">
        <v>1297</v>
      </c>
      <c r="D258" s="12" t="s">
        <v>1297</v>
      </c>
      <c r="E258" t="s">
        <v>1166</v>
      </c>
      <c r="F258" t="s">
        <v>1331</v>
      </c>
      <c r="G258" s="35">
        <v>192620</v>
      </c>
      <c r="H258" t="s">
        <v>219</v>
      </c>
      <c r="I258" s="35">
        <v>495392</v>
      </c>
      <c r="J258" t="s">
        <v>219</v>
      </c>
      <c r="K258" s="14">
        <v>45174.5402777778</v>
      </c>
      <c r="L258" s="14">
        <v>45173.516666666699</v>
      </c>
      <c r="M258" s="15" t="s">
        <v>220</v>
      </c>
      <c r="N258" s="15" t="s">
        <v>220</v>
      </c>
      <c r="O258" s="15" t="s">
        <v>220</v>
      </c>
      <c r="P258" s="15" t="s">
        <v>705</v>
      </c>
      <c r="Q258" s="15" t="s">
        <v>219</v>
      </c>
      <c r="R258" s="15" t="s">
        <v>219</v>
      </c>
      <c r="S258" s="15" t="s">
        <v>223</v>
      </c>
      <c r="T258" s="15" t="s">
        <v>221</v>
      </c>
      <c r="U258" s="15" t="s">
        <v>219</v>
      </c>
      <c r="V258" t="s">
        <v>265</v>
      </c>
      <c r="W258" t="s">
        <v>225</v>
      </c>
      <c r="X258" t="s">
        <v>265</v>
      </c>
      <c r="Y258" t="s">
        <v>225</v>
      </c>
      <c r="Z258" t="s">
        <v>226</v>
      </c>
      <c r="AA258" t="s">
        <v>219</v>
      </c>
      <c r="AB258" t="s">
        <v>226</v>
      </c>
      <c r="AC258" t="s">
        <v>219</v>
      </c>
      <c r="AD258" s="12" t="s">
        <v>1297</v>
      </c>
      <c r="AE258" t="s">
        <v>227</v>
      </c>
      <c r="AF258" s="12" t="s">
        <v>1297</v>
      </c>
      <c r="AG258" t="s">
        <v>1703</v>
      </c>
      <c r="AH258" t="s">
        <v>228</v>
      </c>
      <c r="AI258" s="12" t="s">
        <v>1297</v>
      </c>
      <c r="AJ258" s="12" t="s">
        <v>1297</v>
      </c>
      <c r="AK258" s="12" t="s">
        <v>1297</v>
      </c>
      <c r="AL258" s="12" t="s">
        <v>1297</v>
      </c>
      <c r="AM258" s="12" t="s">
        <v>1297</v>
      </c>
      <c r="AN258" t="s">
        <v>219</v>
      </c>
      <c r="AO258" t="s">
        <v>219</v>
      </c>
      <c r="AP258" t="s">
        <v>229</v>
      </c>
      <c r="AQ258" t="s">
        <v>230</v>
      </c>
      <c r="AR258" t="s">
        <v>231</v>
      </c>
      <c r="AS258" t="s">
        <v>374</v>
      </c>
      <c r="AT258" t="s">
        <v>220</v>
      </c>
      <c r="AU258" t="s">
        <v>233</v>
      </c>
      <c r="AV258" t="s">
        <v>1955</v>
      </c>
      <c r="AW258" t="s">
        <v>219</v>
      </c>
      <c r="AX258" t="s">
        <v>1703</v>
      </c>
      <c r="AY258" t="s">
        <v>219</v>
      </c>
      <c r="AZ258" t="s">
        <v>219</v>
      </c>
      <c r="BA258" t="s">
        <v>219</v>
      </c>
      <c r="BB258" t="s">
        <v>219</v>
      </c>
      <c r="BC258" t="s">
        <v>234</v>
      </c>
      <c r="BD258" s="12" t="s">
        <v>1297</v>
      </c>
      <c r="BE258" t="s">
        <v>267</v>
      </c>
      <c r="BF258" t="s">
        <v>1297</v>
      </c>
      <c r="BG258" t="s">
        <v>1297</v>
      </c>
      <c r="BH258" t="s">
        <v>305</v>
      </c>
      <c r="BI258" t="s">
        <v>357</v>
      </c>
      <c r="BJ258" t="s">
        <v>431</v>
      </c>
      <c r="BK258" t="s">
        <v>1297</v>
      </c>
      <c r="BL258" t="s">
        <v>229</v>
      </c>
      <c r="BM258" t="s">
        <v>219</v>
      </c>
      <c r="BN258" t="s">
        <v>360</v>
      </c>
      <c r="BO258" t="s">
        <v>219</v>
      </c>
      <c r="BP258" t="s">
        <v>219</v>
      </c>
      <c r="BQ258" t="s">
        <v>1297</v>
      </c>
      <c r="BR258" t="s">
        <v>240</v>
      </c>
      <c r="BS258" t="s">
        <v>1703</v>
      </c>
      <c r="BT258" t="s">
        <v>1703</v>
      </c>
      <c r="BU258" t="s">
        <v>219</v>
      </c>
      <c r="BV258" t="s">
        <v>241</v>
      </c>
      <c r="BW258" t="s">
        <v>220</v>
      </c>
      <c r="BX258" t="s">
        <v>219</v>
      </c>
      <c r="BY258">
        <v>790294417295</v>
      </c>
      <c r="BZ258" t="s">
        <v>242</v>
      </c>
      <c r="CA258" t="s">
        <v>1703</v>
      </c>
      <c r="CB258" s="14">
        <v>45176.2493334838</v>
      </c>
      <c r="CC258" t="s">
        <v>1703</v>
      </c>
      <c r="CD258" t="s">
        <v>1703</v>
      </c>
      <c r="CE258">
        <f>IFERROR(VLOOKUP(Table2[[#This Row],[Overall Rep Satisfaction]],$CS$2:$CV$21,2,FALSE),"")</f>
        <v>1</v>
      </c>
      <c r="CF258">
        <f>IFERROR(VLOOKUP(Table2[[#This Row],[Overall Rep Satisfaction]],$CS$2:$CV$21,3,FALSE),"")</f>
        <v>0</v>
      </c>
      <c r="CG258">
        <f>IFERROR(VLOOKUP(Table2[[#This Row],[Overall Rep Satisfaction]],$CS$2:$CV$21,4,FALSE),"")</f>
        <v>0</v>
      </c>
      <c r="CH258">
        <f>IFERROR(SUM(Table2[[#This Row],[Promoter]:[Detractor]],),"")</f>
        <v>1</v>
      </c>
      <c r="CI258" t="str">
        <f>TEXT(MONTH(Table2[[#This Row],[Survey Date]]),"##")&amp;" - "&amp;TEXT(Table2[[#This Row],[Survey Date]],"MMMM")</f>
        <v>9 - September</v>
      </c>
      <c r="CJ258" t="str">
        <f>TEXT(Table2[[#This Row],[Survey Date]],"DD-MMMM")</f>
        <v>05-September</v>
      </c>
      <c r="CK258" t="str">
        <f>"WK "&amp;WEEKNUM(Table2[[#This Row],[Survey Date]],1)</f>
        <v>WK 36</v>
      </c>
      <c r="CL258" t="str">
        <f>VLOOKUP(Table2[[#This Row],[ATTUID]],Roster!C:F,4,FALSE)</f>
        <v>Super 1</v>
      </c>
      <c r="CM258" t="str">
        <f>VLOOKUP(Table2[[#This Row],[ATTUID]],Roster!C:J,8,FALSE)</f>
        <v>agent 34</v>
      </c>
      <c r="CN258" t="str">
        <f>VLOOKUP(Table2[[#This Row],[ATTUID]],Roster!C:X,22,FALSE)</f>
        <v>Wave 19</v>
      </c>
      <c r="CO258">
        <f>IF(Table2[[#This Row],[Request Resolved]]="Yes",1,0)</f>
        <v>1</v>
      </c>
      <c r="CP258">
        <f>IF(Table2[[#This Row],[Request Resolved]]="No",1,0)</f>
        <v>0</v>
      </c>
    </row>
    <row r="259" spans="1:94" x14ac:dyDescent="0.25">
      <c r="A259" s="35">
        <v>570206</v>
      </c>
      <c r="B259" s="12" t="s">
        <v>1297</v>
      </c>
      <c r="C259" s="12" t="s">
        <v>1297</v>
      </c>
      <c r="D259" s="12" t="s">
        <v>1297</v>
      </c>
      <c r="E259" t="s">
        <v>1259</v>
      </c>
      <c r="F259" t="s">
        <v>1430</v>
      </c>
      <c r="G259" s="35">
        <v>270980</v>
      </c>
      <c r="H259" t="s">
        <v>219</v>
      </c>
      <c r="I259" s="35">
        <v>688534</v>
      </c>
      <c r="J259" t="s">
        <v>219</v>
      </c>
      <c r="K259" s="14">
        <v>45174.554166666698</v>
      </c>
      <c r="L259" s="14">
        <v>45173.517361111102</v>
      </c>
      <c r="M259" s="15" t="s">
        <v>220</v>
      </c>
      <c r="N259" s="15" t="s">
        <v>220</v>
      </c>
      <c r="O259" s="15" t="s">
        <v>220</v>
      </c>
      <c r="P259" s="15" t="s">
        <v>223</v>
      </c>
      <c r="Q259" s="15" t="s">
        <v>219</v>
      </c>
      <c r="R259" s="15" t="s">
        <v>219</v>
      </c>
      <c r="S259" s="15" t="s">
        <v>706</v>
      </c>
      <c r="T259" s="15" t="s">
        <v>221</v>
      </c>
      <c r="U259" s="15" t="s">
        <v>219</v>
      </c>
      <c r="V259" t="s">
        <v>265</v>
      </c>
      <c r="W259" t="s">
        <v>225</v>
      </c>
      <c r="X259" t="s">
        <v>265</v>
      </c>
      <c r="Y259" t="s">
        <v>225</v>
      </c>
      <c r="Z259" t="s">
        <v>226</v>
      </c>
      <c r="AA259" t="s">
        <v>219</v>
      </c>
      <c r="AB259" t="s">
        <v>226</v>
      </c>
      <c r="AC259" t="s">
        <v>219</v>
      </c>
      <c r="AD259" s="12" t="s">
        <v>1297</v>
      </c>
      <c r="AE259" t="s">
        <v>227</v>
      </c>
      <c r="AF259" s="12" t="s">
        <v>1297</v>
      </c>
      <c r="AG259" t="s">
        <v>1703</v>
      </c>
      <c r="AH259" t="s">
        <v>228</v>
      </c>
      <c r="AI259" s="12" t="s">
        <v>1297</v>
      </c>
      <c r="AJ259" s="12" t="s">
        <v>1297</v>
      </c>
      <c r="AK259" s="12" t="s">
        <v>1297</v>
      </c>
      <c r="AL259" s="12" t="s">
        <v>1297</v>
      </c>
      <c r="AM259" s="12" t="s">
        <v>1297</v>
      </c>
      <c r="AN259" t="s">
        <v>219</v>
      </c>
      <c r="AO259" t="s">
        <v>219</v>
      </c>
      <c r="AP259" t="s">
        <v>229</v>
      </c>
      <c r="AQ259" t="s">
        <v>230</v>
      </c>
      <c r="AR259" t="s">
        <v>273</v>
      </c>
      <c r="AS259" t="s">
        <v>274</v>
      </c>
      <c r="AT259" t="s">
        <v>220</v>
      </c>
      <c r="AU259" t="s">
        <v>233</v>
      </c>
      <c r="AV259" t="s">
        <v>1956</v>
      </c>
      <c r="AW259" t="s">
        <v>219</v>
      </c>
      <c r="AX259" t="s">
        <v>1703</v>
      </c>
      <c r="AY259" t="s">
        <v>219</v>
      </c>
      <c r="AZ259" t="s">
        <v>219</v>
      </c>
      <c r="BA259" t="s">
        <v>219</v>
      </c>
      <c r="BB259" t="s">
        <v>219</v>
      </c>
      <c r="BC259" t="s">
        <v>234</v>
      </c>
      <c r="BD259" s="12" t="s">
        <v>1297</v>
      </c>
      <c r="BE259" t="s">
        <v>259</v>
      </c>
      <c r="BF259" t="s">
        <v>1297</v>
      </c>
      <c r="BG259" t="s">
        <v>1297</v>
      </c>
      <c r="BH259" t="s">
        <v>236</v>
      </c>
      <c r="BI259" t="s">
        <v>333</v>
      </c>
      <c r="BJ259" t="s">
        <v>277</v>
      </c>
      <c r="BK259" t="s">
        <v>1297</v>
      </c>
      <c r="BL259" t="s">
        <v>229</v>
      </c>
      <c r="BM259" t="s">
        <v>219</v>
      </c>
      <c r="BN259" t="s">
        <v>239</v>
      </c>
      <c r="BO259" t="s">
        <v>219</v>
      </c>
      <c r="BP259" t="s">
        <v>219</v>
      </c>
      <c r="BQ259" t="s">
        <v>1297</v>
      </c>
      <c r="BR259" t="s">
        <v>253</v>
      </c>
      <c r="BS259" t="s">
        <v>1703</v>
      </c>
      <c r="BT259" t="s">
        <v>1703</v>
      </c>
      <c r="BU259" t="s">
        <v>219</v>
      </c>
      <c r="BV259" t="s">
        <v>241</v>
      </c>
      <c r="BW259" t="s">
        <v>220</v>
      </c>
      <c r="BX259" t="s">
        <v>219</v>
      </c>
      <c r="BY259">
        <v>800504961017</v>
      </c>
      <c r="BZ259" t="s">
        <v>242</v>
      </c>
      <c r="CA259" t="s">
        <v>1703</v>
      </c>
      <c r="CB259" s="14">
        <v>45176.2493334838</v>
      </c>
      <c r="CC259" t="s">
        <v>1703</v>
      </c>
      <c r="CD259" t="s">
        <v>1703</v>
      </c>
      <c r="CE259">
        <f>IFERROR(VLOOKUP(Table2[[#This Row],[Overall Rep Satisfaction]],$CS$2:$CV$21,2,FALSE),"")</f>
        <v>1</v>
      </c>
      <c r="CF259">
        <f>IFERROR(VLOOKUP(Table2[[#This Row],[Overall Rep Satisfaction]],$CS$2:$CV$21,3,FALSE),"")</f>
        <v>0</v>
      </c>
      <c r="CG259">
        <f>IFERROR(VLOOKUP(Table2[[#This Row],[Overall Rep Satisfaction]],$CS$2:$CV$21,4,FALSE),"")</f>
        <v>0</v>
      </c>
      <c r="CH259">
        <f>IFERROR(SUM(Table2[[#This Row],[Promoter]:[Detractor]],),"")</f>
        <v>1</v>
      </c>
      <c r="CI259" t="str">
        <f>TEXT(MONTH(Table2[[#This Row],[Survey Date]]),"##")&amp;" - "&amp;TEXT(Table2[[#This Row],[Survey Date]],"MMMM")</f>
        <v>9 - September</v>
      </c>
      <c r="CJ259" t="str">
        <f>TEXT(Table2[[#This Row],[Survey Date]],"DD-MMMM")</f>
        <v>05-September</v>
      </c>
      <c r="CK259" t="str">
        <f>"WK "&amp;WEEKNUM(Table2[[#This Row],[Survey Date]],1)</f>
        <v>WK 36</v>
      </c>
      <c r="CL259" t="str">
        <f>VLOOKUP(Table2[[#This Row],[ATTUID]],Roster!C:F,4,FALSE)</f>
        <v>Super 4</v>
      </c>
      <c r="CM259" t="str">
        <f>VLOOKUP(Table2[[#This Row],[ATTUID]],Roster!C:J,8,FALSE)</f>
        <v>agent 133</v>
      </c>
      <c r="CN259" t="str">
        <f>VLOOKUP(Table2[[#This Row],[ATTUID]],Roster!C:X,22,FALSE)</f>
        <v>Wave 31</v>
      </c>
      <c r="CO259">
        <f>IF(Table2[[#This Row],[Request Resolved]]="Yes",1,0)</f>
        <v>1</v>
      </c>
      <c r="CP259">
        <f>IF(Table2[[#This Row],[Request Resolved]]="No",1,0)</f>
        <v>0</v>
      </c>
    </row>
    <row r="260" spans="1:94" x14ac:dyDescent="0.25">
      <c r="A260" s="35">
        <v>399206</v>
      </c>
      <c r="B260" s="12" t="s">
        <v>1297</v>
      </c>
      <c r="C260" s="12" t="s">
        <v>1297</v>
      </c>
      <c r="D260" s="12" t="s">
        <v>1297</v>
      </c>
      <c r="E260" t="s">
        <v>1230</v>
      </c>
      <c r="F260" t="s">
        <v>1397</v>
      </c>
      <c r="G260" s="35">
        <v>476706</v>
      </c>
      <c r="H260" t="s">
        <v>219</v>
      </c>
      <c r="I260" s="35">
        <v>162534</v>
      </c>
      <c r="J260" t="s">
        <v>219</v>
      </c>
      <c r="K260" s="14">
        <v>45174.565277777801</v>
      </c>
      <c r="L260" s="14">
        <v>45173.820138888899</v>
      </c>
      <c r="M260" s="15" t="s">
        <v>220</v>
      </c>
      <c r="N260" s="15" t="s">
        <v>220</v>
      </c>
      <c r="O260" s="15" t="s">
        <v>220</v>
      </c>
      <c r="P260" s="15" t="s">
        <v>291</v>
      </c>
      <c r="Q260" s="15" t="s">
        <v>707</v>
      </c>
      <c r="R260" s="15" t="s">
        <v>219</v>
      </c>
      <c r="S260" s="15" t="s">
        <v>223</v>
      </c>
      <c r="T260" s="15" t="s">
        <v>221</v>
      </c>
      <c r="U260" s="15" t="s">
        <v>219</v>
      </c>
      <c r="V260" t="s">
        <v>293</v>
      </c>
      <c r="W260" t="s">
        <v>225</v>
      </c>
      <c r="X260" t="s">
        <v>293</v>
      </c>
      <c r="Y260" t="s">
        <v>225</v>
      </c>
      <c r="Z260" t="s">
        <v>226</v>
      </c>
      <c r="AA260" t="s">
        <v>219</v>
      </c>
      <c r="AB260" t="s">
        <v>226</v>
      </c>
      <c r="AC260" t="s">
        <v>219</v>
      </c>
      <c r="AD260" s="12" t="s">
        <v>1297</v>
      </c>
      <c r="AE260" t="s">
        <v>227</v>
      </c>
      <c r="AF260" s="12" t="s">
        <v>1297</v>
      </c>
      <c r="AG260" t="s">
        <v>1703</v>
      </c>
      <c r="AH260" t="s">
        <v>228</v>
      </c>
      <c r="AI260" s="12" t="s">
        <v>1297</v>
      </c>
      <c r="AJ260" s="12" t="s">
        <v>1297</v>
      </c>
      <c r="AK260" s="12" t="s">
        <v>1297</v>
      </c>
      <c r="AL260" s="12" t="s">
        <v>1297</v>
      </c>
      <c r="AM260" s="12" t="s">
        <v>1297</v>
      </c>
      <c r="AN260" t="s">
        <v>219</v>
      </c>
      <c r="AO260" t="s">
        <v>219</v>
      </c>
      <c r="AP260" t="s">
        <v>229</v>
      </c>
      <c r="AQ260" t="s">
        <v>230</v>
      </c>
      <c r="AR260" t="s">
        <v>273</v>
      </c>
      <c r="AS260" t="s">
        <v>311</v>
      </c>
      <c r="AT260" t="s">
        <v>229</v>
      </c>
      <c r="AU260" t="s">
        <v>233</v>
      </c>
      <c r="AV260" t="s">
        <v>1957</v>
      </c>
      <c r="AW260" t="s">
        <v>219</v>
      </c>
      <c r="AX260" t="s">
        <v>1703</v>
      </c>
      <c r="AY260" t="s">
        <v>219</v>
      </c>
      <c r="AZ260" t="s">
        <v>219</v>
      </c>
      <c r="BA260" t="s">
        <v>219</v>
      </c>
      <c r="BB260" t="s">
        <v>219</v>
      </c>
      <c r="BC260" t="s">
        <v>234</v>
      </c>
      <c r="BD260" s="12" t="s">
        <v>1297</v>
      </c>
      <c r="BE260" t="s">
        <v>304</v>
      </c>
      <c r="BF260" t="s">
        <v>1297</v>
      </c>
      <c r="BG260" t="s">
        <v>1297</v>
      </c>
      <c r="BH260" t="s">
        <v>236</v>
      </c>
      <c r="BI260" t="s">
        <v>333</v>
      </c>
      <c r="BJ260" t="s">
        <v>277</v>
      </c>
      <c r="BK260" t="s">
        <v>1297</v>
      </c>
      <c r="BL260" t="s">
        <v>229</v>
      </c>
      <c r="BM260" t="s">
        <v>219</v>
      </c>
      <c r="BN260" t="s">
        <v>239</v>
      </c>
      <c r="BO260" t="s">
        <v>219</v>
      </c>
      <c r="BP260" t="s">
        <v>219</v>
      </c>
      <c r="BQ260" t="s">
        <v>1297</v>
      </c>
      <c r="BR260" t="s">
        <v>320</v>
      </c>
      <c r="BS260" t="s">
        <v>1703</v>
      </c>
      <c r="BT260" t="s">
        <v>1703</v>
      </c>
      <c r="BU260" t="s">
        <v>219</v>
      </c>
      <c r="BV260" t="s">
        <v>241</v>
      </c>
      <c r="BW260" t="s">
        <v>220</v>
      </c>
      <c r="BX260" t="s">
        <v>219</v>
      </c>
      <c r="BY260" t="s">
        <v>219</v>
      </c>
      <c r="BZ260" t="s">
        <v>242</v>
      </c>
      <c r="CA260" t="s">
        <v>1703</v>
      </c>
      <c r="CB260" s="14">
        <v>45175.237168321801</v>
      </c>
      <c r="CC260" t="s">
        <v>1703</v>
      </c>
      <c r="CD260" t="s">
        <v>1703</v>
      </c>
      <c r="CE260">
        <f>IFERROR(VLOOKUP(Table2[[#This Row],[Overall Rep Satisfaction]],$CS$2:$CV$21,2,FALSE),"")</f>
        <v>1</v>
      </c>
      <c r="CF260">
        <f>IFERROR(VLOOKUP(Table2[[#This Row],[Overall Rep Satisfaction]],$CS$2:$CV$21,3,FALSE),"")</f>
        <v>0</v>
      </c>
      <c r="CG260">
        <f>IFERROR(VLOOKUP(Table2[[#This Row],[Overall Rep Satisfaction]],$CS$2:$CV$21,4,FALSE),"")</f>
        <v>0</v>
      </c>
      <c r="CH260">
        <f>IFERROR(SUM(Table2[[#This Row],[Promoter]:[Detractor]],),"")</f>
        <v>1</v>
      </c>
      <c r="CI260" t="str">
        <f>TEXT(MONTH(Table2[[#This Row],[Survey Date]]),"##")&amp;" - "&amp;TEXT(Table2[[#This Row],[Survey Date]],"MMMM")</f>
        <v>9 - September</v>
      </c>
      <c r="CJ260" t="str">
        <f>TEXT(Table2[[#This Row],[Survey Date]],"DD-MMMM")</f>
        <v>05-September</v>
      </c>
      <c r="CK260" t="str">
        <f>"WK "&amp;WEEKNUM(Table2[[#This Row],[Survey Date]],1)</f>
        <v>WK 36</v>
      </c>
      <c r="CL260" t="str">
        <f>VLOOKUP(Table2[[#This Row],[ATTUID]],Roster!C:F,4,FALSE)</f>
        <v>Super 4</v>
      </c>
      <c r="CM260" t="str">
        <f>VLOOKUP(Table2[[#This Row],[ATTUID]],Roster!C:J,8,FALSE)</f>
        <v>agent 100</v>
      </c>
      <c r="CN260" t="str">
        <f>VLOOKUP(Table2[[#This Row],[ATTUID]],Roster!C:X,22,FALSE)</f>
        <v>Wave 29</v>
      </c>
      <c r="CO260">
        <f>IF(Table2[[#This Row],[Request Resolved]]="Yes",1,0)</f>
        <v>1</v>
      </c>
      <c r="CP260">
        <f>IF(Table2[[#This Row],[Request Resolved]]="No",1,0)</f>
        <v>0</v>
      </c>
    </row>
    <row r="261" spans="1:94" x14ac:dyDescent="0.25">
      <c r="A261" s="35">
        <v>444206</v>
      </c>
      <c r="B261" s="12" t="s">
        <v>1297</v>
      </c>
      <c r="C261" s="12" t="s">
        <v>1297</v>
      </c>
      <c r="D261" s="12" t="s">
        <v>1297</v>
      </c>
      <c r="E261" t="s">
        <v>1279</v>
      </c>
      <c r="F261" t="s">
        <v>1454</v>
      </c>
      <c r="G261" s="35">
        <v>749731</v>
      </c>
      <c r="H261" t="s">
        <v>219</v>
      </c>
      <c r="I261" s="35">
        <v>710545</v>
      </c>
      <c r="J261" t="s">
        <v>219</v>
      </c>
      <c r="K261" s="14">
        <v>45174.570833333302</v>
      </c>
      <c r="L261" s="14">
        <v>45173.491666666698</v>
      </c>
      <c r="M261" s="15" t="s">
        <v>220</v>
      </c>
      <c r="N261" s="15" t="s">
        <v>220</v>
      </c>
      <c r="O261" s="15" t="s">
        <v>220</v>
      </c>
      <c r="P261" s="15" t="s">
        <v>223</v>
      </c>
      <c r="Q261" s="15" t="s">
        <v>708</v>
      </c>
      <c r="R261" s="15" t="s">
        <v>219</v>
      </c>
      <c r="S261" s="15" t="s">
        <v>223</v>
      </c>
      <c r="T261" s="15" t="s">
        <v>221</v>
      </c>
      <c r="U261" s="15" t="s">
        <v>219</v>
      </c>
      <c r="V261" t="s">
        <v>265</v>
      </c>
      <c r="W261" t="s">
        <v>225</v>
      </c>
      <c r="X261" t="s">
        <v>265</v>
      </c>
      <c r="Y261" t="s">
        <v>225</v>
      </c>
      <c r="Z261" t="s">
        <v>226</v>
      </c>
      <c r="AA261" t="s">
        <v>219</v>
      </c>
      <c r="AB261" t="s">
        <v>226</v>
      </c>
      <c r="AC261" t="s">
        <v>219</v>
      </c>
      <c r="AD261" s="12" t="s">
        <v>1297</v>
      </c>
      <c r="AE261" t="s">
        <v>227</v>
      </c>
      <c r="AF261" s="12" t="s">
        <v>1297</v>
      </c>
      <c r="AG261" t="s">
        <v>1703</v>
      </c>
      <c r="AH261" t="s">
        <v>228</v>
      </c>
      <c r="AI261" s="12" t="s">
        <v>1297</v>
      </c>
      <c r="AJ261" s="12" t="s">
        <v>1297</v>
      </c>
      <c r="AK261" s="12" t="s">
        <v>1297</v>
      </c>
      <c r="AL261" s="12" t="s">
        <v>1297</v>
      </c>
      <c r="AM261" s="12" t="s">
        <v>1297</v>
      </c>
      <c r="AN261" t="s">
        <v>219</v>
      </c>
      <c r="AO261" t="s">
        <v>219</v>
      </c>
      <c r="AP261" t="s">
        <v>229</v>
      </c>
      <c r="AQ261" t="s">
        <v>230</v>
      </c>
      <c r="AR261" t="s">
        <v>273</v>
      </c>
      <c r="AS261" t="s">
        <v>709</v>
      </c>
      <c r="AT261" t="s">
        <v>220</v>
      </c>
      <c r="AU261" t="s">
        <v>233</v>
      </c>
      <c r="AV261" t="s">
        <v>1958</v>
      </c>
      <c r="AW261" t="s">
        <v>219</v>
      </c>
      <c r="AX261" t="s">
        <v>1703</v>
      </c>
      <c r="AY261" t="s">
        <v>219</v>
      </c>
      <c r="AZ261" t="s">
        <v>219</v>
      </c>
      <c r="BA261" t="s">
        <v>219</v>
      </c>
      <c r="BB261" t="s">
        <v>219</v>
      </c>
      <c r="BC261" t="s">
        <v>234</v>
      </c>
      <c r="BD261" s="12" t="s">
        <v>1297</v>
      </c>
      <c r="BE261" t="s">
        <v>267</v>
      </c>
      <c r="BF261" t="s">
        <v>1297</v>
      </c>
      <c r="BG261" t="s">
        <v>1297</v>
      </c>
      <c r="BH261" t="s">
        <v>300</v>
      </c>
      <c r="BI261" t="s">
        <v>301</v>
      </c>
      <c r="BJ261" t="s">
        <v>329</v>
      </c>
      <c r="BK261" t="s">
        <v>1297</v>
      </c>
      <c r="BL261" t="s">
        <v>229</v>
      </c>
      <c r="BM261" t="s">
        <v>219</v>
      </c>
      <c r="BN261" t="s">
        <v>537</v>
      </c>
      <c r="BO261" t="s">
        <v>219</v>
      </c>
      <c r="BP261" t="s">
        <v>219</v>
      </c>
      <c r="BQ261" t="s">
        <v>1297</v>
      </c>
      <c r="BR261" t="s">
        <v>240</v>
      </c>
      <c r="BS261" t="s">
        <v>1703</v>
      </c>
      <c r="BT261" t="s">
        <v>1703</v>
      </c>
      <c r="BU261" t="s">
        <v>219</v>
      </c>
      <c r="BV261" t="s">
        <v>241</v>
      </c>
      <c r="BW261" t="s">
        <v>220</v>
      </c>
      <c r="BX261" t="s">
        <v>219</v>
      </c>
      <c r="BY261">
        <v>801179947442</v>
      </c>
      <c r="BZ261" t="s">
        <v>242</v>
      </c>
      <c r="CA261" t="s">
        <v>1703</v>
      </c>
      <c r="CB261" s="14">
        <v>45175.237168321801</v>
      </c>
      <c r="CC261" t="s">
        <v>1703</v>
      </c>
      <c r="CD261" t="s">
        <v>1703</v>
      </c>
      <c r="CE261">
        <f>IFERROR(VLOOKUP(Table2[[#This Row],[Overall Rep Satisfaction]],$CS$2:$CV$21,2,FALSE),"")</f>
        <v>1</v>
      </c>
      <c r="CF261">
        <f>IFERROR(VLOOKUP(Table2[[#This Row],[Overall Rep Satisfaction]],$CS$2:$CV$21,3,FALSE),"")</f>
        <v>0</v>
      </c>
      <c r="CG261">
        <f>IFERROR(VLOOKUP(Table2[[#This Row],[Overall Rep Satisfaction]],$CS$2:$CV$21,4,FALSE),"")</f>
        <v>0</v>
      </c>
      <c r="CH261">
        <f>IFERROR(SUM(Table2[[#This Row],[Promoter]:[Detractor]],),"")</f>
        <v>1</v>
      </c>
      <c r="CI261" t="str">
        <f>TEXT(MONTH(Table2[[#This Row],[Survey Date]]),"##")&amp;" - "&amp;TEXT(Table2[[#This Row],[Survey Date]],"MMMM")</f>
        <v>9 - September</v>
      </c>
      <c r="CJ261" t="str">
        <f>TEXT(Table2[[#This Row],[Survey Date]],"DD-MMMM")</f>
        <v>05-September</v>
      </c>
      <c r="CK261" t="str">
        <f>"WK "&amp;WEEKNUM(Table2[[#This Row],[Survey Date]],1)</f>
        <v>WK 36</v>
      </c>
      <c r="CL261" t="str">
        <f>VLOOKUP(Table2[[#This Row],[ATTUID]],Roster!C:F,4,FALSE)</f>
        <v>Super 1</v>
      </c>
      <c r="CM261" t="str">
        <f>VLOOKUP(Table2[[#This Row],[ATTUID]],Roster!C:J,8,FALSE)</f>
        <v>agent 157</v>
      </c>
      <c r="CN261" t="str">
        <f>VLOOKUP(Table2[[#This Row],[ATTUID]],Roster!C:X,22,FALSE)</f>
        <v>Wave 7</v>
      </c>
      <c r="CO261">
        <f>IF(Table2[[#This Row],[Request Resolved]]="Yes",1,0)</f>
        <v>1</v>
      </c>
      <c r="CP261">
        <f>IF(Table2[[#This Row],[Request Resolved]]="No",1,0)</f>
        <v>0</v>
      </c>
    </row>
    <row r="262" spans="1:94" x14ac:dyDescent="0.25">
      <c r="A262" s="35">
        <v>533206</v>
      </c>
      <c r="B262" s="12" t="s">
        <v>1297</v>
      </c>
      <c r="C262" s="12" t="s">
        <v>1297</v>
      </c>
      <c r="D262" s="12" t="s">
        <v>1297</v>
      </c>
      <c r="E262" t="s">
        <v>1236</v>
      </c>
      <c r="F262" t="s">
        <v>1405</v>
      </c>
      <c r="G262" s="35">
        <v>536240</v>
      </c>
      <c r="H262" t="s">
        <v>219</v>
      </c>
      <c r="I262" s="35">
        <v>147418</v>
      </c>
      <c r="J262" t="s">
        <v>219</v>
      </c>
      <c r="K262" s="14">
        <v>45174.6118055556</v>
      </c>
      <c r="L262" s="14">
        <v>45173.447916666701</v>
      </c>
      <c r="M262" s="15" t="s">
        <v>220</v>
      </c>
      <c r="N262" s="15" t="s">
        <v>220</v>
      </c>
      <c r="O262" s="15" t="s">
        <v>220</v>
      </c>
      <c r="P262" s="15" t="s">
        <v>223</v>
      </c>
      <c r="Q262" s="15" t="s">
        <v>219</v>
      </c>
      <c r="R262" s="15" t="s">
        <v>219</v>
      </c>
      <c r="S262" s="15" t="s">
        <v>223</v>
      </c>
      <c r="T262" s="15" t="s">
        <v>221</v>
      </c>
      <c r="U262" s="15" t="s">
        <v>219</v>
      </c>
      <c r="V262" t="s">
        <v>265</v>
      </c>
      <c r="W262" t="s">
        <v>225</v>
      </c>
      <c r="X262" t="s">
        <v>265</v>
      </c>
      <c r="Y262" t="s">
        <v>225</v>
      </c>
      <c r="Z262" t="s">
        <v>226</v>
      </c>
      <c r="AA262" t="s">
        <v>219</v>
      </c>
      <c r="AB262" t="s">
        <v>226</v>
      </c>
      <c r="AC262" t="s">
        <v>219</v>
      </c>
      <c r="AD262" s="12" t="s">
        <v>1297</v>
      </c>
      <c r="AE262" t="s">
        <v>227</v>
      </c>
      <c r="AF262" s="12" t="s">
        <v>1297</v>
      </c>
      <c r="AG262" t="s">
        <v>1703</v>
      </c>
      <c r="AH262" t="s">
        <v>228</v>
      </c>
      <c r="AI262" s="12" t="s">
        <v>1297</v>
      </c>
      <c r="AJ262" s="12" t="s">
        <v>1297</v>
      </c>
      <c r="AK262" s="12" t="s">
        <v>1297</v>
      </c>
      <c r="AL262" s="12" t="s">
        <v>1297</v>
      </c>
      <c r="AM262" s="12" t="s">
        <v>1297</v>
      </c>
      <c r="AN262" t="s">
        <v>219</v>
      </c>
      <c r="AO262" t="s">
        <v>219</v>
      </c>
      <c r="AP262" t="s">
        <v>229</v>
      </c>
      <c r="AQ262" t="s">
        <v>230</v>
      </c>
      <c r="AR262" t="s">
        <v>247</v>
      </c>
      <c r="AS262" t="s">
        <v>343</v>
      </c>
      <c r="AT262" t="s">
        <v>220</v>
      </c>
      <c r="AU262" t="s">
        <v>233</v>
      </c>
      <c r="AV262" t="s">
        <v>1959</v>
      </c>
      <c r="AW262" t="s">
        <v>219</v>
      </c>
      <c r="AX262" t="s">
        <v>1703</v>
      </c>
      <c r="AY262" t="s">
        <v>219</v>
      </c>
      <c r="AZ262" t="s">
        <v>219</v>
      </c>
      <c r="BA262" t="s">
        <v>219</v>
      </c>
      <c r="BB262" t="s">
        <v>219</v>
      </c>
      <c r="BC262" t="s">
        <v>234</v>
      </c>
      <c r="BD262" s="12" t="s">
        <v>1297</v>
      </c>
      <c r="BE262" t="s">
        <v>267</v>
      </c>
      <c r="BF262" t="s">
        <v>1297</v>
      </c>
      <c r="BG262" t="s">
        <v>1297</v>
      </c>
      <c r="BH262" t="s">
        <v>236</v>
      </c>
      <c r="BI262" t="s">
        <v>710</v>
      </c>
      <c r="BJ262" t="s">
        <v>346</v>
      </c>
      <c r="BK262" t="s">
        <v>1297</v>
      </c>
      <c r="BL262" t="s">
        <v>229</v>
      </c>
      <c r="BM262" t="s">
        <v>219</v>
      </c>
      <c r="BN262" t="s">
        <v>239</v>
      </c>
      <c r="BO262" t="s">
        <v>219</v>
      </c>
      <c r="BP262" t="s">
        <v>219</v>
      </c>
      <c r="BQ262" t="s">
        <v>1297</v>
      </c>
      <c r="BR262" t="s">
        <v>279</v>
      </c>
      <c r="BS262" t="s">
        <v>1703</v>
      </c>
      <c r="BT262" t="s">
        <v>1703</v>
      </c>
      <c r="BU262" t="s">
        <v>219</v>
      </c>
      <c r="BV262" t="s">
        <v>241</v>
      </c>
      <c r="BW262" t="s">
        <v>220</v>
      </c>
      <c r="BX262" t="s">
        <v>219</v>
      </c>
      <c r="BY262">
        <v>800527576689</v>
      </c>
      <c r="BZ262" t="s">
        <v>242</v>
      </c>
      <c r="CA262" t="s">
        <v>1703</v>
      </c>
      <c r="CB262" s="14">
        <v>45176.2493334838</v>
      </c>
      <c r="CC262" t="s">
        <v>1703</v>
      </c>
      <c r="CD262" t="s">
        <v>1703</v>
      </c>
      <c r="CE262">
        <f>IFERROR(VLOOKUP(Table2[[#This Row],[Overall Rep Satisfaction]],$CS$2:$CV$21,2,FALSE),"")</f>
        <v>1</v>
      </c>
      <c r="CF262">
        <f>IFERROR(VLOOKUP(Table2[[#This Row],[Overall Rep Satisfaction]],$CS$2:$CV$21,3,FALSE),"")</f>
        <v>0</v>
      </c>
      <c r="CG262">
        <f>IFERROR(VLOOKUP(Table2[[#This Row],[Overall Rep Satisfaction]],$CS$2:$CV$21,4,FALSE),"")</f>
        <v>0</v>
      </c>
      <c r="CH262">
        <f>IFERROR(SUM(Table2[[#This Row],[Promoter]:[Detractor]],),"")</f>
        <v>1</v>
      </c>
      <c r="CI262" t="str">
        <f>TEXT(MONTH(Table2[[#This Row],[Survey Date]]),"##")&amp;" - "&amp;TEXT(Table2[[#This Row],[Survey Date]],"MMMM")</f>
        <v>9 - September</v>
      </c>
      <c r="CJ262" t="str">
        <f>TEXT(Table2[[#This Row],[Survey Date]],"DD-MMMM")</f>
        <v>05-September</v>
      </c>
      <c r="CK262" t="str">
        <f>"WK "&amp;WEEKNUM(Table2[[#This Row],[Survey Date]],1)</f>
        <v>WK 36</v>
      </c>
      <c r="CL262" t="str">
        <f>VLOOKUP(Table2[[#This Row],[ATTUID]],Roster!C:F,4,FALSE)</f>
        <v>Super 5</v>
      </c>
      <c r="CM262" t="str">
        <f>VLOOKUP(Table2[[#This Row],[ATTUID]],Roster!C:J,8,FALSE)</f>
        <v>agent 108</v>
      </c>
      <c r="CN262" t="str">
        <f>VLOOKUP(Table2[[#This Row],[ATTUID]],Roster!C:X,22,FALSE)</f>
        <v>Wave 3</v>
      </c>
      <c r="CO262">
        <f>IF(Table2[[#This Row],[Request Resolved]]="Yes",1,0)</f>
        <v>1</v>
      </c>
      <c r="CP262">
        <f>IF(Table2[[#This Row],[Request Resolved]]="No",1,0)</f>
        <v>0</v>
      </c>
    </row>
    <row r="263" spans="1:94" x14ac:dyDescent="0.25">
      <c r="A263" s="35">
        <v>83206</v>
      </c>
      <c r="B263" s="12" t="s">
        <v>1297</v>
      </c>
      <c r="C263" s="12" t="s">
        <v>1297</v>
      </c>
      <c r="D263" s="12" t="s">
        <v>1297</v>
      </c>
      <c r="E263" t="s">
        <v>1133</v>
      </c>
      <c r="F263" t="s">
        <v>1298</v>
      </c>
      <c r="G263" s="35">
        <v>292925</v>
      </c>
      <c r="H263" t="s">
        <v>219</v>
      </c>
      <c r="I263" s="35">
        <v>97436</v>
      </c>
      <c r="J263" t="s">
        <v>219</v>
      </c>
      <c r="K263" s="14">
        <v>45174.619444444397</v>
      </c>
      <c r="L263" s="14">
        <v>45173.507638888899</v>
      </c>
      <c r="M263" s="15" t="s">
        <v>220</v>
      </c>
      <c r="N263" s="15" t="s">
        <v>220</v>
      </c>
      <c r="O263" s="15" t="s">
        <v>220</v>
      </c>
      <c r="P263" s="15" t="s">
        <v>334</v>
      </c>
      <c r="Q263" s="15" t="s">
        <v>264</v>
      </c>
      <c r="R263" s="15" t="s">
        <v>219</v>
      </c>
      <c r="S263" s="15" t="s">
        <v>291</v>
      </c>
      <c r="T263" s="15" t="s">
        <v>221</v>
      </c>
      <c r="U263" s="15" t="s">
        <v>219</v>
      </c>
      <c r="V263" t="s">
        <v>309</v>
      </c>
      <c r="W263" t="s">
        <v>293</v>
      </c>
      <c r="X263" t="s">
        <v>309</v>
      </c>
      <c r="Y263" t="s">
        <v>293</v>
      </c>
      <c r="Z263" t="s">
        <v>226</v>
      </c>
      <c r="AA263" t="s">
        <v>219</v>
      </c>
      <c r="AB263" t="s">
        <v>226</v>
      </c>
      <c r="AC263" t="s">
        <v>219</v>
      </c>
      <c r="AD263" s="12" t="s">
        <v>1297</v>
      </c>
      <c r="AE263" t="s">
        <v>227</v>
      </c>
      <c r="AF263" s="12" t="s">
        <v>1297</v>
      </c>
      <c r="AG263" t="s">
        <v>1703</v>
      </c>
      <c r="AH263" t="s">
        <v>228</v>
      </c>
      <c r="AI263" s="12" t="s">
        <v>1297</v>
      </c>
      <c r="AJ263" s="12" t="s">
        <v>1297</v>
      </c>
      <c r="AK263" s="12" t="s">
        <v>1297</v>
      </c>
      <c r="AL263" s="12" t="s">
        <v>1297</v>
      </c>
      <c r="AM263" s="12" t="s">
        <v>1297</v>
      </c>
      <c r="AN263" t="s">
        <v>219</v>
      </c>
      <c r="AO263" t="s">
        <v>219</v>
      </c>
      <c r="AP263" t="s">
        <v>229</v>
      </c>
      <c r="AQ263" t="s">
        <v>230</v>
      </c>
      <c r="AR263" t="s">
        <v>420</v>
      </c>
      <c r="AS263" t="s">
        <v>421</v>
      </c>
      <c r="AT263" t="s">
        <v>220</v>
      </c>
      <c r="AU263" t="s">
        <v>233</v>
      </c>
      <c r="AV263" t="s">
        <v>1960</v>
      </c>
      <c r="AW263" t="s">
        <v>2368</v>
      </c>
      <c r="AX263" t="s">
        <v>1703</v>
      </c>
      <c r="AY263" t="s">
        <v>219</v>
      </c>
      <c r="AZ263" t="s">
        <v>219</v>
      </c>
      <c r="BA263" t="s">
        <v>219</v>
      </c>
      <c r="BB263" t="s">
        <v>219</v>
      </c>
      <c r="BC263" t="s">
        <v>234</v>
      </c>
      <c r="BD263" s="12" t="s">
        <v>1297</v>
      </c>
      <c r="BE263" t="s">
        <v>395</v>
      </c>
      <c r="BF263" t="s">
        <v>1297</v>
      </c>
      <c r="BG263" t="s">
        <v>1297</v>
      </c>
      <c r="BH263" t="s">
        <v>260</v>
      </c>
      <c r="BI263" t="s">
        <v>260</v>
      </c>
      <c r="BJ263" t="s">
        <v>437</v>
      </c>
      <c r="BK263" t="s">
        <v>1297</v>
      </c>
      <c r="BL263" t="s">
        <v>229</v>
      </c>
      <c r="BM263" t="s">
        <v>219</v>
      </c>
      <c r="BN263" t="s">
        <v>363</v>
      </c>
      <c r="BO263" t="s">
        <v>219</v>
      </c>
      <c r="BP263" t="s">
        <v>219</v>
      </c>
      <c r="BQ263" t="s">
        <v>1297</v>
      </c>
      <c r="BR263" t="s">
        <v>632</v>
      </c>
      <c r="BS263" t="s">
        <v>1703</v>
      </c>
      <c r="BT263" t="s">
        <v>1703</v>
      </c>
      <c r="BU263" t="s">
        <v>219</v>
      </c>
      <c r="BV263" t="s">
        <v>241</v>
      </c>
      <c r="BW263" t="s">
        <v>220</v>
      </c>
      <c r="BX263" t="s">
        <v>219</v>
      </c>
      <c r="BY263">
        <v>790155554756</v>
      </c>
      <c r="BZ263" t="s">
        <v>242</v>
      </c>
      <c r="CA263" t="s">
        <v>1703</v>
      </c>
      <c r="CB263" s="14">
        <v>45175.237168321801</v>
      </c>
      <c r="CC263" t="s">
        <v>1703</v>
      </c>
      <c r="CD263" t="s">
        <v>1703</v>
      </c>
      <c r="CE263">
        <f>IFERROR(VLOOKUP(Table2[[#This Row],[Overall Rep Satisfaction]],$CS$2:$CV$21,2,FALSE),"")</f>
        <v>1</v>
      </c>
      <c r="CF263">
        <f>IFERROR(VLOOKUP(Table2[[#This Row],[Overall Rep Satisfaction]],$CS$2:$CV$21,3,FALSE),"")</f>
        <v>0</v>
      </c>
      <c r="CG263">
        <f>IFERROR(VLOOKUP(Table2[[#This Row],[Overall Rep Satisfaction]],$CS$2:$CV$21,4,FALSE),"")</f>
        <v>0</v>
      </c>
      <c r="CH263">
        <f>IFERROR(SUM(Table2[[#This Row],[Promoter]:[Detractor]],),"")</f>
        <v>1</v>
      </c>
      <c r="CI263" t="str">
        <f>TEXT(MONTH(Table2[[#This Row],[Survey Date]]),"##")&amp;" - "&amp;TEXT(Table2[[#This Row],[Survey Date]],"MMMM")</f>
        <v>9 - September</v>
      </c>
      <c r="CJ263" t="str">
        <f>TEXT(Table2[[#This Row],[Survey Date]],"DD-MMMM")</f>
        <v>05-September</v>
      </c>
      <c r="CK263" t="str">
        <f>"WK "&amp;WEEKNUM(Table2[[#This Row],[Survey Date]],1)</f>
        <v>WK 36</v>
      </c>
      <c r="CL263" t="str">
        <f>VLOOKUP(Table2[[#This Row],[ATTUID]],Roster!C:F,4,FALSE)</f>
        <v>Super 1</v>
      </c>
      <c r="CM263" t="str">
        <f>VLOOKUP(Table2[[#This Row],[ATTUID]],Roster!C:J,8,FALSE)</f>
        <v>agent 1</v>
      </c>
      <c r="CN263" t="str">
        <f>VLOOKUP(Table2[[#This Row],[ATTUID]],Roster!C:X,22,FALSE)</f>
        <v>Wave 1</v>
      </c>
      <c r="CO263">
        <f>IF(Table2[[#This Row],[Request Resolved]]="Yes",1,0)</f>
        <v>1</v>
      </c>
      <c r="CP263">
        <f>IF(Table2[[#This Row],[Request Resolved]]="No",1,0)</f>
        <v>0</v>
      </c>
    </row>
    <row r="264" spans="1:94" x14ac:dyDescent="0.25">
      <c r="A264" s="35">
        <v>81206</v>
      </c>
      <c r="B264" s="12" t="s">
        <v>1297</v>
      </c>
      <c r="C264" s="12" t="s">
        <v>1297</v>
      </c>
      <c r="D264" s="12" t="s">
        <v>1297</v>
      </c>
      <c r="E264" t="s">
        <v>1203</v>
      </c>
      <c r="F264" t="s">
        <v>1369</v>
      </c>
      <c r="G264" s="35">
        <v>743323</v>
      </c>
      <c r="H264" t="s">
        <v>219</v>
      </c>
      <c r="I264" s="35">
        <v>107337</v>
      </c>
      <c r="J264" t="s">
        <v>219</v>
      </c>
      <c r="K264" s="14">
        <v>45174.620138888902</v>
      </c>
      <c r="L264" s="14">
        <v>45173.404861111099</v>
      </c>
      <c r="M264" s="15" t="s">
        <v>220</v>
      </c>
      <c r="N264" s="15" t="s">
        <v>220</v>
      </c>
      <c r="O264" s="15" t="s">
        <v>220</v>
      </c>
      <c r="P264" s="15" t="s">
        <v>334</v>
      </c>
      <c r="Q264" s="15" t="s">
        <v>711</v>
      </c>
      <c r="R264" s="15" t="s">
        <v>219</v>
      </c>
      <c r="S264" s="15" t="s">
        <v>334</v>
      </c>
      <c r="T264" s="15" t="s">
        <v>221</v>
      </c>
      <c r="U264" s="15" t="s">
        <v>219</v>
      </c>
      <c r="V264" t="s">
        <v>309</v>
      </c>
      <c r="W264" t="s">
        <v>309</v>
      </c>
      <c r="X264" t="s">
        <v>309</v>
      </c>
      <c r="Y264" t="s">
        <v>309</v>
      </c>
      <c r="Z264" t="s">
        <v>226</v>
      </c>
      <c r="AA264" t="s">
        <v>219</v>
      </c>
      <c r="AB264" t="s">
        <v>226</v>
      </c>
      <c r="AC264" t="s">
        <v>219</v>
      </c>
      <c r="AD264" s="12" t="s">
        <v>1297</v>
      </c>
      <c r="AE264" t="s">
        <v>227</v>
      </c>
      <c r="AF264" s="12" t="s">
        <v>1297</v>
      </c>
      <c r="AG264" t="s">
        <v>1703</v>
      </c>
      <c r="AH264" t="s">
        <v>228</v>
      </c>
      <c r="AI264" s="12" t="s">
        <v>1297</v>
      </c>
      <c r="AJ264" s="12" t="s">
        <v>1297</v>
      </c>
      <c r="AK264" s="12" t="s">
        <v>1297</v>
      </c>
      <c r="AL264" s="12" t="s">
        <v>1297</v>
      </c>
      <c r="AM264" s="12" t="s">
        <v>1297</v>
      </c>
      <c r="AN264" t="s">
        <v>219</v>
      </c>
      <c r="AO264" t="s">
        <v>219</v>
      </c>
      <c r="AP264" t="s">
        <v>229</v>
      </c>
      <c r="AQ264" t="s">
        <v>230</v>
      </c>
      <c r="AR264" t="s">
        <v>420</v>
      </c>
      <c r="AS264" t="s">
        <v>421</v>
      </c>
      <c r="AT264" t="s">
        <v>220</v>
      </c>
      <c r="AU264" t="s">
        <v>233</v>
      </c>
      <c r="AV264" t="s">
        <v>1961</v>
      </c>
      <c r="AW264" t="s">
        <v>219</v>
      </c>
      <c r="AX264" t="s">
        <v>1703</v>
      </c>
      <c r="AY264" t="s">
        <v>219</v>
      </c>
      <c r="AZ264" t="s">
        <v>219</v>
      </c>
      <c r="BA264" t="s">
        <v>219</v>
      </c>
      <c r="BB264" t="s">
        <v>219</v>
      </c>
      <c r="BC264" t="s">
        <v>234</v>
      </c>
      <c r="BD264" s="12" t="s">
        <v>1297</v>
      </c>
      <c r="BE264" t="s">
        <v>235</v>
      </c>
      <c r="BF264" t="s">
        <v>1297</v>
      </c>
      <c r="BG264" t="s">
        <v>1297</v>
      </c>
      <c r="BH264" t="s">
        <v>236</v>
      </c>
      <c r="BI264" t="s">
        <v>328</v>
      </c>
      <c r="BJ264" t="s">
        <v>422</v>
      </c>
      <c r="BK264" t="s">
        <v>1297</v>
      </c>
      <c r="BL264" t="s">
        <v>229</v>
      </c>
      <c r="BM264" t="s">
        <v>219</v>
      </c>
      <c r="BN264" t="s">
        <v>330</v>
      </c>
      <c r="BO264" t="s">
        <v>219</v>
      </c>
      <c r="BP264" t="s">
        <v>219</v>
      </c>
      <c r="BQ264" t="s">
        <v>1297</v>
      </c>
      <c r="BR264" t="s">
        <v>279</v>
      </c>
      <c r="BS264" t="s">
        <v>1703</v>
      </c>
      <c r="BT264" t="s">
        <v>1703</v>
      </c>
      <c r="BU264" t="s">
        <v>219</v>
      </c>
      <c r="BV264" t="s">
        <v>241</v>
      </c>
      <c r="BW264" t="s">
        <v>220</v>
      </c>
      <c r="BX264" t="s">
        <v>219</v>
      </c>
      <c r="BY264">
        <v>800722702782</v>
      </c>
      <c r="BZ264" t="s">
        <v>242</v>
      </c>
      <c r="CA264" t="s">
        <v>1703</v>
      </c>
      <c r="CB264" s="14">
        <v>45175.237168321801</v>
      </c>
      <c r="CC264" t="s">
        <v>1703</v>
      </c>
      <c r="CD264" t="s">
        <v>1703</v>
      </c>
      <c r="CE264">
        <f>IFERROR(VLOOKUP(Table2[[#This Row],[Overall Rep Satisfaction]],$CS$2:$CV$21,2,FALSE),"")</f>
        <v>0</v>
      </c>
      <c r="CF264">
        <f>IFERROR(VLOOKUP(Table2[[#This Row],[Overall Rep Satisfaction]],$CS$2:$CV$21,3,FALSE),"")</f>
        <v>1</v>
      </c>
      <c r="CG264">
        <f>IFERROR(VLOOKUP(Table2[[#This Row],[Overall Rep Satisfaction]],$CS$2:$CV$21,4,FALSE),"")</f>
        <v>0</v>
      </c>
      <c r="CH264">
        <f>IFERROR(SUM(Table2[[#This Row],[Promoter]:[Detractor]],),"")</f>
        <v>1</v>
      </c>
      <c r="CI264" t="str">
        <f>TEXT(MONTH(Table2[[#This Row],[Survey Date]]),"##")&amp;" - "&amp;TEXT(Table2[[#This Row],[Survey Date]],"MMMM")</f>
        <v>9 - September</v>
      </c>
      <c r="CJ264" t="str">
        <f>TEXT(Table2[[#This Row],[Survey Date]],"DD-MMMM")</f>
        <v>05-September</v>
      </c>
      <c r="CK264" t="str">
        <f>"WK "&amp;WEEKNUM(Table2[[#This Row],[Survey Date]],1)</f>
        <v>WK 36</v>
      </c>
      <c r="CL264" t="str">
        <f>VLOOKUP(Table2[[#This Row],[ATTUID]],Roster!C:F,4,FALSE)</f>
        <v>Super 8</v>
      </c>
      <c r="CM264" t="str">
        <f>VLOOKUP(Table2[[#This Row],[ATTUID]],Roster!C:J,8,FALSE)</f>
        <v>agent 72</v>
      </c>
      <c r="CN264" t="str">
        <f>VLOOKUP(Table2[[#This Row],[ATTUID]],Roster!C:X,22,FALSE)</f>
        <v>Wave 26</v>
      </c>
      <c r="CO264">
        <f>IF(Table2[[#This Row],[Request Resolved]]="Yes",1,0)</f>
        <v>1</v>
      </c>
      <c r="CP264">
        <f>IF(Table2[[#This Row],[Request Resolved]]="No",1,0)</f>
        <v>0</v>
      </c>
    </row>
    <row r="265" spans="1:94" x14ac:dyDescent="0.25">
      <c r="A265" s="35">
        <v>659206</v>
      </c>
      <c r="B265" s="12" t="s">
        <v>1297</v>
      </c>
      <c r="C265" s="12" t="s">
        <v>1297</v>
      </c>
      <c r="D265" s="12" t="s">
        <v>1297</v>
      </c>
      <c r="E265" t="s">
        <v>1279</v>
      </c>
      <c r="F265" t="s">
        <v>1454</v>
      </c>
      <c r="G265" s="35">
        <v>233209</v>
      </c>
      <c r="H265" t="s">
        <v>219</v>
      </c>
      <c r="I265" s="35">
        <v>179436</v>
      </c>
      <c r="J265" t="s">
        <v>219</v>
      </c>
      <c r="K265" s="14">
        <v>45174.622916666704</v>
      </c>
      <c r="L265" s="14">
        <v>45173.701388888898</v>
      </c>
      <c r="M265" s="15" t="s">
        <v>220</v>
      </c>
      <c r="N265" s="15" t="s">
        <v>220</v>
      </c>
      <c r="O265" s="15" t="s">
        <v>220</v>
      </c>
      <c r="P265" s="15" t="s">
        <v>255</v>
      </c>
      <c r="Q265" s="15" t="s">
        <v>219</v>
      </c>
      <c r="R265" s="15" t="s">
        <v>219</v>
      </c>
      <c r="S265" s="15" t="s">
        <v>334</v>
      </c>
      <c r="T265" s="15" t="s">
        <v>221</v>
      </c>
      <c r="U265" s="15" t="s">
        <v>219</v>
      </c>
      <c r="V265" t="s">
        <v>257</v>
      </c>
      <c r="W265" t="s">
        <v>309</v>
      </c>
      <c r="X265" t="s">
        <v>257</v>
      </c>
      <c r="Y265" t="s">
        <v>309</v>
      </c>
      <c r="Z265" t="s">
        <v>226</v>
      </c>
      <c r="AA265" t="s">
        <v>219</v>
      </c>
      <c r="AB265" t="s">
        <v>226</v>
      </c>
      <c r="AC265" t="s">
        <v>219</v>
      </c>
      <c r="AD265" s="12" t="s">
        <v>1297</v>
      </c>
      <c r="AE265" t="s">
        <v>227</v>
      </c>
      <c r="AF265" s="12" t="s">
        <v>1297</v>
      </c>
      <c r="AG265" t="s">
        <v>1703</v>
      </c>
      <c r="AH265" t="s">
        <v>228</v>
      </c>
      <c r="AI265" s="12" t="s">
        <v>1297</v>
      </c>
      <c r="AJ265" s="12" t="s">
        <v>1297</v>
      </c>
      <c r="AK265" s="12" t="s">
        <v>1297</v>
      </c>
      <c r="AL265" s="12" t="s">
        <v>1297</v>
      </c>
      <c r="AM265" s="12" t="s">
        <v>1297</v>
      </c>
      <c r="AN265" t="s">
        <v>219</v>
      </c>
      <c r="AO265" t="s">
        <v>219</v>
      </c>
      <c r="AP265" t="s">
        <v>229</v>
      </c>
      <c r="AQ265" t="s">
        <v>230</v>
      </c>
      <c r="AR265" t="s">
        <v>420</v>
      </c>
      <c r="AS265" t="s">
        <v>421</v>
      </c>
      <c r="AT265" t="s">
        <v>220</v>
      </c>
      <c r="AU265" t="s">
        <v>233</v>
      </c>
      <c r="AV265" t="s">
        <v>1962</v>
      </c>
      <c r="AW265" t="s">
        <v>2368</v>
      </c>
      <c r="AX265" t="s">
        <v>1703</v>
      </c>
      <c r="AY265" t="s">
        <v>219</v>
      </c>
      <c r="AZ265" t="s">
        <v>219</v>
      </c>
      <c r="BA265" t="s">
        <v>219</v>
      </c>
      <c r="BB265" t="s">
        <v>219</v>
      </c>
      <c r="BC265" t="s">
        <v>234</v>
      </c>
      <c r="BD265" s="12" t="s">
        <v>1297</v>
      </c>
      <c r="BE265" t="s">
        <v>267</v>
      </c>
      <c r="BF265" t="s">
        <v>1297</v>
      </c>
      <c r="BG265" t="s">
        <v>1297</v>
      </c>
      <c r="BH265" t="s">
        <v>300</v>
      </c>
      <c r="BI265" t="s">
        <v>301</v>
      </c>
      <c r="BJ265" t="s">
        <v>437</v>
      </c>
      <c r="BK265" t="s">
        <v>1297</v>
      </c>
      <c r="BL265" t="s">
        <v>229</v>
      </c>
      <c r="BM265" t="s">
        <v>219</v>
      </c>
      <c r="BN265" t="s">
        <v>537</v>
      </c>
      <c r="BO265" t="s">
        <v>219</v>
      </c>
      <c r="BP265" t="s">
        <v>219</v>
      </c>
      <c r="BQ265" t="s">
        <v>1297</v>
      </c>
      <c r="BR265" t="s">
        <v>240</v>
      </c>
      <c r="BS265" t="s">
        <v>1703</v>
      </c>
      <c r="BT265" t="s">
        <v>1703</v>
      </c>
      <c r="BU265" t="s">
        <v>219</v>
      </c>
      <c r="BV265" t="s">
        <v>241</v>
      </c>
      <c r="BW265" t="s">
        <v>220</v>
      </c>
      <c r="BX265" t="s">
        <v>219</v>
      </c>
      <c r="BY265">
        <v>790227099776</v>
      </c>
      <c r="BZ265" t="s">
        <v>242</v>
      </c>
      <c r="CA265" t="s">
        <v>1703</v>
      </c>
      <c r="CB265" s="14">
        <v>45176.2493334838</v>
      </c>
      <c r="CC265" t="s">
        <v>1703</v>
      </c>
      <c r="CD265" t="s">
        <v>1703</v>
      </c>
      <c r="CE265">
        <f>IFERROR(VLOOKUP(Table2[[#This Row],[Overall Rep Satisfaction]],$CS$2:$CV$21,2,FALSE),"")</f>
        <v>0</v>
      </c>
      <c r="CF265">
        <f>IFERROR(VLOOKUP(Table2[[#This Row],[Overall Rep Satisfaction]],$CS$2:$CV$21,3,FALSE),"")</f>
        <v>1</v>
      </c>
      <c r="CG265">
        <f>IFERROR(VLOOKUP(Table2[[#This Row],[Overall Rep Satisfaction]],$CS$2:$CV$21,4,FALSE),"")</f>
        <v>0</v>
      </c>
      <c r="CH265">
        <f>IFERROR(SUM(Table2[[#This Row],[Promoter]:[Detractor]],),"")</f>
        <v>1</v>
      </c>
      <c r="CI265" t="str">
        <f>TEXT(MONTH(Table2[[#This Row],[Survey Date]]),"##")&amp;" - "&amp;TEXT(Table2[[#This Row],[Survey Date]],"MMMM")</f>
        <v>9 - September</v>
      </c>
      <c r="CJ265" t="str">
        <f>TEXT(Table2[[#This Row],[Survey Date]],"DD-MMMM")</f>
        <v>05-September</v>
      </c>
      <c r="CK265" t="str">
        <f>"WK "&amp;WEEKNUM(Table2[[#This Row],[Survey Date]],1)</f>
        <v>WK 36</v>
      </c>
      <c r="CL265" t="str">
        <f>VLOOKUP(Table2[[#This Row],[ATTUID]],Roster!C:F,4,FALSE)</f>
        <v>Super 1</v>
      </c>
      <c r="CM265" t="str">
        <f>VLOOKUP(Table2[[#This Row],[ATTUID]],Roster!C:J,8,FALSE)</f>
        <v>agent 157</v>
      </c>
      <c r="CN265" t="str">
        <f>VLOOKUP(Table2[[#This Row],[ATTUID]],Roster!C:X,22,FALSE)</f>
        <v>Wave 7</v>
      </c>
      <c r="CO265">
        <f>IF(Table2[[#This Row],[Request Resolved]]="Yes",1,0)</f>
        <v>1</v>
      </c>
      <c r="CP265">
        <f>IF(Table2[[#This Row],[Request Resolved]]="No",1,0)</f>
        <v>0</v>
      </c>
    </row>
    <row r="266" spans="1:94" ht="30" x14ac:dyDescent="0.25">
      <c r="A266" s="35">
        <v>84206</v>
      </c>
      <c r="B266" s="12" t="s">
        <v>1297</v>
      </c>
      <c r="C266" s="12" t="s">
        <v>1297</v>
      </c>
      <c r="D266" s="12" t="s">
        <v>1297</v>
      </c>
      <c r="E266" t="s">
        <v>1272</v>
      </c>
      <c r="F266" t="s">
        <v>1446</v>
      </c>
      <c r="G266" s="35">
        <v>511916</v>
      </c>
      <c r="H266" t="s">
        <v>219</v>
      </c>
      <c r="I266" s="35">
        <v>518436</v>
      </c>
      <c r="J266" t="s">
        <v>219</v>
      </c>
      <c r="K266" s="14">
        <v>45174.635416666701</v>
      </c>
      <c r="L266" s="14">
        <v>45173.657638888901</v>
      </c>
      <c r="M266" s="15" t="s">
        <v>220</v>
      </c>
      <c r="N266" s="15" t="s">
        <v>220</v>
      </c>
      <c r="O266" s="15" t="s">
        <v>220</v>
      </c>
      <c r="P266" s="15" t="s">
        <v>255</v>
      </c>
      <c r="Q266" s="15" t="s">
        <v>712</v>
      </c>
      <c r="R266" s="15" t="s">
        <v>219</v>
      </c>
      <c r="S266" s="15" t="s">
        <v>334</v>
      </c>
      <c r="T266" s="15" t="s">
        <v>221</v>
      </c>
      <c r="U266" s="15" t="s">
        <v>219</v>
      </c>
      <c r="V266" t="s">
        <v>257</v>
      </c>
      <c r="W266" t="s">
        <v>309</v>
      </c>
      <c r="X266" t="s">
        <v>257</v>
      </c>
      <c r="Y266" t="s">
        <v>309</v>
      </c>
      <c r="Z266" t="s">
        <v>226</v>
      </c>
      <c r="AA266" t="s">
        <v>219</v>
      </c>
      <c r="AB266" t="s">
        <v>226</v>
      </c>
      <c r="AC266" t="s">
        <v>219</v>
      </c>
      <c r="AD266" s="12" t="s">
        <v>1297</v>
      </c>
      <c r="AE266" t="s">
        <v>227</v>
      </c>
      <c r="AF266" s="12" t="s">
        <v>1297</v>
      </c>
      <c r="AG266" t="s">
        <v>1703</v>
      </c>
      <c r="AH266" t="s">
        <v>228</v>
      </c>
      <c r="AI266" s="12" t="s">
        <v>1297</v>
      </c>
      <c r="AJ266" s="12" t="s">
        <v>1297</v>
      </c>
      <c r="AK266" s="12" t="s">
        <v>1297</v>
      </c>
      <c r="AL266" s="12" t="s">
        <v>1297</v>
      </c>
      <c r="AM266" s="12" t="s">
        <v>1297</v>
      </c>
      <c r="AN266" t="s">
        <v>219</v>
      </c>
      <c r="AO266" t="s">
        <v>219</v>
      </c>
      <c r="AP266" t="s">
        <v>229</v>
      </c>
      <c r="AQ266" t="s">
        <v>230</v>
      </c>
      <c r="AR266" t="s">
        <v>420</v>
      </c>
      <c r="AS266" t="s">
        <v>421</v>
      </c>
      <c r="AT266" t="s">
        <v>220</v>
      </c>
      <c r="AU266" t="s">
        <v>233</v>
      </c>
      <c r="AV266" t="s">
        <v>1963</v>
      </c>
      <c r="AW266" t="s">
        <v>219</v>
      </c>
      <c r="AX266" t="s">
        <v>1703</v>
      </c>
      <c r="AY266" t="s">
        <v>219</v>
      </c>
      <c r="AZ266" t="s">
        <v>219</v>
      </c>
      <c r="BA266" t="s">
        <v>219</v>
      </c>
      <c r="BB266" t="s">
        <v>219</v>
      </c>
      <c r="BC266" t="s">
        <v>234</v>
      </c>
      <c r="BD266" s="12" t="s">
        <v>1297</v>
      </c>
      <c r="BE266" t="s">
        <v>267</v>
      </c>
      <c r="BF266" t="s">
        <v>1297</v>
      </c>
      <c r="BG266" t="s">
        <v>1297</v>
      </c>
      <c r="BH266" t="s">
        <v>260</v>
      </c>
      <c r="BI266" t="s">
        <v>260</v>
      </c>
      <c r="BJ266" t="s">
        <v>437</v>
      </c>
      <c r="BK266" t="s">
        <v>1297</v>
      </c>
      <c r="BL266" t="s">
        <v>229</v>
      </c>
      <c r="BM266" t="s">
        <v>219</v>
      </c>
      <c r="BN266" t="s">
        <v>363</v>
      </c>
      <c r="BO266" t="s">
        <v>219</v>
      </c>
      <c r="BP266" t="s">
        <v>219</v>
      </c>
      <c r="BQ266" t="s">
        <v>1297</v>
      </c>
      <c r="BR266" t="s">
        <v>253</v>
      </c>
      <c r="BS266" t="s">
        <v>1703</v>
      </c>
      <c r="BT266" t="s">
        <v>1703</v>
      </c>
      <c r="BU266" t="s">
        <v>219</v>
      </c>
      <c r="BV266" t="s">
        <v>241</v>
      </c>
      <c r="BW266" t="s">
        <v>220</v>
      </c>
      <c r="BX266" t="s">
        <v>219</v>
      </c>
      <c r="BY266">
        <v>790740097276</v>
      </c>
      <c r="BZ266" t="s">
        <v>242</v>
      </c>
      <c r="CA266" t="s">
        <v>1703</v>
      </c>
      <c r="CB266" s="14">
        <v>45175.237168321801</v>
      </c>
      <c r="CC266" t="s">
        <v>1703</v>
      </c>
      <c r="CD266" t="s">
        <v>1703</v>
      </c>
      <c r="CE266">
        <f>IFERROR(VLOOKUP(Table2[[#This Row],[Overall Rep Satisfaction]],$CS$2:$CV$21,2,FALSE),"")</f>
        <v>0</v>
      </c>
      <c r="CF266">
        <f>IFERROR(VLOOKUP(Table2[[#This Row],[Overall Rep Satisfaction]],$CS$2:$CV$21,3,FALSE),"")</f>
        <v>1</v>
      </c>
      <c r="CG266">
        <f>IFERROR(VLOOKUP(Table2[[#This Row],[Overall Rep Satisfaction]],$CS$2:$CV$21,4,FALSE),"")</f>
        <v>0</v>
      </c>
      <c r="CH266">
        <f>IFERROR(SUM(Table2[[#This Row],[Promoter]:[Detractor]],),"")</f>
        <v>1</v>
      </c>
      <c r="CI266" t="str">
        <f>TEXT(MONTH(Table2[[#This Row],[Survey Date]]),"##")&amp;" - "&amp;TEXT(Table2[[#This Row],[Survey Date]],"MMMM")</f>
        <v>9 - September</v>
      </c>
      <c r="CJ266" t="str">
        <f>TEXT(Table2[[#This Row],[Survey Date]],"DD-MMMM")</f>
        <v>05-September</v>
      </c>
      <c r="CK266" t="str">
        <f>"WK "&amp;WEEKNUM(Table2[[#This Row],[Survey Date]],1)</f>
        <v>WK 36</v>
      </c>
      <c r="CL266" t="str">
        <f>VLOOKUP(Table2[[#This Row],[ATTUID]],Roster!C:F,4,FALSE)</f>
        <v>Super 4</v>
      </c>
      <c r="CM266" t="str">
        <f>VLOOKUP(Table2[[#This Row],[ATTUID]],Roster!C:J,8,FALSE)</f>
        <v>agent 149</v>
      </c>
      <c r="CN266" t="str">
        <f>VLOOKUP(Table2[[#This Row],[ATTUID]],Roster!C:X,22,FALSE)</f>
        <v>Wave 31</v>
      </c>
      <c r="CO266">
        <f>IF(Table2[[#This Row],[Request Resolved]]="Yes",1,0)</f>
        <v>1</v>
      </c>
      <c r="CP266">
        <f>IF(Table2[[#This Row],[Request Resolved]]="No",1,0)</f>
        <v>0</v>
      </c>
    </row>
    <row r="267" spans="1:94" x14ac:dyDescent="0.25">
      <c r="A267" s="35">
        <v>55206</v>
      </c>
      <c r="B267" s="12" t="s">
        <v>1297</v>
      </c>
      <c r="C267" s="12" t="s">
        <v>1297</v>
      </c>
      <c r="D267" s="12" t="s">
        <v>1297</v>
      </c>
      <c r="E267" t="s">
        <v>1278</v>
      </c>
      <c r="F267" t="s">
        <v>1453</v>
      </c>
      <c r="G267" s="35">
        <v>180208</v>
      </c>
      <c r="H267" t="s">
        <v>219</v>
      </c>
      <c r="I267" s="35">
        <v>275298</v>
      </c>
      <c r="J267" t="s">
        <v>219</v>
      </c>
      <c r="K267" s="14">
        <v>45174.658333333296</v>
      </c>
      <c r="L267" s="14">
        <v>45173.835416666698</v>
      </c>
      <c r="M267" s="15" t="s">
        <v>220</v>
      </c>
      <c r="N267" s="15" t="s">
        <v>220</v>
      </c>
      <c r="O267" s="15" t="s">
        <v>220</v>
      </c>
      <c r="P267" s="15" t="s">
        <v>223</v>
      </c>
      <c r="Q267" s="15" t="s">
        <v>713</v>
      </c>
      <c r="R267" s="15" t="s">
        <v>219</v>
      </c>
      <c r="S267" s="15" t="s">
        <v>714</v>
      </c>
      <c r="T267" s="15" t="s">
        <v>715</v>
      </c>
      <c r="U267" s="15" t="s">
        <v>219</v>
      </c>
      <c r="V267" t="s">
        <v>265</v>
      </c>
      <c r="W267" t="s">
        <v>225</v>
      </c>
      <c r="X267" t="s">
        <v>265</v>
      </c>
      <c r="Y267" t="s">
        <v>225</v>
      </c>
      <c r="Z267" t="s">
        <v>226</v>
      </c>
      <c r="AA267" t="s">
        <v>219</v>
      </c>
      <c r="AB267" t="s">
        <v>226</v>
      </c>
      <c r="AC267" t="s">
        <v>219</v>
      </c>
      <c r="AD267" s="12" t="s">
        <v>1297</v>
      </c>
      <c r="AE267" t="s">
        <v>227</v>
      </c>
      <c r="AF267" s="12" t="s">
        <v>1297</v>
      </c>
      <c r="AG267" t="s">
        <v>1703</v>
      </c>
      <c r="AH267" t="s">
        <v>228</v>
      </c>
      <c r="AI267" s="12" t="s">
        <v>1297</v>
      </c>
      <c r="AJ267" s="12" t="s">
        <v>1297</v>
      </c>
      <c r="AK267" s="12" t="s">
        <v>1297</v>
      </c>
      <c r="AL267" s="12" t="s">
        <v>1297</v>
      </c>
      <c r="AM267" s="12" t="s">
        <v>1297</v>
      </c>
      <c r="AN267" t="s">
        <v>219</v>
      </c>
      <c r="AO267" t="s">
        <v>219</v>
      </c>
      <c r="AP267" t="s">
        <v>229</v>
      </c>
      <c r="AQ267" t="s">
        <v>230</v>
      </c>
      <c r="AR267" t="s">
        <v>247</v>
      </c>
      <c r="AS267" t="s">
        <v>716</v>
      </c>
      <c r="AT267" t="s">
        <v>220</v>
      </c>
      <c r="AU267" t="s">
        <v>233</v>
      </c>
      <c r="AV267" t="s">
        <v>1964</v>
      </c>
      <c r="AW267" t="s">
        <v>2368</v>
      </c>
      <c r="AX267" t="s">
        <v>1703</v>
      </c>
      <c r="AY267" t="s">
        <v>219</v>
      </c>
      <c r="AZ267" t="s">
        <v>219</v>
      </c>
      <c r="BA267" t="s">
        <v>219</v>
      </c>
      <c r="BB267" t="s">
        <v>219</v>
      </c>
      <c r="BC267" t="s">
        <v>234</v>
      </c>
      <c r="BD267" s="12" t="s">
        <v>1297</v>
      </c>
      <c r="BE267" t="s">
        <v>267</v>
      </c>
      <c r="BF267" t="s">
        <v>1297</v>
      </c>
      <c r="BG267" t="s">
        <v>1297</v>
      </c>
      <c r="BH267" t="s">
        <v>312</v>
      </c>
      <c r="BI267" t="s">
        <v>313</v>
      </c>
      <c r="BJ267" t="s">
        <v>446</v>
      </c>
      <c r="BK267" t="s">
        <v>1297</v>
      </c>
      <c r="BL267" t="s">
        <v>229</v>
      </c>
      <c r="BM267" t="s">
        <v>219</v>
      </c>
      <c r="BN267" t="s">
        <v>650</v>
      </c>
      <c r="BO267" t="s">
        <v>219</v>
      </c>
      <c r="BP267" t="s">
        <v>219</v>
      </c>
      <c r="BQ267" t="s">
        <v>1297</v>
      </c>
      <c r="BR267" t="s">
        <v>240</v>
      </c>
      <c r="BS267" t="s">
        <v>1703</v>
      </c>
      <c r="BT267" t="s">
        <v>1703</v>
      </c>
      <c r="BU267" t="s">
        <v>219</v>
      </c>
      <c r="BV267" t="s">
        <v>241</v>
      </c>
      <c r="BW267" t="s">
        <v>220</v>
      </c>
      <c r="BX267" t="s">
        <v>219</v>
      </c>
      <c r="BY267">
        <v>790212064978</v>
      </c>
      <c r="BZ267" t="s">
        <v>242</v>
      </c>
      <c r="CA267" t="s">
        <v>1703</v>
      </c>
      <c r="CB267" s="14">
        <v>45175.237168321801</v>
      </c>
      <c r="CC267" t="s">
        <v>1703</v>
      </c>
      <c r="CD267" t="s">
        <v>1703</v>
      </c>
      <c r="CE267">
        <f>IFERROR(VLOOKUP(Table2[[#This Row],[Overall Rep Satisfaction]],$CS$2:$CV$21,2,FALSE),"")</f>
        <v>1</v>
      </c>
      <c r="CF267">
        <f>IFERROR(VLOOKUP(Table2[[#This Row],[Overall Rep Satisfaction]],$CS$2:$CV$21,3,FALSE),"")</f>
        <v>0</v>
      </c>
      <c r="CG267">
        <f>IFERROR(VLOOKUP(Table2[[#This Row],[Overall Rep Satisfaction]],$CS$2:$CV$21,4,FALSE),"")</f>
        <v>0</v>
      </c>
      <c r="CH267">
        <f>IFERROR(SUM(Table2[[#This Row],[Promoter]:[Detractor]],),"")</f>
        <v>1</v>
      </c>
      <c r="CI267" t="str">
        <f>TEXT(MONTH(Table2[[#This Row],[Survey Date]]),"##")&amp;" - "&amp;TEXT(Table2[[#This Row],[Survey Date]],"MMMM")</f>
        <v>9 - September</v>
      </c>
      <c r="CJ267" t="str">
        <f>TEXT(Table2[[#This Row],[Survey Date]],"DD-MMMM")</f>
        <v>05-September</v>
      </c>
      <c r="CK267" t="str">
        <f>"WK "&amp;WEEKNUM(Table2[[#This Row],[Survey Date]],1)</f>
        <v>WK 36</v>
      </c>
      <c r="CL267" t="str">
        <f>VLOOKUP(Table2[[#This Row],[ATTUID]],Roster!C:F,4,FALSE)</f>
        <v>Super 5</v>
      </c>
      <c r="CM267" t="str">
        <f>VLOOKUP(Table2[[#This Row],[ATTUID]],Roster!C:J,8,FALSE)</f>
        <v>agent 156</v>
      </c>
      <c r="CN267" t="str">
        <f>VLOOKUP(Table2[[#This Row],[ATTUID]],Roster!C:X,22,FALSE)</f>
        <v>Wave 6</v>
      </c>
      <c r="CO267">
        <f>IF(Table2[[#This Row],[Request Resolved]]="Yes",1,0)</f>
        <v>1</v>
      </c>
      <c r="CP267">
        <f>IF(Table2[[#This Row],[Request Resolved]]="No",1,0)</f>
        <v>0</v>
      </c>
    </row>
    <row r="268" spans="1:94" x14ac:dyDescent="0.25">
      <c r="A268" s="35">
        <v>448206</v>
      </c>
      <c r="B268" s="12" t="s">
        <v>1297</v>
      </c>
      <c r="C268" s="12" t="s">
        <v>1297</v>
      </c>
      <c r="D268" s="12" t="s">
        <v>1297</v>
      </c>
      <c r="E268" t="s">
        <v>1280</v>
      </c>
      <c r="F268" t="s">
        <v>1455</v>
      </c>
      <c r="G268" s="35">
        <v>186907</v>
      </c>
      <c r="H268" t="s">
        <v>219</v>
      </c>
      <c r="I268" s="35">
        <v>755298</v>
      </c>
      <c r="J268" t="s">
        <v>219</v>
      </c>
      <c r="K268" s="14">
        <v>45174.658333333296</v>
      </c>
      <c r="L268" s="14">
        <v>45173.634722222203</v>
      </c>
      <c r="M268" s="15" t="s">
        <v>220</v>
      </c>
      <c r="N268" s="15" t="s">
        <v>220</v>
      </c>
      <c r="O268" s="15" t="s">
        <v>220</v>
      </c>
      <c r="P268" s="15" t="s">
        <v>255</v>
      </c>
      <c r="Q268" s="15" t="s">
        <v>219</v>
      </c>
      <c r="R268" s="15" t="s">
        <v>219</v>
      </c>
      <c r="S268" s="15" t="s">
        <v>334</v>
      </c>
      <c r="T268" s="15" t="s">
        <v>221</v>
      </c>
      <c r="U268" s="15" t="s">
        <v>219</v>
      </c>
      <c r="V268" t="s">
        <v>257</v>
      </c>
      <c r="W268" t="s">
        <v>309</v>
      </c>
      <c r="X268" t="s">
        <v>257</v>
      </c>
      <c r="Y268" t="s">
        <v>309</v>
      </c>
      <c r="Z268" t="s">
        <v>226</v>
      </c>
      <c r="AA268" t="s">
        <v>219</v>
      </c>
      <c r="AB268" t="s">
        <v>226</v>
      </c>
      <c r="AC268" t="s">
        <v>219</v>
      </c>
      <c r="AD268" s="12" t="s">
        <v>1297</v>
      </c>
      <c r="AE268" t="s">
        <v>227</v>
      </c>
      <c r="AF268" s="12" t="s">
        <v>1297</v>
      </c>
      <c r="AG268" t="s">
        <v>1703</v>
      </c>
      <c r="AH268" t="s">
        <v>228</v>
      </c>
      <c r="AI268" s="12" t="s">
        <v>1297</v>
      </c>
      <c r="AJ268" s="12" t="s">
        <v>1297</v>
      </c>
      <c r="AK268" s="12" t="s">
        <v>1297</v>
      </c>
      <c r="AL268" s="12" t="s">
        <v>1297</v>
      </c>
      <c r="AM268" s="12" t="s">
        <v>1297</v>
      </c>
      <c r="AN268" t="s">
        <v>219</v>
      </c>
      <c r="AO268" t="s">
        <v>219</v>
      </c>
      <c r="AP268" t="s">
        <v>229</v>
      </c>
      <c r="AQ268" t="s">
        <v>230</v>
      </c>
      <c r="AR268" t="s">
        <v>247</v>
      </c>
      <c r="AS268" t="s">
        <v>582</v>
      </c>
      <c r="AT268" t="s">
        <v>220</v>
      </c>
      <c r="AU268" t="s">
        <v>233</v>
      </c>
      <c r="AV268" t="s">
        <v>1965</v>
      </c>
      <c r="AW268" t="s">
        <v>2368</v>
      </c>
      <c r="AX268" t="s">
        <v>1703</v>
      </c>
      <c r="AY268" t="s">
        <v>219</v>
      </c>
      <c r="AZ268" t="s">
        <v>219</v>
      </c>
      <c r="BA268" t="s">
        <v>219</v>
      </c>
      <c r="BB268" t="s">
        <v>219</v>
      </c>
      <c r="BC268" t="s">
        <v>234</v>
      </c>
      <c r="BD268" s="12" t="s">
        <v>1297</v>
      </c>
      <c r="BE268" t="s">
        <v>267</v>
      </c>
      <c r="BF268" t="s">
        <v>1297</v>
      </c>
      <c r="BG268" t="s">
        <v>1297</v>
      </c>
      <c r="BH268" t="s">
        <v>305</v>
      </c>
      <c r="BI268" t="s">
        <v>357</v>
      </c>
      <c r="BJ268" t="s">
        <v>446</v>
      </c>
      <c r="BK268" t="s">
        <v>1297</v>
      </c>
      <c r="BL268" t="s">
        <v>229</v>
      </c>
      <c r="BM268" t="s">
        <v>219</v>
      </c>
      <c r="BN268" t="s">
        <v>360</v>
      </c>
      <c r="BO268" t="s">
        <v>219</v>
      </c>
      <c r="BP268" t="s">
        <v>219</v>
      </c>
      <c r="BQ268" t="s">
        <v>1297</v>
      </c>
      <c r="BR268" t="s">
        <v>240</v>
      </c>
      <c r="BS268" t="s">
        <v>1703</v>
      </c>
      <c r="BT268" t="s">
        <v>1703</v>
      </c>
      <c r="BU268" t="s">
        <v>219</v>
      </c>
      <c r="BV268" t="s">
        <v>241</v>
      </c>
      <c r="BW268" t="s">
        <v>220</v>
      </c>
      <c r="BX268" t="s">
        <v>219</v>
      </c>
      <c r="BY268">
        <v>800492238056</v>
      </c>
      <c r="BZ268" t="s">
        <v>242</v>
      </c>
      <c r="CA268" t="s">
        <v>1703</v>
      </c>
      <c r="CB268" s="14">
        <v>45176.2493334838</v>
      </c>
      <c r="CC268" t="s">
        <v>1703</v>
      </c>
      <c r="CD268" t="s">
        <v>1703</v>
      </c>
      <c r="CE268">
        <f>IFERROR(VLOOKUP(Table2[[#This Row],[Overall Rep Satisfaction]],$CS$2:$CV$21,2,FALSE),"")</f>
        <v>0</v>
      </c>
      <c r="CF268">
        <f>IFERROR(VLOOKUP(Table2[[#This Row],[Overall Rep Satisfaction]],$CS$2:$CV$21,3,FALSE),"")</f>
        <v>1</v>
      </c>
      <c r="CG268">
        <f>IFERROR(VLOOKUP(Table2[[#This Row],[Overall Rep Satisfaction]],$CS$2:$CV$21,4,FALSE),"")</f>
        <v>0</v>
      </c>
      <c r="CH268">
        <f>IFERROR(SUM(Table2[[#This Row],[Promoter]:[Detractor]],),"")</f>
        <v>1</v>
      </c>
      <c r="CI268" t="str">
        <f>TEXT(MONTH(Table2[[#This Row],[Survey Date]]),"##")&amp;" - "&amp;TEXT(Table2[[#This Row],[Survey Date]],"MMMM")</f>
        <v>9 - September</v>
      </c>
      <c r="CJ268" t="str">
        <f>TEXT(Table2[[#This Row],[Survey Date]],"DD-MMMM")</f>
        <v>05-September</v>
      </c>
      <c r="CK268" t="str">
        <f>"WK "&amp;WEEKNUM(Table2[[#This Row],[Survey Date]],1)</f>
        <v>WK 36</v>
      </c>
      <c r="CL268" t="str">
        <f>VLOOKUP(Table2[[#This Row],[ATTUID]],Roster!C:F,4,FALSE)</f>
        <v>Super 9</v>
      </c>
      <c r="CM268" t="str">
        <f>VLOOKUP(Table2[[#This Row],[ATTUID]],Roster!C:J,8,FALSE)</f>
        <v>agent 158</v>
      </c>
      <c r="CN268" t="str">
        <f>VLOOKUP(Table2[[#This Row],[ATTUID]],Roster!C:X,22,FALSE)</f>
        <v>Wave 9</v>
      </c>
      <c r="CO268">
        <f>IF(Table2[[#This Row],[Request Resolved]]="Yes",1,0)</f>
        <v>1</v>
      </c>
      <c r="CP268">
        <f>IF(Table2[[#This Row],[Request Resolved]]="No",1,0)</f>
        <v>0</v>
      </c>
    </row>
    <row r="269" spans="1:94" x14ac:dyDescent="0.25">
      <c r="A269" s="35">
        <v>37206</v>
      </c>
      <c r="B269" s="12" t="s">
        <v>1297</v>
      </c>
      <c r="C269" s="12" t="s">
        <v>1297</v>
      </c>
      <c r="D269" s="12" t="s">
        <v>1297</v>
      </c>
      <c r="E269" t="s">
        <v>1268</v>
      </c>
      <c r="F269" t="s">
        <v>1440</v>
      </c>
      <c r="G269" s="35">
        <v>60318</v>
      </c>
      <c r="H269" t="s">
        <v>219</v>
      </c>
      <c r="I269" s="35">
        <v>758578</v>
      </c>
      <c r="J269" t="s">
        <v>219</v>
      </c>
      <c r="K269" s="14">
        <v>45174.668749999997</v>
      </c>
      <c r="L269" s="14">
        <v>45173.742361111101</v>
      </c>
      <c r="M269" s="15" t="s">
        <v>220</v>
      </c>
      <c r="N269" s="15" t="s">
        <v>220</v>
      </c>
      <c r="O269" s="15" t="s">
        <v>220</v>
      </c>
      <c r="P269" s="15" t="s">
        <v>223</v>
      </c>
      <c r="Q269" s="15" t="s">
        <v>717</v>
      </c>
      <c r="R269" s="15" t="s">
        <v>219</v>
      </c>
      <c r="S269" s="15" t="s">
        <v>223</v>
      </c>
      <c r="T269" s="15" t="s">
        <v>221</v>
      </c>
      <c r="U269" s="15" t="s">
        <v>219</v>
      </c>
      <c r="V269" t="s">
        <v>265</v>
      </c>
      <c r="W269" t="s">
        <v>225</v>
      </c>
      <c r="X269" t="s">
        <v>265</v>
      </c>
      <c r="Y269" t="s">
        <v>225</v>
      </c>
      <c r="Z269" t="s">
        <v>226</v>
      </c>
      <c r="AA269" t="s">
        <v>219</v>
      </c>
      <c r="AB269" t="s">
        <v>226</v>
      </c>
      <c r="AC269" t="s">
        <v>219</v>
      </c>
      <c r="AD269" s="12" t="s">
        <v>1297</v>
      </c>
      <c r="AE269" t="s">
        <v>227</v>
      </c>
      <c r="AF269" s="12" t="s">
        <v>1297</v>
      </c>
      <c r="AG269" t="s">
        <v>1703</v>
      </c>
      <c r="AH269" t="s">
        <v>228</v>
      </c>
      <c r="AI269" s="12" t="s">
        <v>1297</v>
      </c>
      <c r="AJ269" s="12" t="s">
        <v>1297</v>
      </c>
      <c r="AK269" s="12" t="s">
        <v>1297</v>
      </c>
      <c r="AL269" s="12" t="s">
        <v>1297</v>
      </c>
      <c r="AM269" s="12" t="s">
        <v>1297</v>
      </c>
      <c r="AN269" t="s">
        <v>219</v>
      </c>
      <c r="AO269" t="s">
        <v>219</v>
      </c>
      <c r="AP269" t="s">
        <v>229</v>
      </c>
      <c r="AQ269" t="s">
        <v>230</v>
      </c>
      <c r="AR269" t="s">
        <v>273</v>
      </c>
      <c r="AS269" t="s">
        <v>352</v>
      </c>
      <c r="AT269" t="s">
        <v>220</v>
      </c>
      <c r="AU269" t="s">
        <v>233</v>
      </c>
      <c r="AV269" t="s">
        <v>1966</v>
      </c>
      <c r="AW269" t="s">
        <v>219</v>
      </c>
      <c r="AX269" t="s">
        <v>1703</v>
      </c>
      <c r="AY269" t="s">
        <v>219</v>
      </c>
      <c r="AZ269" t="s">
        <v>219</v>
      </c>
      <c r="BA269" t="s">
        <v>219</v>
      </c>
      <c r="BB269" t="s">
        <v>219</v>
      </c>
      <c r="BC269" t="s">
        <v>234</v>
      </c>
      <c r="BD269" s="12" t="s">
        <v>1297</v>
      </c>
      <c r="BE269" t="s">
        <v>304</v>
      </c>
      <c r="BF269" t="s">
        <v>1297</v>
      </c>
      <c r="BG269" t="s">
        <v>1297</v>
      </c>
      <c r="BH269" t="s">
        <v>305</v>
      </c>
      <c r="BI269" t="s">
        <v>406</v>
      </c>
      <c r="BJ269" t="s">
        <v>353</v>
      </c>
      <c r="BK269" t="s">
        <v>1297</v>
      </c>
      <c r="BL269" t="s">
        <v>229</v>
      </c>
      <c r="BM269" t="s">
        <v>219</v>
      </c>
      <c r="BN269" t="s">
        <v>454</v>
      </c>
      <c r="BO269" t="s">
        <v>219</v>
      </c>
      <c r="BP269" t="s">
        <v>219</v>
      </c>
      <c r="BQ269" t="s">
        <v>1297</v>
      </c>
      <c r="BR269" t="s">
        <v>253</v>
      </c>
      <c r="BS269" t="s">
        <v>1703</v>
      </c>
      <c r="BT269" t="s">
        <v>1703</v>
      </c>
      <c r="BU269" t="s">
        <v>219</v>
      </c>
      <c r="BV269" t="s">
        <v>241</v>
      </c>
      <c r="BW269" t="s">
        <v>220</v>
      </c>
      <c r="BX269" t="s">
        <v>219</v>
      </c>
      <c r="BY269">
        <v>800972661884</v>
      </c>
      <c r="BZ269" t="s">
        <v>242</v>
      </c>
      <c r="CA269" t="s">
        <v>1703</v>
      </c>
      <c r="CB269" s="14">
        <v>45175.237168321801</v>
      </c>
      <c r="CC269" t="s">
        <v>1703</v>
      </c>
      <c r="CD269" t="s">
        <v>1703</v>
      </c>
      <c r="CE269">
        <f>IFERROR(VLOOKUP(Table2[[#This Row],[Overall Rep Satisfaction]],$CS$2:$CV$21,2,FALSE),"")</f>
        <v>1</v>
      </c>
      <c r="CF269">
        <f>IFERROR(VLOOKUP(Table2[[#This Row],[Overall Rep Satisfaction]],$CS$2:$CV$21,3,FALSE),"")</f>
        <v>0</v>
      </c>
      <c r="CG269">
        <f>IFERROR(VLOOKUP(Table2[[#This Row],[Overall Rep Satisfaction]],$CS$2:$CV$21,4,FALSE),"")</f>
        <v>0</v>
      </c>
      <c r="CH269">
        <f>IFERROR(SUM(Table2[[#This Row],[Promoter]:[Detractor]],),"")</f>
        <v>1</v>
      </c>
      <c r="CI269" t="str">
        <f>TEXT(MONTH(Table2[[#This Row],[Survey Date]]),"##")&amp;" - "&amp;TEXT(Table2[[#This Row],[Survey Date]],"MMMM")</f>
        <v>9 - September</v>
      </c>
      <c r="CJ269" t="str">
        <f>TEXT(Table2[[#This Row],[Survey Date]],"DD-MMMM")</f>
        <v>05-September</v>
      </c>
      <c r="CK269" t="str">
        <f>"WK "&amp;WEEKNUM(Table2[[#This Row],[Survey Date]],1)</f>
        <v>WK 36</v>
      </c>
      <c r="CL269" t="str">
        <f>VLOOKUP(Table2[[#This Row],[ATTUID]],Roster!C:F,4,FALSE)</f>
        <v>Super 6</v>
      </c>
      <c r="CM269" t="str">
        <f>VLOOKUP(Table2[[#This Row],[ATTUID]],Roster!C:J,8,FALSE)</f>
        <v>agent 143</v>
      </c>
      <c r="CN269" t="str">
        <f>VLOOKUP(Table2[[#This Row],[ATTUID]],Roster!C:X,22,FALSE)</f>
        <v>Wave 31</v>
      </c>
      <c r="CO269">
        <f>IF(Table2[[#This Row],[Request Resolved]]="Yes",1,0)</f>
        <v>1</v>
      </c>
      <c r="CP269">
        <f>IF(Table2[[#This Row],[Request Resolved]]="No",1,0)</f>
        <v>0</v>
      </c>
    </row>
    <row r="270" spans="1:94" x14ac:dyDescent="0.25">
      <c r="A270" s="35">
        <v>217206</v>
      </c>
      <c r="B270" s="12" t="s">
        <v>1297</v>
      </c>
      <c r="C270" s="12" t="s">
        <v>1297</v>
      </c>
      <c r="D270" s="12" t="s">
        <v>1297</v>
      </c>
      <c r="E270" t="s">
        <v>1164</v>
      </c>
      <c r="F270" t="s">
        <v>1329</v>
      </c>
      <c r="G270" s="35">
        <v>345509</v>
      </c>
      <c r="H270" t="s">
        <v>219</v>
      </c>
      <c r="I270" s="35">
        <v>198298</v>
      </c>
      <c r="J270" t="s">
        <v>219</v>
      </c>
      <c r="K270" s="14">
        <v>45174.670833333301</v>
      </c>
      <c r="L270" s="14">
        <v>45173.7993055556</v>
      </c>
      <c r="M270" s="15" t="s">
        <v>220</v>
      </c>
      <c r="N270" s="15" t="s">
        <v>220</v>
      </c>
      <c r="O270" s="15" t="s">
        <v>220</v>
      </c>
      <c r="P270" s="15" t="s">
        <v>223</v>
      </c>
      <c r="Q270" s="15" t="s">
        <v>718</v>
      </c>
      <c r="R270" s="15" t="s">
        <v>219</v>
      </c>
      <c r="S270" s="15" t="s">
        <v>223</v>
      </c>
      <c r="T270" s="15" t="s">
        <v>221</v>
      </c>
      <c r="U270" s="15" t="s">
        <v>219</v>
      </c>
      <c r="V270" t="s">
        <v>265</v>
      </c>
      <c r="W270" t="s">
        <v>225</v>
      </c>
      <c r="X270" t="s">
        <v>265</v>
      </c>
      <c r="Y270" t="s">
        <v>225</v>
      </c>
      <c r="Z270" t="s">
        <v>226</v>
      </c>
      <c r="AA270" t="s">
        <v>219</v>
      </c>
      <c r="AB270" t="s">
        <v>226</v>
      </c>
      <c r="AC270" t="s">
        <v>219</v>
      </c>
      <c r="AD270" s="12" t="s">
        <v>1297</v>
      </c>
      <c r="AE270" t="s">
        <v>227</v>
      </c>
      <c r="AF270" s="12" t="s">
        <v>1297</v>
      </c>
      <c r="AG270" t="s">
        <v>1703</v>
      </c>
      <c r="AH270" t="s">
        <v>228</v>
      </c>
      <c r="AI270" s="12" t="s">
        <v>1297</v>
      </c>
      <c r="AJ270" s="12" t="s">
        <v>1297</v>
      </c>
      <c r="AK270" s="12" t="s">
        <v>1297</v>
      </c>
      <c r="AL270" s="12" t="s">
        <v>1297</v>
      </c>
      <c r="AM270" s="12" t="s">
        <v>1297</v>
      </c>
      <c r="AN270" t="s">
        <v>219</v>
      </c>
      <c r="AO270" t="s">
        <v>219</v>
      </c>
      <c r="AP270" t="s">
        <v>229</v>
      </c>
      <c r="AQ270" t="s">
        <v>230</v>
      </c>
      <c r="AR270" t="s">
        <v>247</v>
      </c>
      <c r="AS270" t="s">
        <v>445</v>
      </c>
      <c r="AT270" t="s">
        <v>220</v>
      </c>
      <c r="AU270" t="s">
        <v>233</v>
      </c>
      <c r="AV270" t="s">
        <v>1967</v>
      </c>
      <c r="AW270" t="s">
        <v>2368</v>
      </c>
      <c r="AX270" t="s">
        <v>1703</v>
      </c>
      <c r="AY270" t="s">
        <v>219</v>
      </c>
      <c r="AZ270" t="s">
        <v>219</v>
      </c>
      <c r="BA270" t="s">
        <v>219</v>
      </c>
      <c r="BB270" t="s">
        <v>219</v>
      </c>
      <c r="BC270" t="s">
        <v>234</v>
      </c>
      <c r="BD270" s="12" t="s">
        <v>1297</v>
      </c>
      <c r="BE270" t="s">
        <v>304</v>
      </c>
      <c r="BF270" t="s">
        <v>1297</v>
      </c>
      <c r="BG270" t="s">
        <v>1297</v>
      </c>
      <c r="BH270" t="s">
        <v>260</v>
      </c>
      <c r="BI270" t="s">
        <v>375</v>
      </c>
      <c r="BJ270" t="s">
        <v>446</v>
      </c>
      <c r="BK270" t="s">
        <v>1297</v>
      </c>
      <c r="BL270" t="s">
        <v>229</v>
      </c>
      <c r="BM270" t="s">
        <v>219</v>
      </c>
      <c r="BN270" t="s">
        <v>377</v>
      </c>
      <c r="BO270" t="s">
        <v>219</v>
      </c>
      <c r="BP270" t="s">
        <v>219</v>
      </c>
      <c r="BQ270" t="s">
        <v>1297</v>
      </c>
      <c r="BR270" t="s">
        <v>240</v>
      </c>
      <c r="BS270" t="s">
        <v>1703</v>
      </c>
      <c r="BT270" t="s">
        <v>1703</v>
      </c>
      <c r="BU270" t="s">
        <v>219</v>
      </c>
      <c r="BV270" t="s">
        <v>241</v>
      </c>
      <c r="BW270" t="s">
        <v>220</v>
      </c>
      <c r="BX270" t="s">
        <v>219</v>
      </c>
      <c r="BY270">
        <v>800206798714</v>
      </c>
      <c r="BZ270" t="s">
        <v>242</v>
      </c>
      <c r="CA270" t="s">
        <v>1703</v>
      </c>
      <c r="CB270" s="14">
        <v>45175.237168321801</v>
      </c>
      <c r="CC270" t="s">
        <v>1703</v>
      </c>
      <c r="CD270" t="s">
        <v>1703</v>
      </c>
      <c r="CE270">
        <f>IFERROR(VLOOKUP(Table2[[#This Row],[Overall Rep Satisfaction]],$CS$2:$CV$21,2,FALSE),"")</f>
        <v>1</v>
      </c>
      <c r="CF270">
        <f>IFERROR(VLOOKUP(Table2[[#This Row],[Overall Rep Satisfaction]],$CS$2:$CV$21,3,FALSE),"")</f>
        <v>0</v>
      </c>
      <c r="CG270">
        <f>IFERROR(VLOOKUP(Table2[[#This Row],[Overall Rep Satisfaction]],$CS$2:$CV$21,4,FALSE),"")</f>
        <v>0</v>
      </c>
      <c r="CH270">
        <f>IFERROR(SUM(Table2[[#This Row],[Promoter]:[Detractor]],),"")</f>
        <v>1</v>
      </c>
      <c r="CI270" t="str">
        <f>TEXT(MONTH(Table2[[#This Row],[Survey Date]]),"##")&amp;" - "&amp;TEXT(Table2[[#This Row],[Survey Date]],"MMMM")</f>
        <v>9 - September</v>
      </c>
      <c r="CJ270" t="str">
        <f>TEXT(Table2[[#This Row],[Survey Date]],"DD-MMMM")</f>
        <v>05-September</v>
      </c>
      <c r="CK270" t="str">
        <f>"WK "&amp;WEEKNUM(Table2[[#This Row],[Survey Date]],1)</f>
        <v>WK 36</v>
      </c>
      <c r="CL270" t="str">
        <f>VLOOKUP(Table2[[#This Row],[ATTUID]],Roster!C:F,4,FALSE)</f>
        <v>Super 8</v>
      </c>
      <c r="CM270" t="str">
        <f>VLOOKUP(Table2[[#This Row],[ATTUID]],Roster!C:J,8,FALSE)</f>
        <v>agent 32</v>
      </c>
      <c r="CN270" t="str">
        <f>VLOOKUP(Table2[[#This Row],[ATTUID]],Roster!C:X,22,FALSE)</f>
        <v>Wave 18</v>
      </c>
      <c r="CO270">
        <f>IF(Table2[[#This Row],[Request Resolved]]="Yes",1,0)</f>
        <v>1</v>
      </c>
      <c r="CP270">
        <f>IF(Table2[[#This Row],[Request Resolved]]="No",1,0)</f>
        <v>0</v>
      </c>
    </row>
    <row r="271" spans="1:94" x14ac:dyDescent="0.25">
      <c r="A271" s="35">
        <v>809206</v>
      </c>
      <c r="B271" s="12" t="s">
        <v>1297</v>
      </c>
      <c r="C271" s="12" t="s">
        <v>1297</v>
      </c>
      <c r="D271" s="12" t="s">
        <v>1297</v>
      </c>
      <c r="E271" t="s">
        <v>1269</v>
      </c>
      <c r="F271" t="s">
        <v>1441</v>
      </c>
      <c r="G271" s="35">
        <v>263808</v>
      </c>
      <c r="H271" t="s">
        <v>219</v>
      </c>
      <c r="I271" s="35">
        <v>649122</v>
      </c>
      <c r="J271" t="s">
        <v>219</v>
      </c>
      <c r="K271" s="14">
        <v>45174.671527777798</v>
      </c>
      <c r="L271" s="14">
        <v>45173.864583333299</v>
      </c>
      <c r="M271" s="15" t="s">
        <v>220</v>
      </c>
      <c r="N271" s="15" t="s">
        <v>220</v>
      </c>
      <c r="O271" s="15" t="s">
        <v>220</v>
      </c>
      <c r="P271" s="15" t="s">
        <v>223</v>
      </c>
      <c r="Q271" s="15" t="s">
        <v>219</v>
      </c>
      <c r="R271" s="15" t="s">
        <v>219</v>
      </c>
      <c r="S271" s="15" t="s">
        <v>223</v>
      </c>
      <c r="T271" s="15" t="s">
        <v>221</v>
      </c>
      <c r="U271" s="15" t="s">
        <v>219</v>
      </c>
      <c r="V271" t="s">
        <v>265</v>
      </c>
      <c r="W271" t="s">
        <v>225</v>
      </c>
      <c r="X271" t="s">
        <v>265</v>
      </c>
      <c r="Y271" t="s">
        <v>225</v>
      </c>
      <c r="Z271" t="s">
        <v>226</v>
      </c>
      <c r="AA271" t="s">
        <v>219</v>
      </c>
      <c r="AB271" t="s">
        <v>226</v>
      </c>
      <c r="AC271" t="s">
        <v>219</v>
      </c>
      <c r="AD271" s="12" t="s">
        <v>1297</v>
      </c>
      <c r="AE271" t="s">
        <v>227</v>
      </c>
      <c r="AF271" s="12" t="s">
        <v>1297</v>
      </c>
      <c r="AG271" t="s">
        <v>1703</v>
      </c>
      <c r="AH271" t="s">
        <v>228</v>
      </c>
      <c r="AI271" s="12" t="s">
        <v>1297</v>
      </c>
      <c r="AJ271" s="12" t="s">
        <v>1297</v>
      </c>
      <c r="AK271" s="12" t="s">
        <v>1297</v>
      </c>
      <c r="AL271" s="12" t="s">
        <v>1297</v>
      </c>
      <c r="AM271" s="12" t="s">
        <v>1297</v>
      </c>
      <c r="AN271" t="s">
        <v>219</v>
      </c>
      <c r="AO271" t="s">
        <v>219</v>
      </c>
      <c r="AP271" t="s">
        <v>229</v>
      </c>
      <c r="AQ271" t="s">
        <v>230</v>
      </c>
      <c r="AR271" t="s">
        <v>247</v>
      </c>
      <c r="AS271" t="s">
        <v>719</v>
      </c>
      <c r="AT271" t="s">
        <v>220</v>
      </c>
      <c r="AU271" t="s">
        <v>233</v>
      </c>
      <c r="AV271" t="s">
        <v>1968</v>
      </c>
      <c r="AW271" t="s">
        <v>2368</v>
      </c>
      <c r="AX271" t="s">
        <v>1703</v>
      </c>
      <c r="AY271" t="s">
        <v>219</v>
      </c>
      <c r="AZ271" t="s">
        <v>219</v>
      </c>
      <c r="BA271" t="s">
        <v>219</v>
      </c>
      <c r="BB271" t="s">
        <v>219</v>
      </c>
      <c r="BC271" t="s">
        <v>234</v>
      </c>
      <c r="BD271" s="12" t="s">
        <v>1297</v>
      </c>
      <c r="BE271" t="s">
        <v>304</v>
      </c>
      <c r="BF271" t="s">
        <v>1297</v>
      </c>
      <c r="BG271" t="s">
        <v>1297</v>
      </c>
      <c r="BH271" t="s">
        <v>305</v>
      </c>
      <c r="BI271" t="s">
        <v>357</v>
      </c>
      <c r="BJ271" t="s">
        <v>720</v>
      </c>
      <c r="BK271" t="s">
        <v>1297</v>
      </c>
      <c r="BL271" t="s">
        <v>229</v>
      </c>
      <c r="BM271" t="s">
        <v>219</v>
      </c>
      <c r="BN271" t="s">
        <v>414</v>
      </c>
      <c r="BO271" t="s">
        <v>219</v>
      </c>
      <c r="BP271" t="s">
        <v>219</v>
      </c>
      <c r="BQ271" t="s">
        <v>1297</v>
      </c>
      <c r="BR271" t="s">
        <v>253</v>
      </c>
      <c r="BS271" t="s">
        <v>1703</v>
      </c>
      <c r="BT271" t="s">
        <v>1703</v>
      </c>
      <c r="BU271" t="s">
        <v>219</v>
      </c>
      <c r="BV271" t="s">
        <v>241</v>
      </c>
      <c r="BW271" t="s">
        <v>220</v>
      </c>
      <c r="BX271" t="s">
        <v>219</v>
      </c>
      <c r="BY271">
        <v>800466138567</v>
      </c>
      <c r="BZ271" t="s">
        <v>242</v>
      </c>
      <c r="CA271" t="s">
        <v>1703</v>
      </c>
      <c r="CB271" s="14">
        <v>45176.2493334838</v>
      </c>
      <c r="CC271" t="s">
        <v>1703</v>
      </c>
      <c r="CD271" t="s">
        <v>1703</v>
      </c>
      <c r="CE271">
        <f>IFERROR(VLOOKUP(Table2[[#This Row],[Overall Rep Satisfaction]],$CS$2:$CV$21,2,FALSE),"")</f>
        <v>1</v>
      </c>
      <c r="CF271">
        <f>IFERROR(VLOOKUP(Table2[[#This Row],[Overall Rep Satisfaction]],$CS$2:$CV$21,3,FALSE),"")</f>
        <v>0</v>
      </c>
      <c r="CG271">
        <f>IFERROR(VLOOKUP(Table2[[#This Row],[Overall Rep Satisfaction]],$CS$2:$CV$21,4,FALSE),"")</f>
        <v>0</v>
      </c>
      <c r="CH271">
        <f>IFERROR(SUM(Table2[[#This Row],[Promoter]:[Detractor]],),"")</f>
        <v>1</v>
      </c>
      <c r="CI271" t="str">
        <f>TEXT(MONTH(Table2[[#This Row],[Survey Date]]),"##")&amp;" - "&amp;TEXT(Table2[[#This Row],[Survey Date]],"MMMM")</f>
        <v>9 - September</v>
      </c>
      <c r="CJ271" t="str">
        <f>TEXT(Table2[[#This Row],[Survey Date]],"DD-MMMM")</f>
        <v>05-September</v>
      </c>
      <c r="CK271" t="str">
        <f>"WK "&amp;WEEKNUM(Table2[[#This Row],[Survey Date]],1)</f>
        <v>WK 36</v>
      </c>
      <c r="CL271" t="str">
        <f>VLOOKUP(Table2[[#This Row],[ATTUID]],Roster!C:F,4,FALSE)</f>
        <v>Super 9</v>
      </c>
      <c r="CM271" t="str">
        <f>VLOOKUP(Table2[[#This Row],[ATTUID]],Roster!C:J,8,FALSE)</f>
        <v>agent 144</v>
      </c>
      <c r="CN271" t="str">
        <f>VLOOKUP(Table2[[#This Row],[ATTUID]],Roster!C:X,22,FALSE)</f>
        <v>Wave 31</v>
      </c>
      <c r="CO271">
        <f>IF(Table2[[#This Row],[Request Resolved]]="Yes",1,0)</f>
        <v>1</v>
      </c>
      <c r="CP271">
        <f>IF(Table2[[#This Row],[Request Resolved]]="No",1,0)</f>
        <v>0</v>
      </c>
    </row>
    <row r="272" spans="1:94" x14ac:dyDescent="0.25">
      <c r="A272" s="35">
        <v>676206</v>
      </c>
      <c r="B272" s="12" t="s">
        <v>1297</v>
      </c>
      <c r="C272" s="12" t="s">
        <v>1297</v>
      </c>
      <c r="D272" s="12" t="s">
        <v>1297</v>
      </c>
      <c r="E272" t="s">
        <v>1161</v>
      </c>
      <c r="F272" t="s">
        <v>1326</v>
      </c>
      <c r="G272" s="35">
        <v>484360</v>
      </c>
      <c r="H272" t="s">
        <v>219</v>
      </c>
      <c r="I272" s="35">
        <v>575298</v>
      </c>
      <c r="J272" t="s">
        <v>219</v>
      </c>
      <c r="K272" s="14">
        <v>45174.697916666701</v>
      </c>
      <c r="L272" s="14">
        <v>45173.579166666699</v>
      </c>
      <c r="M272" s="15" t="s">
        <v>220</v>
      </c>
      <c r="N272" s="15" t="s">
        <v>220</v>
      </c>
      <c r="O272" s="15" t="s">
        <v>220</v>
      </c>
      <c r="P272" s="15" t="s">
        <v>291</v>
      </c>
      <c r="Q272" s="15" t="s">
        <v>219</v>
      </c>
      <c r="R272" s="15" t="s">
        <v>219</v>
      </c>
      <c r="S272" s="15" t="s">
        <v>223</v>
      </c>
      <c r="T272" s="15" t="s">
        <v>221</v>
      </c>
      <c r="U272" s="15" t="s">
        <v>219</v>
      </c>
      <c r="V272" t="s">
        <v>293</v>
      </c>
      <c r="W272" t="s">
        <v>225</v>
      </c>
      <c r="X272" t="s">
        <v>293</v>
      </c>
      <c r="Y272" t="s">
        <v>225</v>
      </c>
      <c r="Z272" t="s">
        <v>226</v>
      </c>
      <c r="AA272" t="s">
        <v>219</v>
      </c>
      <c r="AB272" t="s">
        <v>226</v>
      </c>
      <c r="AC272" t="s">
        <v>219</v>
      </c>
      <c r="AD272" s="12" t="s">
        <v>1297</v>
      </c>
      <c r="AE272" t="s">
        <v>227</v>
      </c>
      <c r="AF272" s="12" t="s">
        <v>1297</v>
      </c>
      <c r="AG272" t="s">
        <v>1703</v>
      </c>
      <c r="AH272" t="s">
        <v>228</v>
      </c>
      <c r="AI272" s="12" t="s">
        <v>1297</v>
      </c>
      <c r="AJ272" s="12" t="s">
        <v>1297</v>
      </c>
      <c r="AK272" s="12" t="s">
        <v>1297</v>
      </c>
      <c r="AL272" s="12" t="s">
        <v>1297</v>
      </c>
      <c r="AM272" s="12" t="s">
        <v>1297</v>
      </c>
      <c r="AN272" t="s">
        <v>219</v>
      </c>
      <c r="AO272" t="s">
        <v>219</v>
      </c>
      <c r="AP272" t="s">
        <v>229</v>
      </c>
      <c r="AQ272" t="s">
        <v>230</v>
      </c>
      <c r="AR272" t="s">
        <v>247</v>
      </c>
      <c r="AS272" t="s">
        <v>445</v>
      </c>
      <c r="AT272" t="s">
        <v>220</v>
      </c>
      <c r="AU272" t="s">
        <v>233</v>
      </c>
      <c r="AV272" t="s">
        <v>1734</v>
      </c>
      <c r="AW272" t="s">
        <v>219</v>
      </c>
      <c r="AX272" t="s">
        <v>1703</v>
      </c>
      <c r="AY272" t="s">
        <v>219</v>
      </c>
      <c r="AZ272" t="s">
        <v>474</v>
      </c>
      <c r="BA272" t="s">
        <v>721</v>
      </c>
      <c r="BB272" t="s">
        <v>286</v>
      </c>
      <c r="BC272" t="s">
        <v>234</v>
      </c>
      <c r="BD272" s="12" t="s">
        <v>1297</v>
      </c>
      <c r="BE272" t="s">
        <v>267</v>
      </c>
      <c r="BF272" t="s">
        <v>1297</v>
      </c>
      <c r="BG272" t="s">
        <v>1297</v>
      </c>
      <c r="BH272" t="s">
        <v>425</v>
      </c>
      <c r="BI272" t="s">
        <v>722</v>
      </c>
      <c r="BJ272" t="s">
        <v>446</v>
      </c>
      <c r="BK272" t="s">
        <v>1297</v>
      </c>
      <c r="BL272" t="s">
        <v>229</v>
      </c>
      <c r="BM272" t="s">
        <v>219</v>
      </c>
      <c r="BN272" t="s">
        <v>723</v>
      </c>
      <c r="BO272" t="s">
        <v>219</v>
      </c>
      <c r="BP272" t="s">
        <v>219</v>
      </c>
      <c r="BQ272" t="s">
        <v>1297</v>
      </c>
      <c r="BR272" t="s">
        <v>240</v>
      </c>
      <c r="BS272" t="s">
        <v>1703</v>
      </c>
      <c r="BT272" t="s">
        <v>1703</v>
      </c>
      <c r="BU272" t="s">
        <v>219</v>
      </c>
      <c r="BV272" t="s">
        <v>241</v>
      </c>
      <c r="BW272" t="s">
        <v>220</v>
      </c>
      <c r="BX272" t="s">
        <v>219</v>
      </c>
      <c r="BY272">
        <v>801105836866</v>
      </c>
      <c r="BZ272" t="s">
        <v>242</v>
      </c>
      <c r="CA272" t="s">
        <v>1703</v>
      </c>
      <c r="CB272" s="14">
        <v>45176.2493334838</v>
      </c>
      <c r="CC272" t="s">
        <v>1703</v>
      </c>
      <c r="CD272" t="s">
        <v>1703</v>
      </c>
      <c r="CE272">
        <f>IFERROR(VLOOKUP(Table2[[#This Row],[Overall Rep Satisfaction]],$CS$2:$CV$21,2,FALSE),"")</f>
        <v>1</v>
      </c>
      <c r="CF272">
        <f>IFERROR(VLOOKUP(Table2[[#This Row],[Overall Rep Satisfaction]],$CS$2:$CV$21,3,FALSE),"")</f>
        <v>0</v>
      </c>
      <c r="CG272">
        <f>IFERROR(VLOOKUP(Table2[[#This Row],[Overall Rep Satisfaction]],$CS$2:$CV$21,4,FALSE),"")</f>
        <v>0</v>
      </c>
      <c r="CH272">
        <f>IFERROR(SUM(Table2[[#This Row],[Promoter]:[Detractor]],),"")</f>
        <v>1</v>
      </c>
      <c r="CI272" t="str">
        <f>TEXT(MONTH(Table2[[#This Row],[Survey Date]]),"##")&amp;" - "&amp;TEXT(Table2[[#This Row],[Survey Date]],"MMMM")</f>
        <v>9 - September</v>
      </c>
      <c r="CJ272" t="str">
        <f>TEXT(Table2[[#This Row],[Survey Date]],"DD-MMMM")</f>
        <v>05-September</v>
      </c>
      <c r="CK272" t="str">
        <f>"WK "&amp;WEEKNUM(Table2[[#This Row],[Survey Date]],1)</f>
        <v>WK 36</v>
      </c>
      <c r="CL272" t="str">
        <f>VLOOKUP(Table2[[#This Row],[ATTUID]],Roster!C:F,4,FALSE)</f>
        <v>Super 5</v>
      </c>
      <c r="CM272" t="str">
        <f>VLOOKUP(Table2[[#This Row],[ATTUID]],Roster!C:J,8,FALSE)</f>
        <v>agent 29</v>
      </c>
      <c r="CN272" t="str">
        <f>VLOOKUP(Table2[[#This Row],[ATTUID]],Roster!C:X,22,FALSE)</f>
        <v>Wave 18</v>
      </c>
      <c r="CO272">
        <f>IF(Table2[[#This Row],[Request Resolved]]="Yes",1,0)</f>
        <v>1</v>
      </c>
      <c r="CP272">
        <f>IF(Table2[[#This Row],[Request Resolved]]="No",1,0)</f>
        <v>0</v>
      </c>
    </row>
    <row r="273" spans="1:94" x14ac:dyDescent="0.25">
      <c r="A273" s="35">
        <v>235206</v>
      </c>
      <c r="B273" s="12" t="s">
        <v>1297</v>
      </c>
      <c r="C273" s="12" t="s">
        <v>1297</v>
      </c>
      <c r="D273" s="12" t="s">
        <v>1297</v>
      </c>
      <c r="E273" t="s">
        <v>1206</v>
      </c>
      <c r="F273" t="s">
        <v>1372</v>
      </c>
      <c r="G273" s="35">
        <v>251580</v>
      </c>
      <c r="H273" t="s">
        <v>219</v>
      </c>
      <c r="I273" s="35">
        <v>303328</v>
      </c>
      <c r="J273" t="s">
        <v>219</v>
      </c>
      <c r="K273" s="14">
        <v>45174.702777777798</v>
      </c>
      <c r="L273" s="14">
        <v>45173.543749999997</v>
      </c>
      <c r="M273" s="15" t="s">
        <v>220</v>
      </c>
      <c r="N273" s="15" t="s">
        <v>220</v>
      </c>
      <c r="O273" s="15" t="s">
        <v>220</v>
      </c>
      <c r="P273" s="15" t="s">
        <v>223</v>
      </c>
      <c r="Q273" s="15" t="s">
        <v>219</v>
      </c>
      <c r="R273" s="15" t="s">
        <v>219</v>
      </c>
      <c r="S273" s="15" t="s">
        <v>223</v>
      </c>
      <c r="T273" s="15" t="s">
        <v>326</v>
      </c>
      <c r="U273" s="15" t="s">
        <v>219</v>
      </c>
      <c r="V273" t="s">
        <v>265</v>
      </c>
      <c r="W273" t="s">
        <v>225</v>
      </c>
      <c r="X273" t="s">
        <v>265</v>
      </c>
      <c r="Y273" t="s">
        <v>225</v>
      </c>
      <c r="Z273" t="s">
        <v>226</v>
      </c>
      <c r="AA273" t="s">
        <v>219</v>
      </c>
      <c r="AB273" t="s">
        <v>226</v>
      </c>
      <c r="AC273" t="s">
        <v>219</v>
      </c>
      <c r="AD273" s="12" t="s">
        <v>1297</v>
      </c>
      <c r="AE273" t="s">
        <v>227</v>
      </c>
      <c r="AF273" s="12" t="s">
        <v>1297</v>
      </c>
      <c r="AG273" t="s">
        <v>1703</v>
      </c>
      <c r="AH273" t="s">
        <v>228</v>
      </c>
      <c r="AI273" s="12" t="s">
        <v>1297</v>
      </c>
      <c r="AJ273" s="12" t="s">
        <v>1297</v>
      </c>
      <c r="AK273" s="12" t="s">
        <v>1297</v>
      </c>
      <c r="AL273" s="12" t="s">
        <v>1297</v>
      </c>
      <c r="AM273" s="12" t="s">
        <v>1297</v>
      </c>
      <c r="AN273" t="s">
        <v>219</v>
      </c>
      <c r="AO273" t="s">
        <v>219</v>
      </c>
      <c r="AP273" t="s">
        <v>229</v>
      </c>
      <c r="AQ273" t="s">
        <v>230</v>
      </c>
      <c r="AR273" t="s">
        <v>231</v>
      </c>
      <c r="AS273" t="s">
        <v>429</v>
      </c>
      <c r="AT273" t="s">
        <v>229</v>
      </c>
      <c r="AU273" t="s">
        <v>233</v>
      </c>
      <c r="AV273" t="s">
        <v>1969</v>
      </c>
      <c r="AW273" t="s">
        <v>2367</v>
      </c>
      <c r="AX273" t="s">
        <v>1703</v>
      </c>
      <c r="AY273" t="s">
        <v>219</v>
      </c>
      <c r="AZ273" t="s">
        <v>219</v>
      </c>
      <c r="BA273" t="s">
        <v>219</v>
      </c>
      <c r="BB273" t="s">
        <v>219</v>
      </c>
      <c r="BC273" t="s">
        <v>234</v>
      </c>
      <c r="BD273" s="12" t="s">
        <v>1297</v>
      </c>
      <c r="BE273" t="s">
        <v>267</v>
      </c>
      <c r="BF273" t="s">
        <v>1297</v>
      </c>
      <c r="BG273" t="s">
        <v>1297</v>
      </c>
      <c r="BH273" t="s">
        <v>543</v>
      </c>
      <c r="BI273" t="s">
        <v>544</v>
      </c>
      <c r="BJ273" t="s">
        <v>536</v>
      </c>
      <c r="BK273" t="s">
        <v>1297</v>
      </c>
      <c r="BL273" t="s">
        <v>220</v>
      </c>
      <c r="BM273" t="s">
        <v>219</v>
      </c>
      <c r="BN273" t="s">
        <v>545</v>
      </c>
      <c r="BO273" t="s">
        <v>219</v>
      </c>
      <c r="BP273" t="s">
        <v>219</v>
      </c>
      <c r="BQ273" t="s">
        <v>1297</v>
      </c>
      <c r="BR273" t="s">
        <v>279</v>
      </c>
      <c r="BS273" t="s">
        <v>1703</v>
      </c>
      <c r="BT273" t="s">
        <v>1703</v>
      </c>
      <c r="BU273" t="s">
        <v>219</v>
      </c>
      <c r="BV273" t="s">
        <v>241</v>
      </c>
      <c r="BW273" t="s">
        <v>220</v>
      </c>
      <c r="BX273" t="s">
        <v>219</v>
      </c>
      <c r="BY273" t="s">
        <v>219</v>
      </c>
      <c r="BZ273" t="s">
        <v>242</v>
      </c>
      <c r="CA273" t="s">
        <v>1703</v>
      </c>
      <c r="CB273" s="14">
        <v>45176.2493334838</v>
      </c>
      <c r="CC273" t="s">
        <v>1703</v>
      </c>
      <c r="CD273" t="s">
        <v>1703</v>
      </c>
      <c r="CE273">
        <f>IFERROR(VLOOKUP(Table2[[#This Row],[Overall Rep Satisfaction]],$CS$2:$CV$21,2,FALSE),"")</f>
        <v>1</v>
      </c>
      <c r="CF273">
        <f>IFERROR(VLOOKUP(Table2[[#This Row],[Overall Rep Satisfaction]],$CS$2:$CV$21,3,FALSE),"")</f>
        <v>0</v>
      </c>
      <c r="CG273">
        <f>IFERROR(VLOOKUP(Table2[[#This Row],[Overall Rep Satisfaction]],$CS$2:$CV$21,4,FALSE),"")</f>
        <v>0</v>
      </c>
      <c r="CH273">
        <f>IFERROR(SUM(Table2[[#This Row],[Promoter]:[Detractor]],),"")</f>
        <v>1</v>
      </c>
      <c r="CI273" t="str">
        <f>TEXT(MONTH(Table2[[#This Row],[Survey Date]]),"##")&amp;" - "&amp;TEXT(Table2[[#This Row],[Survey Date]],"MMMM")</f>
        <v>9 - September</v>
      </c>
      <c r="CJ273" t="str">
        <f>TEXT(Table2[[#This Row],[Survey Date]],"DD-MMMM")</f>
        <v>05-September</v>
      </c>
      <c r="CK273" t="str">
        <f>"WK "&amp;WEEKNUM(Table2[[#This Row],[Survey Date]],1)</f>
        <v>WK 36</v>
      </c>
      <c r="CL273" t="str">
        <f>VLOOKUP(Table2[[#This Row],[ATTUID]],Roster!C:F,4,FALSE)</f>
        <v>Super 4</v>
      </c>
      <c r="CM273" t="str">
        <f>VLOOKUP(Table2[[#This Row],[ATTUID]],Roster!C:J,8,FALSE)</f>
        <v>agent 75</v>
      </c>
      <c r="CN273" t="str">
        <f>VLOOKUP(Table2[[#This Row],[ATTUID]],Roster!C:X,22,FALSE)</f>
        <v>Wave 27</v>
      </c>
      <c r="CO273">
        <f>IF(Table2[[#This Row],[Request Resolved]]="Yes",1,0)</f>
        <v>1</v>
      </c>
      <c r="CP273">
        <f>IF(Table2[[#This Row],[Request Resolved]]="No",1,0)</f>
        <v>0</v>
      </c>
    </row>
    <row r="274" spans="1:94" x14ac:dyDescent="0.25">
      <c r="A274" s="35">
        <v>586206</v>
      </c>
      <c r="B274" s="12" t="s">
        <v>1297</v>
      </c>
      <c r="C274" s="12" t="s">
        <v>1297</v>
      </c>
      <c r="D274" s="12" t="s">
        <v>1297</v>
      </c>
      <c r="E274" t="s">
        <v>1140</v>
      </c>
      <c r="F274" t="s">
        <v>1305</v>
      </c>
      <c r="G274" s="35">
        <v>919352</v>
      </c>
      <c r="H274" t="s">
        <v>219</v>
      </c>
      <c r="I274" s="35">
        <v>46523</v>
      </c>
      <c r="J274" t="s">
        <v>219</v>
      </c>
      <c r="K274" s="14">
        <v>45174.743750000001</v>
      </c>
      <c r="L274" s="14">
        <v>45173.584027777797</v>
      </c>
      <c r="M274" s="15" t="s">
        <v>220</v>
      </c>
      <c r="N274" s="15" t="s">
        <v>220</v>
      </c>
      <c r="O274" s="15" t="s">
        <v>220</v>
      </c>
      <c r="P274" s="15" t="s">
        <v>724</v>
      </c>
      <c r="Q274" s="15" t="s">
        <v>219</v>
      </c>
      <c r="R274" s="15" t="s">
        <v>219</v>
      </c>
      <c r="S274" s="15" t="s">
        <v>325</v>
      </c>
      <c r="T274" s="15" t="s">
        <v>221</v>
      </c>
      <c r="U274" s="15" t="s">
        <v>219</v>
      </c>
      <c r="V274" t="s">
        <v>246</v>
      </c>
      <c r="W274" t="s">
        <v>280</v>
      </c>
      <c r="X274" t="s">
        <v>246</v>
      </c>
      <c r="Y274" t="s">
        <v>280</v>
      </c>
      <c r="Z274" t="s">
        <v>226</v>
      </c>
      <c r="AA274" t="s">
        <v>219</v>
      </c>
      <c r="AB274" t="s">
        <v>226</v>
      </c>
      <c r="AC274" t="s">
        <v>219</v>
      </c>
      <c r="AD274" s="12" t="s">
        <v>1297</v>
      </c>
      <c r="AE274" t="s">
        <v>227</v>
      </c>
      <c r="AF274" s="12" t="s">
        <v>1297</v>
      </c>
      <c r="AG274" t="s">
        <v>1703</v>
      </c>
      <c r="AH274" t="s">
        <v>228</v>
      </c>
      <c r="AI274" s="12" t="s">
        <v>1297</v>
      </c>
      <c r="AJ274" s="12" t="s">
        <v>1297</v>
      </c>
      <c r="AK274" s="12" t="s">
        <v>1297</v>
      </c>
      <c r="AL274" s="12" t="s">
        <v>1297</v>
      </c>
      <c r="AM274" s="12" t="s">
        <v>1297</v>
      </c>
      <c r="AN274" t="s">
        <v>219</v>
      </c>
      <c r="AO274" t="s">
        <v>219</v>
      </c>
      <c r="AP274" t="s">
        <v>229</v>
      </c>
      <c r="AQ274" t="s">
        <v>230</v>
      </c>
      <c r="AR274" t="s">
        <v>273</v>
      </c>
      <c r="AS274" t="s">
        <v>294</v>
      </c>
      <c r="AT274" t="s">
        <v>220</v>
      </c>
      <c r="AU274" t="s">
        <v>233</v>
      </c>
      <c r="AV274" t="s">
        <v>1970</v>
      </c>
      <c r="AW274" t="s">
        <v>219</v>
      </c>
      <c r="AX274" t="s">
        <v>1703</v>
      </c>
      <c r="AY274" t="s">
        <v>219</v>
      </c>
      <c r="AZ274" t="s">
        <v>219</v>
      </c>
      <c r="BA274" t="s">
        <v>219</v>
      </c>
      <c r="BB274" t="s">
        <v>219</v>
      </c>
      <c r="BC274" t="s">
        <v>234</v>
      </c>
      <c r="BD274" s="12" t="s">
        <v>1297</v>
      </c>
      <c r="BE274" t="s">
        <v>235</v>
      </c>
      <c r="BF274" t="s">
        <v>1297</v>
      </c>
      <c r="BG274" t="s">
        <v>1297</v>
      </c>
      <c r="BH274" t="s">
        <v>305</v>
      </c>
      <c r="BI274" t="s">
        <v>357</v>
      </c>
      <c r="BJ274" t="s">
        <v>295</v>
      </c>
      <c r="BK274" t="s">
        <v>1297</v>
      </c>
      <c r="BL274" t="s">
        <v>229</v>
      </c>
      <c r="BM274" t="s">
        <v>219</v>
      </c>
      <c r="BN274" t="s">
        <v>360</v>
      </c>
      <c r="BO274" t="s">
        <v>219</v>
      </c>
      <c r="BP274" t="s">
        <v>219</v>
      </c>
      <c r="BQ274" t="s">
        <v>1297</v>
      </c>
      <c r="BR274" t="s">
        <v>240</v>
      </c>
      <c r="BS274" t="s">
        <v>1703</v>
      </c>
      <c r="BT274" t="s">
        <v>1703</v>
      </c>
      <c r="BU274" t="s">
        <v>219</v>
      </c>
      <c r="BV274" t="s">
        <v>241</v>
      </c>
      <c r="BW274" t="s">
        <v>220</v>
      </c>
      <c r="BX274" t="s">
        <v>219</v>
      </c>
      <c r="BY274">
        <v>790491322372</v>
      </c>
      <c r="BZ274" t="s">
        <v>242</v>
      </c>
      <c r="CA274" t="s">
        <v>1703</v>
      </c>
      <c r="CB274" s="14">
        <v>45176.2493334838</v>
      </c>
      <c r="CC274" t="s">
        <v>1703</v>
      </c>
      <c r="CD274" t="s">
        <v>1703</v>
      </c>
      <c r="CE274">
        <f>IFERROR(VLOOKUP(Table2[[#This Row],[Overall Rep Satisfaction]],$CS$2:$CV$21,2,FALSE),"")</f>
        <v>0</v>
      </c>
      <c r="CF274">
        <f>IFERROR(VLOOKUP(Table2[[#This Row],[Overall Rep Satisfaction]],$CS$2:$CV$21,3,FALSE),"")</f>
        <v>0</v>
      </c>
      <c r="CG274">
        <f>IFERROR(VLOOKUP(Table2[[#This Row],[Overall Rep Satisfaction]],$CS$2:$CV$21,4,FALSE),"")</f>
        <v>1</v>
      </c>
      <c r="CH274">
        <f>IFERROR(SUM(Table2[[#This Row],[Promoter]:[Detractor]],),"")</f>
        <v>1</v>
      </c>
      <c r="CI274" t="str">
        <f>TEXT(MONTH(Table2[[#This Row],[Survey Date]]),"##")&amp;" - "&amp;TEXT(Table2[[#This Row],[Survey Date]],"MMMM")</f>
        <v>9 - September</v>
      </c>
      <c r="CJ274" t="str">
        <f>TEXT(Table2[[#This Row],[Survey Date]],"DD-MMMM")</f>
        <v>05-September</v>
      </c>
      <c r="CK274" t="str">
        <f>"WK "&amp;WEEKNUM(Table2[[#This Row],[Survey Date]],1)</f>
        <v>WK 36</v>
      </c>
      <c r="CL274" t="str">
        <f>VLOOKUP(Table2[[#This Row],[ATTUID]],Roster!C:F,4,FALSE)</f>
        <v>Super 6</v>
      </c>
      <c r="CM274" t="str">
        <f>VLOOKUP(Table2[[#This Row],[ATTUID]],Roster!C:J,8,FALSE)</f>
        <v>agent 8</v>
      </c>
      <c r="CN274" t="str">
        <f>VLOOKUP(Table2[[#This Row],[ATTUID]],Roster!C:X,22,FALSE)</f>
        <v>Wave 10 B</v>
      </c>
      <c r="CO274">
        <f>IF(Table2[[#This Row],[Request Resolved]]="Yes",1,0)</f>
        <v>1</v>
      </c>
      <c r="CP274">
        <f>IF(Table2[[#This Row],[Request Resolved]]="No",1,0)</f>
        <v>0</v>
      </c>
    </row>
    <row r="275" spans="1:94" x14ac:dyDescent="0.25">
      <c r="A275" s="35">
        <v>314206</v>
      </c>
      <c r="B275" s="12" t="s">
        <v>1297</v>
      </c>
      <c r="C275" s="12" t="s">
        <v>1297</v>
      </c>
      <c r="D275" s="12" t="s">
        <v>1297</v>
      </c>
      <c r="E275" t="s">
        <v>1211</v>
      </c>
      <c r="F275" t="s">
        <v>1377</v>
      </c>
      <c r="G275" s="35">
        <v>413214</v>
      </c>
      <c r="H275" t="s">
        <v>219</v>
      </c>
      <c r="I275" s="35">
        <v>574329</v>
      </c>
      <c r="J275" t="s">
        <v>219</v>
      </c>
      <c r="K275" s="14">
        <v>45174.784027777801</v>
      </c>
      <c r="L275" s="14">
        <v>45173.5847222222</v>
      </c>
      <c r="M275" s="15" t="s">
        <v>220</v>
      </c>
      <c r="N275" s="15" t="s">
        <v>220</v>
      </c>
      <c r="O275" s="15" t="s">
        <v>220</v>
      </c>
      <c r="P275" s="15" t="s">
        <v>325</v>
      </c>
      <c r="Q275" s="15" t="s">
        <v>219</v>
      </c>
      <c r="R275" s="15" t="s">
        <v>219</v>
      </c>
      <c r="S275" s="15" t="s">
        <v>223</v>
      </c>
      <c r="T275" s="15" t="s">
        <v>221</v>
      </c>
      <c r="U275" s="15" t="s">
        <v>219</v>
      </c>
      <c r="V275" t="s">
        <v>280</v>
      </c>
      <c r="W275" t="s">
        <v>225</v>
      </c>
      <c r="X275" t="s">
        <v>280</v>
      </c>
      <c r="Y275" t="s">
        <v>225</v>
      </c>
      <c r="Z275" t="s">
        <v>226</v>
      </c>
      <c r="AA275" t="s">
        <v>219</v>
      </c>
      <c r="AB275" t="s">
        <v>226</v>
      </c>
      <c r="AC275" t="s">
        <v>219</v>
      </c>
      <c r="AD275" s="12" t="s">
        <v>1297</v>
      </c>
      <c r="AE275" t="s">
        <v>227</v>
      </c>
      <c r="AF275" s="12" t="s">
        <v>1297</v>
      </c>
      <c r="AG275" t="s">
        <v>1703</v>
      </c>
      <c r="AH275" t="s">
        <v>228</v>
      </c>
      <c r="AI275" s="12" t="s">
        <v>1297</v>
      </c>
      <c r="AJ275" s="12" t="s">
        <v>1297</v>
      </c>
      <c r="AK275" s="12" t="s">
        <v>1297</v>
      </c>
      <c r="AL275" s="12" t="s">
        <v>1297</v>
      </c>
      <c r="AM275" s="12" t="s">
        <v>1297</v>
      </c>
      <c r="AN275" t="s">
        <v>219</v>
      </c>
      <c r="AO275" t="s">
        <v>219</v>
      </c>
      <c r="AP275" t="s">
        <v>229</v>
      </c>
      <c r="AQ275" t="s">
        <v>230</v>
      </c>
      <c r="AR275" t="s">
        <v>231</v>
      </c>
      <c r="AS275" t="s">
        <v>232</v>
      </c>
      <c r="AT275" t="s">
        <v>229</v>
      </c>
      <c r="AU275" t="s">
        <v>233</v>
      </c>
      <c r="AV275" t="s">
        <v>1971</v>
      </c>
      <c r="AW275" t="s">
        <v>2368</v>
      </c>
      <c r="AX275" t="s">
        <v>1703</v>
      </c>
      <c r="AY275" t="s">
        <v>219</v>
      </c>
      <c r="AZ275" t="s">
        <v>219</v>
      </c>
      <c r="BA275" t="s">
        <v>219</v>
      </c>
      <c r="BB275" t="s">
        <v>219</v>
      </c>
      <c r="BC275" t="s">
        <v>234</v>
      </c>
      <c r="BD275" s="12" t="s">
        <v>1297</v>
      </c>
      <c r="BE275" t="s">
        <v>725</v>
      </c>
      <c r="BF275" t="s">
        <v>1297</v>
      </c>
      <c r="BG275" t="s">
        <v>1297</v>
      </c>
      <c r="BH275" t="s">
        <v>312</v>
      </c>
      <c r="BI275" t="s">
        <v>335</v>
      </c>
      <c r="BJ275" t="s">
        <v>238</v>
      </c>
      <c r="BK275" t="s">
        <v>1297</v>
      </c>
      <c r="BL275" t="s">
        <v>229</v>
      </c>
      <c r="BM275" t="s">
        <v>219</v>
      </c>
      <c r="BN275" t="s">
        <v>336</v>
      </c>
      <c r="BO275" t="s">
        <v>219</v>
      </c>
      <c r="BP275" t="s">
        <v>219</v>
      </c>
      <c r="BQ275" t="s">
        <v>1297</v>
      </c>
      <c r="BR275" t="s">
        <v>279</v>
      </c>
      <c r="BS275" t="s">
        <v>1703</v>
      </c>
      <c r="BT275" t="s">
        <v>1703</v>
      </c>
      <c r="BU275" t="s">
        <v>219</v>
      </c>
      <c r="BV275" t="s">
        <v>241</v>
      </c>
      <c r="BW275" t="s">
        <v>220</v>
      </c>
      <c r="BX275" t="s">
        <v>219</v>
      </c>
      <c r="BY275">
        <v>790257915471</v>
      </c>
      <c r="BZ275" t="s">
        <v>242</v>
      </c>
      <c r="CA275" t="s">
        <v>1703</v>
      </c>
      <c r="CB275" s="14">
        <v>45176.2493334838</v>
      </c>
      <c r="CC275" t="s">
        <v>1703</v>
      </c>
      <c r="CD275" t="s">
        <v>1703</v>
      </c>
      <c r="CE275">
        <f>IFERROR(VLOOKUP(Table2[[#This Row],[Overall Rep Satisfaction]],$CS$2:$CV$21,2,FALSE),"")</f>
        <v>1</v>
      </c>
      <c r="CF275">
        <f>IFERROR(VLOOKUP(Table2[[#This Row],[Overall Rep Satisfaction]],$CS$2:$CV$21,3,FALSE),"")</f>
        <v>0</v>
      </c>
      <c r="CG275">
        <f>IFERROR(VLOOKUP(Table2[[#This Row],[Overall Rep Satisfaction]],$CS$2:$CV$21,4,FALSE),"")</f>
        <v>0</v>
      </c>
      <c r="CH275">
        <f>IFERROR(SUM(Table2[[#This Row],[Promoter]:[Detractor]],),"")</f>
        <v>1</v>
      </c>
      <c r="CI275" t="str">
        <f>TEXT(MONTH(Table2[[#This Row],[Survey Date]]),"##")&amp;" - "&amp;TEXT(Table2[[#This Row],[Survey Date]],"MMMM")</f>
        <v>9 - September</v>
      </c>
      <c r="CJ275" t="str">
        <f>TEXT(Table2[[#This Row],[Survey Date]],"DD-MMMM")</f>
        <v>05-September</v>
      </c>
      <c r="CK275" t="str">
        <f>"WK "&amp;WEEKNUM(Table2[[#This Row],[Survey Date]],1)</f>
        <v>WK 36</v>
      </c>
      <c r="CL275" t="str">
        <f>VLOOKUP(Table2[[#This Row],[ATTUID]],Roster!C:F,4,FALSE)</f>
        <v>Super 9</v>
      </c>
      <c r="CM275" t="str">
        <f>VLOOKUP(Table2[[#This Row],[ATTUID]],Roster!C:J,8,FALSE)</f>
        <v>agent 80</v>
      </c>
      <c r="CN275" t="str">
        <f>VLOOKUP(Table2[[#This Row],[ATTUID]],Roster!C:X,22,FALSE)</f>
        <v>Wave 27</v>
      </c>
      <c r="CO275">
        <f>IF(Table2[[#This Row],[Request Resolved]]="Yes",1,0)</f>
        <v>1</v>
      </c>
      <c r="CP275">
        <f>IF(Table2[[#This Row],[Request Resolved]]="No",1,0)</f>
        <v>0</v>
      </c>
    </row>
    <row r="276" spans="1:94" x14ac:dyDescent="0.25">
      <c r="A276" s="35">
        <v>593206</v>
      </c>
      <c r="B276" s="12" t="s">
        <v>1297</v>
      </c>
      <c r="C276" s="12" t="s">
        <v>1297</v>
      </c>
      <c r="D276" s="12" t="s">
        <v>1297</v>
      </c>
      <c r="E276" t="s">
        <v>1261</v>
      </c>
      <c r="F276" t="s">
        <v>1432</v>
      </c>
      <c r="G276" s="35">
        <v>633304</v>
      </c>
      <c r="H276" t="s">
        <v>219</v>
      </c>
      <c r="I276" s="35">
        <v>387418</v>
      </c>
      <c r="J276" t="s">
        <v>219</v>
      </c>
      <c r="K276" s="14">
        <v>45174.870138888902</v>
      </c>
      <c r="L276" s="14">
        <v>45173.805555555598</v>
      </c>
      <c r="M276" s="15" t="s">
        <v>220</v>
      </c>
      <c r="N276" s="15" t="s">
        <v>220</v>
      </c>
      <c r="O276" s="15" t="s">
        <v>220</v>
      </c>
      <c r="P276" s="15" t="s">
        <v>316</v>
      </c>
      <c r="Q276" s="15" t="s">
        <v>219</v>
      </c>
      <c r="R276" s="15" t="s">
        <v>219</v>
      </c>
      <c r="S276" s="15" t="s">
        <v>223</v>
      </c>
      <c r="T276" s="15" t="s">
        <v>221</v>
      </c>
      <c r="U276" s="15" t="s">
        <v>219</v>
      </c>
      <c r="V276" t="s">
        <v>263</v>
      </c>
      <c r="W276" t="s">
        <v>225</v>
      </c>
      <c r="X276" t="s">
        <v>263</v>
      </c>
      <c r="Y276" t="s">
        <v>225</v>
      </c>
      <c r="Z276" t="s">
        <v>226</v>
      </c>
      <c r="AA276" t="s">
        <v>219</v>
      </c>
      <c r="AB276" t="s">
        <v>226</v>
      </c>
      <c r="AC276" t="s">
        <v>219</v>
      </c>
      <c r="AD276" s="12" t="s">
        <v>1297</v>
      </c>
      <c r="AE276" t="s">
        <v>227</v>
      </c>
      <c r="AF276" s="12" t="s">
        <v>1297</v>
      </c>
      <c r="AG276" t="s">
        <v>1703</v>
      </c>
      <c r="AH276" t="s">
        <v>228</v>
      </c>
      <c r="AI276" s="12" t="s">
        <v>1297</v>
      </c>
      <c r="AJ276" s="12" t="s">
        <v>1297</v>
      </c>
      <c r="AK276" s="12" t="s">
        <v>1297</v>
      </c>
      <c r="AL276" s="12" t="s">
        <v>1297</v>
      </c>
      <c r="AM276" s="12" t="s">
        <v>1297</v>
      </c>
      <c r="AN276" t="s">
        <v>219</v>
      </c>
      <c r="AO276" t="s">
        <v>219</v>
      </c>
      <c r="AP276" t="s">
        <v>229</v>
      </c>
      <c r="AQ276" t="s">
        <v>230</v>
      </c>
      <c r="AR276" t="s">
        <v>247</v>
      </c>
      <c r="AS276" t="s">
        <v>499</v>
      </c>
      <c r="AT276" t="s">
        <v>220</v>
      </c>
      <c r="AU276" t="s">
        <v>233</v>
      </c>
      <c r="AV276" t="s">
        <v>1972</v>
      </c>
      <c r="AW276" t="s">
        <v>219</v>
      </c>
      <c r="AX276" t="s">
        <v>1703</v>
      </c>
      <c r="AY276" t="s">
        <v>219</v>
      </c>
      <c r="AZ276" t="s">
        <v>219</v>
      </c>
      <c r="BA276" t="s">
        <v>219</v>
      </c>
      <c r="BB276" t="s">
        <v>219</v>
      </c>
      <c r="BC276" t="s">
        <v>234</v>
      </c>
      <c r="BD276" s="12" t="s">
        <v>1297</v>
      </c>
      <c r="BE276" t="s">
        <v>259</v>
      </c>
      <c r="BF276" t="s">
        <v>1297</v>
      </c>
      <c r="BG276" t="s">
        <v>1297</v>
      </c>
      <c r="BH276" t="s">
        <v>305</v>
      </c>
      <c r="BI276" t="s">
        <v>306</v>
      </c>
      <c r="BJ276" t="s">
        <v>346</v>
      </c>
      <c r="BK276" t="s">
        <v>1297</v>
      </c>
      <c r="BL276" t="s">
        <v>229</v>
      </c>
      <c r="BM276" t="s">
        <v>219</v>
      </c>
      <c r="BN276" t="s">
        <v>308</v>
      </c>
      <c r="BO276" t="s">
        <v>219</v>
      </c>
      <c r="BP276" t="s">
        <v>219</v>
      </c>
      <c r="BQ276" t="s">
        <v>1297</v>
      </c>
      <c r="BR276" t="s">
        <v>253</v>
      </c>
      <c r="BS276" t="s">
        <v>1703</v>
      </c>
      <c r="BT276" t="s">
        <v>1703</v>
      </c>
      <c r="BU276" t="s">
        <v>219</v>
      </c>
      <c r="BV276" t="s">
        <v>241</v>
      </c>
      <c r="BW276" t="s">
        <v>220</v>
      </c>
      <c r="BX276" t="s">
        <v>219</v>
      </c>
      <c r="BY276">
        <v>800410652721</v>
      </c>
      <c r="BZ276" t="s">
        <v>242</v>
      </c>
      <c r="CA276" t="s">
        <v>1703</v>
      </c>
      <c r="CB276" s="14">
        <v>45176.2493334838</v>
      </c>
      <c r="CC276" t="s">
        <v>1703</v>
      </c>
      <c r="CD276" t="s">
        <v>1703</v>
      </c>
      <c r="CE276">
        <f>IFERROR(VLOOKUP(Table2[[#This Row],[Overall Rep Satisfaction]],$CS$2:$CV$21,2,FALSE),"")</f>
        <v>1</v>
      </c>
      <c r="CF276">
        <f>IFERROR(VLOOKUP(Table2[[#This Row],[Overall Rep Satisfaction]],$CS$2:$CV$21,3,FALSE),"")</f>
        <v>0</v>
      </c>
      <c r="CG276">
        <f>IFERROR(VLOOKUP(Table2[[#This Row],[Overall Rep Satisfaction]],$CS$2:$CV$21,4,FALSE),"")</f>
        <v>0</v>
      </c>
      <c r="CH276">
        <f>IFERROR(SUM(Table2[[#This Row],[Promoter]:[Detractor]],),"")</f>
        <v>1</v>
      </c>
      <c r="CI276" t="str">
        <f>TEXT(MONTH(Table2[[#This Row],[Survey Date]]),"##")&amp;" - "&amp;TEXT(Table2[[#This Row],[Survey Date]],"MMMM")</f>
        <v>9 - September</v>
      </c>
      <c r="CJ276" t="str">
        <f>TEXT(Table2[[#This Row],[Survey Date]],"DD-MMMM")</f>
        <v>05-September</v>
      </c>
      <c r="CK276" t="str">
        <f>"WK "&amp;WEEKNUM(Table2[[#This Row],[Survey Date]],1)</f>
        <v>WK 36</v>
      </c>
      <c r="CL276" t="str">
        <f>VLOOKUP(Table2[[#This Row],[ATTUID]],Roster!C:F,4,FALSE)</f>
        <v>Super 6</v>
      </c>
      <c r="CM276" t="str">
        <f>VLOOKUP(Table2[[#This Row],[ATTUID]],Roster!C:J,8,FALSE)</f>
        <v>agent 135</v>
      </c>
      <c r="CN276" t="str">
        <f>VLOOKUP(Table2[[#This Row],[ATTUID]],Roster!C:X,22,FALSE)</f>
        <v>Wave 31</v>
      </c>
      <c r="CO276">
        <f>IF(Table2[[#This Row],[Request Resolved]]="Yes",1,0)</f>
        <v>1</v>
      </c>
      <c r="CP276">
        <f>IF(Table2[[#This Row],[Request Resolved]]="No",1,0)</f>
        <v>0</v>
      </c>
    </row>
    <row r="277" spans="1:94" x14ac:dyDescent="0.25">
      <c r="A277" s="35">
        <v>839206</v>
      </c>
      <c r="B277" s="12" t="s">
        <v>1297</v>
      </c>
      <c r="C277" s="12" t="s">
        <v>1297</v>
      </c>
      <c r="D277" s="12" t="s">
        <v>1297</v>
      </c>
      <c r="E277" t="s">
        <v>1279</v>
      </c>
      <c r="F277" t="s">
        <v>1454</v>
      </c>
      <c r="G277" s="35">
        <v>432574</v>
      </c>
      <c r="H277" t="s">
        <v>219</v>
      </c>
      <c r="I277" s="35">
        <v>282243</v>
      </c>
      <c r="J277" t="s">
        <v>219</v>
      </c>
      <c r="K277" s="14">
        <v>45174.880555555603</v>
      </c>
      <c r="L277" s="14">
        <v>45173.631944444402</v>
      </c>
      <c r="M277" s="15" t="s">
        <v>220</v>
      </c>
      <c r="N277" s="15" t="s">
        <v>220</v>
      </c>
      <c r="O277" s="15" t="s">
        <v>220</v>
      </c>
      <c r="P277" s="15" t="s">
        <v>325</v>
      </c>
      <c r="Q277" s="15" t="s">
        <v>726</v>
      </c>
      <c r="R277" s="15" t="s">
        <v>219</v>
      </c>
      <c r="S277" s="15" t="s">
        <v>223</v>
      </c>
      <c r="T277" s="15" t="s">
        <v>221</v>
      </c>
      <c r="U277" s="15" t="s">
        <v>219</v>
      </c>
      <c r="V277" t="s">
        <v>280</v>
      </c>
      <c r="W277" t="s">
        <v>225</v>
      </c>
      <c r="X277" t="s">
        <v>280</v>
      </c>
      <c r="Y277" t="s">
        <v>225</v>
      </c>
      <c r="Z277" t="s">
        <v>226</v>
      </c>
      <c r="AA277" t="s">
        <v>219</v>
      </c>
      <c r="AB277" t="s">
        <v>226</v>
      </c>
      <c r="AC277" t="s">
        <v>219</v>
      </c>
      <c r="AD277" s="12" t="s">
        <v>1297</v>
      </c>
      <c r="AE277" t="s">
        <v>227</v>
      </c>
      <c r="AF277" s="12" t="s">
        <v>1297</v>
      </c>
      <c r="AG277" t="s">
        <v>1703</v>
      </c>
      <c r="AH277" t="s">
        <v>228</v>
      </c>
      <c r="AI277" s="12" t="s">
        <v>1297</v>
      </c>
      <c r="AJ277" s="12" t="s">
        <v>1297</v>
      </c>
      <c r="AK277" s="12" t="s">
        <v>1297</v>
      </c>
      <c r="AL277" s="12" t="s">
        <v>1297</v>
      </c>
      <c r="AM277" s="12" t="s">
        <v>1297</v>
      </c>
      <c r="AN277" t="s">
        <v>219</v>
      </c>
      <c r="AO277" t="s">
        <v>219</v>
      </c>
      <c r="AP277" t="s">
        <v>229</v>
      </c>
      <c r="AQ277" t="s">
        <v>230</v>
      </c>
      <c r="AR277" t="s">
        <v>281</v>
      </c>
      <c r="AS277" t="s">
        <v>282</v>
      </c>
      <c r="AT277" t="s">
        <v>220</v>
      </c>
      <c r="AU277" t="s">
        <v>233</v>
      </c>
      <c r="AV277" t="s">
        <v>1973</v>
      </c>
      <c r="AW277" t="s">
        <v>219</v>
      </c>
      <c r="AX277" t="s">
        <v>1703</v>
      </c>
      <c r="AY277" t="s">
        <v>219</v>
      </c>
      <c r="AZ277" t="s">
        <v>219</v>
      </c>
      <c r="BA277" t="s">
        <v>219</v>
      </c>
      <c r="BB277" t="s">
        <v>219</v>
      </c>
      <c r="BC277" t="s">
        <v>234</v>
      </c>
      <c r="BD277" s="12" t="s">
        <v>1297</v>
      </c>
      <c r="BE277" t="s">
        <v>304</v>
      </c>
      <c r="BF277" t="s">
        <v>1297</v>
      </c>
      <c r="BG277" t="s">
        <v>1297</v>
      </c>
      <c r="BH277" t="s">
        <v>236</v>
      </c>
      <c r="BI277" t="s">
        <v>501</v>
      </c>
      <c r="BJ277" t="s">
        <v>288</v>
      </c>
      <c r="BK277" t="s">
        <v>1297</v>
      </c>
      <c r="BL277" t="s">
        <v>229</v>
      </c>
      <c r="BM277" t="s">
        <v>219</v>
      </c>
      <c r="BN277" t="s">
        <v>252</v>
      </c>
      <c r="BO277" t="s">
        <v>219</v>
      </c>
      <c r="BP277" t="s">
        <v>219</v>
      </c>
      <c r="BQ277" t="s">
        <v>1297</v>
      </c>
      <c r="BR277" t="s">
        <v>240</v>
      </c>
      <c r="BS277" t="s">
        <v>1703</v>
      </c>
      <c r="BT277" t="s">
        <v>1703</v>
      </c>
      <c r="BU277" t="s">
        <v>219</v>
      </c>
      <c r="BV277" t="s">
        <v>241</v>
      </c>
      <c r="BW277" t="s">
        <v>220</v>
      </c>
      <c r="BX277" t="s">
        <v>219</v>
      </c>
      <c r="BY277">
        <v>790027941648</v>
      </c>
      <c r="BZ277" t="s">
        <v>242</v>
      </c>
      <c r="CA277" t="s">
        <v>1703</v>
      </c>
      <c r="CB277" s="14">
        <v>45175.237168321801</v>
      </c>
      <c r="CC277" t="s">
        <v>1703</v>
      </c>
      <c r="CD277" t="s">
        <v>1703</v>
      </c>
      <c r="CE277">
        <f>IFERROR(VLOOKUP(Table2[[#This Row],[Overall Rep Satisfaction]],$CS$2:$CV$21,2,FALSE),"")</f>
        <v>1</v>
      </c>
      <c r="CF277">
        <f>IFERROR(VLOOKUP(Table2[[#This Row],[Overall Rep Satisfaction]],$CS$2:$CV$21,3,FALSE),"")</f>
        <v>0</v>
      </c>
      <c r="CG277">
        <f>IFERROR(VLOOKUP(Table2[[#This Row],[Overall Rep Satisfaction]],$CS$2:$CV$21,4,FALSE),"")</f>
        <v>0</v>
      </c>
      <c r="CH277">
        <f>IFERROR(SUM(Table2[[#This Row],[Promoter]:[Detractor]],),"")</f>
        <v>1</v>
      </c>
      <c r="CI277" t="str">
        <f>TEXT(MONTH(Table2[[#This Row],[Survey Date]]),"##")&amp;" - "&amp;TEXT(Table2[[#This Row],[Survey Date]],"MMMM")</f>
        <v>9 - September</v>
      </c>
      <c r="CJ277" t="str">
        <f>TEXT(Table2[[#This Row],[Survey Date]],"DD-MMMM")</f>
        <v>05-September</v>
      </c>
      <c r="CK277" t="str">
        <f>"WK "&amp;WEEKNUM(Table2[[#This Row],[Survey Date]],1)</f>
        <v>WK 36</v>
      </c>
      <c r="CL277" t="str">
        <f>VLOOKUP(Table2[[#This Row],[ATTUID]],Roster!C:F,4,FALSE)</f>
        <v>Super 1</v>
      </c>
      <c r="CM277" t="str">
        <f>VLOOKUP(Table2[[#This Row],[ATTUID]],Roster!C:J,8,FALSE)</f>
        <v>agent 157</v>
      </c>
      <c r="CN277" t="str">
        <f>VLOOKUP(Table2[[#This Row],[ATTUID]],Roster!C:X,22,FALSE)</f>
        <v>Wave 7</v>
      </c>
      <c r="CO277">
        <f>IF(Table2[[#This Row],[Request Resolved]]="Yes",1,0)</f>
        <v>1</v>
      </c>
      <c r="CP277">
        <f>IF(Table2[[#This Row],[Request Resolved]]="No",1,0)</f>
        <v>0</v>
      </c>
    </row>
    <row r="278" spans="1:94" x14ac:dyDescent="0.25">
      <c r="A278" s="35">
        <v>118206</v>
      </c>
      <c r="B278" s="12" t="s">
        <v>1297</v>
      </c>
      <c r="C278" s="12" t="s">
        <v>1297</v>
      </c>
      <c r="D278" s="12" t="s">
        <v>1297</v>
      </c>
      <c r="E278" t="s">
        <v>1214</v>
      </c>
      <c r="F278" t="s">
        <v>1380</v>
      </c>
      <c r="G278" s="35">
        <v>235662</v>
      </c>
      <c r="H278" t="s">
        <v>219</v>
      </c>
      <c r="I278" s="35">
        <v>991578</v>
      </c>
      <c r="J278" t="s">
        <v>219</v>
      </c>
      <c r="K278" s="14">
        <v>45174.918055555601</v>
      </c>
      <c r="L278" s="14">
        <v>45173.4819444444</v>
      </c>
      <c r="M278" s="15" t="s">
        <v>220</v>
      </c>
      <c r="N278" s="15" t="s">
        <v>220</v>
      </c>
      <c r="O278" s="15" t="s">
        <v>220</v>
      </c>
      <c r="P278" s="15" t="s">
        <v>334</v>
      </c>
      <c r="Q278" s="15" t="s">
        <v>727</v>
      </c>
      <c r="R278" s="15" t="s">
        <v>219</v>
      </c>
      <c r="S278" s="15" t="s">
        <v>223</v>
      </c>
      <c r="T278" s="15" t="s">
        <v>221</v>
      </c>
      <c r="U278" s="15" t="s">
        <v>219</v>
      </c>
      <c r="V278" t="s">
        <v>309</v>
      </c>
      <c r="W278" t="s">
        <v>225</v>
      </c>
      <c r="X278" t="s">
        <v>309</v>
      </c>
      <c r="Y278" t="s">
        <v>225</v>
      </c>
      <c r="Z278" t="s">
        <v>226</v>
      </c>
      <c r="AA278" t="s">
        <v>219</v>
      </c>
      <c r="AB278" t="s">
        <v>226</v>
      </c>
      <c r="AC278" t="s">
        <v>219</v>
      </c>
      <c r="AD278" s="12" t="s">
        <v>1297</v>
      </c>
      <c r="AE278" t="s">
        <v>227</v>
      </c>
      <c r="AF278" s="12" t="s">
        <v>1297</v>
      </c>
      <c r="AG278" t="s">
        <v>1703</v>
      </c>
      <c r="AH278" t="s">
        <v>228</v>
      </c>
      <c r="AI278" s="12" t="s">
        <v>1297</v>
      </c>
      <c r="AJ278" s="12" t="s">
        <v>1297</v>
      </c>
      <c r="AK278" s="12" t="s">
        <v>1297</v>
      </c>
      <c r="AL278" s="12" t="s">
        <v>1297</v>
      </c>
      <c r="AM278" s="12" t="s">
        <v>1297</v>
      </c>
      <c r="AN278" t="s">
        <v>219</v>
      </c>
      <c r="AO278" t="s">
        <v>219</v>
      </c>
      <c r="AP278" t="s">
        <v>229</v>
      </c>
      <c r="AQ278" t="s">
        <v>230</v>
      </c>
      <c r="AR278" t="s">
        <v>273</v>
      </c>
      <c r="AS278" t="s">
        <v>528</v>
      </c>
      <c r="AT278" t="s">
        <v>220</v>
      </c>
      <c r="AU278" t="s">
        <v>233</v>
      </c>
      <c r="AV278" t="s">
        <v>1974</v>
      </c>
      <c r="AW278" t="s">
        <v>219</v>
      </c>
      <c r="AX278" t="s">
        <v>1703</v>
      </c>
      <c r="AY278" t="s">
        <v>219</v>
      </c>
      <c r="AZ278" t="s">
        <v>219</v>
      </c>
      <c r="BA278" t="s">
        <v>219</v>
      </c>
      <c r="BB278" t="s">
        <v>219</v>
      </c>
      <c r="BC278" t="s">
        <v>234</v>
      </c>
      <c r="BD278" s="12" t="s">
        <v>1297</v>
      </c>
      <c r="BE278" t="s">
        <v>267</v>
      </c>
      <c r="BF278" t="s">
        <v>1297</v>
      </c>
      <c r="BG278" t="s">
        <v>1297</v>
      </c>
      <c r="BH278" t="s">
        <v>300</v>
      </c>
      <c r="BI278" t="s">
        <v>301</v>
      </c>
      <c r="BJ278" t="s">
        <v>353</v>
      </c>
      <c r="BK278" t="s">
        <v>1297</v>
      </c>
      <c r="BL278" t="s">
        <v>229</v>
      </c>
      <c r="BM278" t="s">
        <v>219</v>
      </c>
      <c r="BN278" t="s">
        <v>322</v>
      </c>
      <c r="BO278" t="s">
        <v>219</v>
      </c>
      <c r="BP278" t="s">
        <v>219</v>
      </c>
      <c r="BQ278" t="s">
        <v>1297</v>
      </c>
      <c r="BR278" t="s">
        <v>279</v>
      </c>
      <c r="BS278" t="s">
        <v>1703</v>
      </c>
      <c r="BT278" t="s">
        <v>1703</v>
      </c>
      <c r="BU278" t="s">
        <v>219</v>
      </c>
      <c r="BV278" t="s">
        <v>241</v>
      </c>
      <c r="BW278" t="s">
        <v>220</v>
      </c>
      <c r="BX278" t="s">
        <v>219</v>
      </c>
      <c r="BY278">
        <v>800447121422</v>
      </c>
      <c r="BZ278" t="s">
        <v>242</v>
      </c>
      <c r="CA278" t="s">
        <v>1703</v>
      </c>
      <c r="CB278" s="14">
        <v>45175.237168321801</v>
      </c>
      <c r="CC278" t="s">
        <v>1703</v>
      </c>
      <c r="CD278" t="s">
        <v>1703</v>
      </c>
      <c r="CE278">
        <f>IFERROR(VLOOKUP(Table2[[#This Row],[Overall Rep Satisfaction]],$CS$2:$CV$21,2,FALSE),"")</f>
        <v>1</v>
      </c>
      <c r="CF278">
        <f>IFERROR(VLOOKUP(Table2[[#This Row],[Overall Rep Satisfaction]],$CS$2:$CV$21,3,FALSE),"")</f>
        <v>0</v>
      </c>
      <c r="CG278">
        <f>IFERROR(VLOOKUP(Table2[[#This Row],[Overall Rep Satisfaction]],$CS$2:$CV$21,4,FALSE),"")</f>
        <v>0</v>
      </c>
      <c r="CH278">
        <f>IFERROR(SUM(Table2[[#This Row],[Promoter]:[Detractor]],),"")</f>
        <v>1</v>
      </c>
      <c r="CI278" t="str">
        <f>TEXT(MONTH(Table2[[#This Row],[Survey Date]]),"##")&amp;" - "&amp;TEXT(Table2[[#This Row],[Survey Date]],"MMMM")</f>
        <v>9 - September</v>
      </c>
      <c r="CJ278" t="str">
        <f>TEXT(Table2[[#This Row],[Survey Date]],"DD-MMMM")</f>
        <v>05-September</v>
      </c>
      <c r="CK278" t="str">
        <f>"WK "&amp;WEEKNUM(Table2[[#This Row],[Survey Date]],1)</f>
        <v>WK 36</v>
      </c>
      <c r="CL278" t="str">
        <f>VLOOKUP(Table2[[#This Row],[ATTUID]],Roster!C:F,4,FALSE)</f>
        <v>Super 4</v>
      </c>
      <c r="CM278" t="str">
        <f>VLOOKUP(Table2[[#This Row],[ATTUID]],Roster!C:J,8,FALSE)</f>
        <v>agent 83</v>
      </c>
      <c r="CN278" t="str">
        <f>VLOOKUP(Table2[[#This Row],[ATTUID]],Roster!C:X,22,FALSE)</f>
        <v>Wave 28</v>
      </c>
      <c r="CO278">
        <f>IF(Table2[[#This Row],[Request Resolved]]="Yes",1,0)</f>
        <v>1</v>
      </c>
      <c r="CP278">
        <f>IF(Table2[[#This Row],[Request Resolved]]="No",1,0)</f>
        <v>0</v>
      </c>
    </row>
    <row r="279" spans="1:94" x14ac:dyDescent="0.25">
      <c r="A279" s="35">
        <v>119206</v>
      </c>
      <c r="B279" s="12" t="s">
        <v>1297</v>
      </c>
      <c r="C279" s="12" t="s">
        <v>1297</v>
      </c>
      <c r="D279" s="12" t="s">
        <v>1297</v>
      </c>
      <c r="E279" t="s">
        <v>1196</v>
      </c>
      <c r="F279" t="s">
        <v>1361</v>
      </c>
      <c r="G279" s="35">
        <v>916979</v>
      </c>
      <c r="H279" t="s">
        <v>219</v>
      </c>
      <c r="I279" s="35">
        <v>143144</v>
      </c>
      <c r="J279" t="s">
        <v>219</v>
      </c>
      <c r="K279" s="14">
        <v>45175.019444444399</v>
      </c>
      <c r="L279" s="14">
        <v>45173.822916666701</v>
      </c>
      <c r="M279" s="15" t="s">
        <v>220</v>
      </c>
      <c r="N279" s="15" t="s">
        <v>220</v>
      </c>
      <c r="O279" s="15" t="s">
        <v>220</v>
      </c>
      <c r="P279" s="15" t="s">
        <v>223</v>
      </c>
      <c r="Q279" s="15" t="s">
        <v>728</v>
      </c>
      <c r="R279" s="15" t="s">
        <v>219</v>
      </c>
      <c r="S279" s="15" t="s">
        <v>223</v>
      </c>
      <c r="T279" s="15" t="s">
        <v>221</v>
      </c>
      <c r="U279" s="15" t="s">
        <v>219</v>
      </c>
      <c r="V279" t="s">
        <v>265</v>
      </c>
      <c r="W279" t="s">
        <v>225</v>
      </c>
      <c r="X279" t="s">
        <v>265</v>
      </c>
      <c r="Y279" t="s">
        <v>225</v>
      </c>
      <c r="Z279" t="s">
        <v>226</v>
      </c>
      <c r="AA279" t="s">
        <v>219</v>
      </c>
      <c r="AB279" t="s">
        <v>226</v>
      </c>
      <c r="AC279" t="s">
        <v>219</v>
      </c>
      <c r="AD279" s="12" t="s">
        <v>1297</v>
      </c>
      <c r="AE279" t="s">
        <v>227</v>
      </c>
      <c r="AF279" s="12" t="s">
        <v>1297</v>
      </c>
      <c r="AG279" t="s">
        <v>1703</v>
      </c>
      <c r="AH279" t="s">
        <v>228</v>
      </c>
      <c r="AI279" s="12" t="s">
        <v>1297</v>
      </c>
      <c r="AJ279" s="12" t="s">
        <v>1297</v>
      </c>
      <c r="AK279" s="12" t="s">
        <v>1297</v>
      </c>
      <c r="AL279" s="12" t="s">
        <v>1297</v>
      </c>
      <c r="AM279" s="12" t="s">
        <v>1297</v>
      </c>
      <c r="AN279" t="s">
        <v>219</v>
      </c>
      <c r="AO279" t="s">
        <v>219</v>
      </c>
      <c r="AP279" t="s">
        <v>229</v>
      </c>
      <c r="AQ279" t="s">
        <v>230</v>
      </c>
      <c r="AR279" t="s">
        <v>231</v>
      </c>
      <c r="AS279" t="s">
        <v>232</v>
      </c>
      <c r="AT279" t="s">
        <v>220</v>
      </c>
      <c r="AU279" t="s">
        <v>233</v>
      </c>
      <c r="AV279" t="s">
        <v>1975</v>
      </c>
      <c r="AW279" t="s">
        <v>219</v>
      </c>
      <c r="AX279" t="s">
        <v>1703</v>
      </c>
      <c r="AY279" t="s">
        <v>219</v>
      </c>
      <c r="AZ279" t="s">
        <v>219</v>
      </c>
      <c r="BA279" t="s">
        <v>219</v>
      </c>
      <c r="BB279" t="s">
        <v>219</v>
      </c>
      <c r="BC279" t="s">
        <v>234</v>
      </c>
      <c r="BD279" s="12" t="s">
        <v>1297</v>
      </c>
      <c r="BE279" t="s">
        <v>259</v>
      </c>
      <c r="BF279" t="s">
        <v>1297</v>
      </c>
      <c r="BG279" t="s">
        <v>1297</v>
      </c>
      <c r="BH279" t="s">
        <v>260</v>
      </c>
      <c r="BI279" t="s">
        <v>260</v>
      </c>
      <c r="BJ279" t="s">
        <v>388</v>
      </c>
      <c r="BK279" t="s">
        <v>1297</v>
      </c>
      <c r="BL279" t="s">
        <v>229</v>
      </c>
      <c r="BM279" t="s">
        <v>219</v>
      </c>
      <c r="BN279" t="s">
        <v>363</v>
      </c>
      <c r="BO279" t="s">
        <v>219</v>
      </c>
      <c r="BP279" t="s">
        <v>219</v>
      </c>
      <c r="BQ279" t="s">
        <v>1297</v>
      </c>
      <c r="BR279" t="s">
        <v>279</v>
      </c>
      <c r="BS279" t="s">
        <v>1703</v>
      </c>
      <c r="BT279" t="s">
        <v>1703</v>
      </c>
      <c r="BU279" t="s">
        <v>219</v>
      </c>
      <c r="BV279" t="s">
        <v>241</v>
      </c>
      <c r="BW279" t="s">
        <v>220</v>
      </c>
      <c r="BX279" t="s">
        <v>219</v>
      </c>
      <c r="BY279">
        <v>790226086753</v>
      </c>
      <c r="BZ279" t="s">
        <v>242</v>
      </c>
      <c r="CA279" t="s">
        <v>1703</v>
      </c>
      <c r="CB279" s="14">
        <v>45175.237168321801</v>
      </c>
      <c r="CC279" t="s">
        <v>1703</v>
      </c>
      <c r="CD279" t="s">
        <v>1703</v>
      </c>
      <c r="CE279">
        <f>IFERROR(VLOOKUP(Table2[[#This Row],[Overall Rep Satisfaction]],$CS$2:$CV$21,2,FALSE),"")</f>
        <v>1</v>
      </c>
      <c r="CF279">
        <f>IFERROR(VLOOKUP(Table2[[#This Row],[Overall Rep Satisfaction]],$CS$2:$CV$21,3,FALSE),"")</f>
        <v>0</v>
      </c>
      <c r="CG279">
        <f>IFERROR(VLOOKUP(Table2[[#This Row],[Overall Rep Satisfaction]],$CS$2:$CV$21,4,FALSE),"")</f>
        <v>0</v>
      </c>
      <c r="CH279">
        <f>IFERROR(SUM(Table2[[#This Row],[Promoter]:[Detractor]],),"")</f>
        <v>1</v>
      </c>
      <c r="CI279" t="str">
        <f>TEXT(MONTH(Table2[[#This Row],[Survey Date]]),"##")&amp;" - "&amp;TEXT(Table2[[#This Row],[Survey Date]],"MMMM")</f>
        <v>9 - September</v>
      </c>
      <c r="CJ279" t="str">
        <f>TEXT(Table2[[#This Row],[Survey Date]],"DD-MMMM")</f>
        <v>06-September</v>
      </c>
      <c r="CK279" t="str">
        <f>"WK "&amp;WEEKNUM(Table2[[#This Row],[Survey Date]],1)</f>
        <v>WK 36</v>
      </c>
      <c r="CL279" t="str">
        <f>VLOOKUP(Table2[[#This Row],[ATTUID]],Roster!C:F,4,FALSE)</f>
        <v>Super 9</v>
      </c>
      <c r="CM279" t="str">
        <f>VLOOKUP(Table2[[#This Row],[ATTUID]],Roster!C:J,8,FALSE)</f>
        <v>agent 64</v>
      </c>
      <c r="CN279" t="str">
        <f>VLOOKUP(Table2[[#This Row],[ATTUID]],Roster!C:X,22,FALSE)</f>
        <v>Wave 25</v>
      </c>
      <c r="CO279">
        <f>IF(Table2[[#This Row],[Request Resolved]]="Yes",1,0)</f>
        <v>1</v>
      </c>
      <c r="CP279">
        <f>IF(Table2[[#This Row],[Request Resolved]]="No",1,0)</f>
        <v>0</v>
      </c>
    </row>
    <row r="280" spans="1:94" x14ac:dyDescent="0.25">
      <c r="A280" s="35">
        <v>187206</v>
      </c>
      <c r="B280" s="12" t="s">
        <v>1297</v>
      </c>
      <c r="C280" s="12" t="s">
        <v>1297</v>
      </c>
      <c r="D280" s="12" t="s">
        <v>1297</v>
      </c>
      <c r="E280" t="s">
        <v>1140</v>
      </c>
      <c r="F280" t="s">
        <v>1305</v>
      </c>
      <c r="G280" s="35">
        <v>350502</v>
      </c>
      <c r="H280" t="s">
        <v>219</v>
      </c>
      <c r="I280" s="35">
        <v>523545</v>
      </c>
      <c r="J280" t="s">
        <v>219</v>
      </c>
      <c r="K280" s="14">
        <v>45175.159027777801</v>
      </c>
      <c r="L280" s="14">
        <v>45173.481249999997</v>
      </c>
      <c r="M280" s="15" t="s">
        <v>220</v>
      </c>
      <c r="N280" s="15" t="s">
        <v>220</v>
      </c>
      <c r="O280" s="15" t="s">
        <v>220</v>
      </c>
      <c r="P280" s="15" t="s">
        <v>729</v>
      </c>
      <c r="Q280" s="15" t="s">
        <v>730</v>
      </c>
      <c r="R280" s="15" t="s">
        <v>219</v>
      </c>
      <c r="S280" s="15" t="s">
        <v>223</v>
      </c>
      <c r="T280" s="15" t="s">
        <v>221</v>
      </c>
      <c r="U280" s="15" t="s">
        <v>219</v>
      </c>
      <c r="V280" t="s">
        <v>265</v>
      </c>
      <c r="W280" t="s">
        <v>225</v>
      </c>
      <c r="X280" t="s">
        <v>265</v>
      </c>
      <c r="Y280" t="s">
        <v>225</v>
      </c>
      <c r="Z280" t="s">
        <v>226</v>
      </c>
      <c r="AA280" t="s">
        <v>219</v>
      </c>
      <c r="AB280" t="s">
        <v>226</v>
      </c>
      <c r="AC280" t="s">
        <v>219</v>
      </c>
      <c r="AD280" s="12" t="s">
        <v>1297</v>
      </c>
      <c r="AE280" t="s">
        <v>227</v>
      </c>
      <c r="AF280" s="12" t="s">
        <v>1297</v>
      </c>
      <c r="AG280" t="s">
        <v>1703</v>
      </c>
      <c r="AH280" t="s">
        <v>228</v>
      </c>
      <c r="AI280" s="12" t="s">
        <v>1297</v>
      </c>
      <c r="AJ280" s="12" t="s">
        <v>1297</v>
      </c>
      <c r="AK280" s="12" t="s">
        <v>1297</v>
      </c>
      <c r="AL280" s="12" t="s">
        <v>1297</v>
      </c>
      <c r="AM280" s="12" t="s">
        <v>1297</v>
      </c>
      <c r="AN280" t="s">
        <v>219</v>
      </c>
      <c r="AO280" t="s">
        <v>219</v>
      </c>
      <c r="AP280" t="s">
        <v>229</v>
      </c>
      <c r="AQ280" t="s">
        <v>230</v>
      </c>
      <c r="AR280" t="s">
        <v>273</v>
      </c>
      <c r="AS280" t="s">
        <v>327</v>
      </c>
      <c r="AT280" t="s">
        <v>220</v>
      </c>
      <c r="AU280" t="s">
        <v>233</v>
      </c>
      <c r="AV280" t="s">
        <v>1976</v>
      </c>
      <c r="AW280" t="s">
        <v>219</v>
      </c>
      <c r="AX280" t="s">
        <v>1703</v>
      </c>
      <c r="AY280" t="s">
        <v>219</v>
      </c>
      <c r="AZ280" t="s">
        <v>219</v>
      </c>
      <c r="BA280" t="s">
        <v>219</v>
      </c>
      <c r="BB280" t="s">
        <v>219</v>
      </c>
      <c r="BC280" t="s">
        <v>234</v>
      </c>
      <c r="BD280" s="12" t="s">
        <v>1297</v>
      </c>
      <c r="BE280" t="s">
        <v>267</v>
      </c>
      <c r="BF280" t="s">
        <v>1297</v>
      </c>
      <c r="BG280" t="s">
        <v>1297</v>
      </c>
      <c r="BH280" t="s">
        <v>397</v>
      </c>
      <c r="BI280" t="s">
        <v>398</v>
      </c>
      <c r="BJ280" t="s">
        <v>329</v>
      </c>
      <c r="BK280" t="s">
        <v>1297</v>
      </c>
      <c r="BL280" t="s">
        <v>229</v>
      </c>
      <c r="BM280" t="s">
        <v>219</v>
      </c>
      <c r="BN280" t="s">
        <v>399</v>
      </c>
      <c r="BO280" t="s">
        <v>219</v>
      </c>
      <c r="BP280" t="s">
        <v>219</v>
      </c>
      <c r="BQ280" t="s">
        <v>1297</v>
      </c>
      <c r="BR280" t="s">
        <v>240</v>
      </c>
      <c r="BS280" t="s">
        <v>1703</v>
      </c>
      <c r="BT280" t="s">
        <v>1703</v>
      </c>
      <c r="BU280" t="s">
        <v>219</v>
      </c>
      <c r="BV280" t="s">
        <v>241</v>
      </c>
      <c r="BW280" t="s">
        <v>220</v>
      </c>
      <c r="BX280" t="s">
        <v>219</v>
      </c>
      <c r="BY280">
        <v>800221498695</v>
      </c>
      <c r="BZ280" t="s">
        <v>242</v>
      </c>
      <c r="CA280" t="s">
        <v>1703</v>
      </c>
      <c r="CB280" s="14">
        <v>45176.2493334838</v>
      </c>
      <c r="CC280" t="s">
        <v>1703</v>
      </c>
      <c r="CD280" t="s">
        <v>1703</v>
      </c>
      <c r="CE280">
        <f>IFERROR(VLOOKUP(Table2[[#This Row],[Overall Rep Satisfaction]],$CS$2:$CV$21,2,FALSE),"")</f>
        <v>1</v>
      </c>
      <c r="CF280">
        <f>IFERROR(VLOOKUP(Table2[[#This Row],[Overall Rep Satisfaction]],$CS$2:$CV$21,3,FALSE),"")</f>
        <v>0</v>
      </c>
      <c r="CG280">
        <f>IFERROR(VLOOKUP(Table2[[#This Row],[Overall Rep Satisfaction]],$CS$2:$CV$21,4,FALSE),"")</f>
        <v>0</v>
      </c>
      <c r="CH280">
        <f>IFERROR(SUM(Table2[[#This Row],[Promoter]:[Detractor]],),"")</f>
        <v>1</v>
      </c>
      <c r="CI280" t="str">
        <f>TEXT(MONTH(Table2[[#This Row],[Survey Date]]),"##")&amp;" - "&amp;TEXT(Table2[[#This Row],[Survey Date]],"MMMM")</f>
        <v>9 - September</v>
      </c>
      <c r="CJ280" t="str">
        <f>TEXT(Table2[[#This Row],[Survey Date]],"DD-MMMM")</f>
        <v>06-September</v>
      </c>
      <c r="CK280" t="str">
        <f>"WK "&amp;WEEKNUM(Table2[[#This Row],[Survey Date]],1)</f>
        <v>WK 36</v>
      </c>
      <c r="CL280" t="str">
        <f>VLOOKUP(Table2[[#This Row],[ATTUID]],Roster!C:F,4,FALSE)</f>
        <v>Super 6</v>
      </c>
      <c r="CM280" t="str">
        <f>VLOOKUP(Table2[[#This Row],[ATTUID]],Roster!C:J,8,FALSE)</f>
        <v>agent 8</v>
      </c>
      <c r="CN280" t="str">
        <f>VLOOKUP(Table2[[#This Row],[ATTUID]],Roster!C:X,22,FALSE)</f>
        <v>Wave 10 B</v>
      </c>
      <c r="CO280">
        <f>IF(Table2[[#This Row],[Request Resolved]]="Yes",1,0)</f>
        <v>1</v>
      </c>
      <c r="CP280">
        <f>IF(Table2[[#This Row],[Request Resolved]]="No",1,0)</f>
        <v>0</v>
      </c>
    </row>
    <row r="281" spans="1:94" x14ac:dyDescent="0.25">
      <c r="A281" s="35">
        <v>624206</v>
      </c>
      <c r="B281" s="12" t="s">
        <v>1297</v>
      </c>
      <c r="C281" s="12" t="s">
        <v>1297</v>
      </c>
      <c r="D281" s="12" t="s">
        <v>1297</v>
      </c>
      <c r="E281" t="s">
        <v>1269</v>
      </c>
      <c r="F281" t="s">
        <v>1441</v>
      </c>
      <c r="G281" s="35">
        <v>143606</v>
      </c>
      <c r="H281" t="s">
        <v>219</v>
      </c>
      <c r="I281" s="35">
        <v>572545</v>
      </c>
      <c r="J281" t="s">
        <v>219</v>
      </c>
      <c r="K281" s="14">
        <v>45175.405555555597</v>
      </c>
      <c r="L281" s="14">
        <v>45174.606249999997</v>
      </c>
      <c r="M281" s="15" t="s">
        <v>220</v>
      </c>
      <c r="N281" s="15" t="s">
        <v>229</v>
      </c>
      <c r="O281" s="15" t="s">
        <v>220</v>
      </c>
      <c r="P281" s="15" t="s">
        <v>392</v>
      </c>
      <c r="Q281" s="15" t="s">
        <v>731</v>
      </c>
      <c r="R281" s="15" t="s">
        <v>219</v>
      </c>
      <c r="S281" s="15" t="s">
        <v>221</v>
      </c>
      <c r="T281" s="15" t="s">
        <v>316</v>
      </c>
      <c r="U281" s="15" t="s">
        <v>219</v>
      </c>
      <c r="V281" t="s">
        <v>290</v>
      </c>
      <c r="W281" t="s">
        <v>254</v>
      </c>
      <c r="X281" t="s">
        <v>290</v>
      </c>
      <c r="Y281" t="s">
        <v>254</v>
      </c>
      <c r="Z281" t="s">
        <v>317</v>
      </c>
      <c r="AA281" t="s">
        <v>219</v>
      </c>
      <c r="AB281" t="s">
        <v>317</v>
      </c>
      <c r="AC281" t="s">
        <v>219</v>
      </c>
      <c r="AD281" s="12" t="s">
        <v>1297</v>
      </c>
      <c r="AE281" t="s">
        <v>227</v>
      </c>
      <c r="AF281" s="12" t="s">
        <v>1297</v>
      </c>
      <c r="AG281" t="s">
        <v>1703</v>
      </c>
      <c r="AH281" t="s">
        <v>228</v>
      </c>
      <c r="AI281" s="12" t="s">
        <v>1297</v>
      </c>
      <c r="AJ281" s="12" t="s">
        <v>1297</v>
      </c>
      <c r="AK281" s="12" t="s">
        <v>1297</v>
      </c>
      <c r="AL281" s="12" t="s">
        <v>1297</v>
      </c>
      <c r="AM281" s="12" t="s">
        <v>1297</v>
      </c>
      <c r="AN281" t="s">
        <v>219</v>
      </c>
      <c r="AO281" t="s">
        <v>219</v>
      </c>
      <c r="AP281" t="s">
        <v>229</v>
      </c>
      <c r="AQ281" t="s">
        <v>230</v>
      </c>
      <c r="AR281" t="s">
        <v>273</v>
      </c>
      <c r="AS281" t="s">
        <v>327</v>
      </c>
      <c r="AT281" t="s">
        <v>220</v>
      </c>
      <c r="AU281" t="s">
        <v>233</v>
      </c>
      <c r="AV281" t="s">
        <v>1977</v>
      </c>
      <c r="AW281" t="s">
        <v>219</v>
      </c>
      <c r="AX281" t="s">
        <v>1703</v>
      </c>
      <c r="AY281" t="s">
        <v>219</v>
      </c>
      <c r="AZ281" t="s">
        <v>219</v>
      </c>
      <c r="BA281" t="s">
        <v>219</v>
      </c>
      <c r="BB281" t="s">
        <v>219</v>
      </c>
      <c r="BC281" t="s">
        <v>234</v>
      </c>
      <c r="BD281" s="12" t="s">
        <v>1297</v>
      </c>
      <c r="BE281" t="s">
        <v>267</v>
      </c>
      <c r="BF281" t="s">
        <v>1297</v>
      </c>
      <c r="BG281" t="s">
        <v>1297</v>
      </c>
      <c r="BH281" t="s">
        <v>300</v>
      </c>
      <c r="BI281" t="s">
        <v>301</v>
      </c>
      <c r="BJ281" t="s">
        <v>329</v>
      </c>
      <c r="BK281" t="s">
        <v>1297</v>
      </c>
      <c r="BL281" t="s">
        <v>229</v>
      </c>
      <c r="BM281" t="s">
        <v>219</v>
      </c>
      <c r="BN281" t="s">
        <v>537</v>
      </c>
      <c r="BO281" t="s">
        <v>219</v>
      </c>
      <c r="BP281" t="s">
        <v>219</v>
      </c>
      <c r="BQ281" t="s">
        <v>1297</v>
      </c>
      <c r="BR281" t="s">
        <v>253</v>
      </c>
      <c r="BS281" t="s">
        <v>1703</v>
      </c>
      <c r="BT281" t="s">
        <v>1703</v>
      </c>
      <c r="BU281" t="s">
        <v>219</v>
      </c>
      <c r="BV281" t="s">
        <v>241</v>
      </c>
      <c r="BW281" t="s">
        <v>220</v>
      </c>
      <c r="BX281" t="s">
        <v>219</v>
      </c>
      <c r="BY281">
        <v>790410201944</v>
      </c>
      <c r="BZ281" t="s">
        <v>242</v>
      </c>
      <c r="CA281" t="s">
        <v>1703</v>
      </c>
      <c r="CB281" s="14">
        <v>45176.2493334838</v>
      </c>
      <c r="CC281" t="s">
        <v>1703</v>
      </c>
      <c r="CD281" t="s">
        <v>1703</v>
      </c>
      <c r="CE281">
        <f>IFERROR(VLOOKUP(Table2[[#This Row],[Overall Rep Satisfaction]],$CS$2:$CV$21,2,FALSE),"")</f>
        <v>0</v>
      </c>
      <c r="CF281">
        <f>IFERROR(VLOOKUP(Table2[[#This Row],[Overall Rep Satisfaction]],$CS$2:$CV$21,3,FALSE),"")</f>
        <v>0</v>
      </c>
      <c r="CG281">
        <f>IFERROR(VLOOKUP(Table2[[#This Row],[Overall Rep Satisfaction]],$CS$2:$CV$21,4,FALSE),"")</f>
        <v>1</v>
      </c>
      <c r="CH281">
        <f>IFERROR(SUM(Table2[[#This Row],[Promoter]:[Detractor]],),"")</f>
        <v>1</v>
      </c>
      <c r="CI281" t="str">
        <f>TEXT(MONTH(Table2[[#This Row],[Survey Date]]),"##")&amp;" - "&amp;TEXT(Table2[[#This Row],[Survey Date]],"MMMM")</f>
        <v>9 - September</v>
      </c>
      <c r="CJ281" t="str">
        <f>TEXT(Table2[[#This Row],[Survey Date]],"DD-MMMM")</f>
        <v>06-September</v>
      </c>
      <c r="CK281" t="str">
        <f>"WK "&amp;WEEKNUM(Table2[[#This Row],[Survey Date]],1)</f>
        <v>WK 36</v>
      </c>
      <c r="CL281" t="str">
        <f>VLOOKUP(Table2[[#This Row],[ATTUID]],Roster!C:F,4,FALSE)</f>
        <v>Super 9</v>
      </c>
      <c r="CM281" t="str">
        <f>VLOOKUP(Table2[[#This Row],[ATTUID]],Roster!C:J,8,FALSE)</f>
        <v>agent 144</v>
      </c>
      <c r="CN281" t="str">
        <f>VLOOKUP(Table2[[#This Row],[ATTUID]],Roster!C:X,22,FALSE)</f>
        <v>Wave 31</v>
      </c>
      <c r="CO281">
        <f>IF(Table2[[#This Row],[Request Resolved]]="Yes",1,0)</f>
        <v>0</v>
      </c>
      <c r="CP281">
        <f>IF(Table2[[#This Row],[Request Resolved]]="No",1,0)</f>
        <v>1</v>
      </c>
    </row>
    <row r="282" spans="1:94" x14ac:dyDescent="0.25">
      <c r="A282" s="35">
        <v>631206</v>
      </c>
      <c r="B282" s="12" t="s">
        <v>1297</v>
      </c>
      <c r="C282" s="12" t="s">
        <v>1297</v>
      </c>
      <c r="D282" s="12" t="s">
        <v>1297</v>
      </c>
      <c r="E282" t="s">
        <v>1143</v>
      </c>
      <c r="F282" t="s">
        <v>1308</v>
      </c>
      <c r="G282" s="35">
        <v>426845</v>
      </c>
      <c r="H282" t="s">
        <v>219</v>
      </c>
      <c r="I282" s="35">
        <v>58512</v>
      </c>
      <c r="J282" t="s">
        <v>219</v>
      </c>
      <c r="K282" s="14">
        <v>45175.405555555597</v>
      </c>
      <c r="L282" s="14">
        <v>45174.631249999999</v>
      </c>
      <c r="M282" s="15" t="s">
        <v>220</v>
      </c>
      <c r="N282" s="15" t="s">
        <v>220</v>
      </c>
      <c r="O282" s="15" t="s">
        <v>220</v>
      </c>
      <c r="P282" s="15" t="s">
        <v>223</v>
      </c>
      <c r="Q282" s="15" t="s">
        <v>732</v>
      </c>
      <c r="R282" s="15" t="s">
        <v>219</v>
      </c>
      <c r="S282" s="15" t="s">
        <v>223</v>
      </c>
      <c r="T282" s="15" t="s">
        <v>221</v>
      </c>
      <c r="U282" s="15" t="s">
        <v>219</v>
      </c>
      <c r="V282" t="s">
        <v>265</v>
      </c>
      <c r="W282" t="s">
        <v>225</v>
      </c>
      <c r="X282" t="s">
        <v>265</v>
      </c>
      <c r="Y282" t="s">
        <v>225</v>
      </c>
      <c r="Z282" t="s">
        <v>226</v>
      </c>
      <c r="AA282" t="s">
        <v>219</v>
      </c>
      <c r="AB282" t="s">
        <v>226</v>
      </c>
      <c r="AC282" t="s">
        <v>219</v>
      </c>
      <c r="AD282" s="12" t="s">
        <v>1297</v>
      </c>
      <c r="AE282" t="s">
        <v>227</v>
      </c>
      <c r="AF282" s="12" t="s">
        <v>1297</v>
      </c>
      <c r="AG282" t="s">
        <v>1703</v>
      </c>
      <c r="AH282" t="s">
        <v>228</v>
      </c>
      <c r="AI282" s="12" t="s">
        <v>1297</v>
      </c>
      <c r="AJ282" s="12" t="s">
        <v>1297</v>
      </c>
      <c r="AK282" s="12" t="s">
        <v>1297</v>
      </c>
      <c r="AL282" s="12" t="s">
        <v>1297</v>
      </c>
      <c r="AM282" s="12" t="s">
        <v>1297</v>
      </c>
      <c r="AN282" t="s">
        <v>219</v>
      </c>
      <c r="AO282" t="s">
        <v>219</v>
      </c>
      <c r="AP282" t="s">
        <v>229</v>
      </c>
      <c r="AQ282" t="s">
        <v>230</v>
      </c>
      <c r="AR282" t="s">
        <v>247</v>
      </c>
      <c r="AS282" t="s">
        <v>383</v>
      </c>
      <c r="AT282" t="s">
        <v>220</v>
      </c>
      <c r="AU282" t="s">
        <v>233</v>
      </c>
      <c r="AV282" t="s">
        <v>1978</v>
      </c>
      <c r="AW282" t="s">
        <v>219</v>
      </c>
      <c r="AX282" t="s">
        <v>1703</v>
      </c>
      <c r="AY282" t="s">
        <v>219</v>
      </c>
      <c r="AZ282" t="s">
        <v>219</v>
      </c>
      <c r="BA282" t="s">
        <v>219</v>
      </c>
      <c r="BB282" t="s">
        <v>219</v>
      </c>
      <c r="BC282" t="s">
        <v>234</v>
      </c>
      <c r="BD282" s="12" t="s">
        <v>1297</v>
      </c>
      <c r="BE282" t="s">
        <v>304</v>
      </c>
      <c r="BF282" t="s">
        <v>1297</v>
      </c>
      <c r="BG282" t="s">
        <v>1297</v>
      </c>
      <c r="BH282" t="s">
        <v>305</v>
      </c>
      <c r="BI282" t="s">
        <v>357</v>
      </c>
      <c r="BJ282" t="s">
        <v>269</v>
      </c>
      <c r="BK282" t="s">
        <v>1297</v>
      </c>
      <c r="BL282" t="s">
        <v>229</v>
      </c>
      <c r="BM282" t="s">
        <v>219</v>
      </c>
      <c r="BN282" t="s">
        <v>360</v>
      </c>
      <c r="BO282" t="s">
        <v>219</v>
      </c>
      <c r="BP282" t="s">
        <v>219</v>
      </c>
      <c r="BQ282" t="s">
        <v>1297</v>
      </c>
      <c r="BR282" t="s">
        <v>240</v>
      </c>
      <c r="BS282" t="s">
        <v>1703</v>
      </c>
      <c r="BT282" t="s">
        <v>1703</v>
      </c>
      <c r="BU282" t="s">
        <v>219</v>
      </c>
      <c r="BV282" t="s">
        <v>241</v>
      </c>
      <c r="BW282" t="s">
        <v>220</v>
      </c>
      <c r="BX282" t="s">
        <v>219</v>
      </c>
      <c r="BY282">
        <v>790231960949</v>
      </c>
      <c r="BZ282" t="s">
        <v>242</v>
      </c>
      <c r="CA282" t="s">
        <v>1703</v>
      </c>
      <c r="CB282" s="14">
        <v>45176.2493334838</v>
      </c>
      <c r="CC282" t="s">
        <v>1703</v>
      </c>
      <c r="CD282" t="s">
        <v>1703</v>
      </c>
      <c r="CE282">
        <f>IFERROR(VLOOKUP(Table2[[#This Row],[Overall Rep Satisfaction]],$CS$2:$CV$21,2,FALSE),"")</f>
        <v>1</v>
      </c>
      <c r="CF282">
        <f>IFERROR(VLOOKUP(Table2[[#This Row],[Overall Rep Satisfaction]],$CS$2:$CV$21,3,FALSE),"")</f>
        <v>0</v>
      </c>
      <c r="CG282">
        <f>IFERROR(VLOOKUP(Table2[[#This Row],[Overall Rep Satisfaction]],$CS$2:$CV$21,4,FALSE),"")</f>
        <v>0</v>
      </c>
      <c r="CH282">
        <f>IFERROR(SUM(Table2[[#This Row],[Promoter]:[Detractor]],),"")</f>
        <v>1</v>
      </c>
      <c r="CI282" t="str">
        <f>TEXT(MONTH(Table2[[#This Row],[Survey Date]]),"##")&amp;" - "&amp;TEXT(Table2[[#This Row],[Survey Date]],"MMMM")</f>
        <v>9 - September</v>
      </c>
      <c r="CJ282" t="str">
        <f>TEXT(Table2[[#This Row],[Survey Date]],"DD-MMMM")</f>
        <v>06-September</v>
      </c>
      <c r="CK282" t="str">
        <f>"WK "&amp;WEEKNUM(Table2[[#This Row],[Survey Date]],1)</f>
        <v>WK 36</v>
      </c>
      <c r="CL282" t="str">
        <f>VLOOKUP(Table2[[#This Row],[ATTUID]],Roster!C:F,4,FALSE)</f>
        <v>Super 8</v>
      </c>
      <c r="CM282" t="str">
        <f>VLOOKUP(Table2[[#This Row],[ATTUID]],Roster!C:J,8,FALSE)</f>
        <v>agent 11</v>
      </c>
      <c r="CN282" t="str">
        <f>VLOOKUP(Table2[[#This Row],[ATTUID]],Roster!C:X,22,FALSE)</f>
        <v>Wave 11</v>
      </c>
      <c r="CO282">
        <f>IF(Table2[[#This Row],[Request Resolved]]="Yes",1,0)</f>
        <v>1</v>
      </c>
      <c r="CP282">
        <f>IF(Table2[[#This Row],[Request Resolved]]="No",1,0)</f>
        <v>0</v>
      </c>
    </row>
    <row r="283" spans="1:94" x14ac:dyDescent="0.25">
      <c r="A283" s="35">
        <v>633206</v>
      </c>
      <c r="B283" s="12" t="s">
        <v>1297</v>
      </c>
      <c r="C283" s="12" t="s">
        <v>1297</v>
      </c>
      <c r="D283" s="12" t="s">
        <v>1297</v>
      </c>
      <c r="E283" t="s">
        <v>1191</v>
      </c>
      <c r="F283" t="s">
        <v>1356</v>
      </c>
      <c r="G283" s="35">
        <v>101786</v>
      </c>
      <c r="H283" t="s">
        <v>219</v>
      </c>
      <c r="I283" s="35">
        <v>184523</v>
      </c>
      <c r="J283" t="s">
        <v>219</v>
      </c>
      <c r="K283" s="14">
        <v>45175.405555555597</v>
      </c>
      <c r="L283" s="14">
        <v>45174.784027777801</v>
      </c>
      <c r="M283" s="15" t="s">
        <v>220</v>
      </c>
      <c r="N283" s="15" t="s">
        <v>220</v>
      </c>
      <c r="O283" s="15" t="s">
        <v>220</v>
      </c>
      <c r="P283" s="15" t="s">
        <v>325</v>
      </c>
      <c r="Q283" s="15" t="s">
        <v>733</v>
      </c>
      <c r="R283" s="15" t="s">
        <v>219</v>
      </c>
      <c r="S283" s="15" t="s">
        <v>223</v>
      </c>
      <c r="T283" s="15" t="s">
        <v>221</v>
      </c>
      <c r="U283" s="15" t="s">
        <v>219</v>
      </c>
      <c r="V283" t="s">
        <v>280</v>
      </c>
      <c r="W283" t="s">
        <v>225</v>
      </c>
      <c r="X283" t="s">
        <v>280</v>
      </c>
      <c r="Y283" t="s">
        <v>225</v>
      </c>
      <c r="Z283" t="s">
        <v>226</v>
      </c>
      <c r="AA283" t="s">
        <v>219</v>
      </c>
      <c r="AB283" t="s">
        <v>226</v>
      </c>
      <c r="AC283" t="s">
        <v>219</v>
      </c>
      <c r="AD283" s="12" t="s">
        <v>1297</v>
      </c>
      <c r="AE283" t="s">
        <v>227</v>
      </c>
      <c r="AF283" s="12" t="s">
        <v>1297</v>
      </c>
      <c r="AG283" t="s">
        <v>1703</v>
      </c>
      <c r="AH283" t="s">
        <v>228</v>
      </c>
      <c r="AI283" s="12" t="s">
        <v>1297</v>
      </c>
      <c r="AJ283" s="12" t="s">
        <v>1297</v>
      </c>
      <c r="AK283" s="12" t="s">
        <v>1297</v>
      </c>
      <c r="AL283" s="12" t="s">
        <v>1297</v>
      </c>
      <c r="AM283" s="12" t="s">
        <v>1297</v>
      </c>
      <c r="AN283" t="s">
        <v>219</v>
      </c>
      <c r="AO283" t="s">
        <v>219</v>
      </c>
      <c r="AP283" t="s">
        <v>229</v>
      </c>
      <c r="AQ283" t="s">
        <v>230</v>
      </c>
      <c r="AR283" t="s">
        <v>273</v>
      </c>
      <c r="AS283" t="s">
        <v>294</v>
      </c>
      <c r="AT283" t="s">
        <v>220</v>
      </c>
      <c r="AU283" t="s">
        <v>233</v>
      </c>
      <c r="AV283" t="s">
        <v>1979</v>
      </c>
      <c r="AW283" t="s">
        <v>219</v>
      </c>
      <c r="AX283" t="s">
        <v>1703</v>
      </c>
      <c r="AY283" t="s">
        <v>219</v>
      </c>
      <c r="AZ283" t="s">
        <v>219</v>
      </c>
      <c r="BA283" t="s">
        <v>219</v>
      </c>
      <c r="BB283" t="s">
        <v>219</v>
      </c>
      <c r="BC283" t="s">
        <v>234</v>
      </c>
      <c r="BD283" s="12" t="s">
        <v>1297</v>
      </c>
      <c r="BE283" t="s">
        <v>267</v>
      </c>
      <c r="BF283" t="s">
        <v>1297</v>
      </c>
      <c r="BG283" t="s">
        <v>1297</v>
      </c>
      <c r="BH283" t="s">
        <v>425</v>
      </c>
      <c r="BI283" t="s">
        <v>426</v>
      </c>
      <c r="BJ283" t="s">
        <v>295</v>
      </c>
      <c r="BK283" t="s">
        <v>1297</v>
      </c>
      <c r="BL283" t="s">
        <v>229</v>
      </c>
      <c r="BM283" t="s">
        <v>219</v>
      </c>
      <c r="BN283" t="s">
        <v>723</v>
      </c>
      <c r="BO283" t="s">
        <v>219</v>
      </c>
      <c r="BP283" t="s">
        <v>219</v>
      </c>
      <c r="BQ283" t="s">
        <v>1297</v>
      </c>
      <c r="BR283" t="s">
        <v>279</v>
      </c>
      <c r="BS283" t="s">
        <v>1703</v>
      </c>
      <c r="BT283" t="s">
        <v>1703</v>
      </c>
      <c r="BU283" t="s">
        <v>219</v>
      </c>
      <c r="BV283" t="s">
        <v>241</v>
      </c>
      <c r="BW283" t="s">
        <v>220</v>
      </c>
      <c r="BX283" t="s">
        <v>219</v>
      </c>
      <c r="BY283">
        <v>790017299447</v>
      </c>
      <c r="BZ283" t="s">
        <v>242</v>
      </c>
      <c r="CA283" t="s">
        <v>1703</v>
      </c>
      <c r="CB283" s="14">
        <v>45176.2493334838</v>
      </c>
      <c r="CC283" t="s">
        <v>1703</v>
      </c>
      <c r="CD283" t="s">
        <v>1703</v>
      </c>
      <c r="CE283">
        <f>IFERROR(VLOOKUP(Table2[[#This Row],[Overall Rep Satisfaction]],$CS$2:$CV$21,2,FALSE),"")</f>
        <v>1</v>
      </c>
      <c r="CF283">
        <f>IFERROR(VLOOKUP(Table2[[#This Row],[Overall Rep Satisfaction]],$CS$2:$CV$21,3,FALSE),"")</f>
        <v>0</v>
      </c>
      <c r="CG283">
        <f>IFERROR(VLOOKUP(Table2[[#This Row],[Overall Rep Satisfaction]],$CS$2:$CV$21,4,FALSE),"")</f>
        <v>0</v>
      </c>
      <c r="CH283">
        <f>IFERROR(SUM(Table2[[#This Row],[Promoter]:[Detractor]],),"")</f>
        <v>1</v>
      </c>
      <c r="CI283" t="str">
        <f>TEXT(MONTH(Table2[[#This Row],[Survey Date]]),"##")&amp;" - "&amp;TEXT(Table2[[#This Row],[Survey Date]],"MMMM")</f>
        <v>9 - September</v>
      </c>
      <c r="CJ283" t="str">
        <f>TEXT(Table2[[#This Row],[Survey Date]],"DD-MMMM")</f>
        <v>06-September</v>
      </c>
      <c r="CK283" t="str">
        <f>"WK "&amp;WEEKNUM(Table2[[#This Row],[Survey Date]],1)</f>
        <v>WK 36</v>
      </c>
      <c r="CL283" t="str">
        <f>VLOOKUP(Table2[[#This Row],[ATTUID]],Roster!C:F,4,FALSE)</f>
        <v>Super 8</v>
      </c>
      <c r="CM283" t="str">
        <f>VLOOKUP(Table2[[#This Row],[ATTUID]],Roster!C:J,8,FALSE)</f>
        <v>agent 59</v>
      </c>
      <c r="CN283" t="str">
        <f>VLOOKUP(Table2[[#This Row],[ATTUID]],Roster!C:X,22,FALSE)</f>
        <v>Wave 25</v>
      </c>
      <c r="CO283">
        <f>IF(Table2[[#This Row],[Request Resolved]]="Yes",1,0)</f>
        <v>1</v>
      </c>
      <c r="CP283">
        <f>IF(Table2[[#This Row],[Request Resolved]]="No",1,0)</f>
        <v>0</v>
      </c>
    </row>
    <row r="284" spans="1:94" x14ac:dyDescent="0.25">
      <c r="A284" s="35">
        <v>613206</v>
      </c>
      <c r="B284" s="12" t="s">
        <v>1297</v>
      </c>
      <c r="C284" s="12" t="s">
        <v>1297</v>
      </c>
      <c r="D284" s="12" t="s">
        <v>1297</v>
      </c>
      <c r="E284" t="s">
        <v>1251</v>
      </c>
      <c r="F284" t="s">
        <v>1421</v>
      </c>
      <c r="G284" s="35">
        <v>503610</v>
      </c>
      <c r="H284" t="s">
        <v>219</v>
      </c>
      <c r="I284" s="35">
        <v>940464</v>
      </c>
      <c r="J284" t="s">
        <v>219</v>
      </c>
      <c r="K284" s="14">
        <v>45175.405555555597</v>
      </c>
      <c r="L284" s="14">
        <v>45174.775000000001</v>
      </c>
      <c r="M284" s="15" t="s">
        <v>220</v>
      </c>
      <c r="N284" s="15" t="s">
        <v>229</v>
      </c>
      <c r="O284" s="15" t="s">
        <v>220</v>
      </c>
      <c r="P284" s="15" t="s">
        <v>221</v>
      </c>
      <c r="Q284" s="15" t="s">
        <v>219</v>
      </c>
      <c r="R284" s="15" t="s">
        <v>229</v>
      </c>
      <c r="S284" s="15" t="s">
        <v>221</v>
      </c>
      <c r="T284" s="15" t="s">
        <v>316</v>
      </c>
      <c r="U284" s="15" t="s">
        <v>219</v>
      </c>
      <c r="V284" t="s">
        <v>224</v>
      </c>
      <c r="W284" t="s">
        <v>254</v>
      </c>
      <c r="X284" t="s">
        <v>224</v>
      </c>
      <c r="Y284" t="s">
        <v>254</v>
      </c>
      <c r="Z284" t="s">
        <v>317</v>
      </c>
      <c r="AA284" t="s">
        <v>219</v>
      </c>
      <c r="AB284" t="s">
        <v>317</v>
      </c>
      <c r="AC284" t="s">
        <v>219</v>
      </c>
      <c r="AD284" s="12" t="s">
        <v>1297</v>
      </c>
      <c r="AE284" t="s">
        <v>227</v>
      </c>
      <c r="AF284" s="12" t="s">
        <v>1297</v>
      </c>
      <c r="AG284" t="s">
        <v>1703</v>
      </c>
      <c r="AH284" t="s">
        <v>228</v>
      </c>
      <c r="AI284" s="12" t="s">
        <v>1297</v>
      </c>
      <c r="AJ284" s="12" t="s">
        <v>1297</v>
      </c>
      <c r="AK284" s="12" t="s">
        <v>1297</v>
      </c>
      <c r="AL284" s="12" t="s">
        <v>1297</v>
      </c>
      <c r="AM284" s="12" t="s">
        <v>1297</v>
      </c>
      <c r="AN284" t="s">
        <v>219</v>
      </c>
      <c r="AO284" t="s">
        <v>219</v>
      </c>
      <c r="AP284" t="s">
        <v>229</v>
      </c>
      <c r="AQ284" t="s">
        <v>230</v>
      </c>
      <c r="AR284" t="s">
        <v>247</v>
      </c>
      <c r="AS284" t="s">
        <v>298</v>
      </c>
      <c r="AT284" t="s">
        <v>229</v>
      </c>
      <c r="AU284" t="s">
        <v>233</v>
      </c>
      <c r="AV284" t="s">
        <v>1980</v>
      </c>
      <c r="AW284" t="s">
        <v>2368</v>
      </c>
      <c r="AX284" t="s">
        <v>1703</v>
      </c>
      <c r="AY284" t="s">
        <v>219</v>
      </c>
      <c r="AZ284" t="s">
        <v>219</v>
      </c>
      <c r="BA284" t="s">
        <v>219</v>
      </c>
      <c r="BB284" t="s">
        <v>219</v>
      </c>
      <c r="BC284" t="s">
        <v>234</v>
      </c>
      <c r="BD284" s="12" t="s">
        <v>1297</v>
      </c>
      <c r="BE284" t="s">
        <v>267</v>
      </c>
      <c r="BF284" t="s">
        <v>1297</v>
      </c>
      <c r="BG284" t="s">
        <v>1297</v>
      </c>
      <c r="BH284" t="s">
        <v>260</v>
      </c>
      <c r="BI284" t="s">
        <v>268</v>
      </c>
      <c r="BJ284" t="s">
        <v>307</v>
      </c>
      <c r="BK284" t="s">
        <v>1297</v>
      </c>
      <c r="BL284" t="s">
        <v>229</v>
      </c>
      <c r="BM284" t="s">
        <v>219</v>
      </c>
      <c r="BN284" t="s">
        <v>270</v>
      </c>
      <c r="BO284" t="s">
        <v>219</v>
      </c>
      <c r="BP284" t="s">
        <v>219</v>
      </c>
      <c r="BQ284" t="s">
        <v>1297</v>
      </c>
      <c r="BR284" t="s">
        <v>296</v>
      </c>
      <c r="BS284" t="s">
        <v>1703</v>
      </c>
      <c r="BT284" t="s">
        <v>1703</v>
      </c>
      <c r="BU284" t="s">
        <v>219</v>
      </c>
      <c r="BV284" t="s">
        <v>241</v>
      </c>
      <c r="BW284" t="s">
        <v>220</v>
      </c>
      <c r="BX284" t="s">
        <v>219</v>
      </c>
      <c r="BY284">
        <v>790242920821</v>
      </c>
      <c r="BZ284" t="s">
        <v>242</v>
      </c>
      <c r="CA284" t="s">
        <v>1703</v>
      </c>
      <c r="CB284" s="14">
        <v>45177.246585763904</v>
      </c>
      <c r="CC284" t="s">
        <v>1703</v>
      </c>
      <c r="CD284" t="s">
        <v>1703</v>
      </c>
      <c r="CE284">
        <f>IFERROR(VLOOKUP(Table2[[#This Row],[Overall Rep Satisfaction]],$CS$2:$CV$21,2,FALSE),"")</f>
        <v>0</v>
      </c>
      <c r="CF284">
        <f>IFERROR(VLOOKUP(Table2[[#This Row],[Overall Rep Satisfaction]],$CS$2:$CV$21,3,FALSE),"")</f>
        <v>0</v>
      </c>
      <c r="CG284">
        <f>IFERROR(VLOOKUP(Table2[[#This Row],[Overall Rep Satisfaction]],$CS$2:$CV$21,4,FALSE),"")</f>
        <v>1</v>
      </c>
      <c r="CH284">
        <f>IFERROR(SUM(Table2[[#This Row],[Promoter]:[Detractor]],),"")</f>
        <v>1</v>
      </c>
      <c r="CI284" t="str">
        <f>TEXT(MONTH(Table2[[#This Row],[Survey Date]]),"##")&amp;" - "&amp;TEXT(Table2[[#This Row],[Survey Date]],"MMMM")</f>
        <v>9 - September</v>
      </c>
      <c r="CJ284" t="str">
        <f>TEXT(Table2[[#This Row],[Survey Date]],"DD-MMMM")</f>
        <v>06-September</v>
      </c>
      <c r="CK284" t="str">
        <f>"WK "&amp;WEEKNUM(Table2[[#This Row],[Survey Date]],1)</f>
        <v>WK 36</v>
      </c>
      <c r="CL284" t="str">
        <f>VLOOKUP(Table2[[#This Row],[ATTUID]],Roster!C:F,4,FALSE)</f>
        <v>Super 12</v>
      </c>
      <c r="CM284" t="str">
        <f>VLOOKUP(Table2[[#This Row],[ATTUID]],Roster!C:J,8,FALSE)</f>
        <v>agent 124</v>
      </c>
      <c r="CN284" t="str">
        <f>VLOOKUP(Table2[[#This Row],[ATTUID]],Roster!C:X,22,FALSE)</f>
        <v>Wave 30</v>
      </c>
      <c r="CO284">
        <f>IF(Table2[[#This Row],[Request Resolved]]="Yes",1,0)</f>
        <v>0</v>
      </c>
      <c r="CP284">
        <f>IF(Table2[[#This Row],[Request Resolved]]="No",1,0)</f>
        <v>1</v>
      </c>
    </row>
    <row r="285" spans="1:94" x14ac:dyDescent="0.25">
      <c r="A285" s="35">
        <v>645206</v>
      </c>
      <c r="B285" s="12" t="s">
        <v>1297</v>
      </c>
      <c r="C285" s="12" t="s">
        <v>1297</v>
      </c>
      <c r="D285" s="12" t="s">
        <v>1297</v>
      </c>
      <c r="E285" t="s">
        <v>1141</v>
      </c>
      <c r="F285" t="s">
        <v>1306</v>
      </c>
      <c r="G285" s="35">
        <v>164215</v>
      </c>
      <c r="H285" t="s">
        <v>219</v>
      </c>
      <c r="I285" s="35">
        <v>250464</v>
      </c>
      <c r="J285" t="s">
        <v>219</v>
      </c>
      <c r="K285" s="14">
        <v>45175.405555555597</v>
      </c>
      <c r="L285" s="14">
        <v>45174.389583333301</v>
      </c>
      <c r="M285" s="15" t="s">
        <v>220</v>
      </c>
      <c r="N285" s="15" t="s">
        <v>220</v>
      </c>
      <c r="O285" s="15" t="s">
        <v>220</v>
      </c>
      <c r="P285" s="15" t="s">
        <v>309</v>
      </c>
      <c r="Q285" s="15" t="s">
        <v>219</v>
      </c>
      <c r="R285" s="15" t="s">
        <v>219</v>
      </c>
      <c r="S285" s="15" t="s">
        <v>223</v>
      </c>
      <c r="T285" s="15" t="s">
        <v>699</v>
      </c>
      <c r="U285" s="15" t="s">
        <v>219</v>
      </c>
      <c r="V285" t="s">
        <v>309</v>
      </c>
      <c r="W285" t="s">
        <v>225</v>
      </c>
      <c r="X285" t="s">
        <v>309</v>
      </c>
      <c r="Y285" t="s">
        <v>225</v>
      </c>
      <c r="Z285" t="s">
        <v>226</v>
      </c>
      <c r="AA285" t="s">
        <v>219</v>
      </c>
      <c r="AB285" t="s">
        <v>226</v>
      </c>
      <c r="AC285" t="s">
        <v>219</v>
      </c>
      <c r="AD285" s="12" t="s">
        <v>1297</v>
      </c>
      <c r="AE285" t="s">
        <v>227</v>
      </c>
      <c r="AF285" s="12" t="s">
        <v>1297</v>
      </c>
      <c r="AG285" t="s">
        <v>1703</v>
      </c>
      <c r="AH285" t="s">
        <v>228</v>
      </c>
      <c r="AI285" s="12" t="s">
        <v>1297</v>
      </c>
      <c r="AJ285" s="12" t="s">
        <v>1297</v>
      </c>
      <c r="AK285" s="12" t="s">
        <v>1297</v>
      </c>
      <c r="AL285" s="12" t="s">
        <v>1297</v>
      </c>
      <c r="AM285" s="12" t="s">
        <v>1297</v>
      </c>
      <c r="AN285" t="s">
        <v>219</v>
      </c>
      <c r="AO285" t="s">
        <v>219</v>
      </c>
      <c r="AP285" t="s">
        <v>229</v>
      </c>
      <c r="AQ285" t="s">
        <v>230</v>
      </c>
      <c r="AR285" t="s">
        <v>247</v>
      </c>
      <c r="AS285" t="s">
        <v>298</v>
      </c>
      <c r="AT285" t="s">
        <v>220</v>
      </c>
      <c r="AU285" t="s">
        <v>233</v>
      </c>
      <c r="AV285" t="s">
        <v>1981</v>
      </c>
      <c r="AW285" t="s">
        <v>2368</v>
      </c>
      <c r="AX285" t="s">
        <v>1703</v>
      </c>
      <c r="AY285" t="s">
        <v>219</v>
      </c>
      <c r="AZ285" t="s">
        <v>219</v>
      </c>
      <c r="BA285" t="s">
        <v>219</v>
      </c>
      <c r="BB285" t="s">
        <v>219</v>
      </c>
      <c r="BC285" t="s">
        <v>234</v>
      </c>
      <c r="BD285" s="12" t="s">
        <v>1297</v>
      </c>
      <c r="BE285" t="s">
        <v>267</v>
      </c>
      <c r="BF285" t="s">
        <v>1297</v>
      </c>
      <c r="BG285" t="s">
        <v>1297</v>
      </c>
      <c r="BH285" t="s">
        <v>236</v>
      </c>
      <c r="BI285" t="s">
        <v>372</v>
      </c>
      <c r="BJ285" t="s">
        <v>307</v>
      </c>
      <c r="BK285" t="s">
        <v>1297</v>
      </c>
      <c r="BL285" t="s">
        <v>229</v>
      </c>
      <c r="BM285" t="s">
        <v>219</v>
      </c>
      <c r="BN285" t="s">
        <v>239</v>
      </c>
      <c r="BO285" t="s">
        <v>219</v>
      </c>
      <c r="BP285" t="s">
        <v>219</v>
      </c>
      <c r="BQ285" t="s">
        <v>1297</v>
      </c>
      <c r="BR285" t="s">
        <v>240</v>
      </c>
      <c r="BS285" t="s">
        <v>1703</v>
      </c>
      <c r="BT285" t="s">
        <v>1703</v>
      </c>
      <c r="BU285" t="s">
        <v>219</v>
      </c>
      <c r="BV285" t="s">
        <v>241</v>
      </c>
      <c r="BW285" t="s">
        <v>220</v>
      </c>
      <c r="BX285" t="s">
        <v>219</v>
      </c>
      <c r="BY285">
        <v>800053076104</v>
      </c>
      <c r="BZ285" t="s">
        <v>242</v>
      </c>
      <c r="CA285" t="s">
        <v>1703</v>
      </c>
      <c r="CB285" s="14">
        <v>45177.246585763904</v>
      </c>
      <c r="CC285" t="s">
        <v>1703</v>
      </c>
      <c r="CD285" t="s">
        <v>1703</v>
      </c>
      <c r="CE285">
        <f>IFERROR(VLOOKUP(Table2[[#This Row],[Overall Rep Satisfaction]],$CS$2:$CV$21,2,FALSE),"")</f>
        <v>1</v>
      </c>
      <c r="CF285">
        <f>IFERROR(VLOOKUP(Table2[[#This Row],[Overall Rep Satisfaction]],$CS$2:$CV$21,3,FALSE),"")</f>
        <v>0</v>
      </c>
      <c r="CG285">
        <f>IFERROR(VLOOKUP(Table2[[#This Row],[Overall Rep Satisfaction]],$CS$2:$CV$21,4,FALSE),"")</f>
        <v>0</v>
      </c>
      <c r="CH285">
        <f>IFERROR(SUM(Table2[[#This Row],[Promoter]:[Detractor]],),"")</f>
        <v>1</v>
      </c>
      <c r="CI285" t="str">
        <f>TEXT(MONTH(Table2[[#This Row],[Survey Date]]),"##")&amp;" - "&amp;TEXT(Table2[[#This Row],[Survey Date]],"MMMM")</f>
        <v>9 - September</v>
      </c>
      <c r="CJ285" t="str">
        <f>TEXT(Table2[[#This Row],[Survey Date]],"DD-MMMM")</f>
        <v>06-September</v>
      </c>
      <c r="CK285" t="str">
        <f>"WK "&amp;WEEKNUM(Table2[[#This Row],[Survey Date]],1)</f>
        <v>WK 36</v>
      </c>
      <c r="CL285" t="str">
        <f>VLOOKUP(Table2[[#This Row],[ATTUID]],Roster!C:F,4,FALSE)</f>
        <v>Super 7</v>
      </c>
      <c r="CM285" t="str">
        <f>VLOOKUP(Table2[[#This Row],[ATTUID]],Roster!C:J,8,FALSE)</f>
        <v>agent 9</v>
      </c>
      <c r="CN285" t="str">
        <f>VLOOKUP(Table2[[#This Row],[ATTUID]],Roster!C:X,22,FALSE)</f>
        <v>Wave 11</v>
      </c>
      <c r="CO285">
        <f>IF(Table2[[#This Row],[Request Resolved]]="Yes",1,0)</f>
        <v>1</v>
      </c>
      <c r="CP285">
        <f>IF(Table2[[#This Row],[Request Resolved]]="No",1,0)</f>
        <v>0</v>
      </c>
    </row>
    <row r="286" spans="1:94" x14ac:dyDescent="0.25">
      <c r="A286" s="35">
        <v>665206</v>
      </c>
      <c r="B286" s="12" t="s">
        <v>1297</v>
      </c>
      <c r="C286" s="12" t="s">
        <v>1297</v>
      </c>
      <c r="D286" s="12" t="s">
        <v>1297</v>
      </c>
      <c r="E286" t="s">
        <v>1186</v>
      </c>
      <c r="F286" t="s">
        <v>1351</v>
      </c>
      <c r="G286" s="35">
        <v>922814</v>
      </c>
      <c r="H286" t="s">
        <v>219</v>
      </c>
      <c r="I286" s="35">
        <v>352188</v>
      </c>
      <c r="J286" t="s">
        <v>219</v>
      </c>
      <c r="K286" s="14">
        <v>45175.405555555597</v>
      </c>
      <c r="L286" s="14">
        <v>45174.422916666699</v>
      </c>
      <c r="M286" s="15" t="s">
        <v>220</v>
      </c>
      <c r="N286" s="15" t="s">
        <v>220</v>
      </c>
      <c r="O286" s="15" t="s">
        <v>220</v>
      </c>
      <c r="P286" s="15" t="s">
        <v>223</v>
      </c>
      <c r="Q286" s="15" t="s">
        <v>219</v>
      </c>
      <c r="R286" s="15" t="s">
        <v>219</v>
      </c>
      <c r="S286" s="15" t="s">
        <v>223</v>
      </c>
      <c r="T286" s="15" t="s">
        <v>221</v>
      </c>
      <c r="U286" s="15" t="s">
        <v>219</v>
      </c>
      <c r="V286" t="s">
        <v>265</v>
      </c>
      <c r="W286" t="s">
        <v>225</v>
      </c>
      <c r="X286" t="s">
        <v>265</v>
      </c>
      <c r="Y286" t="s">
        <v>225</v>
      </c>
      <c r="Z286" t="s">
        <v>226</v>
      </c>
      <c r="AA286" t="s">
        <v>219</v>
      </c>
      <c r="AB286" t="s">
        <v>226</v>
      </c>
      <c r="AC286" t="s">
        <v>219</v>
      </c>
      <c r="AD286" s="12" t="s">
        <v>1297</v>
      </c>
      <c r="AE286" t="s">
        <v>227</v>
      </c>
      <c r="AF286" s="12" t="s">
        <v>1297</v>
      </c>
      <c r="AG286" t="s">
        <v>1703</v>
      </c>
      <c r="AH286" t="s">
        <v>228</v>
      </c>
      <c r="AI286" s="12" t="s">
        <v>1297</v>
      </c>
      <c r="AJ286" s="12" t="s">
        <v>1297</v>
      </c>
      <c r="AK286" s="12" t="s">
        <v>1297</v>
      </c>
      <c r="AL286" s="12" t="s">
        <v>1297</v>
      </c>
      <c r="AM286" s="12" t="s">
        <v>1297</v>
      </c>
      <c r="AN286" t="s">
        <v>219</v>
      </c>
      <c r="AO286" t="s">
        <v>219</v>
      </c>
      <c r="AP286" t="s">
        <v>229</v>
      </c>
      <c r="AQ286" t="s">
        <v>230</v>
      </c>
      <c r="AR286" t="s">
        <v>247</v>
      </c>
      <c r="AS286" t="s">
        <v>298</v>
      </c>
      <c r="AT286" t="s">
        <v>220</v>
      </c>
      <c r="AU286" t="s">
        <v>233</v>
      </c>
      <c r="AV286" t="s">
        <v>1982</v>
      </c>
      <c r="AW286" t="s">
        <v>2368</v>
      </c>
      <c r="AX286" t="s">
        <v>1703</v>
      </c>
      <c r="AY286" t="s">
        <v>219</v>
      </c>
      <c r="AZ286" t="s">
        <v>219</v>
      </c>
      <c r="BA286" t="s">
        <v>219</v>
      </c>
      <c r="BB286" t="s">
        <v>219</v>
      </c>
      <c r="BC286" t="s">
        <v>234</v>
      </c>
      <c r="BD286" s="12" t="s">
        <v>1297</v>
      </c>
      <c r="BE286" t="s">
        <v>267</v>
      </c>
      <c r="BF286" t="s">
        <v>1297</v>
      </c>
      <c r="BG286" t="s">
        <v>1297</v>
      </c>
      <c r="BH286" t="s">
        <v>275</v>
      </c>
      <c r="BI286" t="s">
        <v>276</v>
      </c>
      <c r="BJ286" t="s">
        <v>302</v>
      </c>
      <c r="BK286" t="s">
        <v>1297</v>
      </c>
      <c r="BL286" t="s">
        <v>229</v>
      </c>
      <c r="BM286" t="s">
        <v>219</v>
      </c>
      <c r="BN286" t="s">
        <v>278</v>
      </c>
      <c r="BO286" t="s">
        <v>219</v>
      </c>
      <c r="BP286" t="s">
        <v>219</v>
      </c>
      <c r="BQ286" t="s">
        <v>1297</v>
      </c>
      <c r="BR286" t="s">
        <v>240</v>
      </c>
      <c r="BS286" t="s">
        <v>1703</v>
      </c>
      <c r="BT286" t="s">
        <v>1703</v>
      </c>
      <c r="BU286" t="s">
        <v>219</v>
      </c>
      <c r="BV286" t="s">
        <v>241</v>
      </c>
      <c r="BW286" t="s">
        <v>220</v>
      </c>
      <c r="BX286" t="s">
        <v>219</v>
      </c>
      <c r="BY286">
        <v>800157138623</v>
      </c>
      <c r="BZ286" t="s">
        <v>242</v>
      </c>
      <c r="CA286" t="s">
        <v>1703</v>
      </c>
      <c r="CB286" s="14">
        <v>45177.246585763904</v>
      </c>
      <c r="CC286" t="s">
        <v>1703</v>
      </c>
      <c r="CD286" t="s">
        <v>1703</v>
      </c>
      <c r="CE286">
        <f>IFERROR(VLOOKUP(Table2[[#This Row],[Overall Rep Satisfaction]],$CS$2:$CV$21,2,FALSE),"")</f>
        <v>1</v>
      </c>
      <c r="CF286">
        <f>IFERROR(VLOOKUP(Table2[[#This Row],[Overall Rep Satisfaction]],$CS$2:$CV$21,3,FALSE),"")</f>
        <v>0</v>
      </c>
      <c r="CG286">
        <f>IFERROR(VLOOKUP(Table2[[#This Row],[Overall Rep Satisfaction]],$CS$2:$CV$21,4,FALSE),"")</f>
        <v>0</v>
      </c>
      <c r="CH286">
        <f>IFERROR(SUM(Table2[[#This Row],[Promoter]:[Detractor]],),"")</f>
        <v>1</v>
      </c>
      <c r="CI286" t="str">
        <f>TEXT(MONTH(Table2[[#This Row],[Survey Date]]),"##")&amp;" - "&amp;TEXT(Table2[[#This Row],[Survey Date]],"MMMM")</f>
        <v>9 - September</v>
      </c>
      <c r="CJ286" t="str">
        <f>TEXT(Table2[[#This Row],[Survey Date]],"DD-MMMM")</f>
        <v>06-September</v>
      </c>
      <c r="CK286" t="str">
        <f>"WK "&amp;WEEKNUM(Table2[[#This Row],[Survey Date]],1)</f>
        <v>WK 36</v>
      </c>
      <c r="CL286" t="str">
        <f>VLOOKUP(Table2[[#This Row],[ATTUID]],Roster!C:F,4,FALSE)</f>
        <v>Super 9</v>
      </c>
      <c r="CM286" t="str">
        <f>VLOOKUP(Table2[[#This Row],[ATTUID]],Roster!C:J,8,FALSE)</f>
        <v>agent 54</v>
      </c>
      <c r="CN286" t="str">
        <f>VLOOKUP(Table2[[#This Row],[ATTUID]],Roster!C:X,22,FALSE)</f>
        <v>Wave 24</v>
      </c>
      <c r="CO286">
        <f>IF(Table2[[#This Row],[Request Resolved]]="Yes",1,0)</f>
        <v>1</v>
      </c>
      <c r="CP286">
        <f>IF(Table2[[#This Row],[Request Resolved]]="No",1,0)</f>
        <v>0</v>
      </c>
    </row>
    <row r="287" spans="1:94" x14ac:dyDescent="0.25">
      <c r="A287" s="35">
        <v>36206</v>
      </c>
      <c r="B287" s="12" t="s">
        <v>1297</v>
      </c>
      <c r="C287" s="12" t="s">
        <v>1297</v>
      </c>
      <c r="D287" s="12" t="s">
        <v>1297</v>
      </c>
      <c r="E287" t="s">
        <v>1236</v>
      </c>
      <c r="F287" t="s">
        <v>1405</v>
      </c>
      <c r="G287" s="35">
        <v>125614</v>
      </c>
      <c r="H287" t="s">
        <v>219</v>
      </c>
      <c r="I287" s="35">
        <v>722188</v>
      </c>
      <c r="J287" t="s">
        <v>219</v>
      </c>
      <c r="K287" s="14">
        <v>45175.40625</v>
      </c>
      <c r="L287" s="14">
        <v>45174.737500000003</v>
      </c>
      <c r="M287" s="15" t="s">
        <v>220</v>
      </c>
      <c r="N287" s="15" t="s">
        <v>220</v>
      </c>
      <c r="O287" s="15" t="s">
        <v>220</v>
      </c>
      <c r="P287" s="15" t="s">
        <v>223</v>
      </c>
      <c r="Q287" s="15" t="s">
        <v>734</v>
      </c>
      <c r="R287" s="15" t="s">
        <v>219</v>
      </c>
      <c r="S287" s="15" t="s">
        <v>223</v>
      </c>
      <c r="T287" s="15" t="s">
        <v>221</v>
      </c>
      <c r="U287" s="15" t="s">
        <v>219</v>
      </c>
      <c r="V287" t="s">
        <v>265</v>
      </c>
      <c r="W287" t="s">
        <v>225</v>
      </c>
      <c r="X287" t="s">
        <v>265</v>
      </c>
      <c r="Y287" t="s">
        <v>225</v>
      </c>
      <c r="Z287" t="s">
        <v>226</v>
      </c>
      <c r="AA287" t="s">
        <v>219</v>
      </c>
      <c r="AB287" t="s">
        <v>226</v>
      </c>
      <c r="AC287" t="s">
        <v>219</v>
      </c>
      <c r="AD287" s="12" t="s">
        <v>1297</v>
      </c>
      <c r="AE287" t="s">
        <v>227</v>
      </c>
      <c r="AF287" s="12" t="s">
        <v>1297</v>
      </c>
      <c r="AG287" t="s">
        <v>1703</v>
      </c>
      <c r="AH287" t="s">
        <v>228</v>
      </c>
      <c r="AI287" s="12" t="s">
        <v>1297</v>
      </c>
      <c r="AJ287" s="12" t="s">
        <v>1297</v>
      </c>
      <c r="AK287" s="12" t="s">
        <v>1297</v>
      </c>
      <c r="AL287" s="12" t="s">
        <v>1297</v>
      </c>
      <c r="AM287" s="12" t="s">
        <v>1297</v>
      </c>
      <c r="AN287" t="s">
        <v>219</v>
      </c>
      <c r="AO287" t="s">
        <v>219</v>
      </c>
      <c r="AP287" t="s">
        <v>229</v>
      </c>
      <c r="AQ287" t="s">
        <v>230</v>
      </c>
      <c r="AR287" t="s">
        <v>281</v>
      </c>
      <c r="AS287" t="s">
        <v>355</v>
      </c>
      <c r="AT287" t="s">
        <v>220</v>
      </c>
      <c r="AU287" t="s">
        <v>233</v>
      </c>
      <c r="AV287" t="s">
        <v>1983</v>
      </c>
      <c r="AW287" t="s">
        <v>2368</v>
      </c>
      <c r="AX287" t="s">
        <v>1703</v>
      </c>
      <c r="AY287" t="s">
        <v>219</v>
      </c>
      <c r="AZ287" t="s">
        <v>219</v>
      </c>
      <c r="BA287" t="s">
        <v>219</v>
      </c>
      <c r="BB287" t="s">
        <v>219</v>
      </c>
      <c r="BC287" t="s">
        <v>234</v>
      </c>
      <c r="BD287" s="12" t="s">
        <v>1297</v>
      </c>
      <c r="BE287" t="s">
        <v>304</v>
      </c>
      <c r="BF287" t="s">
        <v>1297</v>
      </c>
      <c r="BG287" t="s">
        <v>1297</v>
      </c>
      <c r="BH287" t="s">
        <v>236</v>
      </c>
      <c r="BI287" t="s">
        <v>328</v>
      </c>
      <c r="BJ287" t="s">
        <v>302</v>
      </c>
      <c r="BK287" t="s">
        <v>1297</v>
      </c>
      <c r="BL287" t="s">
        <v>229</v>
      </c>
      <c r="BM287" t="s">
        <v>219</v>
      </c>
      <c r="BN287" t="s">
        <v>330</v>
      </c>
      <c r="BO287" t="s">
        <v>219</v>
      </c>
      <c r="BP287" t="s">
        <v>219</v>
      </c>
      <c r="BQ287" t="s">
        <v>1297</v>
      </c>
      <c r="BR287" t="s">
        <v>279</v>
      </c>
      <c r="BS287" t="s">
        <v>1703</v>
      </c>
      <c r="BT287" t="s">
        <v>1703</v>
      </c>
      <c r="BU287" t="s">
        <v>219</v>
      </c>
      <c r="BV287" t="s">
        <v>241</v>
      </c>
      <c r="BW287" t="s">
        <v>220</v>
      </c>
      <c r="BX287" t="s">
        <v>219</v>
      </c>
      <c r="BY287">
        <v>505814889</v>
      </c>
      <c r="BZ287" t="s">
        <v>242</v>
      </c>
      <c r="CA287" t="s">
        <v>1703</v>
      </c>
      <c r="CB287" s="14">
        <v>45176.2493334838</v>
      </c>
      <c r="CC287" t="s">
        <v>1703</v>
      </c>
      <c r="CD287" t="s">
        <v>1703</v>
      </c>
      <c r="CE287">
        <f>IFERROR(VLOOKUP(Table2[[#This Row],[Overall Rep Satisfaction]],$CS$2:$CV$21,2,FALSE),"")</f>
        <v>1</v>
      </c>
      <c r="CF287">
        <f>IFERROR(VLOOKUP(Table2[[#This Row],[Overall Rep Satisfaction]],$CS$2:$CV$21,3,FALSE),"")</f>
        <v>0</v>
      </c>
      <c r="CG287">
        <f>IFERROR(VLOOKUP(Table2[[#This Row],[Overall Rep Satisfaction]],$CS$2:$CV$21,4,FALSE),"")</f>
        <v>0</v>
      </c>
      <c r="CH287">
        <f>IFERROR(SUM(Table2[[#This Row],[Promoter]:[Detractor]],),"")</f>
        <v>1</v>
      </c>
      <c r="CI287" t="str">
        <f>TEXT(MONTH(Table2[[#This Row],[Survey Date]]),"##")&amp;" - "&amp;TEXT(Table2[[#This Row],[Survey Date]],"MMMM")</f>
        <v>9 - September</v>
      </c>
      <c r="CJ287" t="str">
        <f>TEXT(Table2[[#This Row],[Survey Date]],"DD-MMMM")</f>
        <v>06-September</v>
      </c>
      <c r="CK287" t="str">
        <f>"WK "&amp;WEEKNUM(Table2[[#This Row],[Survey Date]],1)</f>
        <v>WK 36</v>
      </c>
      <c r="CL287" t="str">
        <f>VLOOKUP(Table2[[#This Row],[ATTUID]],Roster!C:F,4,FALSE)</f>
        <v>Super 5</v>
      </c>
      <c r="CM287" t="str">
        <f>VLOOKUP(Table2[[#This Row],[ATTUID]],Roster!C:J,8,FALSE)</f>
        <v>agent 108</v>
      </c>
      <c r="CN287" t="str">
        <f>VLOOKUP(Table2[[#This Row],[ATTUID]],Roster!C:X,22,FALSE)</f>
        <v>Wave 3</v>
      </c>
      <c r="CO287">
        <f>IF(Table2[[#This Row],[Request Resolved]]="Yes",1,0)</f>
        <v>1</v>
      </c>
      <c r="CP287">
        <f>IF(Table2[[#This Row],[Request Resolved]]="No",1,0)</f>
        <v>0</v>
      </c>
    </row>
    <row r="288" spans="1:94" x14ac:dyDescent="0.25">
      <c r="A288" s="35">
        <v>550206</v>
      </c>
      <c r="B288" s="12" t="s">
        <v>1297</v>
      </c>
      <c r="C288" s="12" t="s">
        <v>1297</v>
      </c>
      <c r="D288" s="12" t="s">
        <v>1297</v>
      </c>
      <c r="E288" t="s">
        <v>1159</v>
      </c>
      <c r="F288" t="s">
        <v>1324</v>
      </c>
      <c r="G288" s="35">
        <v>69240</v>
      </c>
      <c r="H288" t="s">
        <v>219</v>
      </c>
      <c r="I288" s="35">
        <v>560418</v>
      </c>
      <c r="J288" t="s">
        <v>219</v>
      </c>
      <c r="K288" s="14">
        <v>45175.40625</v>
      </c>
      <c r="L288" s="14">
        <v>45174.844444444403</v>
      </c>
      <c r="M288" s="15" t="s">
        <v>220</v>
      </c>
      <c r="N288" s="15" t="s">
        <v>220</v>
      </c>
      <c r="O288" s="15" t="s">
        <v>220</v>
      </c>
      <c r="P288" s="15" t="s">
        <v>291</v>
      </c>
      <c r="Q288" s="15" t="s">
        <v>219</v>
      </c>
      <c r="R288" s="15" t="s">
        <v>219</v>
      </c>
      <c r="S288" s="15" t="s">
        <v>223</v>
      </c>
      <c r="T288" s="15" t="s">
        <v>221</v>
      </c>
      <c r="U288" s="15" t="s">
        <v>219</v>
      </c>
      <c r="V288" t="s">
        <v>293</v>
      </c>
      <c r="W288" t="s">
        <v>225</v>
      </c>
      <c r="X288" t="s">
        <v>293</v>
      </c>
      <c r="Y288" t="s">
        <v>225</v>
      </c>
      <c r="Z288" t="s">
        <v>226</v>
      </c>
      <c r="AA288" t="s">
        <v>219</v>
      </c>
      <c r="AB288" t="s">
        <v>226</v>
      </c>
      <c r="AC288" t="s">
        <v>219</v>
      </c>
      <c r="AD288" s="12" t="s">
        <v>1297</v>
      </c>
      <c r="AE288" t="s">
        <v>227</v>
      </c>
      <c r="AF288" s="12" t="s">
        <v>1297</v>
      </c>
      <c r="AG288" t="s">
        <v>1703</v>
      </c>
      <c r="AH288" t="s">
        <v>228</v>
      </c>
      <c r="AI288" s="12" t="s">
        <v>1297</v>
      </c>
      <c r="AJ288" s="12" t="s">
        <v>1297</v>
      </c>
      <c r="AK288" s="12" t="s">
        <v>1297</v>
      </c>
      <c r="AL288" s="12" t="s">
        <v>1297</v>
      </c>
      <c r="AM288" s="12" t="s">
        <v>1297</v>
      </c>
      <c r="AN288" t="s">
        <v>219</v>
      </c>
      <c r="AO288" t="s">
        <v>219</v>
      </c>
      <c r="AP288" t="s">
        <v>229</v>
      </c>
      <c r="AQ288" t="s">
        <v>230</v>
      </c>
      <c r="AR288" t="s">
        <v>247</v>
      </c>
      <c r="AS288" t="s">
        <v>343</v>
      </c>
      <c r="AT288" t="s">
        <v>220</v>
      </c>
      <c r="AU288" t="s">
        <v>233</v>
      </c>
      <c r="AV288" t="s">
        <v>1984</v>
      </c>
      <c r="AW288" t="s">
        <v>219</v>
      </c>
      <c r="AX288" t="s">
        <v>1703</v>
      </c>
      <c r="AY288" t="s">
        <v>219</v>
      </c>
      <c r="AZ288" t="s">
        <v>219</v>
      </c>
      <c r="BA288" t="s">
        <v>219</v>
      </c>
      <c r="BB288" t="s">
        <v>219</v>
      </c>
      <c r="BC288" t="s">
        <v>234</v>
      </c>
      <c r="BD288" s="12" t="s">
        <v>1297</v>
      </c>
      <c r="BE288" t="s">
        <v>267</v>
      </c>
      <c r="BF288" t="s">
        <v>1297</v>
      </c>
      <c r="BG288" t="s">
        <v>1297</v>
      </c>
      <c r="BH288" t="s">
        <v>300</v>
      </c>
      <c r="BI288" t="s">
        <v>301</v>
      </c>
      <c r="BJ288" t="s">
        <v>346</v>
      </c>
      <c r="BK288" t="s">
        <v>1297</v>
      </c>
      <c r="BL288" t="s">
        <v>229</v>
      </c>
      <c r="BM288" t="s">
        <v>219</v>
      </c>
      <c r="BN288" t="s">
        <v>537</v>
      </c>
      <c r="BO288" t="s">
        <v>219</v>
      </c>
      <c r="BP288" t="s">
        <v>219</v>
      </c>
      <c r="BQ288" t="s">
        <v>1297</v>
      </c>
      <c r="BR288" t="s">
        <v>240</v>
      </c>
      <c r="BS288" t="s">
        <v>1703</v>
      </c>
      <c r="BT288" t="s">
        <v>1703</v>
      </c>
      <c r="BU288" t="s">
        <v>219</v>
      </c>
      <c r="BV288" t="s">
        <v>241</v>
      </c>
      <c r="BW288" t="s">
        <v>220</v>
      </c>
      <c r="BX288" t="s">
        <v>219</v>
      </c>
      <c r="BY288">
        <v>790743750366</v>
      </c>
      <c r="BZ288" t="s">
        <v>242</v>
      </c>
      <c r="CA288" t="s">
        <v>1703</v>
      </c>
      <c r="CB288" s="14">
        <v>45177.246585763904</v>
      </c>
      <c r="CC288" t="s">
        <v>1703</v>
      </c>
      <c r="CD288" t="s">
        <v>1703</v>
      </c>
      <c r="CE288">
        <f>IFERROR(VLOOKUP(Table2[[#This Row],[Overall Rep Satisfaction]],$CS$2:$CV$21,2,FALSE),"")</f>
        <v>1</v>
      </c>
      <c r="CF288">
        <f>IFERROR(VLOOKUP(Table2[[#This Row],[Overall Rep Satisfaction]],$CS$2:$CV$21,3,FALSE),"")</f>
        <v>0</v>
      </c>
      <c r="CG288">
        <f>IFERROR(VLOOKUP(Table2[[#This Row],[Overall Rep Satisfaction]],$CS$2:$CV$21,4,FALSE),"")</f>
        <v>0</v>
      </c>
      <c r="CH288">
        <f>IFERROR(SUM(Table2[[#This Row],[Promoter]:[Detractor]],),"")</f>
        <v>1</v>
      </c>
      <c r="CI288" t="str">
        <f>TEXT(MONTH(Table2[[#This Row],[Survey Date]]),"##")&amp;" - "&amp;TEXT(Table2[[#This Row],[Survey Date]],"MMMM")</f>
        <v>9 - September</v>
      </c>
      <c r="CJ288" t="str">
        <f>TEXT(Table2[[#This Row],[Survey Date]],"DD-MMMM")</f>
        <v>06-September</v>
      </c>
      <c r="CK288" t="str">
        <f>"WK "&amp;WEEKNUM(Table2[[#This Row],[Survey Date]],1)</f>
        <v>WK 36</v>
      </c>
      <c r="CL288" t="str">
        <f>VLOOKUP(Table2[[#This Row],[ATTUID]],Roster!C:F,4,FALSE)</f>
        <v>Super 9</v>
      </c>
      <c r="CM288" t="str">
        <f>VLOOKUP(Table2[[#This Row],[ATTUID]],Roster!C:J,8,FALSE)</f>
        <v>agent 27</v>
      </c>
      <c r="CN288" t="str">
        <f>VLOOKUP(Table2[[#This Row],[ATTUID]],Roster!C:X,22,FALSE)</f>
        <v>Wave 17</v>
      </c>
      <c r="CO288">
        <f>IF(Table2[[#This Row],[Request Resolved]]="Yes",1,0)</f>
        <v>1</v>
      </c>
      <c r="CP288">
        <f>IF(Table2[[#This Row],[Request Resolved]]="No",1,0)</f>
        <v>0</v>
      </c>
    </row>
    <row r="289" spans="1:94" x14ac:dyDescent="0.25">
      <c r="A289" s="35">
        <v>87206</v>
      </c>
      <c r="B289" s="12" t="s">
        <v>1297</v>
      </c>
      <c r="C289" s="12" t="s">
        <v>1297</v>
      </c>
      <c r="D289" s="12" t="s">
        <v>1297</v>
      </c>
      <c r="E289" t="s">
        <v>1251</v>
      </c>
      <c r="F289" t="s">
        <v>1421</v>
      </c>
      <c r="G289" s="35">
        <v>205484</v>
      </c>
      <c r="H289" t="s">
        <v>219</v>
      </c>
      <c r="I289" s="35">
        <v>884464</v>
      </c>
      <c r="J289" t="s">
        <v>219</v>
      </c>
      <c r="K289" s="14">
        <v>45175.406944444403</v>
      </c>
      <c r="L289" s="14">
        <v>45174.625694444403</v>
      </c>
      <c r="M289" s="15" t="s">
        <v>220</v>
      </c>
      <c r="N289" s="15" t="s">
        <v>220</v>
      </c>
      <c r="O289" s="15" t="s">
        <v>220</v>
      </c>
      <c r="P289" s="15" t="s">
        <v>334</v>
      </c>
      <c r="Q289" s="15" t="s">
        <v>735</v>
      </c>
      <c r="R289" s="15" t="s">
        <v>219</v>
      </c>
      <c r="S289" s="15" t="s">
        <v>223</v>
      </c>
      <c r="T289" s="15" t="s">
        <v>221</v>
      </c>
      <c r="U289" s="15" t="s">
        <v>219</v>
      </c>
      <c r="V289" t="s">
        <v>309</v>
      </c>
      <c r="W289" t="s">
        <v>225</v>
      </c>
      <c r="X289" t="s">
        <v>309</v>
      </c>
      <c r="Y289" t="s">
        <v>225</v>
      </c>
      <c r="Z289" t="s">
        <v>226</v>
      </c>
      <c r="AA289" t="s">
        <v>219</v>
      </c>
      <c r="AB289" t="s">
        <v>226</v>
      </c>
      <c r="AC289" t="s">
        <v>219</v>
      </c>
      <c r="AD289" s="12" t="s">
        <v>1297</v>
      </c>
      <c r="AE289" t="s">
        <v>227</v>
      </c>
      <c r="AF289" s="12" t="s">
        <v>1297</v>
      </c>
      <c r="AG289" t="s">
        <v>1703</v>
      </c>
      <c r="AH289" t="s">
        <v>228</v>
      </c>
      <c r="AI289" s="12" t="s">
        <v>1297</v>
      </c>
      <c r="AJ289" s="12" t="s">
        <v>1297</v>
      </c>
      <c r="AK289" s="12" t="s">
        <v>1297</v>
      </c>
      <c r="AL289" s="12" t="s">
        <v>1297</v>
      </c>
      <c r="AM289" s="12" t="s">
        <v>1297</v>
      </c>
      <c r="AN289" t="s">
        <v>219</v>
      </c>
      <c r="AO289" t="s">
        <v>219</v>
      </c>
      <c r="AP289" t="s">
        <v>229</v>
      </c>
      <c r="AQ289" t="s">
        <v>230</v>
      </c>
      <c r="AR289" t="s">
        <v>247</v>
      </c>
      <c r="AS289" t="s">
        <v>298</v>
      </c>
      <c r="AT289" t="s">
        <v>220</v>
      </c>
      <c r="AU289" t="s">
        <v>233</v>
      </c>
      <c r="AV289" t="s">
        <v>1985</v>
      </c>
      <c r="AW289" t="s">
        <v>219</v>
      </c>
      <c r="AX289" t="s">
        <v>1703</v>
      </c>
      <c r="AY289" t="s">
        <v>219</v>
      </c>
      <c r="AZ289" t="s">
        <v>219</v>
      </c>
      <c r="BA289" t="s">
        <v>219</v>
      </c>
      <c r="BB289" t="s">
        <v>219</v>
      </c>
      <c r="BC289" t="s">
        <v>234</v>
      </c>
      <c r="BD289" s="12" t="s">
        <v>1297</v>
      </c>
      <c r="BE289" t="s">
        <v>304</v>
      </c>
      <c r="BF289" t="s">
        <v>1297</v>
      </c>
      <c r="BG289" t="s">
        <v>1297</v>
      </c>
      <c r="BH289" t="s">
        <v>236</v>
      </c>
      <c r="BI289" t="s">
        <v>250</v>
      </c>
      <c r="BJ289" t="s">
        <v>307</v>
      </c>
      <c r="BK289" t="s">
        <v>1297</v>
      </c>
      <c r="BL289" t="s">
        <v>229</v>
      </c>
      <c r="BM289" t="s">
        <v>219</v>
      </c>
      <c r="BN289" t="s">
        <v>252</v>
      </c>
      <c r="BO289" t="s">
        <v>219</v>
      </c>
      <c r="BP289" t="s">
        <v>219</v>
      </c>
      <c r="BQ289" t="s">
        <v>1297</v>
      </c>
      <c r="BR289" t="s">
        <v>296</v>
      </c>
      <c r="BS289" t="s">
        <v>1703</v>
      </c>
      <c r="BT289" t="s">
        <v>1703</v>
      </c>
      <c r="BU289" t="s">
        <v>219</v>
      </c>
      <c r="BV289" t="s">
        <v>241</v>
      </c>
      <c r="BW289" t="s">
        <v>220</v>
      </c>
      <c r="BX289" t="s">
        <v>219</v>
      </c>
      <c r="BY289">
        <v>800639358132</v>
      </c>
      <c r="BZ289" t="s">
        <v>242</v>
      </c>
      <c r="CA289" t="s">
        <v>1703</v>
      </c>
      <c r="CB289" s="14">
        <v>45176.2493334838</v>
      </c>
      <c r="CC289" t="s">
        <v>1703</v>
      </c>
      <c r="CD289" t="s">
        <v>1703</v>
      </c>
      <c r="CE289">
        <f>IFERROR(VLOOKUP(Table2[[#This Row],[Overall Rep Satisfaction]],$CS$2:$CV$21,2,FALSE),"")</f>
        <v>1</v>
      </c>
      <c r="CF289">
        <f>IFERROR(VLOOKUP(Table2[[#This Row],[Overall Rep Satisfaction]],$CS$2:$CV$21,3,FALSE),"")</f>
        <v>0</v>
      </c>
      <c r="CG289">
        <f>IFERROR(VLOOKUP(Table2[[#This Row],[Overall Rep Satisfaction]],$CS$2:$CV$21,4,FALSE),"")</f>
        <v>0</v>
      </c>
      <c r="CH289">
        <f>IFERROR(SUM(Table2[[#This Row],[Promoter]:[Detractor]],),"")</f>
        <v>1</v>
      </c>
      <c r="CI289" t="str">
        <f>TEXT(MONTH(Table2[[#This Row],[Survey Date]]),"##")&amp;" - "&amp;TEXT(Table2[[#This Row],[Survey Date]],"MMMM")</f>
        <v>9 - September</v>
      </c>
      <c r="CJ289" t="str">
        <f>TEXT(Table2[[#This Row],[Survey Date]],"DD-MMMM")</f>
        <v>06-September</v>
      </c>
      <c r="CK289" t="str">
        <f>"WK "&amp;WEEKNUM(Table2[[#This Row],[Survey Date]],1)</f>
        <v>WK 36</v>
      </c>
      <c r="CL289" t="str">
        <f>VLOOKUP(Table2[[#This Row],[ATTUID]],Roster!C:F,4,FALSE)</f>
        <v>Super 12</v>
      </c>
      <c r="CM289" t="str">
        <f>VLOOKUP(Table2[[#This Row],[ATTUID]],Roster!C:J,8,FALSE)</f>
        <v>agent 124</v>
      </c>
      <c r="CN289" t="str">
        <f>VLOOKUP(Table2[[#This Row],[ATTUID]],Roster!C:X,22,FALSE)</f>
        <v>Wave 30</v>
      </c>
      <c r="CO289">
        <f>IF(Table2[[#This Row],[Request Resolved]]="Yes",1,0)</f>
        <v>1</v>
      </c>
      <c r="CP289">
        <f>IF(Table2[[#This Row],[Request Resolved]]="No",1,0)</f>
        <v>0</v>
      </c>
    </row>
    <row r="290" spans="1:94" x14ac:dyDescent="0.25">
      <c r="A290" s="35">
        <v>675206</v>
      </c>
      <c r="B290" s="12" t="s">
        <v>1297</v>
      </c>
      <c r="C290" s="12" t="s">
        <v>1297</v>
      </c>
      <c r="D290" s="12" t="s">
        <v>1297</v>
      </c>
      <c r="E290" t="s">
        <v>1152</v>
      </c>
      <c r="F290" t="s">
        <v>1317</v>
      </c>
      <c r="G290" s="35">
        <v>922484</v>
      </c>
      <c r="H290" t="s">
        <v>219</v>
      </c>
      <c r="I290" s="35">
        <v>471464</v>
      </c>
      <c r="J290" t="s">
        <v>219</v>
      </c>
      <c r="K290" s="14">
        <v>45175.406944444403</v>
      </c>
      <c r="L290" s="14">
        <v>45174.579166666699</v>
      </c>
      <c r="M290" s="15" t="s">
        <v>220</v>
      </c>
      <c r="N290" s="15" t="s">
        <v>220</v>
      </c>
      <c r="O290" s="15" t="s">
        <v>220</v>
      </c>
      <c r="P290" s="15" t="s">
        <v>223</v>
      </c>
      <c r="Q290" s="15" t="s">
        <v>219</v>
      </c>
      <c r="R290" s="15" t="s">
        <v>219</v>
      </c>
      <c r="S290" s="15" t="s">
        <v>291</v>
      </c>
      <c r="T290" s="15" t="s">
        <v>221</v>
      </c>
      <c r="U290" s="15" t="s">
        <v>219</v>
      </c>
      <c r="V290" t="s">
        <v>265</v>
      </c>
      <c r="W290" t="s">
        <v>293</v>
      </c>
      <c r="X290" t="s">
        <v>265</v>
      </c>
      <c r="Y290" t="s">
        <v>293</v>
      </c>
      <c r="Z290" t="s">
        <v>226</v>
      </c>
      <c r="AA290" t="s">
        <v>219</v>
      </c>
      <c r="AB290" t="s">
        <v>226</v>
      </c>
      <c r="AC290" t="s">
        <v>219</v>
      </c>
      <c r="AD290" s="12" t="s">
        <v>1297</v>
      </c>
      <c r="AE290" t="s">
        <v>227</v>
      </c>
      <c r="AF290" s="12" t="s">
        <v>1297</v>
      </c>
      <c r="AG290" t="s">
        <v>1703</v>
      </c>
      <c r="AH290" t="s">
        <v>228</v>
      </c>
      <c r="AI290" s="12" t="s">
        <v>1297</v>
      </c>
      <c r="AJ290" s="12" t="s">
        <v>1297</v>
      </c>
      <c r="AK290" s="12" t="s">
        <v>1297</v>
      </c>
      <c r="AL290" s="12" t="s">
        <v>1297</v>
      </c>
      <c r="AM290" s="12" t="s">
        <v>1297</v>
      </c>
      <c r="AN290" t="s">
        <v>219</v>
      </c>
      <c r="AO290" t="s">
        <v>219</v>
      </c>
      <c r="AP290" t="s">
        <v>229</v>
      </c>
      <c r="AQ290" t="s">
        <v>230</v>
      </c>
      <c r="AR290" t="s">
        <v>247</v>
      </c>
      <c r="AS290" t="s">
        <v>298</v>
      </c>
      <c r="AT290" t="s">
        <v>220</v>
      </c>
      <c r="AU290" t="s">
        <v>233</v>
      </c>
      <c r="AV290" t="s">
        <v>1986</v>
      </c>
      <c r="AW290" t="s">
        <v>219</v>
      </c>
      <c r="AX290" t="s">
        <v>1703</v>
      </c>
      <c r="AY290" t="s">
        <v>219</v>
      </c>
      <c r="AZ290" t="s">
        <v>219</v>
      </c>
      <c r="BA290" t="s">
        <v>219</v>
      </c>
      <c r="BB290" t="s">
        <v>219</v>
      </c>
      <c r="BC290" t="s">
        <v>234</v>
      </c>
      <c r="BD290" s="12" t="s">
        <v>1297</v>
      </c>
      <c r="BE290" t="s">
        <v>267</v>
      </c>
      <c r="BF290" t="s">
        <v>1297</v>
      </c>
      <c r="BG290" t="s">
        <v>1297</v>
      </c>
      <c r="BH290" t="s">
        <v>300</v>
      </c>
      <c r="BI290" t="s">
        <v>301</v>
      </c>
      <c r="BJ290" t="s">
        <v>307</v>
      </c>
      <c r="BK290" t="s">
        <v>1297</v>
      </c>
      <c r="BL290" t="s">
        <v>229</v>
      </c>
      <c r="BM290" t="s">
        <v>219</v>
      </c>
      <c r="BN290" t="s">
        <v>605</v>
      </c>
      <c r="BO290" t="s">
        <v>219</v>
      </c>
      <c r="BP290" t="s">
        <v>219</v>
      </c>
      <c r="BQ290" t="s">
        <v>1297</v>
      </c>
      <c r="BR290" t="s">
        <v>240</v>
      </c>
      <c r="BS290" t="s">
        <v>1703</v>
      </c>
      <c r="BT290" t="s">
        <v>1703</v>
      </c>
      <c r="BU290" t="s">
        <v>219</v>
      </c>
      <c r="BV290" t="s">
        <v>241</v>
      </c>
      <c r="BW290" t="s">
        <v>220</v>
      </c>
      <c r="BX290" t="s">
        <v>219</v>
      </c>
      <c r="BY290">
        <v>801188681752</v>
      </c>
      <c r="BZ290" t="s">
        <v>242</v>
      </c>
      <c r="CA290" t="s">
        <v>1703</v>
      </c>
      <c r="CB290" s="14">
        <v>45177.246585763904</v>
      </c>
      <c r="CC290" t="s">
        <v>1703</v>
      </c>
      <c r="CD290" t="s">
        <v>1703</v>
      </c>
      <c r="CE290">
        <f>IFERROR(VLOOKUP(Table2[[#This Row],[Overall Rep Satisfaction]],$CS$2:$CV$21,2,FALSE),"")</f>
        <v>1</v>
      </c>
      <c r="CF290">
        <f>IFERROR(VLOOKUP(Table2[[#This Row],[Overall Rep Satisfaction]],$CS$2:$CV$21,3,FALSE),"")</f>
        <v>0</v>
      </c>
      <c r="CG290">
        <f>IFERROR(VLOOKUP(Table2[[#This Row],[Overall Rep Satisfaction]],$CS$2:$CV$21,4,FALSE),"")</f>
        <v>0</v>
      </c>
      <c r="CH290">
        <f>IFERROR(SUM(Table2[[#This Row],[Promoter]:[Detractor]],),"")</f>
        <v>1</v>
      </c>
      <c r="CI290" t="str">
        <f>TEXT(MONTH(Table2[[#This Row],[Survey Date]]),"##")&amp;" - "&amp;TEXT(Table2[[#This Row],[Survey Date]],"MMMM")</f>
        <v>9 - September</v>
      </c>
      <c r="CJ290" t="str">
        <f>TEXT(Table2[[#This Row],[Survey Date]],"DD-MMMM")</f>
        <v>06-September</v>
      </c>
      <c r="CK290" t="str">
        <f>"WK "&amp;WEEKNUM(Table2[[#This Row],[Survey Date]],1)</f>
        <v>WK 36</v>
      </c>
      <c r="CL290" t="str">
        <f>VLOOKUP(Table2[[#This Row],[ATTUID]],Roster!C:F,4,FALSE)</f>
        <v>Super 8</v>
      </c>
      <c r="CM290" t="str">
        <f>VLOOKUP(Table2[[#This Row],[ATTUID]],Roster!C:J,8,FALSE)</f>
        <v>agent 20</v>
      </c>
      <c r="CN290" t="str">
        <f>VLOOKUP(Table2[[#This Row],[ATTUID]],Roster!C:X,22,FALSE)</f>
        <v>Wave 15</v>
      </c>
      <c r="CO290">
        <f>IF(Table2[[#This Row],[Request Resolved]]="Yes",1,0)</f>
        <v>1</v>
      </c>
      <c r="CP290">
        <f>IF(Table2[[#This Row],[Request Resolved]]="No",1,0)</f>
        <v>0</v>
      </c>
    </row>
    <row r="291" spans="1:94" x14ac:dyDescent="0.25">
      <c r="A291" s="35">
        <v>674206</v>
      </c>
      <c r="B291" s="12" t="s">
        <v>1297</v>
      </c>
      <c r="C291" s="12" t="s">
        <v>1297</v>
      </c>
      <c r="D291" s="12" t="s">
        <v>1297</v>
      </c>
      <c r="E291" t="s">
        <v>1253</v>
      </c>
      <c r="F291" t="s">
        <v>1423</v>
      </c>
      <c r="G291" s="35">
        <v>922216</v>
      </c>
      <c r="H291" t="s">
        <v>219</v>
      </c>
      <c r="I291" s="35">
        <v>182188</v>
      </c>
      <c r="J291" t="s">
        <v>219</v>
      </c>
      <c r="K291" s="14">
        <v>45175.407638888901</v>
      </c>
      <c r="L291" s="14">
        <v>45174.616666666698</v>
      </c>
      <c r="M291" s="15" t="s">
        <v>220</v>
      </c>
      <c r="N291" s="15" t="s">
        <v>229</v>
      </c>
      <c r="O291" s="15" t="s">
        <v>220</v>
      </c>
      <c r="P291" s="15" t="s">
        <v>469</v>
      </c>
      <c r="Q291" s="15" t="s">
        <v>219</v>
      </c>
      <c r="R291" s="15" t="s">
        <v>219</v>
      </c>
      <c r="S291" s="15" t="s">
        <v>469</v>
      </c>
      <c r="T291" s="15" t="s">
        <v>316</v>
      </c>
      <c r="U291" s="15" t="s">
        <v>219</v>
      </c>
      <c r="V291" t="s">
        <v>297</v>
      </c>
      <c r="W291" t="s">
        <v>297</v>
      </c>
      <c r="X291" t="s">
        <v>297</v>
      </c>
      <c r="Y291" t="s">
        <v>297</v>
      </c>
      <c r="Z291" t="s">
        <v>317</v>
      </c>
      <c r="AA291" t="s">
        <v>219</v>
      </c>
      <c r="AB291" t="s">
        <v>317</v>
      </c>
      <c r="AC291" t="s">
        <v>219</v>
      </c>
      <c r="AD291" s="12" t="s">
        <v>1297</v>
      </c>
      <c r="AE291" t="s">
        <v>227</v>
      </c>
      <c r="AF291" s="12" t="s">
        <v>1297</v>
      </c>
      <c r="AG291" t="s">
        <v>1703</v>
      </c>
      <c r="AH291" t="s">
        <v>228</v>
      </c>
      <c r="AI291" s="12" t="s">
        <v>1297</v>
      </c>
      <c r="AJ291" s="12" t="s">
        <v>1297</v>
      </c>
      <c r="AK291" s="12" t="s">
        <v>1297</v>
      </c>
      <c r="AL291" s="12" t="s">
        <v>1297</v>
      </c>
      <c r="AM291" s="12" t="s">
        <v>1297</v>
      </c>
      <c r="AN291" t="s">
        <v>219</v>
      </c>
      <c r="AO291" t="s">
        <v>219</v>
      </c>
      <c r="AP291" t="s">
        <v>229</v>
      </c>
      <c r="AQ291" t="s">
        <v>230</v>
      </c>
      <c r="AR291" t="s">
        <v>281</v>
      </c>
      <c r="AS291" t="s">
        <v>355</v>
      </c>
      <c r="AT291" t="s">
        <v>220</v>
      </c>
      <c r="AU291" t="s">
        <v>233</v>
      </c>
      <c r="AV291" t="s">
        <v>1987</v>
      </c>
      <c r="AW291" t="s">
        <v>219</v>
      </c>
      <c r="AX291" t="s">
        <v>1703</v>
      </c>
      <c r="AY291" t="s">
        <v>219</v>
      </c>
      <c r="AZ291" t="s">
        <v>219</v>
      </c>
      <c r="BA291" t="s">
        <v>219</v>
      </c>
      <c r="BB291" t="s">
        <v>219</v>
      </c>
      <c r="BC291" t="s">
        <v>234</v>
      </c>
      <c r="BD291" s="12" t="s">
        <v>1297</v>
      </c>
      <c r="BE291" t="s">
        <v>736</v>
      </c>
      <c r="BF291" t="s">
        <v>1297</v>
      </c>
      <c r="BG291" t="s">
        <v>1297</v>
      </c>
      <c r="BH291" t="s">
        <v>397</v>
      </c>
      <c r="BI291" t="s">
        <v>398</v>
      </c>
      <c r="BJ291" t="s">
        <v>302</v>
      </c>
      <c r="BK291" t="s">
        <v>1297</v>
      </c>
      <c r="BL291" t="s">
        <v>229</v>
      </c>
      <c r="BM291" t="s">
        <v>219</v>
      </c>
      <c r="BN291" t="s">
        <v>399</v>
      </c>
      <c r="BO291" t="s">
        <v>219</v>
      </c>
      <c r="BP291" t="s">
        <v>219</v>
      </c>
      <c r="BQ291" t="s">
        <v>1297</v>
      </c>
      <c r="BR291" t="s">
        <v>296</v>
      </c>
      <c r="BS291" t="s">
        <v>1703</v>
      </c>
      <c r="BT291" t="s">
        <v>1703</v>
      </c>
      <c r="BU291" t="s">
        <v>219</v>
      </c>
      <c r="BV291" t="s">
        <v>241</v>
      </c>
      <c r="BW291" t="s">
        <v>220</v>
      </c>
      <c r="BX291" t="s">
        <v>219</v>
      </c>
      <c r="BY291">
        <v>800751524412</v>
      </c>
      <c r="BZ291" t="s">
        <v>242</v>
      </c>
      <c r="CA291" t="s">
        <v>1703</v>
      </c>
      <c r="CB291" s="14">
        <v>45177.246585763904</v>
      </c>
      <c r="CC291" t="s">
        <v>1703</v>
      </c>
      <c r="CD291" t="s">
        <v>1703</v>
      </c>
      <c r="CE291">
        <f>IFERROR(VLOOKUP(Table2[[#This Row],[Overall Rep Satisfaction]],$CS$2:$CV$21,2,FALSE),"")</f>
        <v>0</v>
      </c>
      <c r="CF291">
        <f>IFERROR(VLOOKUP(Table2[[#This Row],[Overall Rep Satisfaction]],$CS$2:$CV$21,3,FALSE),"")</f>
        <v>0</v>
      </c>
      <c r="CG291">
        <f>IFERROR(VLOOKUP(Table2[[#This Row],[Overall Rep Satisfaction]],$CS$2:$CV$21,4,FALSE),"")</f>
        <v>1</v>
      </c>
      <c r="CH291">
        <f>IFERROR(SUM(Table2[[#This Row],[Promoter]:[Detractor]],),"")</f>
        <v>1</v>
      </c>
      <c r="CI291" t="str">
        <f>TEXT(MONTH(Table2[[#This Row],[Survey Date]]),"##")&amp;" - "&amp;TEXT(Table2[[#This Row],[Survey Date]],"MMMM")</f>
        <v>9 - September</v>
      </c>
      <c r="CJ291" t="str">
        <f>TEXT(Table2[[#This Row],[Survey Date]],"DD-MMMM")</f>
        <v>06-September</v>
      </c>
      <c r="CK291" t="str">
        <f>"WK "&amp;WEEKNUM(Table2[[#This Row],[Survey Date]],1)</f>
        <v>WK 36</v>
      </c>
      <c r="CL291" t="str">
        <f>VLOOKUP(Table2[[#This Row],[ATTUID]],Roster!C:F,4,FALSE)</f>
        <v>Super 12</v>
      </c>
      <c r="CM291" t="str">
        <f>VLOOKUP(Table2[[#This Row],[ATTUID]],Roster!C:J,8,FALSE)</f>
        <v>agent 126</v>
      </c>
      <c r="CN291" t="str">
        <f>VLOOKUP(Table2[[#This Row],[ATTUID]],Roster!C:X,22,FALSE)</f>
        <v>Wave 30</v>
      </c>
      <c r="CO291">
        <f>IF(Table2[[#This Row],[Request Resolved]]="Yes",1,0)</f>
        <v>0</v>
      </c>
      <c r="CP291">
        <f>IF(Table2[[#This Row],[Request Resolved]]="No",1,0)</f>
        <v>1</v>
      </c>
    </row>
    <row r="292" spans="1:94" x14ac:dyDescent="0.25">
      <c r="A292" s="35">
        <v>35206</v>
      </c>
      <c r="B292" s="12" t="s">
        <v>1297</v>
      </c>
      <c r="C292" s="12" t="s">
        <v>1297</v>
      </c>
      <c r="D292" s="12" t="s">
        <v>1297</v>
      </c>
      <c r="E292" t="s">
        <v>1279</v>
      </c>
      <c r="F292" t="s">
        <v>1454</v>
      </c>
      <c r="G292" s="35">
        <v>736774</v>
      </c>
      <c r="H292" t="s">
        <v>219</v>
      </c>
      <c r="I292" s="35">
        <v>905155</v>
      </c>
      <c r="J292" t="s">
        <v>219</v>
      </c>
      <c r="K292" s="14">
        <v>45175.408333333296</v>
      </c>
      <c r="L292" s="14">
        <v>45174.725694444402</v>
      </c>
      <c r="M292" s="15" t="s">
        <v>220</v>
      </c>
      <c r="N292" s="15" t="s">
        <v>220</v>
      </c>
      <c r="O292" s="15" t="s">
        <v>220</v>
      </c>
      <c r="P292" s="15" t="s">
        <v>223</v>
      </c>
      <c r="Q292" s="15" t="s">
        <v>737</v>
      </c>
      <c r="R292" s="15" t="s">
        <v>219</v>
      </c>
      <c r="S292" s="15" t="s">
        <v>223</v>
      </c>
      <c r="T292" s="15" t="s">
        <v>221</v>
      </c>
      <c r="U292" s="15" t="s">
        <v>219</v>
      </c>
      <c r="V292" t="s">
        <v>265</v>
      </c>
      <c r="W292" t="s">
        <v>225</v>
      </c>
      <c r="X292" t="s">
        <v>265</v>
      </c>
      <c r="Y292" t="s">
        <v>225</v>
      </c>
      <c r="Z292" t="s">
        <v>226</v>
      </c>
      <c r="AA292" t="s">
        <v>219</v>
      </c>
      <c r="AB292" t="s">
        <v>226</v>
      </c>
      <c r="AC292" t="s">
        <v>219</v>
      </c>
      <c r="AD292" s="12" t="s">
        <v>1297</v>
      </c>
      <c r="AE292" t="s">
        <v>227</v>
      </c>
      <c r="AF292" s="12" t="s">
        <v>1297</v>
      </c>
      <c r="AG292" t="s">
        <v>1703</v>
      </c>
      <c r="AH292" t="s">
        <v>228</v>
      </c>
      <c r="AI292" s="12" t="s">
        <v>1297</v>
      </c>
      <c r="AJ292" s="12" t="s">
        <v>1297</v>
      </c>
      <c r="AK292" s="12" t="s">
        <v>1297</v>
      </c>
      <c r="AL292" s="12" t="s">
        <v>1297</v>
      </c>
      <c r="AM292" s="12" t="s">
        <v>1297</v>
      </c>
      <c r="AN292" t="s">
        <v>219</v>
      </c>
      <c r="AO292" t="s">
        <v>219</v>
      </c>
      <c r="AP292" t="s">
        <v>229</v>
      </c>
      <c r="AQ292" t="s">
        <v>230</v>
      </c>
      <c r="AR292" t="s">
        <v>247</v>
      </c>
      <c r="AS292" t="s">
        <v>248</v>
      </c>
      <c r="AT292" t="s">
        <v>229</v>
      </c>
      <c r="AU292" t="s">
        <v>233</v>
      </c>
      <c r="AV292" t="s">
        <v>1988</v>
      </c>
      <c r="AW292" t="s">
        <v>219</v>
      </c>
      <c r="AX292" t="s">
        <v>1703</v>
      </c>
      <c r="AY292" t="s">
        <v>219</v>
      </c>
      <c r="AZ292" t="s">
        <v>219</v>
      </c>
      <c r="BA292" t="s">
        <v>219</v>
      </c>
      <c r="BB292" t="s">
        <v>219</v>
      </c>
      <c r="BC292" t="s">
        <v>234</v>
      </c>
      <c r="BD292" s="12" t="s">
        <v>1297</v>
      </c>
      <c r="BE292" t="s">
        <v>267</v>
      </c>
      <c r="BF292" t="s">
        <v>1297</v>
      </c>
      <c r="BG292" t="s">
        <v>1297</v>
      </c>
      <c r="BH292" t="s">
        <v>236</v>
      </c>
      <c r="BI292" t="s">
        <v>328</v>
      </c>
      <c r="BJ292" t="s">
        <v>251</v>
      </c>
      <c r="BK292" t="s">
        <v>1297</v>
      </c>
      <c r="BL292" t="s">
        <v>229</v>
      </c>
      <c r="BM292" t="s">
        <v>219</v>
      </c>
      <c r="BN292" t="s">
        <v>330</v>
      </c>
      <c r="BO292" t="s">
        <v>219</v>
      </c>
      <c r="BP292" t="s">
        <v>219</v>
      </c>
      <c r="BQ292" t="s">
        <v>1297</v>
      </c>
      <c r="BR292" t="s">
        <v>240</v>
      </c>
      <c r="BS292" t="s">
        <v>1703</v>
      </c>
      <c r="BT292" t="s">
        <v>1703</v>
      </c>
      <c r="BU292" t="s">
        <v>219</v>
      </c>
      <c r="BV292" t="s">
        <v>241</v>
      </c>
      <c r="BW292" t="s">
        <v>220</v>
      </c>
      <c r="BX292" t="s">
        <v>219</v>
      </c>
      <c r="BY292">
        <v>790596555514</v>
      </c>
      <c r="BZ292" t="s">
        <v>242</v>
      </c>
      <c r="CA292" t="s">
        <v>1703</v>
      </c>
      <c r="CB292" s="14">
        <v>45176.2493334838</v>
      </c>
      <c r="CC292" t="s">
        <v>1703</v>
      </c>
      <c r="CD292" t="s">
        <v>1703</v>
      </c>
      <c r="CE292">
        <f>IFERROR(VLOOKUP(Table2[[#This Row],[Overall Rep Satisfaction]],$CS$2:$CV$21,2,FALSE),"")</f>
        <v>1</v>
      </c>
      <c r="CF292">
        <f>IFERROR(VLOOKUP(Table2[[#This Row],[Overall Rep Satisfaction]],$CS$2:$CV$21,3,FALSE),"")</f>
        <v>0</v>
      </c>
      <c r="CG292">
        <f>IFERROR(VLOOKUP(Table2[[#This Row],[Overall Rep Satisfaction]],$CS$2:$CV$21,4,FALSE),"")</f>
        <v>0</v>
      </c>
      <c r="CH292">
        <f>IFERROR(SUM(Table2[[#This Row],[Promoter]:[Detractor]],),"")</f>
        <v>1</v>
      </c>
      <c r="CI292" t="str">
        <f>TEXT(MONTH(Table2[[#This Row],[Survey Date]]),"##")&amp;" - "&amp;TEXT(Table2[[#This Row],[Survey Date]],"MMMM")</f>
        <v>9 - September</v>
      </c>
      <c r="CJ292" t="str">
        <f>TEXT(Table2[[#This Row],[Survey Date]],"DD-MMMM")</f>
        <v>06-September</v>
      </c>
      <c r="CK292" t="str">
        <f>"WK "&amp;WEEKNUM(Table2[[#This Row],[Survey Date]],1)</f>
        <v>WK 36</v>
      </c>
      <c r="CL292" t="str">
        <f>VLOOKUP(Table2[[#This Row],[ATTUID]],Roster!C:F,4,FALSE)</f>
        <v>Super 1</v>
      </c>
      <c r="CM292" t="str">
        <f>VLOOKUP(Table2[[#This Row],[ATTUID]],Roster!C:J,8,FALSE)</f>
        <v>agent 157</v>
      </c>
      <c r="CN292" t="str">
        <f>VLOOKUP(Table2[[#This Row],[ATTUID]],Roster!C:X,22,FALSE)</f>
        <v>Wave 7</v>
      </c>
      <c r="CO292">
        <f>IF(Table2[[#This Row],[Request Resolved]]="Yes",1,0)</f>
        <v>1</v>
      </c>
      <c r="CP292">
        <f>IF(Table2[[#This Row],[Request Resolved]]="No",1,0)</f>
        <v>0</v>
      </c>
    </row>
    <row r="293" spans="1:94" x14ac:dyDescent="0.25">
      <c r="A293" s="35">
        <v>89206</v>
      </c>
      <c r="B293" s="12" t="s">
        <v>1297</v>
      </c>
      <c r="C293" s="12" t="s">
        <v>1297</v>
      </c>
      <c r="D293" s="12" t="s">
        <v>1297</v>
      </c>
      <c r="E293" t="s">
        <v>1258</v>
      </c>
      <c r="F293" t="s">
        <v>1429</v>
      </c>
      <c r="G293" s="35">
        <v>703470</v>
      </c>
      <c r="H293" t="s">
        <v>219</v>
      </c>
      <c r="I293" s="35">
        <v>87534</v>
      </c>
      <c r="J293" t="s">
        <v>219</v>
      </c>
      <c r="K293" s="14">
        <v>45175.408333333296</v>
      </c>
      <c r="L293" s="14">
        <v>45174.627083333296</v>
      </c>
      <c r="M293" s="15" t="s">
        <v>220</v>
      </c>
      <c r="N293" s="15" t="s">
        <v>220</v>
      </c>
      <c r="O293" s="15" t="s">
        <v>220</v>
      </c>
      <c r="P293" s="15" t="s">
        <v>334</v>
      </c>
      <c r="Q293" s="15" t="s">
        <v>738</v>
      </c>
      <c r="R293" s="15" t="s">
        <v>219</v>
      </c>
      <c r="S293" s="15" t="s">
        <v>334</v>
      </c>
      <c r="T293" s="15" t="s">
        <v>221</v>
      </c>
      <c r="U293" s="15" t="s">
        <v>219</v>
      </c>
      <c r="V293" t="s">
        <v>309</v>
      </c>
      <c r="W293" t="s">
        <v>309</v>
      </c>
      <c r="X293" t="s">
        <v>309</v>
      </c>
      <c r="Y293" t="s">
        <v>309</v>
      </c>
      <c r="Z293" t="s">
        <v>226</v>
      </c>
      <c r="AA293" t="s">
        <v>219</v>
      </c>
      <c r="AB293" t="s">
        <v>226</v>
      </c>
      <c r="AC293" t="s">
        <v>219</v>
      </c>
      <c r="AD293" s="12" t="s">
        <v>1297</v>
      </c>
      <c r="AE293" t="s">
        <v>227</v>
      </c>
      <c r="AF293" s="12" t="s">
        <v>1297</v>
      </c>
      <c r="AG293" t="s">
        <v>1703</v>
      </c>
      <c r="AH293" t="s">
        <v>228</v>
      </c>
      <c r="AI293" s="12" t="s">
        <v>1297</v>
      </c>
      <c r="AJ293" s="12" t="s">
        <v>1297</v>
      </c>
      <c r="AK293" s="12" t="s">
        <v>1297</v>
      </c>
      <c r="AL293" s="12" t="s">
        <v>1297</v>
      </c>
      <c r="AM293" s="12" t="s">
        <v>1297</v>
      </c>
      <c r="AN293" t="s">
        <v>219</v>
      </c>
      <c r="AO293" t="s">
        <v>219</v>
      </c>
      <c r="AP293" t="s">
        <v>229</v>
      </c>
      <c r="AQ293" t="s">
        <v>230</v>
      </c>
      <c r="AR293" t="s">
        <v>273</v>
      </c>
      <c r="AS293" t="s">
        <v>311</v>
      </c>
      <c r="AT293" t="s">
        <v>220</v>
      </c>
      <c r="AU293" t="s">
        <v>233</v>
      </c>
      <c r="AV293" t="s">
        <v>1989</v>
      </c>
      <c r="AW293" t="s">
        <v>219</v>
      </c>
      <c r="AX293" t="s">
        <v>1703</v>
      </c>
      <c r="AY293" t="s">
        <v>219</v>
      </c>
      <c r="AZ293" t="s">
        <v>219</v>
      </c>
      <c r="BA293" t="s">
        <v>219</v>
      </c>
      <c r="BB293" t="s">
        <v>219</v>
      </c>
      <c r="BC293" t="s">
        <v>234</v>
      </c>
      <c r="BD293" s="12" t="s">
        <v>1297</v>
      </c>
      <c r="BE293" t="s">
        <v>259</v>
      </c>
      <c r="BF293" t="s">
        <v>1297</v>
      </c>
      <c r="BG293" t="s">
        <v>1297</v>
      </c>
      <c r="BH293" t="s">
        <v>344</v>
      </c>
      <c r="BI293" t="s">
        <v>345</v>
      </c>
      <c r="BJ293" t="s">
        <v>277</v>
      </c>
      <c r="BK293" t="s">
        <v>1297</v>
      </c>
      <c r="BL293" t="s">
        <v>229</v>
      </c>
      <c r="BM293" t="s">
        <v>219</v>
      </c>
      <c r="BN293" t="s">
        <v>347</v>
      </c>
      <c r="BO293" t="s">
        <v>219</v>
      </c>
      <c r="BP293" t="s">
        <v>219</v>
      </c>
      <c r="BQ293" t="s">
        <v>1297</v>
      </c>
      <c r="BR293" t="s">
        <v>253</v>
      </c>
      <c r="BS293" t="s">
        <v>1703</v>
      </c>
      <c r="BT293" t="s">
        <v>1703</v>
      </c>
      <c r="BU293" t="s">
        <v>219</v>
      </c>
      <c r="BV293" t="s">
        <v>241</v>
      </c>
      <c r="BW293" t="s">
        <v>220</v>
      </c>
      <c r="BX293" t="s">
        <v>219</v>
      </c>
      <c r="BY293">
        <v>790300128303</v>
      </c>
      <c r="BZ293" t="s">
        <v>242</v>
      </c>
      <c r="CA293" t="s">
        <v>1703</v>
      </c>
      <c r="CB293" s="14">
        <v>45176.2493334838</v>
      </c>
      <c r="CC293" t="s">
        <v>1703</v>
      </c>
      <c r="CD293" t="s">
        <v>1703</v>
      </c>
      <c r="CE293">
        <f>IFERROR(VLOOKUP(Table2[[#This Row],[Overall Rep Satisfaction]],$CS$2:$CV$21,2,FALSE),"")</f>
        <v>0</v>
      </c>
      <c r="CF293">
        <f>IFERROR(VLOOKUP(Table2[[#This Row],[Overall Rep Satisfaction]],$CS$2:$CV$21,3,FALSE),"")</f>
        <v>1</v>
      </c>
      <c r="CG293">
        <f>IFERROR(VLOOKUP(Table2[[#This Row],[Overall Rep Satisfaction]],$CS$2:$CV$21,4,FALSE),"")</f>
        <v>0</v>
      </c>
      <c r="CH293">
        <f>IFERROR(SUM(Table2[[#This Row],[Promoter]:[Detractor]],),"")</f>
        <v>1</v>
      </c>
      <c r="CI293" t="str">
        <f>TEXT(MONTH(Table2[[#This Row],[Survey Date]]),"##")&amp;" - "&amp;TEXT(Table2[[#This Row],[Survey Date]],"MMMM")</f>
        <v>9 - September</v>
      </c>
      <c r="CJ293" t="str">
        <f>TEXT(Table2[[#This Row],[Survey Date]],"DD-MMMM")</f>
        <v>06-September</v>
      </c>
      <c r="CK293" t="str">
        <f>"WK "&amp;WEEKNUM(Table2[[#This Row],[Survey Date]],1)</f>
        <v>WK 36</v>
      </c>
      <c r="CL293" t="str">
        <f>VLOOKUP(Table2[[#This Row],[ATTUID]],Roster!C:F,4,FALSE)</f>
        <v>Super 3</v>
      </c>
      <c r="CM293" t="str">
        <f>VLOOKUP(Table2[[#This Row],[ATTUID]],Roster!C:J,8,FALSE)</f>
        <v>agent 132</v>
      </c>
      <c r="CN293" t="str">
        <f>VLOOKUP(Table2[[#This Row],[ATTUID]],Roster!C:X,22,FALSE)</f>
        <v>Wave 31</v>
      </c>
      <c r="CO293">
        <f>IF(Table2[[#This Row],[Request Resolved]]="Yes",1,0)</f>
        <v>1</v>
      </c>
      <c r="CP293">
        <f>IF(Table2[[#This Row],[Request Resolved]]="No",1,0)</f>
        <v>0</v>
      </c>
    </row>
    <row r="294" spans="1:94" x14ac:dyDescent="0.25">
      <c r="A294" s="35">
        <v>72206</v>
      </c>
      <c r="B294" s="12" t="s">
        <v>1297</v>
      </c>
      <c r="C294" s="12" t="s">
        <v>1297</v>
      </c>
      <c r="D294" s="12" t="s">
        <v>1297</v>
      </c>
      <c r="E294" t="s">
        <v>1141</v>
      </c>
      <c r="F294" t="s">
        <v>1306</v>
      </c>
      <c r="G294" s="35">
        <v>713252</v>
      </c>
      <c r="H294" t="s">
        <v>219</v>
      </c>
      <c r="I294" s="35">
        <v>7534</v>
      </c>
      <c r="J294" t="s">
        <v>219</v>
      </c>
      <c r="K294" s="14">
        <v>45175.409722222197</v>
      </c>
      <c r="L294" s="14">
        <v>45174.432638888902</v>
      </c>
      <c r="M294" s="15" t="s">
        <v>220</v>
      </c>
      <c r="N294" s="15" t="s">
        <v>220</v>
      </c>
      <c r="O294" s="15" t="s">
        <v>220</v>
      </c>
      <c r="P294" s="15" t="s">
        <v>223</v>
      </c>
      <c r="Q294" s="15" t="s">
        <v>739</v>
      </c>
      <c r="R294" s="15" t="s">
        <v>219</v>
      </c>
      <c r="S294" s="15" t="s">
        <v>223</v>
      </c>
      <c r="T294" s="15" t="s">
        <v>221</v>
      </c>
      <c r="U294" s="15" t="s">
        <v>219</v>
      </c>
      <c r="V294" t="s">
        <v>265</v>
      </c>
      <c r="W294" t="s">
        <v>225</v>
      </c>
      <c r="X294" t="s">
        <v>265</v>
      </c>
      <c r="Y294" t="s">
        <v>225</v>
      </c>
      <c r="Z294" t="s">
        <v>226</v>
      </c>
      <c r="AA294" t="s">
        <v>219</v>
      </c>
      <c r="AB294" t="s">
        <v>226</v>
      </c>
      <c r="AC294" t="s">
        <v>219</v>
      </c>
      <c r="AD294" s="12" t="s">
        <v>1297</v>
      </c>
      <c r="AE294" t="s">
        <v>227</v>
      </c>
      <c r="AF294" s="12" t="s">
        <v>1297</v>
      </c>
      <c r="AG294" t="s">
        <v>1703</v>
      </c>
      <c r="AH294" t="s">
        <v>228</v>
      </c>
      <c r="AI294" s="12" t="s">
        <v>1297</v>
      </c>
      <c r="AJ294" s="12" t="s">
        <v>1297</v>
      </c>
      <c r="AK294" s="12" t="s">
        <v>1297</v>
      </c>
      <c r="AL294" s="12" t="s">
        <v>1297</v>
      </c>
      <c r="AM294" s="12" t="s">
        <v>1297</v>
      </c>
      <c r="AN294" t="s">
        <v>219</v>
      </c>
      <c r="AO294" t="s">
        <v>219</v>
      </c>
      <c r="AP294" t="s">
        <v>229</v>
      </c>
      <c r="AQ294" t="s">
        <v>230</v>
      </c>
      <c r="AR294" t="s">
        <v>273</v>
      </c>
      <c r="AS294" t="s">
        <v>274</v>
      </c>
      <c r="AT294" t="s">
        <v>220</v>
      </c>
      <c r="AU294" t="s">
        <v>233</v>
      </c>
      <c r="AV294" t="s">
        <v>1990</v>
      </c>
      <c r="AW294" t="s">
        <v>219</v>
      </c>
      <c r="AX294" t="s">
        <v>1703</v>
      </c>
      <c r="AY294" t="s">
        <v>219</v>
      </c>
      <c r="AZ294" t="s">
        <v>219</v>
      </c>
      <c r="BA294" t="s">
        <v>219</v>
      </c>
      <c r="BB294" t="s">
        <v>219</v>
      </c>
      <c r="BC294" t="s">
        <v>234</v>
      </c>
      <c r="BD294" s="12" t="s">
        <v>1297</v>
      </c>
      <c r="BE294" t="s">
        <v>235</v>
      </c>
      <c r="BF294" t="s">
        <v>1297</v>
      </c>
      <c r="BG294" t="s">
        <v>1297</v>
      </c>
      <c r="BH294" t="s">
        <v>312</v>
      </c>
      <c r="BI294" t="s">
        <v>339</v>
      </c>
      <c r="BJ294" t="s">
        <v>277</v>
      </c>
      <c r="BK294" t="s">
        <v>1297</v>
      </c>
      <c r="BL294" t="s">
        <v>229</v>
      </c>
      <c r="BM294" t="s">
        <v>219</v>
      </c>
      <c r="BN294" t="s">
        <v>740</v>
      </c>
      <c r="BO294" t="s">
        <v>219</v>
      </c>
      <c r="BP294" t="s">
        <v>219</v>
      </c>
      <c r="BQ294" t="s">
        <v>1297</v>
      </c>
      <c r="BR294" t="s">
        <v>240</v>
      </c>
      <c r="BS294" t="s">
        <v>1703</v>
      </c>
      <c r="BT294" t="s">
        <v>1703</v>
      </c>
      <c r="BU294" t="s">
        <v>219</v>
      </c>
      <c r="BV294" t="s">
        <v>241</v>
      </c>
      <c r="BW294" t="s">
        <v>220</v>
      </c>
      <c r="BX294" t="s">
        <v>219</v>
      </c>
      <c r="BY294">
        <v>801180506639</v>
      </c>
      <c r="BZ294" t="s">
        <v>242</v>
      </c>
      <c r="CA294" t="s">
        <v>1703</v>
      </c>
      <c r="CB294" s="14">
        <v>45176.2493334838</v>
      </c>
      <c r="CC294" t="s">
        <v>1703</v>
      </c>
      <c r="CD294" t="s">
        <v>1703</v>
      </c>
      <c r="CE294">
        <f>IFERROR(VLOOKUP(Table2[[#This Row],[Overall Rep Satisfaction]],$CS$2:$CV$21,2,FALSE),"")</f>
        <v>1</v>
      </c>
      <c r="CF294">
        <f>IFERROR(VLOOKUP(Table2[[#This Row],[Overall Rep Satisfaction]],$CS$2:$CV$21,3,FALSE),"")</f>
        <v>0</v>
      </c>
      <c r="CG294">
        <f>IFERROR(VLOOKUP(Table2[[#This Row],[Overall Rep Satisfaction]],$CS$2:$CV$21,4,FALSE),"")</f>
        <v>0</v>
      </c>
      <c r="CH294">
        <f>IFERROR(SUM(Table2[[#This Row],[Promoter]:[Detractor]],),"")</f>
        <v>1</v>
      </c>
      <c r="CI294" t="str">
        <f>TEXT(MONTH(Table2[[#This Row],[Survey Date]]),"##")&amp;" - "&amp;TEXT(Table2[[#This Row],[Survey Date]],"MMMM")</f>
        <v>9 - September</v>
      </c>
      <c r="CJ294" t="str">
        <f>TEXT(Table2[[#This Row],[Survey Date]],"DD-MMMM")</f>
        <v>06-September</v>
      </c>
      <c r="CK294" t="str">
        <f>"WK "&amp;WEEKNUM(Table2[[#This Row],[Survey Date]],1)</f>
        <v>WK 36</v>
      </c>
      <c r="CL294" t="str">
        <f>VLOOKUP(Table2[[#This Row],[ATTUID]],Roster!C:F,4,FALSE)</f>
        <v>Super 7</v>
      </c>
      <c r="CM294" t="str">
        <f>VLOOKUP(Table2[[#This Row],[ATTUID]],Roster!C:J,8,FALSE)</f>
        <v>agent 9</v>
      </c>
      <c r="CN294" t="str">
        <f>VLOOKUP(Table2[[#This Row],[ATTUID]],Roster!C:X,22,FALSE)</f>
        <v>Wave 11</v>
      </c>
      <c r="CO294">
        <f>IF(Table2[[#This Row],[Request Resolved]]="Yes",1,0)</f>
        <v>1</v>
      </c>
      <c r="CP294">
        <f>IF(Table2[[#This Row],[Request Resolved]]="No",1,0)</f>
        <v>0</v>
      </c>
    </row>
    <row r="295" spans="1:94" x14ac:dyDescent="0.25">
      <c r="A295" s="35">
        <v>85206</v>
      </c>
      <c r="B295" s="12" t="s">
        <v>1297</v>
      </c>
      <c r="C295" s="12" t="s">
        <v>1297</v>
      </c>
      <c r="D295" s="12" t="s">
        <v>1297</v>
      </c>
      <c r="E295" t="s">
        <v>1135</v>
      </c>
      <c r="F295" t="s">
        <v>1300</v>
      </c>
      <c r="G295" s="35">
        <v>557215</v>
      </c>
      <c r="H295" t="s">
        <v>219</v>
      </c>
      <c r="I295" s="35">
        <v>799464</v>
      </c>
      <c r="J295" t="s">
        <v>219</v>
      </c>
      <c r="K295" s="14">
        <v>45175.409722222197</v>
      </c>
      <c r="L295" s="14">
        <v>45174.417361111096</v>
      </c>
      <c r="M295" s="15" t="s">
        <v>220</v>
      </c>
      <c r="N295" s="15" t="s">
        <v>220</v>
      </c>
      <c r="O295" s="15" t="s">
        <v>220</v>
      </c>
      <c r="P295" s="15" t="s">
        <v>223</v>
      </c>
      <c r="Q295" s="15" t="s">
        <v>223</v>
      </c>
      <c r="R295" s="15" t="s">
        <v>219</v>
      </c>
      <c r="S295" s="15" t="s">
        <v>223</v>
      </c>
      <c r="T295" s="15" t="s">
        <v>326</v>
      </c>
      <c r="U295" s="15" t="s">
        <v>219</v>
      </c>
      <c r="V295" t="s">
        <v>265</v>
      </c>
      <c r="W295" t="s">
        <v>225</v>
      </c>
      <c r="X295" t="s">
        <v>265</v>
      </c>
      <c r="Y295" t="s">
        <v>225</v>
      </c>
      <c r="Z295" t="s">
        <v>226</v>
      </c>
      <c r="AA295" t="s">
        <v>219</v>
      </c>
      <c r="AB295" t="s">
        <v>226</v>
      </c>
      <c r="AC295" t="s">
        <v>219</v>
      </c>
      <c r="AD295" s="12" t="s">
        <v>1297</v>
      </c>
      <c r="AE295" t="s">
        <v>227</v>
      </c>
      <c r="AF295" s="12" t="s">
        <v>1297</v>
      </c>
      <c r="AG295" t="s">
        <v>1703</v>
      </c>
      <c r="AH295" t="s">
        <v>228</v>
      </c>
      <c r="AI295" s="12" t="s">
        <v>1297</v>
      </c>
      <c r="AJ295" s="12" t="s">
        <v>1297</v>
      </c>
      <c r="AK295" s="12" t="s">
        <v>1297</v>
      </c>
      <c r="AL295" s="12" t="s">
        <v>1297</v>
      </c>
      <c r="AM295" s="12" t="s">
        <v>1297</v>
      </c>
      <c r="AN295" t="s">
        <v>219</v>
      </c>
      <c r="AO295" t="s">
        <v>219</v>
      </c>
      <c r="AP295" t="s">
        <v>229</v>
      </c>
      <c r="AQ295" t="s">
        <v>230</v>
      </c>
      <c r="AR295" t="s">
        <v>247</v>
      </c>
      <c r="AS295" t="s">
        <v>298</v>
      </c>
      <c r="AT295" t="s">
        <v>220</v>
      </c>
      <c r="AU295" t="s">
        <v>233</v>
      </c>
      <c r="AV295" t="s">
        <v>1991</v>
      </c>
      <c r="AW295" t="s">
        <v>219</v>
      </c>
      <c r="AX295" t="s">
        <v>1703</v>
      </c>
      <c r="AY295" t="s">
        <v>219</v>
      </c>
      <c r="AZ295" t="s">
        <v>219</v>
      </c>
      <c r="BA295" t="s">
        <v>219</v>
      </c>
      <c r="BB295" t="s">
        <v>219</v>
      </c>
      <c r="BC295" t="s">
        <v>234</v>
      </c>
      <c r="BD295" s="12" t="s">
        <v>1297</v>
      </c>
      <c r="BE295" t="s">
        <v>267</v>
      </c>
      <c r="BF295" t="s">
        <v>1297</v>
      </c>
      <c r="BG295" t="s">
        <v>1297</v>
      </c>
      <c r="BH295" t="s">
        <v>486</v>
      </c>
      <c r="BI295" t="s">
        <v>628</v>
      </c>
      <c r="BJ295" t="s">
        <v>307</v>
      </c>
      <c r="BK295" t="s">
        <v>1297</v>
      </c>
      <c r="BL295" t="s">
        <v>229</v>
      </c>
      <c r="BM295" t="s">
        <v>219</v>
      </c>
      <c r="BN295" t="s">
        <v>741</v>
      </c>
      <c r="BO295" t="s">
        <v>219</v>
      </c>
      <c r="BP295" t="s">
        <v>219</v>
      </c>
      <c r="BQ295" t="s">
        <v>1297</v>
      </c>
      <c r="BR295" t="s">
        <v>632</v>
      </c>
      <c r="BS295" t="s">
        <v>1703</v>
      </c>
      <c r="BT295" t="s">
        <v>1703</v>
      </c>
      <c r="BU295" t="s">
        <v>219</v>
      </c>
      <c r="BV295" t="s">
        <v>241</v>
      </c>
      <c r="BW295" t="s">
        <v>220</v>
      </c>
      <c r="BX295" t="s">
        <v>219</v>
      </c>
      <c r="BY295" t="s">
        <v>219</v>
      </c>
      <c r="BZ295" t="s">
        <v>242</v>
      </c>
      <c r="CA295" t="s">
        <v>1703</v>
      </c>
      <c r="CB295" s="14">
        <v>45176.2493334838</v>
      </c>
      <c r="CC295" t="s">
        <v>1703</v>
      </c>
      <c r="CD295" t="s">
        <v>1703</v>
      </c>
      <c r="CE295">
        <f>IFERROR(VLOOKUP(Table2[[#This Row],[Overall Rep Satisfaction]],$CS$2:$CV$21,2,FALSE),"")</f>
        <v>1</v>
      </c>
      <c r="CF295">
        <f>IFERROR(VLOOKUP(Table2[[#This Row],[Overall Rep Satisfaction]],$CS$2:$CV$21,3,FALSE),"")</f>
        <v>0</v>
      </c>
      <c r="CG295">
        <f>IFERROR(VLOOKUP(Table2[[#This Row],[Overall Rep Satisfaction]],$CS$2:$CV$21,4,FALSE),"")</f>
        <v>0</v>
      </c>
      <c r="CH295">
        <f>IFERROR(SUM(Table2[[#This Row],[Promoter]:[Detractor]],),"")</f>
        <v>1</v>
      </c>
      <c r="CI295" t="str">
        <f>TEXT(MONTH(Table2[[#This Row],[Survey Date]]),"##")&amp;" - "&amp;TEXT(Table2[[#This Row],[Survey Date]],"MMMM")</f>
        <v>9 - September</v>
      </c>
      <c r="CJ295" t="str">
        <f>TEXT(Table2[[#This Row],[Survey Date]],"DD-MMMM")</f>
        <v>06-September</v>
      </c>
      <c r="CK295" t="str">
        <f>"WK "&amp;WEEKNUM(Table2[[#This Row],[Survey Date]],1)</f>
        <v>WK 36</v>
      </c>
      <c r="CL295" t="str">
        <f>VLOOKUP(Table2[[#This Row],[ATTUID]],Roster!C:F,4,FALSE)</f>
        <v>Super 1</v>
      </c>
      <c r="CM295" t="str">
        <f>VLOOKUP(Table2[[#This Row],[ATTUID]],Roster!C:J,8,FALSE)</f>
        <v>agent 3</v>
      </c>
      <c r="CN295" t="str">
        <f>VLOOKUP(Table2[[#This Row],[ATTUID]],Roster!C:X,22,FALSE)</f>
        <v>Wave 1</v>
      </c>
      <c r="CO295">
        <f>IF(Table2[[#This Row],[Request Resolved]]="Yes",1,0)</f>
        <v>1</v>
      </c>
      <c r="CP295">
        <f>IF(Table2[[#This Row],[Request Resolved]]="No",1,0)</f>
        <v>0</v>
      </c>
    </row>
    <row r="296" spans="1:94" x14ac:dyDescent="0.25">
      <c r="A296" s="35">
        <v>594206</v>
      </c>
      <c r="B296" s="12" t="s">
        <v>1297</v>
      </c>
      <c r="C296" s="12" t="s">
        <v>1297</v>
      </c>
      <c r="D296" s="12" t="s">
        <v>1297</v>
      </c>
      <c r="E296" t="s">
        <v>1203</v>
      </c>
      <c r="F296" t="s">
        <v>1369</v>
      </c>
      <c r="G296" s="35">
        <v>769315</v>
      </c>
      <c r="H296" t="s">
        <v>219</v>
      </c>
      <c r="I296" s="35">
        <v>413319</v>
      </c>
      <c r="J296" t="s">
        <v>219</v>
      </c>
      <c r="K296" s="14">
        <v>45175.409722222197</v>
      </c>
      <c r="L296" s="14">
        <v>45174.598611111098</v>
      </c>
      <c r="M296" s="15" t="s">
        <v>220</v>
      </c>
      <c r="N296" s="15" t="s">
        <v>220</v>
      </c>
      <c r="O296" s="15" t="s">
        <v>220</v>
      </c>
      <c r="P296" s="15" t="s">
        <v>334</v>
      </c>
      <c r="Q296" s="15" t="s">
        <v>219</v>
      </c>
      <c r="R296" s="15" t="s">
        <v>219</v>
      </c>
      <c r="S296" s="15" t="s">
        <v>334</v>
      </c>
      <c r="T296" s="15" t="s">
        <v>221</v>
      </c>
      <c r="U296" s="15" t="s">
        <v>219</v>
      </c>
      <c r="V296" t="s">
        <v>309</v>
      </c>
      <c r="W296" t="s">
        <v>309</v>
      </c>
      <c r="X296" t="s">
        <v>309</v>
      </c>
      <c r="Y296" t="s">
        <v>309</v>
      </c>
      <c r="Z296" t="s">
        <v>226</v>
      </c>
      <c r="AA296" t="s">
        <v>219</v>
      </c>
      <c r="AB296" t="s">
        <v>226</v>
      </c>
      <c r="AC296" t="s">
        <v>219</v>
      </c>
      <c r="AD296" s="12" t="s">
        <v>1297</v>
      </c>
      <c r="AE296" t="s">
        <v>227</v>
      </c>
      <c r="AF296" s="12" t="s">
        <v>1297</v>
      </c>
      <c r="AG296" t="s">
        <v>1703</v>
      </c>
      <c r="AH296" t="s">
        <v>228</v>
      </c>
      <c r="AI296" s="12" t="s">
        <v>1297</v>
      </c>
      <c r="AJ296" s="12" t="s">
        <v>1297</v>
      </c>
      <c r="AK296" s="12" t="s">
        <v>1297</v>
      </c>
      <c r="AL296" s="12" t="s">
        <v>1297</v>
      </c>
      <c r="AM296" s="12" t="s">
        <v>1297</v>
      </c>
      <c r="AN296" t="s">
        <v>219</v>
      </c>
      <c r="AO296" t="s">
        <v>219</v>
      </c>
      <c r="AP296" t="s">
        <v>229</v>
      </c>
      <c r="AQ296" t="s">
        <v>230</v>
      </c>
      <c r="AR296" t="s">
        <v>247</v>
      </c>
      <c r="AS296" t="s">
        <v>383</v>
      </c>
      <c r="AT296" t="s">
        <v>220</v>
      </c>
      <c r="AU296" t="s">
        <v>233</v>
      </c>
      <c r="AV296" t="s">
        <v>1992</v>
      </c>
      <c r="AW296" t="s">
        <v>219</v>
      </c>
      <c r="AX296" t="s">
        <v>1703</v>
      </c>
      <c r="AY296" t="s">
        <v>219</v>
      </c>
      <c r="AZ296" t="s">
        <v>219</v>
      </c>
      <c r="BA296" t="s">
        <v>219</v>
      </c>
      <c r="BB296" t="s">
        <v>219</v>
      </c>
      <c r="BC296" t="s">
        <v>234</v>
      </c>
      <c r="BD296" s="12" t="s">
        <v>1297</v>
      </c>
      <c r="BE296" t="s">
        <v>267</v>
      </c>
      <c r="BF296" t="s">
        <v>1297</v>
      </c>
      <c r="BG296" t="s">
        <v>1297</v>
      </c>
      <c r="BH296" t="s">
        <v>300</v>
      </c>
      <c r="BI296" t="s">
        <v>301</v>
      </c>
      <c r="BJ296" t="s">
        <v>384</v>
      </c>
      <c r="BK296" t="s">
        <v>1297</v>
      </c>
      <c r="BL296" t="s">
        <v>229</v>
      </c>
      <c r="BM296" t="s">
        <v>219</v>
      </c>
      <c r="BN296" t="s">
        <v>322</v>
      </c>
      <c r="BO296" t="s">
        <v>219</v>
      </c>
      <c r="BP296" t="s">
        <v>219</v>
      </c>
      <c r="BQ296" t="s">
        <v>1297</v>
      </c>
      <c r="BR296" t="s">
        <v>279</v>
      </c>
      <c r="BS296" t="s">
        <v>1703</v>
      </c>
      <c r="BT296" t="s">
        <v>1703</v>
      </c>
      <c r="BU296" t="s">
        <v>219</v>
      </c>
      <c r="BV296" t="s">
        <v>241</v>
      </c>
      <c r="BW296" t="s">
        <v>220</v>
      </c>
      <c r="BX296" t="s">
        <v>219</v>
      </c>
      <c r="BY296">
        <v>800494011127</v>
      </c>
      <c r="BZ296" t="s">
        <v>242</v>
      </c>
      <c r="CA296" t="s">
        <v>1703</v>
      </c>
      <c r="CB296" s="14">
        <v>45177.246585763904</v>
      </c>
      <c r="CC296" t="s">
        <v>1703</v>
      </c>
      <c r="CD296" t="s">
        <v>1703</v>
      </c>
      <c r="CE296">
        <f>IFERROR(VLOOKUP(Table2[[#This Row],[Overall Rep Satisfaction]],$CS$2:$CV$21,2,FALSE),"")</f>
        <v>0</v>
      </c>
      <c r="CF296">
        <f>IFERROR(VLOOKUP(Table2[[#This Row],[Overall Rep Satisfaction]],$CS$2:$CV$21,3,FALSE),"")</f>
        <v>1</v>
      </c>
      <c r="CG296">
        <f>IFERROR(VLOOKUP(Table2[[#This Row],[Overall Rep Satisfaction]],$CS$2:$CV$21,4,FALSE),"")</f>
        <v>0</v>
      </c>
      <c r="CH296">
        <f>IFERROR(SUM(Table2[[#This Row],[Promoter]:[Detractor]],),"")</f>
        <v>1</v>
      </c>
      <c r="CI296" t="str">
        <f>TEXT(MONTH(Table2[[#This Row],[Survey Date]]),"##")&amp;" - "&amp;TEXT(Table2[[#This Row],[Survey Date]],"MMMM")</f>
        <v>9 - September</v>
      </c>
      <c r="CJ296" t="str">
        <f>TEXT(Table2[[#This Row],[Survey Date]],"DD-MMMM")</f>
        <v>06-September</v>
      </c>
      <c r="CK296" t="str">
        <f>"WK "&amp;WEEKNUM(Table2[[#This Row],[Survey Date]],1)</f>
        <v>WK 36</v>
      </c>
      <c r="CL296" t="str">
        <f>VLOOKUP(Table2[[#This Row],[ATTUID]],Roster!C:F,4,FALSE)</f>
        <v>Super 8</v>
      </c>
      <c r="CM296" t="str">
        <f>VLOOKUP(Table2[[#This Row],[ATTUID]],Roster!C:J,8,FALSE)</f>
        <v>agent 72</v>
      </c>
      <c r="CN296" t="str">
        <f>VLOOKUP(Table2[[#This Row],[ATTUID]],Roster!C:X,22,FALSE)</f>
        <v>Wave 26</v>
      </c>
      <c r="CO296">
        <f>IF(Table2[[#This Row],[Request Resolved]]="Yes",1,0)</f>
        <v>1</v>
      </c>
      <c r="CP296">
        <f>IF(Table2[[#This Row],[Request Resolved]]="No",1,0)</f>
        <v>0</v>
      </c>
    </row>
    <row r="297" spans="1:94" x14ac:dyDescent="0.25">
      <c r="A297" s="35">
        <v>636206</v>
      </c>
      <c r="B297" s="12" t="s">
        <v>1297</v>
      </c>
      <c r="C297" s="12" t="s">
        <v>1297</v>
      </c>
      <c r="D297" s="12" t="s">
        <v>1297</v>
      </c>
      <c r="E297" t="s">
        <v>1238</v>
      </c>
      <c r="F297" t="s">
        <v>1407</v>
      </c>
      <c r="G297" s="35">
        <v>273914</v>
      </c>
      <c r="H297" t="s">
        <v>219</v>
      </c>
      <c r="I297" s="35">
        <v>69512</v>
      </c>
      <c r="J297" t="s">
        <v>219</v>
      </c>
      <c r="K297" s="14">
        <v>45175.410416666702</v>
      </c>
      <c r="L297" s="14">
        <v>45174.5131944444</v>
      </c>
      <c r="M297" s="15" t="s">
        <v>220</v>
      </c>
      <c r="N297" s="15" t="s">
        <v>220</v>
      </c>
      <c r="O297" s="15" t="s">
        <v>220</v>
      </c>
      <c r="P297" s="15" t="s">
        <v>392</v>
      </c>
      <c r="Q297" s="15" t="s">
        <v>219</v>
      </c>
      <c r="R297" s="15" t="s">
        <v>219</v>
      </c>
      <c r="S297" s="15" t="s">
        <v>291</v>
      </c>
      <c r="T297" s="15" t="s">
        <v>221</v>
      </c>
      <c r="U297" s="15" t="s">
        <v>219</v>
      </c>
      <c r="V297" t="s">
        <v>290</v>
      </c>
      <c r="W297" t="s">
        <v>293</v>
      </c>
      <c r="X297" t="s">
        <v>290</v>
      </c>
      <c r="Y297" t="s">
        <v>293</v>
      </c>
      <c r="Z297" t="s">
        <v>226</v>
      </c>
      <c r="AA297" t="s">
        <v>219</v>
      </c>
      <c r="AB297" t="s">
        <v>226</v>
      </c>
      <c r="AC297" t="s">
        <v>219</v>
      </c>
      <c r="AD297" s="12" t="s">
        <v>1297</v>
      </c>
      <c r="AE297" t="s">
        <v>227</v>
      </c>
      <c r="AF297" s="12" t="s">
        <v>1297</v>
      </c>
      <c r="AG297" t="s">
        <v>1703</v>
      </c>
      <c r="AH297" t="s">
        <v>228</v>
      </c>
      <c r="AI297" s="12" t="s">
        <v>1297</v>
      </c>
      <c r="AJ297" s="12" t="s">
        <v>1297</v>
      </c>
      <c r="AK297" s="12" t="s">
        <v>1297</v>
      </c>
      <c r="AL297" s="12" t="s">
        <v>1297</v>
      </c>
      <c r="AM297" s="12" t="s">
        <v>1297</v>
      </c>
      <c r="AN297" t="s">
        <v>219</v>
      </c>
      <c r="AO297" t="s">
        <v>219</v>
      </c>
      <c r="AP297" t="s">
        <v>229</v>
      </c>
      <c r="AQ297" t="s">
        <v>230</v>
      </c>
      <c r="AR297" t="s">
        <v>247</v>
      </c>
      <c r="AS297" t="s">
        <v>383</v>
      </c>
      <c r="AT297" t="s">
        <v>220</v>
      </c>
      <c r="AU297" t="s">
        <v>233</v>
      </c>
      <c r="AV297" t="s">
        <v>1993</v>
      </c>
      <c r="AW297" t="s">
        <v>2368</v>
      </c>
      <c r="AX297" t="s">
        <v>1703</v>
      </c>
      <c r="AY297" t="s">
        <v>219</v>
      </c>
      <c r="AZ297" t="s">
        <v>219</v>
      </c>
      <c r="BA297" t="s">
        <v>219</v>
      </c>
      <c r="BB297" t="s">
        <v>219</v>
      </c>
      <c r="BC297" t="s">
        <v>234</v>
      </c>
      <c r="BD297" s="12" t="s">
        <v>1297</v>
      </c>
      <c r="BE297" t="s">
        <v>267</v>
      </c>
      <c r="BF297" t="s">
        <v>1297</v>
      </c>
      <c r="BG297" t="s">
        <v>1297</v>
      </c>
      <c r="BH297" t="s">
        <v>275</v>
      </c>
      <c r="BI297" t="s">
        <v>349</v>
      </c>
      <c r="BJ297" t="s">
        <v>269</v>
      </c>
      <c r="BK297" t="s">
        <v>1297</v>
      </c>
      <c r="BL297" t="s">
        <v>229</v>
      </c>
      <c r="BM297" t="s">
        <v>219</v>
      </c>
      <c r="BN297" t="s">
        <v>742</v>
      </c>
      <c r="BO297" t="s">
        <v>219</v>
      </c>
      <c r="BP297" t="s">
        <v>219</v>
      </c>
      <c r="BQ297" t="s">
        <v>1297</v>
      </c>
      <c r="BR297" t="s">
        <v>296</v>
      </c>
      <c r="BS297" t="s">
        <v>1703</v>
      </c>
      <c r="BT297" t="s">
        <v>1703</v>
      </c>
      <c r="BU297" t="s">
        <v>219</v>
      </c>
      <c r="BV297" t="s">
        <v>241</v>
      </c>
      <c r="BW297" t="s">
        <v>220</v>
      </c>
      <c r="BX297" t="s">
        <v>219</v>
      </c>
      <c r="BY297">
        <v>800348359034</v>
      </c>
      <c r="BZ297" t="s">
        <v>242</v>
      </c>
      <c r="CA297" t="s">
        <v>1703</v>
      </c>
      <c r="CB297" s="14">
        <v>45177.246585763904</v>
      </c>
      <c r="CC297" t="s">
        <v>1703</v>
      </c>
      <c r="CD297" t="s">
        <v>1703</v>
      </c>
      <c r="CE297">
        <f>IFERROR(VLOOKUP(Table2[[#This Row],[Overall Rep Satisfaction]],$CS$2:$CV$21,2,FALSE),"")</f>
        <v>1</v>
      </c>
      <c r="CF297">
        <f>IFERROR(VLOOKUP(Table2[[#This Row],[Overall Rep Satisfaction]],$CS$2:$CV$21,3,FALSE),"")</f>
        <v>0</v>
      </c>
      <c r="CG297">
        <f>IFERROR(VLOOKUP(Table2[[#This Row],[Overall Rep Satisfaction]],$CS$2:$CV$21,4,FALSE),"")</f>
        <v>0</v>
      </c>
      <c r="CH297">
        <f>IFERROR(SUM(Table2[[#This Row],[Promoter]:[Detractor]],),"")</f>
        <v>1</v>
      </c>
      <c r="CI297" t="str">
        <f>TEXT(MONTH(Table2[[#This Row],[Survey Date]]),"##")&amp;" - "&amp;TEXT(Table2[[#This Row],[Survey Date]],"MMMM")</f>
        <v>9 - September</v>
      </c>
      <c r="CJ297" t="str">
        <f>TEXT(Table2[[#This Row],[Survey Date]],"DD-MMMM")</f>
        <v>06-September</v>
      </c>
      <c r="CK297" t="str">
        <f>"WK "&amp;WEEKNUM(Table2[[#This Row],[Survey Date]],1)</f>
        <v>WK 36</v>
      </c>
      <c r="CL297" t="str">
        <f>VLOOKUP(Table2[[#This Row],[ATTUID]],Roster!C:F,4,FALSE)</f>
        <v>Super 12</v>
      </c>
      <c r="CM297" t="str">
        <f>VLOOKUP(Table2[[#This Row],[ATTUID]],Roster!C:J,8,FALSE)</f>
        <v>agent 110</v>
      </c>
      <c r="CN297" t="str">
        <f>VLOOKUP(Table2[[#This Row],[ATTUID]],Roster!C:X,22,FALSE)</f>
        <v>Wave 30</v>
      </c>
      <c r="CO297">
        <f>IF(Table2[[#This Row],[Request Resolved]]="Yes",1,0)</f>
        <v>1</v>
      </c>
      <c r="CP297">
        <f>IF(Table2[[#This Row],[Request Resolved]]="No",1,0)</f>
        <v>0</v>
      </c>
    </row>
    <row r="298" spans="1:94" x14ac:dyDescent="0.25">
      <c r="A298" s="35">
        <v>662206</v>
      </c>
      <c r="B298" s="12" t="s">
        <v>1297</v>
      </c>
      <c r="C298" s="12" t="s">
        <v>1297</v>
      </c>
      <c r="D298" s="12" t="s">
        <v>1297</v>
      </c>
      <c r="E298" t="s">
        <v>1193</v>
      </c>
      <c r="F298" t="s">
        <v>1358</v>
      </c>
      <c r="G298" s="35">
        <v>842513</v>
      </c>
      <c r="H298" t="s">
        <v>219</v>
      </c>
      <c r="I298" s="35">
        <v>506287</v>
      </c>
      <c r="J298" t="s">
        <v>219</v>
      </c>
      <c r="K298" s="14">
        <v>45175.4152777778</v>
      </c>
      <c r="L298" s="14">
        <v>45174.738194444399</v>
      </c>
      <c r="M298" s="15" t="s">
        <v>220</v>
      </c>
      <c r="N298" s="15" t="s">
        <v>220</v>
      </c>
      <c r="O298" s="15" t="s">
        <v>220</v>
      </c>
      <c r="P298" s="15" t="s">
        <v>223</v>
      </c>
      <c r="Q298" s="15" t="s">
        <v>219</v>
      </c>
      <c r="R298" s="15" t="s">
        <v>219</v>
      </c>
      <c r="S298" s="15" t="s">
        <v>223</v>
      </c>
      <c r="T298" s="15" t="s">
        <v>221</v>
      </c>
      <c r="U298" s="15" t="s">
        <v>219</v>
      </c>
      <c r="V298" t="s">
        <v>265</v>
      </c>
      <c r="W298" t="s">
        <v>225</v>
      </c>
      <c r="X298" t="s">
        <v>265</v>
      </c>
      <c r="Y298" t="s">
        <v>225</v>
      </c>
      <c r="Z298" t="s">
        <v>226</v>
      </c>
      <c r="AA298" t="s">
        <v>219</v>
      </c>
      <c r="AB298" t="s">
        <v>226</v>
      </c>
      <c r="AC298" t="s">
        <v>219</v>
      </c>
      <c r="AD298" s="12" t="s">
        <v>1297</v>
      </c>
      <c r="AE298" t="s">
        <v>227</v>
      </c>
      <c r="AF298" s="12" t="s">
        <v>1297</v>
      </c>
      <c r="AG298" t="s">
        <v>1703</v>
      </c>
      <c r="AH298" t="s">
        <v>228</v>
      </c>
      <c r="AI298" s="12" t="s">
        <v>1297</v>
      </c>
      <c r="AJ298" s="12" t="s">
        <v>1297</v>
      </c>
      <c r="AK298" s="12" t="s">
        <v>1297</v>
      </c>
      <c r="AL298" s="12" t="s">
        <v>1297</v>
      </c>
      <c r="AM298" s="12" t="s">
        <v>1297</v>
      </c>
      <c r="AN298" t="s">
        <v>219</v>
      </c>
      <c r="AO298" t="s">
        <v>219</v>
      </c>
      <c r="AP298" t="s">
        <v>229</v>
      </c>
      <c r="AQ298" t="s">
        <v>230</v>
      </c>
      <c r="AR298" t="s">
        <v>281</v>
      </c>
      <c r="AS298" t="s">
        <v>355</v>
      </c>
      <c r="AT298" t="s">
        <v>220</v>
      </c>
      <c r="AU298" t="s">
        <v>233</v>
      </c>
      <c r="AV298" t="s">
        <v>1994</v>
      </c>
      <c r="AW298" t="s">
        <v>2367</v>
      </c>
      <c r="AX298" t="s">
        <v>1703</v>
      </c>
      <c r="AY298" t="s">
        <v>219</v>
      </c>
      <c r="AZ298" t="s">
        <v>219</v>
      </c>
      <c r="BA298" t="s">
        <v>219</v>
      </c>
      <c r="BB298" t="s">
        <v>219</v>
      </c>
      <c r="BC298" t="s">
        <v>234</v>
      </c>
      <c r="BD298" s="12" t="s">
        <v>1297</v>
      </c>
      <c r="BE298" t="s">
        <v>304</v>
      </c>
      <c r="BF298" t="s">
        <v>1297</v>
      </c>
      <c r="BG298" t="s">
        <v>1297</v>
      </c>
      <c r="BH298" t="s">
        <v>543</v>
      </c>
      <c r="BI298" t="s">
        <v>607</v>
      </c>
      <c r="BJ298" t="s">
        <v>743</v>
      </c>
      <c r="BK298" t="s">
        <v>1297</v>
      </c>
      <c r="BL298" t="s">
        <v>220</v>
      </c>
      <c r="BM298" t="s">
        <v>219</v>
      </c>
      <c r="BN298" t="s">
        <v>608</v>
      </c>
      <c r="BO298" t="s">
        <v>219</v>
      </c>
      <c r="BP298" t="s">
        <v>219</v>
      </c>
      <c r="BQ298" t="s">
        <v>1297</v>
      </c>
      <c r="BR298" t="s">
        <v>279</v>
      </c>
      <c r="BS298" t="s">
        <v>1703</v>
      </c>
      <c r="BT298" t="s">
        <v>1703</v>
      </c>
      <c r="BU298" t="s">
        <v>219</v>
      </c>
      <c r="BV298" t="s">
        <v>241</v>
      </c>
      <c r="BW298" t="s">
        <v>220</v>
      </c>
      <c r="BX298" t="s">
        <v>219</v>
      </c>
      <c r="BY298">
        <v>801175718034</v>
      </c>
      <c r="BZ298" t="s">
        <v>242</v>
      </c>
      <c r="CA298" t="s">
        <v>1703</v>
      </c>
      <c r="CB298" s="14">
        <v>45177.246585763904</v>
      </c>
      <c r="CC298" t="s">
        <v>1703</v>
      </c>
      <c r="CD298" t="s">
        <v>1703</v>
      </c>
      <c r="CE298">
        <f>IFERROR(VLOOKUP(Table2[[#This Row],[Overall Rep Satisfaction]],$CS$2:$CV$21,2,FALSE),"")</f>
        <v>1</v>
      </c>
      <c r="CF298">
        <f>IFERROR(VLOOKUP(Table2[[#This Row],[Overall Rep Satisfaction]],$CS$2:$CV$21,3,FALSE),"")</f>
        <v>0</v>
      </c>
      <c r="CG298">
        <f>IFERROR(VLOOKUP(Table2[[#This Row],[Overall Rep Satisfaction]],$CS$2:$CV$21,4,FALSE),"")</f>
        <v>0</v>
      </c>
      <c r="CH298">
        <f>IFERROR(SUM(Table2[[#This Row],[Promoter]:[Detractor]],),"")</f>
        <v>1</v>
      </c>
      <c r="CI298" t="str">
        <f>TEXT(MONTH(Table2[[#This Row],[Survey Date]]),"##")&amp;" - "&amp;TEXT(Table2[[#This Row],[Survey Date]],"MMMM")</f>
        <v>9 - September</v>
      </c>
      <c r="CJ298" t="str">
        <f>TEXT(Table2[[#This Row],[Survey Date]],"DD-MMMM")</f>
        <v>06-September</v>
      </c>
      <c r="CK298" t="str">
        <f>"WK "&amp;WEEKNUM(Table2[[#This Row],[Survey Date]],1)</f>
        <v>WK 36</v>
      </c>
      <c r="CL298" t="str">
        <f>VLOOKUP(Table2[[#This Row],[ATTUID]],Roster!C:F,4,FALSE)</f>
        <v>Super 1</v>
      </c>
      <c r="CM298" t="str">
        <f>VLOOKUP(Table2[[#This Row],[ATTUID]],Roster!C:J,8,FALSE)</f>
        <v>agent 61</v>
      </c>
      <c r="CN298" t="str">
        <f>VLOOKUP(Table2[[#This Row],[ATTUID]],Roster!C:X,22,FALSE)</f>
        <v>Wave 25</v>
      </c>
      <c r="CO298">
        <f>IF(Table2[[#This Row],[Request Resolved]]="Yes",1,0)</f>
        <v>1</v>
      </c>
      <c r="CP298">
        <f>IF(Table2[[#This Row],[Request Resolved]]="No",1,0)</f>
        <v>0</v>
      </c>
    </row>
    <row r="299" spans="1:94" x14ac:dyDescent="0.25">
      <c r="A299" s="35">
        <v>101206</v>
      </c>
      <c r="B299" s="12" t="s">
        <v>1297</v>
      </c>
      <c r="C299" s="12" t="s">
        <v>1297</v>
      </c>
      <c r="D299" s="12" t="s">
        <v>1297</v>
      </c>
      <c r="E299" t="s">
        <v>1160</v>
      </c>
      <c r="F299" t="s">
        <v>1325</v>
      </c>
      <c r="G299" s="35">
        <v>649574</v>
      </c>
      <c r="H299" t="s">
        <v>219</v>
      </c>
      <c r="I299" s="35">
        <v>483243</v>
      </c>
      <c r="J299" t="s">
        <v>219</v>
      </c>
      <c r="K299" s="14">
        <v>45175.418749999997</v>
      </c>
      <c r="L299" s="14">
        <v>45174.65625</v>
      </c>
      <c r="M299" s="15" t="s">
        <v>220</v>
      </c>
      <c r="N299" s="15" t="s">
        <v>220</v>
      </c>
      <c r="O299" s="15" t="s">
        <v>220</v>
      </c>
      <c r="P299" s="15" t="s">
        <v>223</v>
      </c>
      <c r="Q299" s="15" t="s">
        <v>744</v>
      </c>
      <c r="R299" s="15" t="s">
        <v>219</v>
      </c>
      <c r="S299" s="15" t="s">
        <v>223</v>
      </c>
      <c r="T299" s="15" t="s">
        <v>221</v>
      </c>
      <c r="U299" s="15" t="s">
        <v>219</v>
      </c>
      <c r="V299" t="s">
        <v>265</v>
      </c>
      <c r="W299" t="s">
        <v>225</v>
      </c>
      <c r="X299" t="s">
        <v>265</v>
      </c>
      <c r="Y299" t="s">
        <v>225</v>
      </c>
      <c r="Z299" t="s">
        <v>226</v>
      </c>
      <c r="AA299" t="s">
        <v>219</v>
      </c>
      <c r="AB299" t="s">
        <v>226</v>
      </c>
      <c r="AC299" t="s">
        <v>219</v>
      </c>
      <c r="AD299" s="12" t="s">
        <v>1297</v>
      </c>
      <c r="AE299" t="s">
        <v>227</v>
      </c>
      <c r="AF299" s="12" t="s">
        <v>1297</v>
      </c>
      <c r="AG299" t="s">
        <v>1703</v>
      </c>
      <c r="AH299" t="s">
        <v>228</v>
      </c>
      <c r="AI299" s="12" t="s">
        <v>1297</v>
      </c>
      <c r="AJ299" s="12" t="s">
        <v>1297</v>
      </c>
      <c r="AK299" s="12" t="s">
        <v>1297</v>
      </c>
      <c r="AL299" s="12" t="s">
        <v>1297</v>
      </c>
      <c r="AM299" s="12" t="s">
        <v>1297</v>
      </c>
      <c r="AN299" t="s">
        <v>219</v>
      </c>
      <c r="AO299" t="s">
        <v>219</v>
      </c>
      <c r="AP299" t="s">
        <v>229</v>
      </c>
      <c r="AQ299" t="s">
        <v>230</v>
      </c>
      <c r="AR299" t="s">
        <v>281</v>
      </c>
      <c r="AS299" t="s">
        <v>282</v>
      </c>
      <c r="AT299" t="s">
        <v>229</v>
      </c>
      <c r="AU299" t="s">
        <v>233</v>
      </c>
      <c r="AV299" t="s">
        <v>1995</v>
      </c>
      <c r="AW299" t="s">
        <v>219</v>
      </c>
      <c r="AX299" t="s">
        <v>1703</v>
      </c>
      <c r="AY299" t="s">
        <v>219</v>
      </c>
      <c r="AZ299" t="s">
        <v>219</v>
      </c>
      <c r="BA299" t="s">
        <v>219</v>
      </c>
      <c r="BB299" t="s">
        <v>219</v>
      </c>
      <c r="BC299" t="s">
        <v>234</v>
      </c>
      <c r="BD299" s="12" t="s">
        <v>1297</v>
      </c>
      <c r="BE299" t="s">
        <v>304</v>
      </c>
      <c r="BF299" t="s">
        <v>1297</v>
      </c>
      <c r="BG299" t="s">
        <v>1297</v>
      </c>
      <c r="BH299" t="s">
        <v>305</v>
      </c>
      <c r="BI299" t="s">
        <v>357</v>
      </c>
      <c r="BJ299" t="s">
        <v>288</v>
      </c>
      <c r="BK299" t="s">
        <v>1297</v>
      </c>
      <c r="BL299" t="s">
        <v>229</v>
      </c>
      <c r="BM299" t="s">
        <v>219</v>
      </c>
      <c r="BN299" t="s">
        <v>360</v>
      </c>
      <c r="BO299" t="s">
        <v>219</v>
      </c>
      <c r="BP299" t="s">
        <v>219</v>
      </c>
      <c r="BQ299" t="s">
        <v>1297</v>
      </c>
      <c r="BR299" t="s">
        <v>240</v>
      </c>
      <c r="BS299" t="s">
        <v>1703</v>
      </c>
      <c r="BT299" t="s">
        <v>1703</v>
      </c>
      <c r="BU299" t="s">
        <v>219</v>
      </c>
      <c r="BV299" t="s">
        <v>241</v>
      </c>
      <c r="BW299" t="s">
        <v>220</v>
      </c>
      <c r="BX299" t="s">
        <v>219</v>
      </c>
      <c r="BY299">
        <v>800331062250</v>
      </c>
      <c r="BZ299" t="s">
        <v>242</v>
      </c>
      <c r="CA299" t="s">
        <v>1703</v>
      </c>
      <c r="CB299" s="14">
        <v>45176.2493334838</v>
      </c>
      <c r="CC299" t="s">
        <v>1703</v>
      </c>
      <c r="CD299" t="s">
        <v>1703</v>
      </c>
      <c r="CE299">
        <f>IFERROR(VLOOKUP(Table2[[#This Row],[Overall Rep Satisfaction]],$CS$2:$CV$21,2,FALSE),"")</f>
        <v>1</v>
      </c>
      <c r="CF299">
        <f>IFERROR(VLOOKUP(Table2[[#This Row],[Overall Rep Satisfaction]],$CS$2:$CV$21,3,FALSE),"")</f>
        <v>0</v>
      </c>
      <c r="CG299">
        <f>IFERROR(VLOOKUP(Table2[[#This Row],[Overall Rep Satisfaction]],$CS$2:$CV$21,4,FALSE),"")</f>
        <v>0</v>
      </c>
      <c r="CH299">
        <f>IFERROR(SUM(Table2[[#This Row],[Promoter]:[Detractor]],),"")</f>
        <v>1</v>
      </c>
      <c r="CI299" t="str">
        <f>TEXT(MONTH(Table2[[#This Row],[Survey Date]]),"##")&amp;" - "&amp;TEXT(Table2[[#This Row],[Survey Date]],"MMMM")</f>
        <v>9 - September</v>
      </c>
      <c r="CJ299" t="str">
        <f>TEXT(Table2[[#This Row],[Survey Date]],"DD-MMMM")</f>
        <v>06-September</v>
      </c>
      <c r="CK299" t="str">
        <f>"WK "&amp;WEEKNUM(Table2[[#This Row],[Survey Date]],1)</f>
        <v>WK 36</v>
      </c>
      <c r="CL299" t="str">
        <f>VLOOKUP(Table2[[#This Row],[ATTUID]],Roster!C:F,4,FALSE)</f>
        <v>Super 5</v>
      </c>
      <c r="CM299" t="str">
        <f>VLOOKUP(Table2[[#This Row],[ATTUID]],Roster!C:J,8,FALSE)</f>
        <v>agent 28</v>
      </c>
      <c r="CN299" t="str">
        <f>VLOOKUP(Table2[[#This Row],[ATTUID]],Roster!C:X,22,FALSE)</f>
        <v>Wave 17</v>
      </c>
      <c r="CO299">
        <f>IF(Table2[[#This Row],[Request Resolved]]="Yes",1,0)</f>
        <v>1</v>
      </c>
      <c r="CP299">
        <f>IF(Table2[[#This Row],[Request Resolved]]="No",1,0)</f>
        <v>0</v>
      </c>
    </row>
    <row r="300" spans="1:94" ht="30" x14ac:dyDescent="0.25">
      <c r="A300" s="35">
        <v>76206</v>
      </c>
      <c r="B300" s="12" t="s">
        <v>1297</v>
      </c>
      <c r="C300" s="12" t="s">
        <v>1297</v>
      </c>
      <c r="D300" s="12" t="s">
        <v>1297</v>
      </c>
      <c r="E300" t="s">
        <v>1279</v>
      </c>
      <c r="F300" t="s">
        <v>1454</v>
      </c>
      <c r="G300" s="35">
        <v>31518</v>
      </c>
      <c r="H300" t="s">
        <v>219</v>
      </c>
      <c r="I300" s="35">
        <v>198693</v>
      </c>
      <c r="J300" t="s">
        <v>219</v>
      </c>
      <c r="K300" s="14">
        <v>45175.421527777798</v>
      </c>
      <c r="L300" s="14">
        <v>45174.53125</v>
      </c>
      <c r="M300" s="15" t="s">
        <v>220</v>
      </c>
      <c r="N300" s="15" t="s">
        <v>229</v>
      </c>
      <c r="O300" s="15" t="s">
        <v>220</v>
      </c>
      <c r="P300" s="15" t="s">
        <v>745</v>
      </c>
      <c r="Q300" s="15" t="s">
        <v>746</v>
      </c>
      <c r="R300" s="15" t="s">
        <v>219</v>
      </c>
      <c r="S300" s="15" t="s">
        <v>747</v>
      </c>
      <c r="T300" s="15" t="s">
        <v>316</v>
      </c>
      <c r="U300" s="15" t="s">
        <v>219</v>
      </c>
      <c r="V300" t="s">
        <v>263</v>
      </c>
      <c r="W300" t="s">
        <v>290</v>
      </c>
      <c r="X300" t="s">
        <v>263</v>
      </c>
      <c r="Y300" t="s">
        <v>290</v>
      </c>
      <c r="Z300" t="s">
        <v>317</v>
      </c>
      <c r="AA300" t="s">
        <v>219</v>
      </c>
      <c r="AB300" t="s">
        <v>317</v>
      </c>
      <c r="AC300" t="s">
        <v>219</v>
      </c>
      <c r="AD300" s="12" t="s">
        <v>1297</v>
      </c>
      <c r="AE300" t="s">
        <v>227</v>
      </c>
      <c r="AF300" s="12" t="s">
        <v>1297</v>
      </c>
      <c r="AG300" t="s">
        <v>1703</v>
      </c>
      <c r="AH300" t="s">
        <v>228</v>
      </c>
      <c r="AI300" s="12" t="s">
        <v>1297</v>
      </c>
      <c r="AJ300" s="12" t="s">
        <v>1297</v>
      </c>
      <c r="AK300" s="12" t="s">
        <v>1297</v>
      </c>
      <c r="AL300" s="12" t="s">
        <v>1297</v>
      </c>
      <c r="AM300" s="12" t="s">
        <v>1297</v>
      </c>
      <c r="AN300" t="s">
        <v>219</v>
      </c>
      <c r="AO300" t="s">
        <v>219</v>
      </c>
      <c r="AP300" t="s">
        <v>229</v>
      </c>
      <c r="AQ300" t="s">
        <v>230</v>
      </c>
      <c r="AR300" t="s">
        <v>247</v>
      </c>
      <c r="AS300" t="s">
        <v>383</v>
      </c>
      <c r="AT300" t="s">
        <v>220</v>
      </c>
      <c r="AU300" t="s">
        <v>233</v>
      </c>
      <c r="AV300" t="s">
        <v>1996</v>
      </c>
      <c r="AW300" t="s">
        <v>2368</v>
      </c>
      <c r="AX300" t="s">
        <v>1703</v>
      </c>
      <c r="AY300" t="s">
        <v>219</v>
      </c>
      <c r="AZ300" t="s">
        <v>219</v>
      </c>
      <c r="BA300" t="s">
        <v>219</v>
      </c>
      <c r="BB300" t="s">
        <v>219</v>
      </c>
      <c r="BC300" t="s">
        <v>234</v>
      </c>
      <c r="BD300" s="12" t="s">
        <v>1297</v>
      </c>
      <c r="BE300" t="s">
        <v>259</v>
      </c>
      <c r="BF300" t="s">
        <v>1297</v>
      </c>
      <c r="BG300" t="s">
        <v>1297</v>
      </c>
      <c r="BH300" t="s">
        <v>236</v>
      </c>
      <c r="BI300" t="s">
        <v>372</v>
      </c>
      <c r="BJ300" t="s">
        <v>384</v>
      </c>
      <c r="BK300" t="s">
        <v>1297</v>
      </c>
      <c r="BL300" t="s">
        <v>229</v>
      </c>
      <c r="BM300" t="s">
        <v>219</v>
      </c>
      <c r="BN300" t="s">
        <v>239</v>
      </c>
      <c r="BO300" t="s">
        <v>219</v>
      </c>
      <c r="BP300" t="s">
        <v>219</v>
      </c>
      <c r="BQ300" t="s">
        <v>1297</v>
      </c>
      <c r="BR300" t="s">
        <v>240</v>
      </c>
      <c r="BS300" t="s">
        <v>1703</v>
      </c>
      <c r="BT300" t="s">
        <v>1703</v>
      </c>
      <c r="BU300" t="s">
        <v>219</v>
      </c>
      <c r="BV300" t="s">
        <v>241</v>
      </c>
      <c r="BW300" t="s">
        <v>220</v>
      </c>
      <c r="BX300" t="s">
        <v>219</v>
      </c>
      <c r="BY300">
        <v>790216002877</v>
      </c>
      <c r="BZ300" t="s">
        <v>242</v>
      </c>
      <c r="CA300" t="s">
        <v>1703</v>
      </c>
      <c r="CB300" s="14">
        <v>45176.2493334838</v>
      </c>
      <c r="CC300" t="s">
        <v>1703</v>
      </c>
      <c r="CD300" t="s">
        <v>1703</v>
      </c>
      <c r="CE300">
        <f>IFERROR(VLOOKUP(Table2[[#This Row],[Overall Rep Satisfaction]],$CS$2:$CV$21,2,FALSE),"")</f>
        <v>0</v>
      </c>
      <c r="CF300">
        <f>IFERROR(VLOOKUP(Table2[[#This Row],[Overall Rep Satisfaction]],$CS$2:$CV$21,3,FALSE),"")</f>
        <v>0</v>
      </c>
      <c r="CG300">
        <f>IFERROR(VLOOKUP(Table2[[#This Row],[Overall Rep Satisfaction]],$CS$2:$CV$21,4,FALSE),"")</f>
        <v>1</v>
      </c>
      <c r="CH300">
        <f>IFERROR(SUM(Table2[[#This Row],[Promoter]:[Detractor]],),"")</f>
        <v>1</v>
      </c>
      <c r="CI300" t="str">
        <f>TEXT(MONTH(Table2[[#This Row],[Survey Date]]),"##")&amp;" - "&amp;TEXT(Table2[[#This Row],[Survey Date]],"MMMM")</f>
        <v>9 - September</v>
      </c>
      <c r="CJ300" t="str">
        <f>TEXT(Table2[[#This Row],[Survey Date]],"DD-MMMM")</f>
        <v>06-September</v>
      </c>
      <c r="CK300" t="str">
        <f>"WK "&amp;WEEKNUM(Table2[[#This Row],[Survey Date]],1)</f>
        <v>WK 36</v>
      </c>
      <c r="CL300" t="str">
        <f>VLOOKUP(Table2[[#This Row],[ATTUID]],Roster!C:F,4,FALSE)</f>
        <v>Super 1</v>
      </c>
      <c r="CM300" t="str">
        <f>VLOOKUP(Table2[[#This Row],[ATTUID]],Roster!C:J,8,FALSE)</f>
        <v>agent 157</v>
      </c>
      <c r="CN300" t="str">
        <f>VLOOKUP(Table2[[#This Row],[ATTUID]],Roster!C:X,22,FALSE)</f>
        <v>Wave 7</v>
      </c>
      <c r="CO300">
        <f>IF(Table2[[#This Row],[Request Resolved]]="Yes",1,0)</f>
        <v>0</v>
      </c>
      <c r="CP300">
        <f>IF(Table2[[#This Row],[Request Resolved]]="No",1,0)</f>
        <v>1</v>
      </c>
    </row>
    <row r="301" spans="1:94" x14ac:dyDescent="0.25">
      <c r="A301" s="35">
        <v>606206</v>
      </c>
      <c r="B301" s="12" t="s">
        <v>1297</v>
      </c>
      <c r="C301" s="12" t="s">
        <v>1297</v>
      </c>
      <c r="D301" s="12" t="s">
        <v>1297</v>
      </c>
      <c r="E301" t="s">
        <v>1161</v>
      </c>
      <c r="F301" t="s">
        <v>1326</v>
      </c>
      <c r="G301" s="35">
        <v>95404</v>
      </c>
      <c r="H301" t="s">
        <v>219</v>
      </c>
      <c r="I301" s="35">
        <v>447534</v>
      </c>
      <c r="J301" t="s">
        <v>219</v>
      </c>
      <c r="K301" s="14">
        <v>45175.427083333299</v>
      </c>
      <c r="L301" s="14">
        <v>45174.4243055556</v>
      </c>
      <c r="M301" s="15" t="s">
        <v>220</v>
      </c>
      <c r="N301" s="15" t="s">
        <v>220</v>
      </c>
      <c r="O301" s="15" t="s">
        <v>220</v>
      </c>
      <c r="P301" s="15" t="s">
        <v>223</v>
      </c>
      <c r="Q301" s="15" t="s">
        <v>219</v>
      </c>
      <c r="R301" s="15" t="s">
        <v>219</v>
      </c>
      <c r="S301" s="15" t="s">
        <v>223</v>
      </c>
      <c r="T301" s="15" t="s">
        <v>221</v>
      </c>
      <c r="U301" s="15" t="s">
        <v>219</v>
      </c>
      <c r="V301" t="s">
        <v>265</v>
      </c>
      <c r="W301" t="s">
        <v>225</v>
      </c>
      <c r="X301" t="s">
        <v>265</v>
      </c>
      <c r="Y301" t="s">
        <v>225</v>
      </c>
      <c r="Z301" t="s">
        <v>226</v>
      </c>
      <c r="AA301" t="s">
        <v>219</v>
      </c>
      <c r="AB301" t="s">
        <v>226</v>
      </c>
      <c r="AC301" t="s">
        <v>219</v>
      </c>
      <c r="AD301" s="12" t="s">
        <v>1297</v>
      </c>
      <c r="AE301" t="s">
        <v>227</v>
      </c>
      <c r="AF301" s="12" t="s">
        <v>1297</v>
      </c>
      <c r="AG301" t="s">
        <v>1703</v>
      </c>
      <c r="AH301" t="s">
        <v>228</v>
      </c>
      <c r="AI301" s="12" t="s">
        <v>1297</v>
      </c>
      <c r="AJ301" s="12" t="s">
        <v>1297</v>
      </c>
      <c r="AK301" s="12" t="s">
        <v>1297</v>
      </c>
      <c r="AL301" s="12" t="s">
        <v>1297</v>
      </c>
      <c r="AM301" s="12" t="s">
        <v>1297</v>
      </c>
      <c r="AN301" t="s">
        <v>219</v>
      </c>
      <c r="AO301" t="s">
        <v>219</v>
      </c>
      <c r="AP301" t="s">
        <v>229</v>
      </c>
      <c r="AQ301" t="s">
        <v>230</v>
      </c>
      <c r="AR301" t="s">
        <v>273</v>
      </c>
      <c r="AS301" t="s">
        <v>311</v>
      </c>
      <c r="AT301" t="s">
        <v>220</v>
      </c>
      <c r="AU301" t="s">
        <v>233</v>
      </c>
      <c r="AV301" t="s">
        <v>1997</v>
      </c>
      <c r="AW301" t="s">
        <v>219</v>
      </c>
      <c r="AX301" t="s">
        <v>1703</v>
      </c>
      <c r="AY301" t="s">
        <v>219</v>
      </c>
      <c r="AZ301" t="s">
        <v>219</v>
      </c>
      <c r="BA301" t="s">
        <v>219</v>
      </c>
      <c r="BB301" t="s">
        <v>219</v>
      </c>
      <c r="BC301" t="s">
        <v>234</v>
      </c>
      <c r="BD301" s="12" t="s">
        <v>1297</v>
      </c>
      <c r="BE301" t="s">
        <v>299</v>
      </c>
      <c r="BF301" t="s">
        <v>1297</v>
      </c>
      <c r="BG301" t="s">
        <v>1297</v>
      </c>
      <c r="BH301" t="s">
        <v>300</v>
      </c>
      <c r="BI301" t="s">
        <v>301</v>
      </c>
      <c r="BJ301" t="s">
        <v>277</v>
      </c>
      <c r="BK301" t="s">
        <v>1297</v>
      </c>
      <c r="BL301" t="s">
        <v>229</v>
      </c>
      <c r="BM301" t="s">
        <v>219</v>
      </c>
      <c r="BN301" t="s">
        <v>322</v>
      </c>
      <c r="BO301" t="s">
        <v>219</v>
      </c>
      <c r="BP301" t="s">
        <v>219</v>
      </c>
      <c r="BQ301" t="s">
        <v>1297</v>
      </c>
      <c r="BR301" t="s">
        <v>240</v>
      </c>
      <c r="BS301" t="s">
        <v>1703</v>
      </c>
      <c r="BT301" t="s">
        <v>1703</v>
      </c>
      <c r="BU301" t="s">
        <v>219</v>
      </c>
      <c r="BV301" t="s">
        <v>241</v>
      </c>
      <c r="BW301" t="s">
        <v>220</v>
      </c>
      <c r="BX301" t="s">
        <v>219</v>
      </c>
      <c r="BY301">
        <v>790163742323</v>
      </c>
      <c r="BZ301" t="s">
        <v>242</v>
      </c>
      <c r="CA301" t="s">
        <v>1703</v>
      </c>
      <c r="CB301" s="14">
        <v>45177.246585763904</v>
      </c>
      <c r="CC301" t="s">
        <v>1703</v>
      </c>
      <c r="CD301" t="s">
        <v>1703</v>
      </c>
      <c r="CE301">
        <f>IFERROR(VLOOKUP(Table2[[#This Row],[Overall Rep Satisfaction]],$CS$2:$CV$21,2,FALSE),"")</f>
        <v>1</v>
      </c>
      <c r="CF301">
        <f>IFERROR(VLOOKUP(Table2[[#This Row],[Overall Rep Satisfaction]],$CS$2:$CV$21,3,FALSE),"")</f>
        <v>0</v>
      </c>
      <c r="CG301">
        <f>IFERROR(VLOOKUP(Table2[[#This Row],[Overall Rep Satisfaction]],$CS$2:$CV$21,4,FALSE),"")</f>
        <v>0</v>
      </c>
      <c r="CH301">
        <f>IFERROR(SUM(Table2[[#This Row],[Promoter]:[Detractor]],),"")</f>
        <v>1</v>
      </c>
      <c r="CI301" t="str">
        <f>TEXT(MONTH(Table2[[#This Row],[Survey Date]]),"##")&amp;" - "&amp;TEXT(Table2[[#This Row],[Survey Date]],"MMMM")</f>
        <v>9 - September</v>
      </c>
      <c r="CJ301" t="str">
        <f>TEXT(Table2[[#This Row],[Survey Date]],"DD-MMMM")</f>
        <v>06-September</v>
      </c>
      <c r="CK301" t="str">
        <f>"WK "&amp;WEEKNUM(Table2[[#This Row],[Survey Date]],1)</f>
        <v>WK 36</v>
      </c>
      <c r="CL301" t="str">
        <f>VLOOKUP(Table2[[#This Row],[ATTUID]],Roster!C:F,4,FALSE)</f>
        <v>Super 5</v>
      </c>
      <c r="CM301" t="str">
        <f>VLOOKUP(Table2[[#This Row],[ATTUID]],Roster!C:J,8,FALSE)</f>
        <v>agent 29</v>
      </c>
      <c r="CN301" t="str">
        <f>VLOOKUP(Table2[[#This Row],[ATTUID]],Roster!C:X,22,FALSE)</f>
        <v>Wave 18</v>
      </c>
      <c r="CO301">
        <f>IF(Table2[[#This Row],[Request Resolved]]="Yes",1,0)</f>
        <v>1</v>
      </c>
      <c r="CP301">
        <f>IF(Table2[[#This Row],[Request Resolved]]="No",1,0)</f>
        <v>0</v>
      </c>
    </row>
    <row r="302" spans="1:94" x14ac:dyDescent="0.25">
      <c r="A302" s="35">
        <v>32206</v>
      </c>
      <c r="B302" s="12" t="s">
        <v>1297</v>
      </c>
      <c r="C302" s="12" t="s">
        <v>1297</v>
      </c>
      <c r="D302" s="12" t="s">
        <v>1297</v>
      </c>
      <c r="E302" t="s">
        <v>1230</v>
      </c>
      <c r="F302" t="s">
        <v>1397</v>
      </c>
      <c r="G302" s="35">
        <v>438407</v>
      </c>
      <c r="H302" t="s">
        <v>219</v>
      </c>
      <c r="I302" s="35">
        <v>404523</v>
      </c>
      <c r="J302" t="s">
        <v>219</v>
      </c>
      <c r="K302" s="14">
        <v>45175.430555555598</v>
      </c>
      <c r="L302" s="14">
        <v>45174.440972222197</v>
      </c>
      <c r="M302" s="15" t="s">
        <v>220</v>
      </c>
      <c r="N302" s="15" t="s">
        <v>220</v>
      </c>
      <c r="O302" s="15" t="s">
        <v>220</v>
      </c>
      <c r="P302" s="15" t="s">
        <v>392</v>
      </c>
      <c r="Q302" s="15" t="s">
        <v>748</v>
      </c>
      <c r="R302" s="15" t="s">
        <v>219</v>
      </c>
      <c r="S302" s="15" t="s">
        <v>334</v>
      </c>
      <c r="T302" s="15" t="s">
        <v>749</v>
      </c>
      <c r="U302" s="15" t="s">
        <v>219</v>
      </c>
      <c r="V302" t="s">
        <v>290</v>
      </c>
      <c r="W302" t="s">
        <v>309</v>
      </c>
      <c r="X302" t="s">
        <v>290</v>
      </c>
      <c r="Y302" t="s">
        <v>309</v>
      </c>
      <c r="Z302" t="s">
        <v>219</v>
      </c>
      <c r="AA302" t="s">
        <v>219</v>
      </c>
      <c r="AB302" t="s">
        <v>219</v>
      </c>
      <c r="AC302" t="s">
        <v>219</v>
      </c>
      <c r="AD302" s="12" t="s">
        <v>1297</v>
      </c>
      <c r="AE302" t="s">
        <v>227</v>
      </c>
      <c r="AF302" s="12" t="s">
        <v>1297</v>
      </c>
      <c r="AG302" t="s">
        <v>1703</v>
      </c>
      <c r="AH302" t="s">
        <v>228</v>
      </c>
      <c r="AI302" s="12" t="s">
        <v>1297</v>
      </c>
      <c r="AJ302" s="12" t="s">
        <v>1297</v>
      </c>
      <c r="AK302" s="12" t="s">
        <v>1297</v>
      </c>
      <c r="AL302" s="12" t="s">
        <v>1297</v>
      </c>
      <c r="AM302" s="12" t="s">
        <v>1297</v>
      </c>
      <c r="AN302" t="s">
        <v>219</v>
      </c>
      <c r="AO302" t="s">
        <v>219</v>
      </c>
      <c r="AP302" t="s">
        <v>229</v>
      </c>
      <c r="AQ302" t="s">
        <v>230</v>
      </c>
      <c r="AR302" t="s">
        <v>273</v>
      </c>
      <c r="AS302" t="s">
        <v>294</v>
      </c>
      <c r="AT302" t="s">
        <v>220</v>
      </c>
      <c r="AU302" t="s">
        <v>233</v>
      </c>
      <c r="AV302" t="s">
        <v>1998</v>
      </c>
      <c r="AW302" t="s">
        <v>2368</v>
      </c>
      <c r="AX302" t="s">
        <v>1703</v>
      </c>
      <c r="AY302" t="s">
        <v>219</v>
      </c>
      <c r="AZ302" t="s">
        <v>219</v>
      </c>
      <c r="BA302" t="s">
        <v>219</v>
      </c>
      <c r="BB302" t="s">
        <v>219</v>
      </c>
      <c r="BC302" t="s">
        <v>234</v>
      </c>
      <c r="BD302" s="12" t="s">
        <v>1297</v>
      </c>
      <c r="BE302" t="s">
        <v>267</v>
      </c>
      <c r="BF302" t="s">
        <v>1297</v>
      </c>
      <c r="BG302" t="s">
        <v>1297</v>
      </c>
      <c r="BH302" t="s">
        <v>260</v>
      </c>
      <c r="BI302" t="s">
        <v>268</v>
      </c>
      <c r="BJ302" t="s">
        <v>295</v>
      </c>
      <c r="BK302" t="s">
        <v>1297</v>
      </c>
      <c r="BL302" t="s">
        <v>229</v>
      </c>
      <c r="BM302" t="s">
        <v>219</v>
      </c>
      <c r="BN302" t="s">
        <v>270</v>
      </c>
      <c r="BO302" t="s">
        <v>219</v>
      </c>
      <c r="BP302" t="s">
        <v>219</v>
      </c>
      <c r="BQ302" t="s">
        <v>1297</v>
      </c>
      <c r="BR302" t="s">
        <v>320</v>
      </c>
      <c r="BS302" t="s">
        <v>1703</v>
      </c>
      <c r="BT302" t="s">
        <v>1703</v>
      </c>
      <c r="BU302" t="s">
        <v>219</v>
      </c>
      <c r="BV302" t="s">
        <v>241</v>
      </c>
      <c r="BW302" t="s">
        <v>220</v>
      </c>
      <c r="BX302" t="s">
        <v>219</v>
      </c>
      <c r="BY302">
        <v>790516635146</v>
      </c>
      <c r="BZ302" t="s">
        <v>242</v>
      </c>
      <c r="CA302" t="s">
        <v>1703</v>
      </c>
      <c r="CB302" s="14">
        <v>45176.2493334838</v>
      </c>
      <c r="CC302" t="s">
        <v>1703</v>
      </c>
      <c r="CD302" t="s">
        <v>1703</v>
      </c>
      <c r="CE302">
        <f>IFERROR(VLOOKUP(Table2[[#This Row],[Overall Rep Satisfaction]],$CS$2:$CV$21,2,FALSE),"")</f>
        <v>0</v>
      </c>
      <c r="CF302">
        <f>IFERROR(VLOOKUP(Table2[[#This Row],[Overall Rep Satisfaction]],$CS$2:$CV$21,3,FALSE),"")</f>
        <v>1</v>
      </c>
      <c r="CG302">
        <f>IFERROR(VLOOKUP(Table2[[#This Row],[Overall Rep Satisfaction]],$CS$2:$CV$21,4,FALSE),"")</f>
        <v>0</v>
      </c>
      <c r="CH302">
        <f>IFERROR(SUM(Table2[[#This Row],[Promoter]:[Detractor]],),"")</f>
        <v>1</v>
      </c>
      <c r="CI302" t="str">
        <f>TEXT(MONTH(Table2[[#This Row],[Survey Date]]),"##")&amp;" - "&amp;TEXT(Table2[[#This Row],[Survey Date]],"MMMM")</f>
        <v>9 - September</v>
      </c>
      <c r="CJ302" t="str">
        <f>TEXT(Table2[[#This Row],[Survey Date]],"DD-MMMM")</f>
        <v>06-September</v>
      </c>
      <c r="CK302" t="str">
        <f>"WK "&amp;WEEKNUM(Table2[[#This Row],[Survey Date]],1)</f>
        <v>WK 36</v>
      </c>
      <c r="CL302" t="str">
        <f>VLOOKUP(Table2[[#This Row],[ATTUID]],Roster!C:F,4,FALSE)</f>
        <v>Super 4</v>
      </c>
      <c r="CM302" t="str">
        <f>VLOOKUP(Table2[[#This Row],[ATTUID]],Roster!C:J,8,FALSE)</f>
        <v>agent 100</v>
      </c>
      <c r="CN302" t="str">
        <f>VLOOKUP(Table2[[#This Row],[ATTUID]],Roster!C:X,22,FALSE)</f>
        <v>Wave 29</v>
      </c>
      <c r="CO302">
        <f>IF(Table2[[#This Row],[Request Resolved]]="Yes",1,0)</f>
        <v>0</v>
      </c>
      <c r="CP302">
        <f>IF(Table2[[#This Row],[Request Resolved]]="No",1,0)</f>
        <v>0</v>
      </c>
    </row>
    <row r="303" spans="1:94" x14ac:dyDescent="0.25">
      <c r="A303" s="35">
        <v>555206</v>
      </c>
      <c r="B303" s="12" t="s">
        <v>1297</v>
      </c>
      <c r="C303" s="12" t="s">
        <v>1297</v>
      </c>
      <c r="D303" s="12" t="s">
        <v>1297</v>
      </c>
      <c r="E303" t="s">
        <v>1174</v>
      </c>
      <c r="F303" t="s">
        <v>1339</v>
      </c>
      <c r="G303" s="35">
        <v>268863</v>
      </c>
      <c r="H303" t="s">
        <v>219</v>
      </c>
      <c r="I303" s="35">
        <v>559523</v>
      </c>
      <c r="J303" t="s">
        <v>219</v>
      </c>
      <c r="K303" s="14">
        <v>45175.440277777801</v>
      </c>
      <c r="L303" s="14">
        <v>45174.745833333298</v>
      </c>
      <c r="M303" s="15" t="s">
        <v>220</v>
      </c>
      <c r="N303" s="15" t="s">
        <v>220</v>
      </c>
      <c r="O303" s="15" t="s">
        <v>220</v>
      </c>
      <c r="P303" s="15" t="s">
        <v>392</v>
      </c>
      <c r="Q303" s="15" t="s">
        <v>219</v>
      </c>
      <c r="R303" s="15" t="s">
        <v>219</v>
      </c>
      <c r="S303" s="15" t="s">
        <v>223</v>
      </c>
      <c r="T303" s="15" t="s">
        <v>221</v>
      </c>
      <c r="U303" s="15" t="s">
        <v>219</v>
      </c>
      <c r="V303" t="s">
        <v>290</v>
      </c>
      <c r="W303" t="s">
        <v>225</v>
      </c>
      <c r="X303" t="s">
        <v>290</v>
      </c>
      <c r="Y303" t="s">
        <v>225</v>
      </c>
      <c r="Z303" t="s">
        <v>226</v>
      </c>
      <c r="AA303" t="s">
        <v>219</v>
      </c>
      <c r="AB303" t="s">
        <v>226</v>
      </c>
      <c r="AC303" t="s">
        <v>219</v>
      </c>
      <c r="AD303" s="12" t="s">
        <v>1297</v>
      </c>
      <c r="AE303" t="s">
        <v>227</v>
      </c>
      <c r="AF303" s="12" t="s">
        <v>1297</v>
      </c>
      <c r="AG303" t="s">
        <v>1703</v>
      </c>
      <c r="AH303" t="s">
        <v>228</v>
      </c>
      <c r="AI303" s="12" t="s">
        <v>1297</v>
      </c>
      <c r="AJ303" s="12" t="s">
        <v>1297</v>
      </c>
      <c r="AK303" s="12" t="s">
        <v>1297</v>
      </c>
      <c r="AL303" s="12" t="s">
        <v>1297</v>
      </c>
      <c r="AM303" s="12" t="s">
        <v>1297</v>
      </c>
      <c r="AN303" t="s">
        <v>219</v>
      </c>
      <c r="AO303" t="s">
        <v>219</v>
      </c>
      <c r="AP303" t="s">
        <v>229</v>
      </c>
      <c r="AQ303" t="s">
        <v>230</v>
      </c>
      <c r="AR303" t="s">
        <v>273</v>
      </c>
      <c r="AS303" t="s">
        <v>294</v>
      </c>
      <c r="AT303" t="s">
        <v>220</v>
      </c>
      <c r="AU303" t="s">
        <v>233</v>
      </c>
      <c r="AV303" t="s">
        <v>1999</v>
      </c>
      <c r="AW303" t="s">
        <v>2368</v>
      </c>
      <c r="AX303" t="s">
        <v>1703</v>
      </c>
      <c r="AY303" t="s">
        <v>219</v>
      </c>
      <c r="AZ303" t="s">
        <v>219</v>
      </c>
      <c r="BA303" t="s">
        <v>219</v>
      </c>
      <c r="BB303" t="s">
        <v>219</v>
      </c>
      <c r="BC303" t="s">
        <v>234</v>
      </c>
      <c r="BD303" s="12" t="s">
        <v>1297</v>
      </c>
      <c r="BE303" t="s">
        <v>299</v>
      </c>
      <c r="BF303" t="s">
        <v>1297</v>
      </c>
      <c r="BG303" t="s">
        <v>1297</v>
      </c>
      <c r="BH303" t="s">
        <v>275</v>
      </c>
      <c r="BI303" t="s">
        <v>349</v>
      </c>
      <c r="BJ303" t="s">
        <v>295</v>
      </c>
      <c r="BK303" t="s">
        <v>1297</v>
      </c>
      <c r="BL303" t="s">
        <v>229</v>
      </c>
      <c r="BM303" t="s">
        <v>219</v>
      </c>
      <c r="BN303" t="s">
        <v>742</v>
      </c>
      <c r="BO303" t="s">
        <v>219</v>
      </c>
      <c r="BP303" t="s">
        <v>219</v>
      </c>
      <c r="BQ303" t="s">
        <v>1297</v>
      </c>
      <c r="BR303" t="s">
        <v>240</v>
      </c>
      <c r="BS303" t="s">
        <v>1703</v>
      </c>
      <c r="BT303" t="s">
        <v>1703</v>
      </c>
      <c r="BU303" t="s">
        <v>219</v>
      </c>
      <c r="BV303" t="s">
        <v>241</v>
      </c>
      <c r="BW303" t="s">
        <v>220</v>
      </c>
      <c r="BX303" t="s">
        <v>219</v>
      </c>
      <c r="BY303">
        <v>790199155728</v>
      </c>
      <c r="BZ303" t="s">
        <v>242</v>
      </c>
      <c r="CA303" t="s">
        <v>1703</v>
      </c>
      <c r="CB303" s="14">
        <v>45177.246585763904</v>
      </c>
      <c r="CC303" t="s">
        <v>1703</v>
      </c>
      <c r="CD303" t="s">
        <v>1703</v>
      </c>
      <c r="CE303">
        <f>IFERROR(VLOOKUP(Table2[[#This Row],[Overall Rep Satisfaction]],$CS$2:$CV$21,2,FALSE),"")</f>
        <v>1</v>
      </c>
      <c r="CF303">
        <f>IFERROR(VLOOKUP(Table2[[#This Row],[Overall Rep Satisfaction]],$CS$2:$CV$21,3,FALSE),"")</f>
        <v>0</v>
      </c>
      <c r="CG303">
        <f>IFERROR(VLOOKUP(Table2[[#This Row],[Overall Rep Satisfaction]],$CS$2:$CV$21,4,FALSE),"")</f>
        <v>0</v>
      </c>
      <c r="CH303">
        <f>IFERROR(SUM(Table2[[#This Row],[Promoter]:[Detractor]],),"")</f>
        <v>1</v>
      </c>
      <c r="CI303" t="str">
        <f>TEXT(MONTH(Table2[[#This Row],[Survey Date]]),"##")&amp;" - "&amp;TEXT(Table2[[#This Row],[Survey Date]],"MMMM")</f>
        <v>9 - September</v>
      </c>
      <c r="CJ303" t="str">
        <f>TEXT(Table2[[#This Row],[Survey Date]],"DD-MMMM")</f>
        <v>06-September</v>
      </c>
      <c r="CK303" t="str">
        <f>"WK "&amp;WEEKNUM(Table2[[#This Row],[Survey Date]],1)</f>
        <v>WK 36</v>
      </c>
      <c r="CL303" t="str">
        <f>VLOOKUP(Table2[[#This Row],[ATTUID]],Roster!C:F,4,FALSE)</f>
        <v>Super 7</v>
      </c>
      <c r="CM303" t="str">
        <f>VLOOKUP(Table2[[#This Row],[ATTUID]],Roster!C:J,8,FALSE)</f>
        <v>agent 42</v>
      </c>
      <c r="CN303" t="str">
        <f>VLOOKUP(Table2[[#This Row],[ATTUID]],Roster!C:X,22,FALSE)</f>
        <v>Wave 21</v>
      </c>
      <c r="CO303">
        <f>IF(Table2[[#This Row],[Request Resolved]]="Yes",1,0)</f>
        <v>1</v>
      </c>
      <c r="CP303">
        <f>IF(Table2[[#This Row],[Request Resolved]]="No",1,0)</f>
        <v>0</v>
      </c>
    </row>
    <row r="304" spans="1:94" x14ac:dyDescent="0.25">
      <c r="A304" s="35">
        <v>48206</v>
      </c>
      <c r="B304" s="12" t="s">
        <v>1297</v>
      </c>
      <c r="C304" s="12" t="s">
        <v>1297</v>
      </c>
      <c r="D304" s="12" t="s">
        <v>1297</v>
      </c>
      <c r="E304" t="s">
        <v>1238</v>
      </c>
      <c r="F304" t="s">
        <v>1407</v>
      </c>
      <c r="G304" s="35">
        <v>26401</v>
      </c>
      <c r="H304" t="s">
        <v>219</v>
      </c>
      <c r="I304" s="35">
        <v>825155</v>
      </c>
      <c r="J304" t="s">
        <v>219</v>
      </c>
      <c r="K304" s="14">
        <v>45175.440972222197</v>
      </c>
      <c r="L304" s="14">
        <v>45174.644444444399</v>
      </c>
      <c r="M304" s="15" t="s">
        <v>220</v>
      </c>
      <c r="N304" s="15" t="s">
        <v>220</v>
      </c>
      <c r="O304" s="15" t="s">
        <v>220</v>
      </c>
      <c r="P304" s="15" t="s">
        <v>223</v>
      </c>
      <c r="Q304" s="15" t="s">
        <v>750</v>
      </c>
      <c r="R304" s="15" t="s">
        <v>219</v>
      </c>
      <c r="S304" s="15" t="s">
        <v>223</v>
      </c>
      <c r="T304" s="15" t="s">
        <v>326</v>
      </c>
      <c r="U304" s="15" t="s">
        <v>219</v>
      </c>
      <c r="V304" t="s">
        <v>265</v>
      </c>
      <c r="W304" t="s">
        <v>225</v>
      </c>
      <c r="X304" t="s">
        <v>265</v>
      </c>
      <c r="Y304" t="s">
        <v>225</v>
      </c>
      <c r="Z304" t="s">
        <v>226</v>
      </c>
      <c r="AA304" t="s">
        <v>219</v>
      </c>
      <c r="AB304" t="s">
        <v>226</v>
      </c>
      <c r="AC304" t="s">
        <v>219</v>
      </c>
      <c r="AD304" s="12" t="s">
        <v>1297</v>
      </c>
      <c r="AE304" t="s">
        <v>227</v>
      </c>
      <c r="AF304" s="12" t="s">
        <v>1297</v>
      </c>
      <c r="AG304" t="s">
        <v>1703</v>
      </c>
      <c r="AH304" t="s">
        <v>228</v>
      </c>
      <c r="AI304" s="12" t="s">
        <v>1297</v>
      </c>
      <c r="AJ304" s="12" t="s">
        <v>1297</v>
      </c>
      <c r="AK304" s="12" t="s">
        <v>1297</v>
      </c>
      <c r="AL304" s="12" t="s">
        <v>1297</v>
      </c>
      <c r="AM304" s="12" t="s">
        <v>1297</v>
      </c>
      <c r="AN304" t="s">
        <v>219</v>
      </c>
      <c r="AO304" t="s">
        <v>219</v>
      </c>
      <c r="AP304" t="s">
        <v>229</v>
      </c>
      <c r="AQ304" t="s">
        <v>230</v>
      </c>
      <c r="AR304" t="s">
        <v>247</v>
      </c>
      <c r="AS304" t="s">
        <v>751</v>
      </c>
      <c r="AT304" t="s">
        <v>229</v>
      </c>
      <c r="AU304" t="s">
        <v>356</v>
      </c>
      <c r="AV304" t="s">
        <v>2000</v>
      </c>
      <c r="AW304" t="s">
        <v>219</v>
      </c>
      <c r="AX304" t="s">
        <v>1703</v>
      </c>
      <c r="AY304" t="s">
        <v>219</v>
      </c>
      <c r="AZ304" t="s">
        <v>219</v>
      </c>
      <c r="BA304" t="s">
        <v>219</v>
      </c>
      <c r="BB304" t="s">
        <v>219</v>
      </c>
      <c r="BC304" t="s">
        <v>234</v>
      </c>
      <c r="BD304" s="12" t="s">
        <v>1297</v>
      </c>
      <c r="BE304" t="s">
        <v>267</v>
      </c>
      <c r="BF304" t="s">
        <v>1297</v>
      </c>
      <c r="BG304" t="s">
        <v>1297</v>
      </c>
      <c r="BH304" t="s">
        <v>486</v>
      </c>
      <c r="BI304" t="s">
        <v>628</v>
      </c>
      <c r="BJ304" t="s">
        <v>251</v>
      </c>
      <c r="BK304" t="s">
        <v>1297</v>
      </c>
      <c r="BL304" t="s">
        <v>229</v>
      </c>
      <c r="BM304" t="s">
        <v>219</v>
      </c>
      <c r="BN304" t="s">
        <v>752</v>
      </c>
      <c r="BO304" t="s">
        <v>219</v>
      </c>
      <c r="BP304" t="s">
        <v>219</v>
      </c>
      <c r="BQ304" t="s">
        <v>1297</v>
      </c>
      <c r="BR304" t="s">
        <v>296</v>
      </c>
      <c r="BS304" t="s">
        <v>1703</v>
      </c>
      <c r="BT304" t="s">
        <v>1703</v>
      </c>
      <c r="BU304" t="s">
        <v>219</v>
      </c>
      <c r="BV304" t="s">
        <v>241</v>
      </c>
      <c r="BW304" t="s">
        <v>220</v>
      </c>
      <c r="BX304" t="s">
        <v>219</v>
      </c>
      <c r="BY304" t="s">
        <v>219</v>
      </c>
      <c r="BZ304" t="s">
        <v>242</v>
      </c>
      <c r="CA304" t="s">
        <v>1703</v>
      </c>
      <c r="CB304" s="14">
        <v>45176.2493334838</v>
      </c>
      <c r="CC304" t="s">
        <v>1703</v>
      </c>
      <c r="CD304" t="s">
        <v>1703</v>
      </c>
      <c r="CE304">
        <f>IFERROR(VLOOKUP(Table2[[#This Row],[Overall Rep Satisfaction]],$CS$2:$CV$21,2,FALSE),"")</f>
        <v>1</v>
      </c>
      <c r="CF304">
        <f>IFERROR(VLOOKUP(Table2[[#This Row],[Overall Rep Satisfaction]],$CS$2:$CV$21,3,FALSE),"")</f>
        <v>0</v>
      </c>
      <c r="CG304">
        <f>IFERROR(VLOOKUP(Table2[[#This Row],[Overall Rep Satisfaction]],$CS$2:$CV$21,4,FALSE),"")</f>
        <v>0</v>
      </c>
      <c r="CH304">
        <f>IFERROR(SUM(Table2[[#This Row],[Promoter]:[Detractor]],),"")</f>
        <v>1</v>
      </c>
      <c r="CI304" t="str">
        <f>TEXT(MONTH(Table2[[#This Row],[Survey Date]]),"##")&amp;" - "&amp;TEXT(Table2[[#This Row],[Survey Date]],"MMMM")</f>
        <v>9 - September</v>
      </c>
      <c r="CJ304" t="str">
        <f>TEXT(Table2[[#This Row],[Survey Date]],"DD-MMMM")</f>
        <v>06-September</v>
      </c>
      <c r="CK304" t="str">
        <f>"WK "&amp;WEEKNUM(Table2[[#This Row],[Survey Date]],1)</f>
        <v>WK 36</v>
      </c>
      <c r="CL304" t="str">
        <f>VLOOKUP(Table2[[#This Row],[ATTUID]],Roster!C:F,4,FALSE)</f>
        <v>Super 12</v>
      </c>
      <c r="CM304" t="str">
        <f>VLOOKUP(Table2[[#This Row],[ATTUID]],Roster!C:J,8,FALSE)</f>
        <v>agent 110</v>
      </c>
      <c r="CN304" t="str">
        <f>VLOOKUP(Table2[[#This Row],[ATTUID]],Roster!C:X,22,FALSE)</f>
        <v>Wave 30</v>
      </c>
      <c r="CO304">
        <f>IF(Table2[[#This Row],[Request Resolved]]="Yes",1,0)</f>
        <v>1</v>
      </c>
      <c r="CP304">
        <f>IF(Table2[[#This Row],[Request Resolved]]="No",1,0)</f>
        <v>0</v>
      </c>
    </row>
    <row r="305" spans="1:94" x14ac:dyDescent="0.25">
      <c r="A305" s="35">
        <v>64206</v>
      </c>
      <c r="B305" s="12" t="s">
        <v>1297</v>
      </c>
      <c r="C305" s="12" t="s">
        <v>1297</v>
      </c>
      <c r="D305" s="12" t="s">
        <v>1297</v>
      </c>
      <c r="E305" t="s">
        <v>1182</v>
      </c>
      <c r="F305" t="s">
        <v>1347</v>
      </c>
      <c r="G305" s="35">
        <v>419703</v>
      </c>
      <c r="H305" t="s">
        <v>219</v>
      </c>
      <c r="I305" s="35">
        <v>910925</v>
      </c>
      <c r="J305" t="s">
        <v>219</v>
      </c>
      <c r="K305" s="14">
        <v>45175.447916666701</v>
      </c>
      <c r="L305" s="14">
        <v>45174.6069444444</v>
      </c>
      <c r="M305" s="15" t="s">
        <v>220</v>
      </c>
      <c r="N305" s="15" t="s">
        <v>220</v>
      </c>
      <c r="O305" s="15" t="s">
        <v>220</v>
      </c>
      <c r="P305" s="15" t="s">
        <v>753</v>
      </c>
      <c r="Q305" s="15" t="s">
        <v>754</v>
      </c>
      <c r="R305" s="15" t="s">
        <v>219</v>
      </c>
      <c r="S305" s="15" t="s">
        <v>291</v>
      </c>
      <c r="T305" s="15" t="s">
        <v>221</v>
      </c>
      <c r="U305" s="15" t="s">
        <v>219</v>
      </c>
      <c r="V305" t="s">
        <v>309</v>
      </c>
      <c r="W305" t="s">
        <v>293</v>
      </c>
      <c r="X305" t="s">
        <v>309</v>
      </c>
      <c r="Y305" t="s">
        <v>293</v>
      </c>
      <c r="Z305" t="s">
        <v>226</v>
      </c>
      <c r="AA305" t="s">
        <v>219</v>
      </c>
      <c r="AB305" t="s">
        <v>226</v>
      </c>
      <c r="AC305" t="s">
        <v>219</v>
      </c>
      <c r="AD305" s="12" t="s">
        <v>1297</v>
      </c>
      <c r="AE305" t="s">
        <v>227</v>
      </c>
      <c r="AF305" s="12" t="s">
        <v>1297</v>
      </c>
      <c r="AG305" t="s">
        <v>1703</v>
      </c>
      <c r="AH305" t="s">
        <v>228</v>
      </c>
      <c r="AI305" s="12" t="s">
        <v>1297</v>
      </c>
      <c r="AJ305" s="12" t="s">
        <v>1297</v>
      </c>
      <c r="AK305" s="12" t="s">
        <v>1297</v>
      </c>
      <c r="AL305" s="12" t="s">
        <v>1297</v>
      </c>
      <c r="AM305" s="12" t="s">
        <v>1297</v>
      </c>
      <c r="AN305" t="s">
        <v>219</v>
      </c>
      <c r="AO305" t="s">
        <v>219</v>
      </c>
      <c r="AP305" t="s">
        <v>229</v>
      </c>
      <c r="AQ305" t="s">
        <v>230</v>
      </c>
      <c r="AR305" t="s">
        <v>247</v>
      </c>
      <c r="AS305" t="s">
        <v>409</v>
      </c>
      <c r="AT305" t="s">
        <v>220</v>
      </c>
      <c r="AU305" t="s">
        <v>233</v>
      </c>
      <c r="AV305" t="s">
        <v>2001</v>
      </c>
      <c r="AW305" t="s">
        <v>219</v>
      </c>
      <c r="AX305" t="s">
        <v>1703</v>
      </c>
      <c r="AY305" t="s">
        <v>219</v>
      </c>
      <c r="AZ305" t="s">
        <v>219</v>
      </c>
      <c r="BA305" t="s">
        <v>219</v>
      </c>
      <c r="BB305" t="s">
        <v>219</v>
      </c>
      <c r="BC305" t="s">
        <v>234</v>
      </c>
      <c r="BD305" s="12" t="s">
        <v>1297</v>
      </c>
      <c r="BE305" t="s">
        <v>299</v>
      </c>
      <c r="BF305" t="s">
        <v>1297</v>
      </c>
      <c r="BG305" t="s">
        <v>1297</v>
      </c>
      <c r="BH305" t="s">
        <v>300</v>
      </c>
      <c r="BI305" t="s">
        <v>301</v>
      </c>
      <c r="BJ305" t="s">
        <v>346</v>
      </c>
      <c r="BK305" t="s">
        <v>1297</v>
      </c>
      <c r="BL305" t="s">
        <v>229</v>
      </c>
      <c r="BM305" t="s">
        <v>219</v>
      </c>
      <c r="BN305" t="s">
        <v>303</v>
      </c>
      <c r="BO305" t="s">
        <v>219</v>
      </c>
      <c r="BP305" t="s">
        <v>219</v>
      </c>
      <c r="BQ305" t="s">
        <v>1297</v>
      </c>
      <c r="BR305" t="s">
        <v>279</v>
      </c>
      <c r="BS305" t="s">
        <v>1703</v>
      </c>
      <c r="BT305" t="s">
        <v>1703</v>
      </c>
      <c r="BU305" t="s">
        <v>219</v>
      </c>
      <c r="BV305" t="s">
        <v>241</v>
      </c>
      <c r="BW305" t="s">
        <v>220</v>
      </c>
      <c r="BX305" t="s">
        <v>219</v>
      </c>
      <c r="BY305">
        <v>790221403258</v>
      </c>
      <c r="BZ305" t="s">
        <v>242</v>
      </c>
      <c r="CA305" t="s">
        <v>1703</v>
      </c>
      <c r="CB305" s="14">
        <v>45176.2493334838</v>
      </c>
      <c r="CC305" t="s">
        <v>1703</v>
      </c>
      <c r="CD305" t="s">
        <v>1703</v>
      </c>
      <c r="CE305">
        <f>IFERROR(VLOOKUP(Table2[[#This Row],[Overall Rep Satisfaction]],$CS$2:$CV$21,2,FALSE),"")</f>
        <v>1</v>
      </c>
      <c r="CF305">
        <f>IFERROR(VLOOKUP(Table2[[#This Row],[Overall Rep Satisfaction]],$CS$2:$CV$21,3,FALSE),"")</f>
        <v>0</v>
      </c>
      <c r="CG305">
        <f>IFERROR(VLOOKUP(Table2[[#This Row],[Overall Rep Satisfaction]],$CS$2:$CV$21,4,FALSE),"")</f>
        <v>0</v>
      </c>
      <c r="CH305">
        <f>IFERROR(SUM(Table2[[#This Row],[Promoter]:[Detractor]],),"")</f>
        <v>1</v>
      </c>
      <c r="CI305" t="str">
        <f>TEXT(MONTH(Table2[[#This Row],[Survey Date]]),"##")&amp;" - "&amp;TEXT(Table2[[#This Row],[Survey Date]],"MMMM")</f>
        <v>9 - September</v>
      </c>
      <c r="CJ305" t="str">
        <f>TEXT(Table2[[#This Row],[Survey Date]],"DD-MMMM")</f>
        <v>06-September</v>
      </c>
      <c r="CK305" t="str">
        <f>"WK "&amp;WEEKNUM(Table2[[#This Row],[Survey Date]],1)</f>
        <v>WK 36</v>
      </c>
      <c r="CL305" t="str">
        <f>VLOOKUP(Table2[[#This Row],[ATTUID]],Roster!C:F,4,FALSE)</f>
        <v>Super 8</v>
      </c>
      <c r="CM305" t="str">
        <f>VLOOKUP(Table2[[#This Row],[ATTUID]],Roster!C:J,8,FALSE)</f>
        <v>agent 50</v>
      </c>
      <c r="CN305" t="str">
        <f>VLOOKUP(Table2[[#This Row],[ATTUID]],Roster!C:X,22,FALSE)</f>
        <v>Wave 24</v>
      </c>
      <c r="CO305">
        <f>IF(Table2[[#This Row],[Request Resolved]]="Yes",1,0)</f>
        <v>1</v>
      </c>
      <c r="CP305">
        <f>IF(Table2[[#This Row],[Request Resolved]]="No",1,0)</f>
        <v>0</v>
      </c>
    </row>
    <row r="306" spans="1:94" x14ac:dyDescent="0.25">
      <c r="A306" s="35">
        <v>754206</v>
      </c>
      <c r="B306" s="12" t="s">
        <v>1297</v>
      </c>
      <c r="C306" s="12" t="s">
        <v>1297</v>
      </c>
      <c r="D306" s="12" t="s">
        <v>1297</v>
      </c>
      <c r="E306" t="s">
        <v>1179</v>
      </c>
      <c r="F306" t="s">
        <v>1344</v>
      </c>
      <c r="G306" s="35">
        <v>696917</v>
      </c>
      <c r="H306" t="s">
        <v>219</v>
      </c>
      <c r="I306" s="35">
        <v>410512</v>
      </c>
      <c r="J306" t="s">
        <v>219</v>
      </c>
      <c r="K306" s="14">
        <v>45175.45</v>
      </c>
      <c r="L306" s="14">
        <v>45174.648611111101</v>
      </c>
      <c r="M306" s="15" t="s">
        <v>220</v>
      </c>
      <c r="N306" s="15" t="s">
        <v>220</v>
      </c>
      <c r="O306" s="15" t="s">
        <v>220</v>
      </c>
      <c r="P306" s="15" t="s">
        <v>223</v>
      </c>
      <c r="Q306" s="15" t="s">
        <v>755</v>
      </c>
      <c r="R306" s="15" t="s">
        <v>219</v>
      </c>
      <c r="S306" s="15" t="s">
        <v>223</v>
      </c>
      <c r="T306" s="15" t="s">
        <v>221</v>
      </c>
      <c r="U306" s="15" t="s">
        <v>219</v>
      </c>
      <c r="V306" t="s">
        <v>265</v>
      </c>
      <c r="W306" t="s">
        <v>225</v>
      </c>
      <c r="X306" t="s">
        <v>265</v>
      </c>
      <c r="Y306" t="s">
        <v>225</v>
      </c>
      <c r="Z306" t="s">
        <v>226</v>
      </c>
      <c r="AA306" t="s">
        <v>219</v>
      </c>
      <c r="AB306" t="s">
        <v>226</v>
      </c>
      <c r="AC306" t="s">
        <v>219</v>
      </c>
      <c r="AD306" s="12" t="s">
        <v>1297</v>
      </c>
      <c r="AE306" t="s">
        <v>227</v>
      </c>
      <c r="AF306" s="12" t="s">
        <v>1297</v>
      </c>
      <c r="AG306" t="s">
        <v>1703</v>
      </c>
      <c r="AH306" t="s">
        <v>228</v>
      </c>
      <c r="AI306" s="12" t="s">
        <v>1297</v>
      </c>
      <c r="AJ306" s="12" t="s">
        <v>1297</v>
      </c>
      <c r="AK306" s="12" t="s">
        <v>1297</v>
      </c>
      <c r="AL306" s="12" t="s">
        <v>1297</v>
      </c>
      <c r="AM306" s="12" t="s">
        <v>1297</v>
      </c>
      <c r="AN306" t="s">
        <v>219</v>
      </c>
      <c r="AO306" t="s">
        <v>219</v>
      </c>
      <c r="AP306" t="s">
        <v>229</v>
      </c>
      <c r="AQ306" t="s">
        <v>230</v>
      </c>
      <c r="AR306" t="s">
        <v>247</v>
      </c>
      <c r="AS306" t="s">
        <v>383</v>
      </c>
      <c r="AT306" t="s">
        <v>220</v>
      </c>
      <c r="AU306" t="s">
        <v>233</v>
      </c>
      <c r="AV306" t="s">
        <v>2002</v>
      </c>
      <c r="AW306" t="s">
        <v>219</v>
      </c>
      <c r="AX306" t="s">
        <v>1703</v>
      </c>
      <c r="AY306" t="s">
        <v>219</v>
      </c>
      <c r="AZ306" t="s">
        <v>219</v>
      </c>
      <c r="BA306" t="s">
        <v>219</v>
      </c>
      <c r="BB306" t="s">
        <v>219</v>
      </c>
      <c r="BC306" t="s">
        <v>234</v>
      </c>
      <c r="BD306" s="12" t="s">
        <v>1297</v>
      </c>
      <c r="BE306" t="s">
        <v>304</v>
      </c>
      <c r="BF306" t="s">
        <v>1297</v>
      </c>
      <c r="BG306" t="s">
        <v>1297</v>
      </c>
      <c r="BH306" t="s">
        <v>260</v>
      </c>
      <c r="BI306" t="s">
        <v>287</v>
      </c>
      <c r="BJ306" t="s">
        <v>269</v>
      </c>
      <c r="BK306" t="s">
        <v>1297</v>
      </c>
      <c r="BL306" t="s">
        <v>229</v>
      </c>
      <c r="BM306" t="s">
        <v>219</v>
      </c>
      <c r="BN306" t="s">
        <v>289</v>
      </c>
      <c r="BO306" t="s">
        <v>219</v>
      </c>
      <c r="BP306" t="s">
        <v>219</v>
      </c>
      <c r="BQ306" t="s">
        <v>1297</v>
      </c>
      <c r="BR306" t="s">
        <v>240</v>
      </c>
      <c r="BS306" t="s">
        <v>1703</v>
      </c>
      <c r="BT306" t="s">
        <v>1703</v>
      </c>
      <c r="BU306" t="s">
        <v>219</v>
      </c>
      <c r="BV306" t="s">
        <v>241</v>
      </c>
      <c r="BW306" t="s">
        <v>220</v>
      </c>
      <c r="BX306" t="s">
        <v>219</v>
      </c>
      <c r="BY306">
        <v>800114164012</v>
      </c>
      <c r="BZ306" t="s">
        <v>242</v>
      </c>
      <c r="CA306" t="s">
        <v>1703</v>
      </c>
      <c r="CB306" s="14">
        <v>45176.2493334838</v>
      </c>
      <c r="CC306" t="s">
        <v>1703</v>
      </c>
      <c r="CD306" t="s">
        <v>1703</v>
      </c>
      <c r="CE306">
        <f>IFERROR(VLOOKUP(Table2[[#This Row],[Overall Rep Satisfaction]],$CS$2:$CV$21,2,FALSE),"")</f>
        <v>1</v>
      </c>
      <c r="CF306">
        <f>IFERROR(VLOOKUP(Table2[[#This Row],[Overall Rep Satisfaction]],$CS$2:$CV$21,3,FALSE),"")</f>
        <v>0</v>
      </c>
      <c r="CG306">
        <f>IFERROR(VLOOKUP(Table2[[#This Row],[Overall Rep Satisfaction]],$CS$2:$CV$21,4,FALSE),"")</f>
        <v>0</v>
      </c>
      <c r="CH306">
        <f>IFERROR(SUM(Table2[[#This Row],[Promoter]:[Detractor]],),"")</f>
        <v>1</v>
      </c>
      <c r="CI306" t="str">
        <f>TEXT(MONTH(Table2[[#This Row],[Survey Date]]),"##")&amp;" - "&amp;TEXT(Table2[[#This Row],[Survey Date]],"MMMM")</f>
        <v>9 - September</v>
      </c>
      <c r="CJ306" t="str">
        <f>TEXT(Table2[[#This Row],[Survey Date]],"DD-MMMM")</f>
        <v>06-September</v>
      </c>
      <c r="CK306" t="str">
        <f>"WK "&amp;WEEKNUM(Table2[[#This Row],[Survey Date]],1)</f>
        <v>WK 36</v>
      </c>
      <c r="CL306" t="str">
        <f>VLOOKUP(Table2[[#This Row],[ATTUID]],Roster!C:F,4,FALSE)</f>
        <v>Super 8</v>
      </c>
      <c r="CM306" t="str">
        <f>VLOOKUP(Table2[[#This Row],[ATTUID]],Roster!C:J,8,FALSE)</f>
        <v>agent 47</v>
      </c>
      <c r="CN306" t="str">
        <f>VLOOKUP(Table2[[#This Row],[ATTUID]],Roster!C:X,22,FALSE)</f>
        <v>Wave 23</v>
      </c>
      <c r="CO306">
        <f>IF(Table2[[#This Row],[Request Resolved]]="Yes",1,0)</f>
        <v>1</v>
      </c>
      <c r="CP306">
        <f>IF(Table2[[#This Row],[Request Resolved]]="No",1,0)</f>
        <v>0</v>
      </c>
    </row>
    <row r="307" spans="1:94" x14ac:dyDescent="0.25">
      <c r="A307" s="35">
        <v>763206</v>
      </c>
      <c r="B307" s="12" t="s">
        <v>1297</v>
      </c>
      <c r="C307" s="12" t="s">
        <v>1297</v>
      </c>
      <c r="D307" s="12" t="s">
        <v>1297</v>
      </c>
      <c r="E307" t="s">
        <v>1172</v>
      </c>
      <c r="F307" t="s">
        <v>1337</v>
      </c>
      <c r="G307" s="35">
        <v>960973</v>
      </c>
      <c r="H307" t="s">
        <v>219</v>
      </c>
      <c r="I307" s="35">
        <v>524512</v>
      </c>
      <c r="J307" t="s">
        <v>219</v>
      </c>
      <c r="K307" s="14">
        <v>45175.456250000003</v>
      </c>
      <c r="L307" s="14">
        <v>45174.874305555597</v>
      </c>
      <c r="M307" s="15" t="s">
        <v>220</v>
      </c>
      <c r="N307" s="15" t="s">
        <v>229</v>
      </c>
      <c r="O307" s="15" t="s">
        <v>220</v>
      </c>
      <c r="P307" s="15" t="s">
        <v>334</v>
      </c>
      <c r="Q307" s="15" t="s">
        <v>756</v>
      </c>
      <c r="R307" s="15" t="s">
        <v>219</v>
      </c>
      <c r="S307" s="15" t="s">
        <v>392</v>
      </c>
      <c r="T307" s="15" t="s">
        <v>316</v>
      </c>
      <c r="U307" s="15" t="s">
        <v>219</v>
      </c>
      <c r="V307" t="s">
        <v>309</v>
      </c>
      <c r="W307" t="s">
        <v>290</v>
      </c>
      <c r="X307" t="s">
        <v>309</v>
      </c>
      <c r="Y307" t="s">
        <v>290</v>
      </c>
      <c r="Z307" t="s">
        <v>317</v>
      </c>
      <c r="AA307" t="s">
        <v>219</v>
      </c>
      <c r="AB307" t="s">
        <v>317</v>
      </c>
      <c r="AC307" t="s">
        <v>219</v>
      </c>
      <c r="AD307" s="12" t="s">
        <v>1297</v>
      </c>
      <c r="AE307" t="s">
        <v>227</v>
      </c>
      <c r="AF307" s="12" t="s">
        <v>1297</v>
      </c>
      <c r="AG307" t="s">
        <v>1703</v>
      </c>
      <c r="AH307" t="s">
        <v>228</v>
      </c>
      <c r="AI307" s="12" t="s">
        <v>1297</v>
      </c>
      <c r="AJ307" s="12" t="s">
        <v>1297</v>
      </c>
      <c r="AK307" s="12" t="s">
        <v>1297</v>
      </c>
      <c r="AL307" s="12" t="s">
        <v>1297</v>
      </c>
      <c r="AM307" s="12" t="s">
        <v>1297</v>
      </c>
      <c r="AN307" t="s">
        <v>219</v>
      </c>
      <c r="AO307" t="s">
        <v>219</v>
      </c>
      <c r="AP307" t="s">
        <v>229</v>
      </c>
      <c r="AQ307" t="s">
        <v>230</v>
      </c>
      <c r="AR307" t="s">
        <v>247</v>
      </c>
      <c r="AS307" t="s">
        <v>266</v>
      </c>
      <c r="AT307" t="s">
        <v>220</v>
      </c>
      <c r="AU307" t="s">
        <v>233</v>
      </c>
      <c r="AV307" t="s">
        <v>2003</v>
      </c>
      <c r="AW307" t="s">
        <v>219</v>
      </c>
      <c r="AX307" t="s">
        <v>1703</v>
      </c>
      <c r="AY307" t="s">
        <v>219</v>
      </c>
      <c r="AZ307" t="s">
        <v>219</v>
      </c>
      <c r="BA307" t="s">
        <v>219</v>
      </c>
      <c r="BB307" t="s">
        <v>219</v>
      </c>
      <c r="BC307" t="s">
        <v>234</v>
      </c>
      <c r="BD307" s="12" t="s">
        <v>1297</v>
      </c>
      <c r="BE307" t="s">
        <v>476</v>
      </c>
      <c r="BF307" t="s">
        <v>1297</v>
      </c>
      <c r="BG307" t="s">
        <v>1297</v>
      </c>
      <c r="BH307" t="s">
        <v>260</v>
      </c>
      <c r="BI307" t="s">
        <v>260</v>
      </c>
      <c r="BJ307" t="s">
        <v>269</v>
      </c>
      <c r="BK307" t="s">
        <v>1297</v>
      </c>
      <c r="BL307" t="s">
        <v>229</v>
      </c>
      <c r="BM307" t="s">
        <v>219</v>
      </c>
      <c r="BN307" t="s">
        <v>453</v>
      </c>
      <c r="BO307" t="s">
        <v>219</v>
      </c>
      <c r="BP307" t="s">
        <v>219</v>
      </c>
      <c r="BQ307" t="s">
        <v>1297</v>
      </c>
      <c r="BR307" t="s">
        <v>240</v>
      </c>
      <c r="BS307" t="s">
        <v>1703</v>
      </c>
      <c r="BT307" t="s">
        <v>1703</v>
      </c>
      <c r="BU307" t="s">
        <v>219</v>
      </c>
      <c r="BV307" t="s">
        <v>241</v>
      </c>
      <c r="BW307" t="s">
        <v>220</v>
      </c>
      <c r="BX307" t="s">
        <v>219</v>
      </c>
      <c r="BY307">
        <v>790458405201</v>
      </c>
      <c r="BZ307" t="s">
        <v>242</v>
      </c>
      <c r="CA307" t="s">
        <v>1703</v>
      </c>
      <c r="CB307" s="14">
        <v>45176.2493334838</v>
      </c>
      <c r="CC307" t="s">
        <v>1703</v>
      </c>
      <c r="CD307" t="s">
        <v>1703</v>
      </c>
      <c r="CE307">
        <f>IFERROR(VLOOKUP(Table2[[#This Row],[Overall Rep Satisfaction]],$CS$2:$CV$21,2,FALSE),"")</f>
        <v>0</v>
      </c>
      <c r="CF307">
        <f>IFERROR(VLOOKUP(Table2[[#This Row],[Overall Rep Satisfaction]],$CS$2:$CV$21,3,FALSE),"")</f>
        <v>0</v>
      </c>
      <c r="CG307">
        <f>IFERROR(VLOOKUP(Table2[[#This Row],[Overall Rep Satisfaction]],$CS$2:$CV$21,4,FALSE),"")</f>
        <v>1</v>
      </c>
      <c r="CH307">
        <f>IFERROR(SUM(Table2[[#This Row],[Promoter]:[Detractor]],),"")</f>
        <v>1</v>
      </c>
      <c r="CI307" t="str">
        <f>TEXT(MONTH(Table2[[#This Row],[Survey Date]]),"##")&amp;" - "&amp;TEXT(Table2[[#This Row],[Survey Date]],"MMMM")</f>
        <v>9 - September</v>
      </c>
      <c r="CJ307" t="str">
        <f>TEXT(Table2[[#This Row],[Survey Date]],"DD-MMMM")</f>
        <v>06-September</v>
      </c>
      <c r="CK307" t="str">
        <f>"WK "&amp;WEEKNUM(Table2[[#This Row],[Survey Date]],1)</f>
        <v>WK 36</v>
      </c>
      <c r="CL307" t="str">
        <f>VLOOKUP(Table2[[#This Row],[ATTUID]],Roster!C:F,4,FALSE)</f>
        <v>Super 1</v>
      </c>
      <c r="CM307" t="str">
        <f>VLOOKUP(Table2[[#This Row],[ATTUID]],Roster!C:J,8,FALSE)</f>
        <v>agent 40</v>
      </c>
      <c r="CN307" t="str">
        <f>VLOOKUP(Table2[[#This Row],[ATTUID]],Roster!C:X,22,FALSE)</f>
        <v>Wave 20</v>
      </c>
      <c r="CO307">
        <f>IF(Table2[[#This Row],[Request Resolved]]="Yes",1,0)</f>
        <v>0</v>
      </c>
      <c r="CP307">
        <f>IF(Table2[[#This Row],[Request Resolved]]="No",1,0)</f>
        <v>1</v>
      </c>
    </row>
    <row r="308" spans="1:94" x14ac:dyDescent="0.25">
      <c r="A308" s="35">
        <v>765206</v>
      </c>
      <c r="B308" s="12" t="s">
        <v>1297</v>
      </c>
      <c r="C308" s="12" t="s">
        <v>1297</v>
      </c>
      <c r="D308" s="12" t="s">
        <v>1297</v>
      </c>
      <c r="E308" t="s">
        <v>1263</v>
      </c>
      <c r="F308" t="s">
        <v>1434</v>
      </c>
      <c r="G308" s="35">
        <v>211845</v>
      </c>
      <c r="H308" t="s">
        <v>219</v>
      </c>
      <c r="I308" s="35">
        <v>544512</v>
      </c>
      <c r="J308" t="s">
        <v>219</v>
      </c>
      <c r="K308" s="14">
        <v>45175.456250000003</v>
      </c>
      <c r="L308" s="14">
        <v>45174.637499999997</v>
      </c>
      <c r="M308" s="15" t="s">
        <v>220</v>
      </c>
      <c r="N308" s="15" t="s">
        <v>229</v>
      </c>
      <c r="O308" s="15" t="s">
        <v>220</v>
      </c>
      <c r="P308" s="15" t="s">
        <v>334</v>
      </c>
      <c r="Q308" s="15" t="s">
        <v>757</v>
      </c>
      <c r="R308" s="15" t="s">
        <v>219</v>
      </c>
      <c r="S308" s="15" t="s">
        <v>244</v>
      </c>
      <c r="T308" s="15" t="s">
        <v>316</v>
      </c>
      <c r="U308" s="15" t="s">
        <v>219</v>
      </c>
      <c r="V308" t="s">
        <v>309</v>
      </c>
      <c r="W308" t="s">
        <v>246</v>
      </c>
      <c r="X308" t="s">
        <v>309</v>
      </c>
      <c r="Y308" t="s">
        <v>246</v>
      </c>
      <c r="Z308" t="s">
        <v>317</v>
      </c>
      <c r="AA308" t="s">
        <v>219</v>
      </c>
      <c r="AB308" t="s">
        <v>317</v>
      </c>
      <c r="AC308" t="s">
        <v>219</v>
      </c>
      <c r="AD308" s="12" t="s">
        <v>1297</v>
      </c>
      <c r="AE308" t="s">
        <v>227</v>
      </c>
      <c r="AF308" s="12" t="s">
        <v>1297</v>
      </c>
      <c r="AG308" t="s">
        <v>1703</v>
      </c>
      <c r="AH308" t="s">
        <v>228</v>
      </c>
      <c r="AI308" s="12" t="s">
        <v>1297</v>
      </c>
      <c r="AJ308" s="12" t="s">
        <v>1297</v>
      </c>
      <c r="AK308" s="12" t="s">
        <v>1297</v>
      </c>
      <c r="AL308" s="12" t="s">
        <v>1297</v>
      </c>
      <c r="AM308" s="12" t="s">
        <v>1297</v>
      </c>
      <c r="AN308" t="s">
        <v>219</v>
      </c>
      <c r="AO308" t="s">
        <v>219</v>
      </c>
      <c r="AP308" t="s">
        <v>229</v>
      </c>
      <c r="AQ308" t="s">
        <v>230</v>
      </c>
      <c r="AR308" t="s">
        <v>247</v>
      </c>
      <c r="AS308" t="s">
        <v>383</v>
      </c>
      <c r="AT308" t="s">
        <v>220</v>
      </c>
      <c r="AU308" t="s">
        <v>233</v>
      </c>
      <c r="AV308" t="s">
        <v>2004</v>
      </c>
      <c r="AW308" t="s">
        <v>219</v>
      </c>
      <c r="AX308" t="s">
        <v>1703</v>
      </c>
      <c r="AY308" t="s">
        <v>219</v>
      </c>
      <c r="AZ308" t="s">
        <v>219</v>
      </c>
      <c r="BA308" t="s">
        <v>219</v>
      </c>
      <c r="BB308" t="s">
        <v>219</v>
      </c>
      <c r="BC308" t="s">
        <v>234</v>
      </c>
      <c r="BD308" s="12" t="s">
        <v>1297</v>
      </c>
      <c r="BE308" t="s">
        <v>758</v>
      </c>
      <c r="BF308" t="s">
        <v>1297</v>
      </c>
      <c r="BG308" t="s">
        <v>1297</v>
      </c>
      <c r="BH308" t="s">
        <v>236</v>
      </c>
      <c r="BI308" t="s">
        <v>328</v>
      </c>
      <c r="BJ308" t="s">
        <v>269</v>
      </c>
      <c r="BK308" t="s">
        <v>1297</v>
      </c>
      <c r="BL308" t="s">
        <v>229</v>
      </c>
      <c r="BM308" t="s">
        <v>219</v>
      </c>
      <c r="BN308" t="s">
        <v>467</v>
      </c>
      <c r="BO308" t="s">
        <v>219</v>
      </c>
      <c r="BP308" t="s">
        <v>219</v>
      </c>
      <c r="BQ308" t="s">
        <v>1297</v>
      </c>
      <c r="BR308" t="s">
        <v>253</v>
      </c>
      <c r="BS308" t="s">
        <v>1703</v>
      </c>
      <c r="BT308" t="s">
        <v>1703</v>
      </c>
      <c r="BU308" t="s">
        <v>219</v>
      </c>
      <c r="BV308" t="s">
        <v>241</v>
      </c>
      <c r="BW308" t="s">
        <v>220</v>
      </c>
      <c r="BX308" t="s">
        <v>219</v>
      </c>
      <c r="BY308" t="s">
        <v>219</v>
      </c>
      <c r="BZ308" t="s">
        <v>242</v>
      </c>
      <c r="CA308" t="s">
        <v>1703</v>
      </c>
      <c r="CB308" s="14">
        <v>45176.2493334838</v>
      </c>
      <c r="CC308" t="s">
        <v>1703</v>
      </c>
      <c r="CD308" t="s">
        <v>1703</v>
      </c>
      <c r="CE308">
        <f>IFERROR(VLOOKUP(Table2[[#This Row],[Overall Rep Satisfaction]],$CS$2:$CV$21,2,FALSE),"")</f>
        <v>0</v>
      </c>
      <c r="CF308">
        <f>IFERROR(VLOOKUP(Table2[[#This Row],[Overall Rep Satisfaction]],$CS$2:$CV$21,3,FALSE),"")</f>
        <v>0</v>
      </c>
      <c r="CG308">
        <f>IFERROR(VLOOKUP(Table2[[#This Row],[Overall Rep Satisfaction]],$CS$2:$CV$21,4,FALSE),"")</f>
        <v>1</v>
      </c>
      <c r="CH308">
        <f>IFERROR(SUM(Table2[[#This Row],[Promoter]:[Detractor]],),"")</f>
        <v>1</v>
      </c>
      <c r="CI308" t="str">
        <f>TEXT(MONTH(Table2[[#This Row],[Survey Date]]),"##")&amp;" - "&amp;TEXT(Table2[[#This Row],[Survey Date]],"MMMM")</f>
        <v>9 - September</v>
      </c>
      <c r="CJ308" t="str">
        <f>TEXT(Table2[[#This Row],[Survey Date]],"DD-MMMM")</f>
        <v>06-September</v>
      </c>
      <c r="CK308" t="str">
        <f>"WK "&amp;WEEKNUM(Table2[[#This Row],[Survey Date]],1)</f>
        <v>WK 36</v>
      </c>
      <c r="CL308" t="str">
        <f>VLOOKUP(Table2[[#This Row],[ATTUID]],Roster!C:F,4,FALSE)</f>
        <v>Super 7</v>
      </c>
      <c r="CM308" t="str">
        <f>VLOOKUP(Table2[[#This Row],[ATTUID]],Roster!C:J,8,FALSE)</f>
        <v>agent 137</v>
      </c>
      <c r="CN308" t="str">
        <f>VLOOKUP(Table2[[#This Row],[ATTUID]],Roster!C:X,22,FALSE)</f>
        <v>Wave 31</v>
      </c>
      <c r="CO308">
        <f>IF(Table2[[#This Row],[Request Resolved]]="Yes",1,0)</f>
        <v>0</v>
      </c>
      <c r="CP308">
        <f>IF(Table2[[#This Row],[Request Resolved]]="No",1,0)</f>
        <v>1</v>
      </c>
    </row>
    <row r="309" spans="1:94" x14ac:dyDescent="0.25">
      <c r="A309" s="35">
        <v>774206</v>
      </c>
      <c r="B309" s="12" t="s">
        <v>1297</v>
      </c>
      <c r="C309" s="12" t="s">
        <v>1297</v>
      </c>
      <c r="D309" s="12" t="s">
        <v>1297</v>
      </c>
      <c r="E309" t="s">
        <v>1237</v>
      </c>
      <c r="F309" t="s">
        <v>1406</v>
      </c>
      <c r="G309" s="35">
        <v>884269</v>
      </c>
      <c r="H309" t="s">
        <v>219</v>
      </c>
      <c r="I309" s="35">
        <v>853188</v>
      </c>
      <c r="J309" t="s">
        <v>219</v>
      </c>
      <c r="K309" s="14">
        <v>45175.457638888904</v>
      </c>
      <c r="L309" s="14">
        <v>45174.579166666699</v>
      </c>
      <c r="M309" s="15" t="s">
        <v>220</v>
      </c>
      <c r="N309" s="15" t="s">
        <v>220</v>
      </c>
      <c r="O309" s="15" t="s">
        <v>220</v>
      </c>
      <c r="P309" s="15" t="s">
        <v>223</v>
      </c>
      <c r="Q309" s="15" t="s">
        <v>759</v>
      </c>
      <c r="R309" s="15" t="s">
        <v>219</v>
      </c>
      <c r="S309" s="15" t="s">
        <v>223</v>
      </c>
      <c r="T309" s="15" t="s">
        <v>221</v>
      </c>
      <c r="U309" s="15" t="s">
        <v>219</v>
      </c>
      <c r="V309" t="s">
        <v>265</v>
      </c>
      <c r="W309" t="s">
        <v>225</v>
      </c>
      <c r="X309" t="s">
        <v>265</v>
      </c>
      <c r="Y309" t="s">
        <v>225</v>
      </c>
      <c r="Z309" t="s">
        <v>226</v>
      </c>
      <c r="AA309" t="s">
        <v>219</v>
      </c>
      <c r="AB309" t="s">
        <v>226</v>
      </c>
      <c r="AC309" t="s">
        <v>219</v>
      </c>
      <c r="AD309" s="12" t="s">
        <v>1297</v>
      </c>
      <c r="AE309" t="s">
        <v>227</v>
      </c>
      <c r="AF309" s="12" t="s">
        <v>1297</v>
      </c>
      <c r="AG309" t="s">
        <v>1703</v>
      </c>
      <c r="AH309" t="s">
        <v>228</v>
      </c>
      <c r="AI309" s="12" t="s">
        <v>1297</v>
      </c>
      <c r="AJ309" s="12" t="s">
        <v>1297</v>
      </c>
      <c r="AK309" s="12" t="s">
        <v>1297</v>
      </c>
      <c r="AL309" s="12" t="s">
        <v>1297</v>
      </c>
      <c r="AM309" s="12" t="s">
        <v>1297</v>
      </c>
      <c r="AN309" t="s">
        <v>219</v>
      </c>
      <c r="AO309" t="s">
        <v>219</v>
      </c>
      <c r="AP309" t="s">
        <v>229</v>
      </c>
      <c r="AQ309" t="s">
        <v>230</v>
      </c>
      <c r="AR309" t="s">
        <v>281</v>
      </c>
      <c r="AS309" t="s">
        <v>505</v>
      </c>
      <c r="AT309" t="s">
        <v>220</v>
      </c>
      <c r="AU309" t="s">
        <v>233</v>
      </c>
      <c r="AV309" t="s">
        <v>2005</v>
      </c>
      <c r="AW309" t="s">
        <v>219</v>
      </c>
      <c r="AX309" t="s">
        <v>1703</v>
      </c>
      <c r="AY309" t="s">
        <v>219</v>
      </c>
      <c r="AZ309" t="s">
        <v>219</v>
      </c>
      <c r="BA309" t="s">
        <v>219</v>
      </c>
      <c r="BB309" t="s">
        <v>219</v>
      </c>
      <c r="BC309" t="s">
        <v>234</v>
      </c>
      <c r="BD309" s="12" t="s">
        <v>1297</v>
      </c>
      <c r="BE309" t="s">
        <v>267</v>
      </c>
      <c r="BF309" t="s">
        <v>1297</v>
      </c>
      <c r="BG309" t="s">
        <v>1297</v>
      </c>
      <c r="BH309" t="s">
        <v>236</v>
      </c>
      <c r="BI309" t="s">
        <v>250</v>
      </c>
      <c r="BJ309" t="s">
        <v>302</v>
      </c>
      <c r="BK309" t="s">
        <v>1297</v>
      </c>
      <c r="BL309" t="s">
        <v>229</v>
      </c>
      <c r="BM309" t="s">
        <v>219</v>
      </c>
      <c r="BN309" t="s">
        <v>252</v>
      </c>
      <c r="BO309" t="s">
        <v>219</v>
      </c>
      <c r="BP309" t="s">
        <v>219</v>
      </c>
      <c r="BQ309" t="s">
        <v>1297</v>
      </c>
      <c r="BR309" t="s">
        <v>240</v>
      </c>
      <c r="BS309" t="s">
        <v>1703</v>
      </c>
      <c r="BT309" t="s">
        <v>1703</v>
      </c>
      <c r="BU309" t="s">
        <v>219</v>
      </c>
      <c r="BV309" t="s">
        <v>241</v>
      </c>
      <c r="BW309" t="s">
        <v>220</v>
      </c>
      <c r="BX309" t="s">
        <v>219</v>
      </c>
      <c r="BY309">
        <v>800968709877</v>
      </c>
      <c r="BZ309" t="s">
        <v>242</v>
      </c>
      <c r="CA309" t="s">
        <v>1703</v>
      </c>
      <c r="CB309" s="14">
        <v>45176.2493334838</v>
      </c>
      <c r="CC309" t="s">
        <v>1703</v>
      </c>
      <c r="CD309" t="s">
        <v>1703</v>
      </c>
      <c r="CE309">
        <f>IFERROR(VLOOKUP(Table2[[#This Row],[Overall Rep Satisfaction]],$CS$2:$CV$21,2,FALSE),"")</f>
        <v>1</v>
      </c>
      <c r="CF309">
        <f>IFERROR(VLOOKUP(Table2[[#This Row],[Overall Rep Satisfaction]],$CS$2:$CV$21,3,FALSE),"")</f>
        <v>0</v>
      </c>
      <c r="CG309">
        <f>IFERROR(VLOOKUP(Table2[[#This Row],[Overall Rep Satisfaction]],$CS$2:$CV$21,4,FALSE),"")</f>
        <v>0</v>
      </c>
      <c r="CH309">
        <f>IFERROR(SUM(Table2[[#This Row],[Promoter]:[Detractor]],),"")</f>
        <v>1</v>
      </c>
      <c r="CI309" t="str">
        <f>TEXT(MONTH(Table2[[#This Row],[Survey Date]]),"##")&amp;" - "&amp;TEXT(Table2[[#This Row],[Survey Date]],"MMMM")</f>
        <v>9 - September</v>
      </c>
      <c r="CJ309" t="str">
        <f>TEXT(Table2[[#This Row],[Survey Date]],"DD-MMMM")</f>
        <v>06-September</v>
      </c>
      <c r="CK309" t="str">
        <f>"WK "&amp;WEEKNUM(Table2[[#This Row],[Survey Date]],1)</f>
        <v>WK 36</v>
      </c>
      <c r="CL309" t="str">
        <f>VLOOKUP(Table2[[#This Row],[ATTUID]],Roster!C:F,4,FALSE)</f>
        <v>Super 1</v>
      </c>
      <c r="CM309" t="str">
        <f>VLOOKUP(Table2[[#This Row],[ATTUID]],Roster!C:J,8,FALSE)</f>
        <v>agent 109</v>
      </c>
      <c r="CN309" t="str">
        <f>VLOOKUP(Table2[[#This Row],[ATTUID]],Roster!C:X,22,FALSE)</f>
        <v>Wave 3</v>
      </c>
      <c r="CO309">
        <f>IF(Table2[[#This Row],[Request Resolved]]="Yes",1,0)</f>
        <v>1</v>
      </c>
      <c r="CP309">
        <f>IF(Table2[[#This Row],[Request Resolved]]="No",1,0)</f>
        <v>0</v>
      </c>
    </row>
    <row r="310" spans="1:94" x14ac:dyDescent="0.25">
      <c r="A310" s="35">
        <v>755206</v>
      </c>
      <c r="B310" s="12" t="s">
        <v>1297</v>
      </c>
      <c r="C310" s="12" t="s">
        <v>1297</v>
      </c>
      <c r="D310" s="12" t="s">
        <v>1297</v>
      </c>
      <c r="E310" t="s">
        <v>1259</v>
      </c>
      <c r="F310" t="s">
        <v>1430</v>
      </c>
      <c r="G310" s="35">
        <v>301330</v>
      </c>
      <c r="H310" t="s">
        <v>219</v>
      </c>
      <c r="I310" s="35">
        <v>954188</v>
      </c>
      <c r="J310" t="s">
        <v>219</v>
      </c>
      <c r="K310" s="14">
        <v>45175.460416666698</v>
      </c>
      <c r="L310" s="14">
        <v>45174.395138888904</v>
      </c>
      <c r="M310" s="15" t="s">
        <v>220</v>
      </c>
      <c r="N310" s="15" t="s">
        <v>220</v>
      </c>
      <c r="O310" s="15" t="s">
        <v>220</v>
      </c>
      <c r="P310" s="15" t="s">
        <v>223</v>
      </c>
      <c r="Q310" s="15" t="s">
        <v>219</v>
      </c>
      <c r="R310" s="15" t="s">
        <v>219</v>
      </c>
      <c r="S310" s="15" t="s">
        <v>223</v>
      </c>
      <c r="T310" s="15" t="s">
        <v>221</v>
      </c>
      <c r="U310" s="15" t="s">
        <v>219</v>
      </c>
      <c r="V310" t="s">
        <v>265</v>
      </c>
      <c r="W310" t="s">
        <v>225</v>
      </c>
      <c r="X310" t="s">
        <v>265</v>
      </c>
      <c r="Y310" t="s">
        <v>225</v>
      </c>
      <c r="Z310" t="s">
        <v>226</v>
      </c>
      <c r="AA310" t="s">
        <v>219</v>
      </c>
      <c r="AB310" t="s">
        <v>226</v>
      </c>
      <c r="AC310" t="s">
        <v>219</v>
      </c>
      <c r="AD310" s="12" t="s">
        <v>1297</v>
      </c>
      <c r="AE310" t="s">
        <v>227</v>
      </c>
      <c r="AF310" s="12" t="s">
        <v>1297</v>
      </c>
      <c r="AG310" t="s">
        <v>1703</v>
      </c>
      <c r="AH310" t="s">
        <v>228</v>
      </c>
      <c r="AI310" s="12" t="s">
        <v>1297</v>
      </c>
      <c r="AJ310" s="12" t="s">
        <v>1297</v>
      </c>
      <c r="AK310" s="12" t="s">
        <v>1297</v>
      </c>
      <c r="AL310" s="12" t="s">
        <v>1297</v>
      </c>
      <c r="AM310" s="12" t="s">
        <v>1297</v>
      </c>
      <c r="AN310" t="s">
        <v>219</v>
      </c>
      <c r="AO310" t="s">
        <v>219</v>
      </c>
      <c r="AP310" t="s">
        <v>229</v>
      </c>
      <c r="AQ310" t="s">
        <v>230</v>
      </c>
      <c r="AR310" t="s">
        <v>281</v>
      </c>
      <c r="AS310" t="s">
        <v>355</v>
      </c>
      <c r="AT310" t="s">
        <v>220</v>
      </c>
      <c r="AU310" t="s">
        <v>233</v>
      </c>
      <c r="AV310" t="s">
        <v>2006</v>
      </c>
      <c r="AW310" t="s">
        <v>2368</v>
      </c>
      <c r="AX310" t="s">
        <v>1703</v>
      </c>
      <c r="AY310" t="s">
        <v>219</v>
      </c>
      <c r="AZ310" t="s">
        <v>219</v>
      </c>
      <c r="BA310" t="s">
        <v>219</v>
      </c>
      <c r="BB310" t="s">
        <v>219</v>
      </c>
      <c r="BC310" t="s">
        <v>234</v>
      </c>
      <c r="BD310" s="12" t="s">
        <v>1297</v>
      </c>
      <c r="BE310" t="s">
        <v>267</v>
      </c>
      <c r="BF310" t="s">
        <v>1297</v>
      </c>
      <c r="BG310" t="s">
        <v>1297</v>
      </c>
      <c r="BH310" t="s">
        <v>260</v>
      </c>
      <c r="BI310" t="s">
        <v>375</v>
      </c>
      <c r="BJ310" t="s">
        <v>302</v>
      </c>
      <c r="BK310" t="s">
        <v>1297</v>
      </c>
      <c r="BL310" t="s">
        <v>229</v>
      </c>
      <c r="BM310" t="s">
        <v>219</v>
      </c>
      <c r="BN310" t="s">
        <v>377</v>
      </c>
      <c r="BO310" t="s">
        <v>219</v>
      </c>
      <c r="BP310" t="s">
        <v>219</v>
      </c>
      <c r="BQ310" t="s">
        <v>1297</v>
      </c>
      <c r="BR310" t="s">
        <v>253</v>
      </c>
      <c r="BS310" t="s">
        <v>1703</v>
      </c>
      <c r="BT310" t="s">
        <v>1703</v>
      </c>
      <c r="BU310" t="s">
        <v>219</v>
      </c>
      <c r="BV310" t="s">
        <v>241</v>
      </c>
      <c r="BW310" t="s">
        <v>220</v>
      </c>
      <c r="BX310" t="s">
        <v>219</v>
      </c>
      <c r="BY310">
        <v>790236976198</v>
      </c>
      <c r="BZ310" t="s">
        <v>242</v>
      </c>
      <c r="CA310" t="s">
        <v>1703</v>
      </c>
      <c r="CB310" s="14">
        <v>45176.2493334838</v>
      </c>
      <c r="CC310" t="s">
        <v>1703</v>
      </c>
      <c r="CD310" t="s">
        <v>1703</v>
      </c>
      <c r="CE310">
        <f>IFERROR(VLOOKUP(Table2[[#This Row],[Overall Rep Satisfaction]],$CS$2:$CV$21,2,FALSE),"")</f>
        <v>1</v>
      </c>
      <c r="CF310">
        <f>IFERROR(VLOOKUP(Table2[[#This Row],[Overall Rep Satisfaction]],$CS$2:$CV$21,3,FALSE),"")</f>
        <v>0</v>
      </c>
      <c r="CG310">
        <f>IFERROR(VLOOKUP(Table2[[#This Row],[Overall Rep Satisfaction]],$CS$2:$CV$21,4,FALSE),"")</f>
        <v>0</v>
      </c>
      <c r="CH310">
        <f>IFERROR(SUM(Table2[[#This Row],[Promoter]:[Detractor]],),"")</f>
        <v>1</v>
      </c>
      <c r="CI310" t="str">
        <f>TEXT(MONTH(Table2[[#This Row],[Survey Date]]),"##")&amp;" - "&amp;TEXT(Table2[[#This Row],[Survey Date]],"MMMM")</f>
        <v>9 - September</v>
      </c>
      <c r="CJ310" t="str">
        <f>TEXT(Table2[[#This Row],[Survey Date]],"DD-MMMM")</f>
        <v>06-September</v>
      </c>
      <c r="CK310" t="str">
        <f>"WK "&amp;WEEKNUM(Table2[[#This Row],[Survey Date]],1)</f>
        <v>WK 36</v>
      </c>
      <c r="CL310" t="str">
        <f>VLOOKUP(Table2[[#This Row],[ATTUID]],Roster!C:F,4,FALSE)</f>
        <v>Super 4</v>
      </c>
      <c r="CM310" t="str">
        <f>VLOOKUP(Table2[[#This Row],[ATTUID]],Roster!C:J,8,FALSE)</f>
        <v>agent 133</v>
      </c>
      <c r="CN310" t="str">
        <f>VLOOKUP(Table2[[#This Row],[ATTUID]],Roster!C:X,22,FALSE)</f>
        <v>Wave 31</v>
      </c>
      <c r="CO310">
        <f>IF(Table2[[#This Row],[Request Resolved]]="Yes",1,0)</f>
        <v>1</v>
      </c>
      <c r="CP310">
        <f>IF(Table2[[#This Row],[Request Resolved]]="No",1,0)</f>
        <v>0</v>
      </c>
    </row>
    <row r="311" spans="1:94" x14ac:dyDescent="0.25">
      <c r="A311" s="35">
        <v>552206</v>
      </c>
      <c r="B311" s="12" t="s">
        <v>1297</v>
      </c>
      <c r="C311" s="12" t="s">
        <v>1297</v>
      </c>
      <c r="D311" s="12" t="s">
        <v>1297</v>
      </c>
      <c r="E311" t="s">
        <v>1266</v>
      </c>
      <c r="F311" t="s">
        <v>1438</v>
      </c>
      <c r="G311" s="35">
        <v>762732</v>
      </c>
      <c r="H311" t="s">
        <v>219</v>
      </c>
      <c r="I311" s="35">
        <v>917512</v>
      </c>
      <c r="J311" t="s">
        <v>219</v>
      </c>
      <c r="K311" s="14">
        <v>45175.460416666698</v>
      </c>
      <c r="L311" s="14">
        <v>45174.784722222197</v>
      </c>
      <c r="M311" s="15" t="s">
        <v>220</v>
      </c>
      <c r="N311" s="15" t="s">
        <v>220</v>
      </c>
      <c r="O311" s="15" t="s">
        <v>220</v>
      </c>
      <c r="P311" s="15" t="s">
        <v>334</v>
      </c>
      <c r="Q311" s="15" t="s">
        <v>219</v>
      </c>
      <c r="R311" s="15" t="s">
        <v>219</v>
      </c>
      <c r="S311" s="15" t="s">
        <v>334</v>
      </c>
      <c r="T311" s="15" t="s">
        <v>219</v>
      </c>
      <c r="U311" s="15" t="s">
        <v>219</v>
      </c>
      <c r="V311" t="s">
        <v>309</v>
      </c>
      <c r="W311" t="s">
        <v>309</v>
      </c>
      <c r="X311" t="s">
        <v>309</v>
      </c>
      <c r="Y311" t="s">
        <v>309</v>
      </c>
      <c r="Z311" t="s">
        <v>219</v>
      </c>
      <c r="AA311" t="s">
        <v>219</v>
      </c>
      <c r="AB311" t="s">
        <v>219</v>
      </c>
      <c r="AC311" t="s">
        <v>219</v>
      </c>
      <c r="AD311" s="12" t="s">
        <v>1297</v>
      </c>
      <c r="AE311" t="s">
        <v>227</v>
      </c>
      <c r="AF311" s="12" t="s">
        <v>1297</v>
      </c>
      <c r="AG311" t="s">
        <v>1703</v>
      </c>
      <c r="AH311" t="s">
        <v>228</v>
      </c>
      <c r="AI311" s="12" t="s">
        <v>1297</v>
      </c>
      <c r="AJ311" s="12" t="s">
        <v>1297</v>
      </c>
      <c r="AK311" s="12" t="s">
        <v>1297</v>
      </c>
      <c r="AL311" s="12" t="s">
        <v>1297</v>
      </c>
      <c r="AM311" s="12" t="s">
        <v>1297</v>
      </c>
      <c r="AN311" t="s">
        <v>219</v>
      </c>
      <c r="AO311" t="s">
        <v>219</v>
      </c>
      <c r="AP311" t="s">
        <v>229</v>
      </c>
      <c r="AQ311" t="s">
        <v>230</v>
      </c>
      <c r="AR311" t="s">
        <v>247</v>
      </c>
      <c r="AS311" t="s">
        <v>266</v>
      </c>
      <c r="AT311" t="s">
        <v>220</v>
      </c>
      <c r="AU311" t="s">
        <v>233</v>
      </c>
      <c r="AV311" t="s">
        <v>2007</v>
      </c>
      <c r="AW311" t="s">
        <v>219</v>
      </c>
      <c r="AX311" t="s">
        <v>1703</v>
      </c>
      <c r="AY311" t="s">
        <v>219</v>
      </c>
      <c r="AZ311" t="s">
        <v>219</v>
      </c>
      <c r="BA311" t="s">
        <v>219</v>
      </c>
      <c r="BB311" t="s">
        <v>219</v>
      </c>
      <c r="BC311" t="s">
        <v>234</v>
      </c>
      <c r="BD311" s="12" t="s">
        <v>1297</v>
      </c>
      <c r="BE311" t="s">
        <v>267</v>
      </c>
      <c r="BF311" t="s">
        <v>1297</v>
      </c>
      <c r="BG311" t="s">
        <v>1297</v>
      </c>
      <c r="BH311" t="s">
        <v>300</v>
      </c>
      <c r="BI311" t="s">
        <v>301</v>
      </c>
      <c r="BJ311" t="s">
        <v>269</v>
      </c>
      <c r="BK311" t="s">
        <v>1297</v>
      </c>
      <c r="BL311" t="s">
        <v>229</v>
      </c>
      <c r="BM311" t="s">
        <v>219</v>
      </c>
      <c r="BN311" t="s">
        <v>350</v>
      </c>
      <c r="BO311" t="s">
        <v>219</v>
      </c>
      <c r="BP311" t="s">
        <v>219</v>
      </c>
      <c r="BQ311" t="s">
        <v>1297</v>
      </c>
      <c r="BR311" t="s">
        <v>253</v>
      </c>
      <c r="BS311" t="s">
        <v>1703</v>
      </c>
      <c r="BT311" t="s">
        <v>1703</v>
      </c>
      <c r="BU311" t="s">
        <v>219</v>
      </c>
      <c r="BV311" t="s">
        <v>241</v>
      </c>
      <c r="BW311" t="s">
        <v>220</v>
      </c>
      <c r="BX311" t="s">
        <v>219</v>
      </c>
      <c r="BY311">
        <v>801190053847</v>
      </c>
      <c r="BZ311" t="s">
        <v>242</v>
      </c>
      <c r="CA311" t="s">
        <v>1703</v>
      </c>
      <c r="CB311" s="14">
        <v>45177.246585763904</v>
      </c>
      <c r="CC311" t="s">
        <v>1703</v>
      </c>
      <c r="CD311" t="s">
        <v>1703</v>
      </c>
      <c r="CE311">
        <f>IFERROR(VLOOKUP(Table2[[#This Row],[Overall Rep Satisfaction]],$CS$2:$CV$21,2,FALSE),"")</f>
        <v>0</v>
      </c>
      <c r="CF311">
        <f>IFERROR(VLOOKUP(Table2[[#This Row],[Overall Rep Satisfaction]],$CS$2:$CV$21,3,FALSE),"")</f>
        <v>1</v>
      </c>
      <c r="CG311">
        <f>IFERROR(VLOOKUP(Table2[[#This Row],[Overall Rep Satisfaction]],$CS$2:$CV$21,4,FALSE),"")</f>
        <v>0</v>
      </c>
      <c r="CH311">
        <f>IFERROR(SUM(Table2[[#This Row],[Promoter]:[Detractor]],),"")</f>
        <v>1</v>
      </c>
      <c r="CI311" t="str">
        <f>TEXT(MONTH(Table2[[#This Row],[Survey Date]]),"##")&amp;" - "&amp;TEXT(Table2[[#This Row],[Survey Date]],"MMMM")</f>
        <v>9 - September</v>
      </c>
      <c r="CJ311" t="str">
        <f>TEXT(Table2[[#This Row],[Survey Date]],"DD-MMMM")</f>
        <v>06-September</v>
      </c>
      <c r="CK311" t="str">
        <f>"WK "&amp;WEEKNUM(Table2[[#This Row],[Survey Date]],1)</f>
        <v>WK 36</v>
      </c>
      <c r="CL311" t="str">
        <f>VLOOKUP(Table2[[#This Row],[ATTUID]],Roster!C:F,4,FALSE)</f>
        <v>Super 9</v>
      </c>
      <c r="CM311" t="str">
        <f>VLOOKUP(Table2[[#This Row],[ATTUID]],Roster!C:J,8,FALSE)</f>
        <v>agent 141</v>
      </c>
      <c r="CN311" t="str">
        <f>VLOOKUP(Table2[[#This Row],[ATTUID]],Roster!C:X,22,FALSE)</f>
        <v>Wave 31</v>
      </c>
      <c r="CO311">
        <f>IF(Table2[[#This Row],[Request Resolved]]="Yes",1,0)</f>
        <v>0</v>
      </c>
      <c r="CP311">
        <f>IF(Table2[[#This Row],[Request Resolved]]="No",1,0)</f>
        <v>0</v>
      </c>
    </row>
    <row r="312" spans="1:94" x14ac:dyDescent="0.25">
      <c r="A312" s="35">
        <v>604206</v>
      </c>
      <c r="B312" s="12" t="s">
        <v>1297</v>
      </c>
      <c r="C312" s="12" t="s">
        <v>1297</v>
      </c>
      <c r="D312" s="12" t="s">
        <v>1297</v>
      </c>
      <c r="E312" t="s">
        <v>1248</v>
      </c>
      <c r="F312" t="s">
        <v>1418</v>
      </c>
      <c r="G312" s="35">
        <v>155231</v>
      </c>
      <c r="H312" t="s">
        <v>219</v>
      </c>
      <c r="I312" s="35">
        <v>666188</v>
      </c>
      <c r="J312" t="s">
        <v>219</v>
      </c>
      <c r="K312" s="14">
        <v>45175.463194444397</v>
      </c>
      <c r="L312" s="14">
        <v>45174.815972222197</v>
      </c>
      <c r="M312" s="15" t="s">
        <v>220</v>
      </c>
      <c r="N312" s="15" t="s">
        <v>229</v>
      </c>
      <c r="O312" s="15" t="s">
        <v>220</v>
      </c>
      <c r="P312" s="15" t="s">
        <v>221</v>
      </c>
      <c r="Q312" s="15" t="s">
        <v>219</v>
      </c>
      <c r="R312" s="15" t="s">
        <v>229</v>
      </c>
      <c r="S312" s="15" t="s">
        <v>221</v>
      </c>
      <c r="T312" s="15" t="s">
        <v>316</v>
      </c>
      <c r="U312" s="15" t="s">
        <v>219</v>
      </c>
      <c r="V312" t="s">
        <v>224</v>
      </c>
      <c r="W312" t="s">
        <v>254</v>
      </c>
      <c r="X312" t="s">
        <v>224</v>
      </c>
      <c r="Y312" t="s">
        <v>254</v>
      </c>
      <c r="Z312" t="s">
        <v>317</v>
      </c>
      <c r="AA312" t="s">
        <v>219</v>
      </c>
      <c r="AB312" t="s">
        <v>317</v>
      </c>
      <c r="AC312" t="s">
        <v>219</v>
      </c>
      <c r="AD312" s="12" t="s">
        <v>1297</v>
      </c>
      <c r="AE312" t="s">
        <v>227</v>
      </c>
      <c r="AF312" s="12" t="s">
        <v>1297</v>
      </c>
      <c r="AG312" t="s">
        <v>1703</v>
      </c>
      <c r="AH312" t="s">
        <v>228</v>
      </c>
      <c r="AI312" s="12" t="s">
        <v>1297</v>
      </c>
      <c r="AJ312" s="12" t="s">
        <v>1297</v>
      </c>
      <c r="AK312" s="12" t="s">
        <v>1297</v>
      </c>
      <c r="AL312" s="12" t="s">
        <v>1297</v>
      </c>
      <c r="AM312" s="12" t="s">
        <v>1297</v>
      </c>
      <c r="AN312" t="s">
        <v>219</v>
      </c>
      <c r="AO312" t="s">
        <v>219</v>
      </c>
      <c r="AP312" t="s">
        <v>229</v>
      </c>
      <c r="AQ312" t="s">
        <v>230</v>
      </c>
      <c r="AR312" t="s">
        <v>281</v>
      </c>
      <c r="AS312" t="s">
        <v>505</v>
      </c>
      <c r="AT312" t="s">
        <v>229</v>
      </c>
      <c r="AU312" t="s">
        <v>233</v>
      </c>
      <c r="AV312" t="s">
        <v>2008</v>
      </c>
      <c r="AW312" t="s">
        <v>219</v>
      </c>
      <c r="AX312" t="s">
        <v>1703</v>
      </c>
      <c r="AY312" t="s">
        <v>219</v>
      </c>
      <c r="AZ312" t="s">
        <v>219</v>
      </c>
      <c r="BA312" t="s">
        <v>219</v>
      </c>
      <c r="BB312" t="s">
        <v>219</v>
      </c>
      <c r="BC312" t="s">
        <v>234</v>
      </c>
      <c r="BD312" s="12" t="s">
        <v>1297</v>
      </c>
      <c r="BE312" t="s">
        <v>304</v>
      </c>
      <c r="BF312" t="s">
        <v>1297</v>
      </c>
      <c r="BG312" t="s">
        <v>1297</v>
      </c>
      <c r="BH312" t="s">
        <v>236</v>
      </c>
      <c r="BI312" t="s">
        <v>760</v>
      </c>
      <c r="BJ312" t="s">
        <v>302</v>
      </c>
      <c r="BK312" t="s">
        <v>1297</v>
      </c>
      <c r="BL312" t="s">
        <v>229</v>
      </c>
      <c r="BM312" t="s">
        <v>219</v>
      </c>
      <c r="BN312" t="s">
        <v>467</v>
      </c>
      <c r="BO312" t="s">
        <v>219</v>
      </c>
      <c r="BP312" t="s">
        <v>219</v>
      </c>
      <c r="BQ312" t="s">
        <v>1297</v>
      </c>
      <c r="BR312" t="s">
        <v>296</v>
      </c>
      <c r="BS312" t="s">
        <v>1703</v>
      </c>
      <c r="BT312" t="s">
        <v>1703</v>
      </c>
      <c r="BU312" t="s">
        <v>219</v>
      </c>
      <c r="BV312" t="s">
        <v>241</v>
      </c>
      <c r="BW312" t="s">
        <v>220</v>
      </c>
      <c r="BX312" t="s">
        <v>219</v>
      </c>
      <c r="BY312">
        <v>800326293209</v>
      </c>
      <c r="BZ312" t="s">
        <v>242</v>
      </c>
      <c r="CA312" t="s">
        <v>1703</v>
      </c>
      <c r="CB312" s="14">
        <v>45177.246585763904</v>
      </c>
      <c r="CC312" t="s">
        <v>1703</v>
      </c>
      <c r="CD312" t="s">
        <v>1703</v>
      </c>
      <c r="CE312">
        <f>IFERROR(VLOOKUP(Table2[[#This Row],[Overall Rep Satisfaction]],$CS$2:$CV$21,2,FALSE),"")</f>
        <v>0</v>
      </c>
      <c r="CF312">
        <f>IFERROR(VLOOKUP(Table2[[#This Row],[Overall Rep Satisfaction]],$CS$2:$CV$21,3,FALSE),"")</f>
        <v>0</v>
      </c>
      <c r="CG312">
        <f>IFERROR(VLOOKUP(Table2[[#This Row],[Overall Rep Satisfaction]],$CS$2:$CV$21,4,FALSE),"")</f>
        <v>1</v>
      </c>
      <c r="CH312">
        <f>IFERROR(SUM(Table2[[#This Row],[Promoter]:[Detractor]],),"")</f>
        <v>1</v>
      </c>
      <c r="CI312" t="str">
        <f>TEXT(MONTH(Table2[[#This Row],[Survey Date]]),"##")&amp;" - "&amp;TEXT(Table2[[#This Row],[Survey Date]],"MMMM")</f>
        <v>9 - September</v>
      </c>
      <c r="CJ312" t="str">
        <f>TEXT(Table2[[#This Row],[Survey Date]],"DD-MMMM")</f>
        <v>06-September</v>
      </c>
      <c r="CK312" t="str">
        <f>"WK "&amp;WEEKNUM(Table2[[#This Row],[Survey Date]],1)</f>
        <v>WK 36</v>
      </c>
      <c r="CL312" t="str">
        <f>VLOOKUP(Table2[[#This Row],[ATTUID]],Roster!C:F,4,FALSE)</f>
        <v>Super 12</v>
      </c>
      <c r="CM312" t="str">
        <f>VLOOKUP(Table2[[#This Row],[ATTUID]],Roster!C:J,8,FALSE)</f>
        <v>agent 121</v>
      </c>
      <c r="CN312" t="str">
        <f>VLOOKUP(Table2[[#This Row],[ATTUID]],Roster!C:X,22,FALSE)</f>
        <v>Wave 30</v>
      </c>
      <c r="CO312">
        <f>IF(Table2[[#This Row],[Request Resolved]]="Yes",1,0)</f>
        <v>0</v>
      </c>
      <c r="CP312">
        <f>IF(Table2[[#This Row],[Request Resolved]]="No",1,0)</f>
        <v>1</v>
      </c>
    </row>
    <row r="313" spans="1:94" x14ac:dyDescent="0.25">
      <c r="A313" s="35">
        <v>207206</v>
      </c>
      <c r="B313" s="12" t="s">
        <v>1297</v>
      </c>
      <c r="C313" s="12" t="s">
        <v>1297</v>
      </c>
      <c r="D313" s="12" t="s">
        <v>1297</v>
      </c>
      <c r="E313" t="s">
        <v>1256</v>
      </c>
      <c r="F313" t="s">
        <v>1426</v>
      </c>
      <c r="G313" s="35">
        <v>849539</v>
      </c>
      <c r="H313" t="s">
        <v>219</v>
      </c>
      <c r="I313" s="35">
        <v>327392</v>
      </c>
      <c r="J313" t="s">
        <v>219</v>
      </c>
      <c r="K313" s="14">
        <v>45175.467361111099</v>
      </c>
      <c r="L313" s="14">
        <v>45174.8569444444</v>
      </c>
      <c r="M313" s="15" t="s">
        <v>220</v>
      </c>
      <c r="N313" s="15" t="s">
        <v>220</v>
      </c>
      <c r="O313" s="15" t="s">
        <v>220</v>
      </c>
      <c r="P313" s="15" t="s">
        <v>761</v>
      </c>
      <c r="Q313" s="15" t="s">
        <v>762</v>
      </c>
      <c r="R313" s="15" t="s">
        <v>219</v>
      </c>
      <c r="S313" s="15" t="s">
        <v>763</v>
      </c>
      <c r="T313" s="15" t="s">
        <v>326</v>
      </c>
      <c r="U313" s="15" t="s">
        <v>219</v>
      </c>
      <c r="V313" t="s">
        <v>265</v>
      </c>
      <c r="W313" t="s">
        <v>225</v>
      </c>
      <c r="X313" t="s">
        <v>265</v>
      </c>
      <c r="Y313" t="s">
        <v>225</v>
      </c>
      <c r="Z313" t="s">
        <v>226</v>
      </c>
      <c r="AA313" t="s">
        <v>219</v>
      </c>
      <c r="AB313" t="s">
        <v>226</v>
      </c>
      <c r="AC313" t="s">
        <v>219</v>
      </c>
      <c r="AD313" s="12" t="s">
        <v>1297</v>
      </c>
      <c r="AE313" t="s">
        <v>227</v>
      </c>
      <c r="AF313" s="12" t="s">
        <v>1297</v>
      </c>
      <c r="AG313" t="s">
        <v>1703</v>
      </c>
      <c r="AH313" t="s">
        <v>228</v>
      </c>
      <c r="AI313" s="12" t="s">
        <v>1297</v>
      </c>
      <c r="AJ313" s="12" t="s">
        <v>1297</v>
      </c>
      <c r="AK313" s="12" t="s">
        <v>1297</v>
      </c>
      <c r="AL313" s="12" t="s">
        <v>1297</v>
      </c>
      <c r="AM313" s="12" t="s">
        <v>1297</v>
      </c>
      <c r="AN313" t="s">
        <v>219</v>
      </c>
      <c r="AO313" t="s">
        <v>219</v>
      </c>
      <c r="AP313" t="s">
        <v>229</v>
      </c>
      <c r="AQ313" t="s">
        <v>230</v>
      </c>
      <c r="AR313" t="s">
        <v>231</v>
      </c>
      <c r="AS313" t="s">
        <v>429</v>
      </c>
      <c r="AT313" t="s">
        <v>220</v>
      </c>
      <c r="AU313" t="s">
        <v>233</v>
      </c>
      <c r="AV313" t="s">
        <v>2009</v>
      </c>
      <c r="AW313" t="s">
        <v>219</v>
      </c>
      <c r="AX313" t="s">
        <v>1703</v>
      </c>
      <c r="AY313" t="s">
        <v>219</v>
      </c>
      <c r="AZ313" t="s">
        <v>219</v>
      </c>
      <c r="BA313" t="s">
        <v>219</v>
      </c>
      <c r="BB313" t="s">
        <v>219</v>
      </c>
      <c r="BC313" t="s">
        <v>234</v>
      </c>
      <c r="BD313" s="12" t="s">
        <v>1297</v>
      </c>
      <c r="BE313" t="s">
        <v>267</v>
      </c>
      <c r="BF313" t="s">
        <v>1297</v>
      </c>
      <c r="BG313" t="s">
        <v>1297</v>
      </c>
      <c r="BH313" t="s">
        <v>305</v>
      </c>
      <c r="BI313" t="s">
        <v>357</v>
      </c>
      <c r="BJ313" t="s">
        <v>431</v>
      </c>
      <c r="BK313" t="s">
        <v>1297</v>
      </c>
      <c r="BL313" t="s">
        <v>229</v>
      </c>
      <c r="BM313" t="s">
        <v>219</v>
      </c>
      <c r="BN313" t="s">
        <v>360</v>
      </c>
      <c r="BO313" t="s">
        <v>219</v>
      </c>
      <c r="BP313" t="s">
        <v>219</v>
      </c>
      <c r="BQ313" t="s">
        <v>1297</v>
      </c>
      <c r="BR313" t="s">
        <v>296</v>
      </c>
      <c r="BS313" t="s">
        <v>1703</v>
      </c>
      <c r="BT313" t="s">
        <v>1703</v>
      </c>
      <c r="BU313" t="s">
        <v>219</v>
      </c>
      <c r="BV313" t="s">
        <v>241</v>
      </c>
      <c r="BW313" t="s">
        <v>220</v>
      </c>
      <c r="BX313" t="s">
        <v>219</v>
      </c>
      <c r="BY313">
        <v>801175725674</v>
      </c>
      <c r="BZ313" t="s">
        <v>242</v>
      </c>
      <c r="CA313" t="s">
        <v>1703</v>
      </c>
      <c r="CB313" s="14">
        <v>45176.2493334838</v>
      </c>
      <c r="CC313" t="s">
        <v>1703</v>
      </c>
      <c r="CD313" t="s">
        <v>1703</v>
      </c>
      <c r="CE313">
        <f>IFERROR(VLOOKUP(Table2[[#This Row],[Overall Rep Satisfaction]],$CS$2:$CV$21,2,FALSE),"")</f>
        <v>1</v>
      </c>
      <c r="CF313">
        <f>IFERROR(VLOOKUP(Table2[[#This Row],[Overall Rep Satisfaction]],$CS$2:$CV$21,3,FALSE),"")</f>
        <v>0</v>
      </c>
      <c r="CG313">
        <f>IFERROR(VLOOKUP(Table2[[#This Row],[Overall Rep Satisfaction]],$CS$2:$CV$21,4,FALSE),"")</f>
        <v>0</v>
      </c>
      <c r="CH313">
        <f>IFERROR(SUM(Table2[[#This Row],[Promoter]:[Detractor]],),"")</f>
        <v>1</v>
      </c>
      <c r="CI313" t="str">
        <f>TEXT(MONTH(Table2[[#This Row],[Survey Date]]),"##")&amp;" - "&amp;TEXT(Table2[[#This Row],[Survey Date]],"MMMM")</f>
        <v>9 - September</v>
      </c>
      <c r="CJ313" t="str">
        <f>TEXT(Table2[[#This Row],[Survey Date]],"DD-MMMM")</f>
        <v>06-September</v>
      </c>
      <c r="CK313" t="str">
        <f>"WK "&amp;WEEKNUM(Table2[[#This Row],[Survey Date]],1)</f>
        <v>WK 36</v>
      </c>
      <c r="CL313" t="str">
        <f>VLOOKUP(Table2[[#This Row],[ATTUID]],Roster!C:F,4,FALSE)</f>
        <v>Super 12</v>
      </c>
      <c r="CM313" t="str">
        <f>VLOOKUP(Table2[[#This Row],[ATTUID]],Roster!C:J,8,FALSE)</f>
        <v>agent 129</v>
      </c>
      <c r="CN313" t="str">
        <f>VLOOKUP(Table2[[#This Row],[ATTUID]],Roster!C:X,22,FALSE)</f>
        <v>Wave 30</v>
      </c>
      <c r="CO313">
        <f>IF(Table2[[#This Row],[Request Resolved]]="Yes",1,0)</f>
        <v>1</v>
      </c>
      <c r="CP313">
        <f>IF(Table2[[#This Row],[Request Resolved]]="No",1,0)</f>
        <v>0</v>
      </c>
    </row>
    <row r="314" spans="1:94" x14ac:dyDescent="0.25">
      <c r="A314" s="35">
        <v>227206</v>
      </c>
      <c r="B314" s="12" t="s">
        <v>1297</v>
      </c>
      <c r="C314" s="12" t="s">
        <v>1297</v>
      </c>
      <c r="D314" s="12" t="s">
        <v>1297</v>
      </c>
      <c r="E314" t="s">
        <v>1136</v>
      </c>
      <c r="F314" t="s">
        <v>1301</v>
      </c>
      <c r="G314" s="35">
        <v>733312</v>
      </c>
      <c r="H314" t="s">
        <v>219</v>
      </c>
      <c r="I314" s="35">
        <v>72232</v>
      </c>
      <c r="J314" t="s">
        <v>219</v>
      </c>
      <c r="K314" s="14">
        <v>45175.46875</v>
      </c>
      <c r="L314" s="14">
        <v>45174.576388888898</v>
      </c>
      <c r="M314" s="15" t="s">
        <v>220</v>
      </c>
      <c r="N314" s="15" t="s">
        <v>220</v>
      </c>
      <c r="O314" s="15" t="s">
        <v>220</v>
      </c>
      <c r="P314" s="15" t="s">
        <v>221</v>
      </c>
      <c r="Q314" s="15" t="s">
        <v>219</v>
      </c>
      <c r="R314" s="15" t="s">
        <v>219</v>
      </c>
      <c r="S314" s="15" t="s">
        <v>223</v>
      </c>
      <c r="T314" s="15" t="s">
        <v>221</v>
      </c>
      <c r="U314" s="15" t="s">
        <v>219</v>
      </c>
      <c r="V314" t="s">
        <v>224</v>
      </c>
      <c r="W314" t="s">
        <v>225</v>
      </c>
      <c r="X314" t="s">
        <v>224</v>
      </c>
      <c r="Y314" t="s">
        <v>225</v>
      </c>
      <c r="Z314" t="s">
        <v>226</v>
      </c>
      <c r="AA314" t="s">
        <v>219</v>
      </c>
      <c r="AB314" t="s">
        <v>226</v>
      </c>
      <c r="AC314" t="s">
        <v>219</v>
      </c>
      <c r="AD314" s="12" t="s">
        <v>1297</v>
      </c>
      <c r="AE314" t="s">
        <v>227</v>
      </c>
      <c r="AF314" s="12" t="s">
        <v>1297</v>
      </c>
      <c r="AG314" t="s">
        <v>1703</v>
      </c>
      <c r="AH314" t="s">
        <v>228</v>
      </c>
      <c r="AI314" s="12" t="s">
        <v>1297</v>
      </c>
      <c r="AJ314" s="12" t="s">
        <v>1297</v>
      </c>
      <c r="AK314" s="12" t="s">
        <v>1297</v>
      </c>
      <c r="AL314" s="12" t="s">
        <v>1297</v>
      </c>
      <c r="AM314" s="12" t="s">
        <v>1297</v>
      </c>
      <c r="AN314" t="s">
        <v>219</v>
      </c>
      <c r="AO314" t="s">
        <v>219</v>
      </c>
      <c r="AP314" t="s">
        <v>229</v>
      </c>
      <c r="AQ314" t="s">
        <v>230</v>
      </c>
      <c r="AR314" t="s">
        <v>281</v>
      </c>
      <c r="AS314" t="s">
        <v>361</v>
      </c>
      <c r="AT314" t="s">
        <v>220</v>
      </c>
      <c r="AU314" t="s">
        <v>233</v>
      </c>
      <c r="AV314" t="s">
        <v>2010</v>
      </c>
      <c r="AW314" t="s">
        <v>219</v>
      </c>
      <c r="AX314" t="s">
        <v>1703</v>
      </c>
      <c r="AY314" t="s">
        <v>219</v>
      </c>
      <c r="AZ314" t="s">
        <v>219</v>
      </c>
      <c r="BA314" t="s">
        <v>219</v>
      </c>
      <c r="BB314" t="s">
        <v>219</v>
      </c>
      <c r="BC314" t="s">
        <v>234</v>
      </c>
      <c r="BD314" s="12" t="s">
        <v>1297</v>
      </c>
      <c r="BE314" t="s">
        <v>267</v>
      </c>
      <c r="BF314" t="s">
        <v>1297</v>
      </c>
      <c r="BG314" t="s">
        <v>1297</v>
      </c>
      <c r="BH314" t="s">
        <v>236</v>
      </c>
      <c r="BI314" t="s">
        <v>386</v>
      </c>
      <c r="BJ314" t="s">
        <v>362</v>
      </c>
      <c r="BK314" t="s">
        <v>1297</v>
      </c>
      <c r="BL314" t="s">
        <v>229</v>
      </c>
      <c r="BM314" t="s">
        <v>219</v>
      </c>
      <c r="BN314" t="s">
        <v>252</v>
      </c>
      <c r="BO314" t="s">
        <v>219</v>
      </c>
      <c r="BP314" t="s">
        <v>219</v>
      </c>
      <c r="BQ314" t="s">
        <v>1297</v>
      </c>
      <c r="BR314" t="s">
        <v>240</v>
      </c>
      <c r="BS314" t="s">
        <v>1703</v>
      </c>
      <c r="BT314" t="s">
        <v>1703</v>
      </c>
      <c r="BU314" t="s">
        <v>219</v>
      </c>
      <c r="BV314" t="s">
        <v>241</v>
      </c>
      <c r="BW314" t="s">
        <v>220</v>
      </c>
      <c r="BX314" t="s">
        <v>219</v>
      </c>
      <c r="BY314">
        <v>790706797019</v>
      </c>
      <c r="BZ314" t="s">
        <v>242</v>
      </c>
      <c r="CA314" t="s">
        <v>1703</v>
      </c>
      <c r="CB314" s="14">
        <v>45177.246585763904</v>
      </c>
      <c r="CC314" t="s">
        <v>1703</v>
      </c>
      <c r="CD314" t="s">
        <v>1703</v>
      </c>
      <c r="CE314">
        <f>IFERROR(VLOOKUP(Table2[[#This Row],[Overall Rep Satisfaction]],$CS$2:$CV$21,2,FALSE),"")</f>
        <v>1</v>
      </c>
      <c r="CF314">
        <f>IFERROR(VLOOKUP(Table2[[#This Row],[Overall Rep Satisfaction]],$CS$2:$CV$21,3,FALSE),"")</f>
        <v>0</v>
      </c>
      <c r="CG314">
        <f>IFERROR(VLOOKUP(Table2[[#This Row],[Overall Rep Satisfaction]],$CS$2:$CV$21,4,FALSE),"")</f>
        <v>0</v>
      </c>
      <c r="CH314">
        <f>IFERROR(SUM(Table2[[#This Row],[Promoter]:[Detractor]],),"")</f>
        <v>1</v>
      </c>
      <c r="CI314" t="str">
        <f>TEXT(MONTH(Table2[[#This Row],[Survey Date]]),"##")&amp;" - "&amp;TEXT(Table2[[#This Row],[Survey Date]],"MMMM")</f>
        <v>9 - September</v>
      </c>
      <c r="CJ314" t="str">
        <f>TEXT(Table2[[#This Row],[Survey Date]],"DD-MMMM")</f>
        <v>06-September</v>
      </c>
      <c r="CK314" t="str">
        <f>"WK "&amp;WEEKNUM(Table2[[#This Row],[Survey Date]],1)</f>
        <v>WK 36</v>
      </c>
      <c r="CL314" t="str">
        <f>VLOOKUP(Table2[[#This Row],[ATTUID]],Roster!C:F,4,FALSE)</f>
        <v>Super 3</v>
      </c>
      <c r="CM314" t="str">
        <f>VLOOKUP(Table2[[#This Row],[ATTUID]],Roster!C:J,8,FALSE)</f>
        <v>agent 4</v>
      </c>
      <c r="CN314" t="str">
        <f>VLOOKUP(Table2[[#This Row],[ATTUID]],Roster!C:X,22,FALSE)</f>
        <v>Wave 10 A</v>
      </c>
      <c r="CO314">
        <f>IF(Table2[[#This Row],[Request Resolved]]="Yes",1,0)</f>
        <v>1</v>
      </c>
      <c r="CP314">
        <f>IF(Table2[[#This Row],[Request Resolved]]="No",1,0)</f>
        <v>0</v>
      </c>
    </row>
    <row r="315" spans="1:94" x14ac:dyDescent="0.25">
      <c r="A315" s="35">
        <v>218206</v>
      </c>
      <c r="B315" s="12" t="s">
        <v>1297</v>
      </c>
      <c r="C315" s="12" t="s">
        <v>1297</v>
      </c>
      <c r="D315" s="12" t="s">
        <v>1297</v>
      </c>
      <c r="E315" t="s">
        <v>1212</v>
      </c>
      <c r="F315" t="s">
        <v>1378</v>
      </c>
      <c r="G315" s="35">
        <v>49901</v>
      </c>
      <c r="H315" t="s">
        <v>219</v>
      </c>
      <c r="I315" s="35">
        <v>161545</v>
      </c>
      <c r="J315" t="s">
        <v>219</v>
      </c>
      <c r="K315" s="14">
        <v>45175.469444444403</v>
      </c>
      <c r="L315" s="14">
        <v>45174.781944444403</v>
      </c>
      <c r="M315" s="15" t="s">
        <v>220</v>
      </c>
      <c r="N315" s="15" t="s">
        <v>220</v>
      </c>
      <c r="O315" s="15" t="s">
        <v>220</v>
      </c>
      <c r="P315" s="15" t="s">
        <v>334</v>
      </c>
      <c r="Q315" s="15" t="s">
        <v>764</v>
      </c>
      <c r="R315" s="15" t="s">
        <v>219</v>
      </c>
      <c r="S315" s="15" t="s">
        <v>223</v>
      </c>
      <c r="T315" s="15" t="s">
        <v>221</v>
      </c>
      <c r="U315" s="15" t="s">
        <v>219</v>
      </c>
      <c r="V315" t="s">
        <v>309</v>
      </c>
      <c r="W315" t="s">
        <v>225</v>
      </c>
      <c r="X315" t="s">
        <v>309</v>
      </c>
      <c r="Y315" t="s">
        <v>225</v>
      </c>
      <c r="Z315" t="s">
        <v>226</v>
      </c>
      <c r="AA315" t="s">
        <v>219</v>
      </c>
      <c r="AB315" t="s">
        <v>226</v>
      </c>
      <c r="AC315" t="s">
        <v>219</v>
      </c>
      <c r="AD315" s="12" t="s">
        <v>1297</v>
      </c>
      <c r="AE315" t="s">
        <v>227</v>
      </c>
      <c r="AF315" s="12" t="s">
        <v>1297</v>
      </c>
      <c r="AG315" t="s">
        <v>1703</v>
      </c>
      <c r="AH315" t="s">
        <v>228</v>
      </c>
      <c r="AI315" s="12" t="s">
        <v>1297</v>
      </c>
      <c r="AJ315" s="12" t="s">
        <v>1297</v>
      </c>
      <c r="AK315" s="12" t="s">
        <v>1297</v>
      </c>
      <c r="AL315" s="12" t="s">
        <v>1297</v>
      </c>
      <c r="AM315" s="12" t="s">
        <v>1297</v>
      </c>
      <c r="AN315" t="s">
        <v>219</v>
      </c>
      <c r="AO315" t="s">
        <v>219</v>
      </c>
      <c r="AP315" t="s">
        <v>229</v>
      </c>
      <c r="AQ315" t="s">
        <v>230</v>
      </c>
      <c r="AR315" t="s">
        <v>273</v>
      </c>
      <c r="AS315" t="s">
        <v>709</v>
      </c>
      <c r="AT315" t="s">
        <v>220</v>
      </c>
      <c r="AU315" t="s">
        <v>233</v>
      </c>
      <c r="AV315" t="s">
        <v>2011</v>
      </c>
      <c r="AW315" t="s">
        <v>2368</v>
      </c>
      <c r="AX315" t="s">
        <v>1703</v>
      </c>
      <c r="AY315" t="s">
        <v>219</v>
      </c>
      <c r="AZ315" t="s">
        <v>219</v>
      </c>
      <c r="BA315" t="s">
        <v>219</v>
      </c>
      <c r="BB315" t="s">
        <v>219</v>
      </c>
      <c r="BC315" t="s">
        <v>234</v>
      </c>
      <c r="BD315" s="12" t="s">
        <v>1297</v>
      </c>
      <c r="BE315" t="s">
        <v>267</v>
      </c>
      <c r="BF315" t="s">
        <v>1297</v>
      </c>
      <c r="BG315" t="s">
        <v>1297</v>
      </c>
      <c r="BH315" t="s">
        <v>236</v>
      </c>
      <c r="BI315" t="s">
        <v>237</v>
      </c>
      <c r="BJ315" t="s">
        <v>329</v>
      </c>
      <c r="BK315" t="s">
        <v>1297</v>
      </c>
      <c r="BL315" t="s">
        <v>229</v>
      </c>
      <c r="BM315" t="s">
        <v>219</v>
      </c>
      <c r="BN315" t="s">
        <v>239</v>
      </c>
      <c r="BO315" t="s">
        <v>219</v>
      </c>
      <c r="BP315" t="s">
        <v>219</v>
      </c>
      <c r="BQ315" t="s">
        <v>1297</v>
      </c>
      <c r="BR315" t="s">
        <v>279</v>
      </c>
      <c r="BS315" t="s">
        <v>1703</v>
      </c>
      <c r="BT315" t="s">
        <v>1703</v>
      </c>
      <c r="BU315" t="s">
        <v>219</v>
      </c>
      <c r="BV315" t="s">
        <v>241</v>
      </c>
      <c r="BW315" t="s">
        <v>220</v>
      </c>
      <c r="BX315" t="s">
        <v>219</v>
      </c>
      <c r="BY315">
        <v>801106853203</v>
      </c>
      <c r="BZ315" t="s">
        <v>242</v>
      </c>
      <c r="CA315" t="s">
        <v>1703</v>
      </c>
      <c r="CB315" s="14">
        <v>45176.2493334838</v>
      </c>
      <c r="CC315" t="s">
        <v>1703</v>
      </c>
      <c r="CD315" t="s">
        <v>1703</v>
      </c>
      <c r="CE315">
        <f>IFERROR(VLOOKUP(Table2[[#This Row],[Overall Rep Satisfaction]],$CS$2:$CV$21,2,FALSE),"")</f>
        <v>1</v>
      </c>
      <c r="CF315">
        <f>IFERROR(VLOOKUP(Table2[[#This Row],[Overall Rep Satisfaction]],$CS$2:$CV$21,3,FALSE),"")</f>
        <v>0</v>
      </c>
      <c r="CG315">
        <f>IFERROR(VLOOKUP(Table2[[#This Row],[Overall Rep Satisfaction]],$CS$2:$CV$21,4,FALSE),"")</f>
        <v>0</v>
      </c>
      <c r="CH315">
        <f>IFERROR(SUM(Table2[[#This Row],[Promoter]:[Detractor]],),"")</f>
        <v>1</v>
      </c>
      <c r="CI315" t="str">
        <f>TEXT(MONTH(Table2[[#This Row],[Survey Date]]),"##")&amp;" - "&amp;TEXT(Table2[[#This Row],[Survey Date]],"MMMM")</f>
        <v>9 - September</v>
      </c>
      <c r="CJ315" t="str">
        <f>TEXT(Table2[[#This Row],[Survey Date]],"DD-MMMM")</f>
        <v>06-September</v>
      </c>
      <c r="CK315" t="str">
        <f>"WK "&amp;WEEKNUM(Table2[[#This Row],[Survey Date]],1)</f>
        <v>WK 36</v>
      </c>
      <c r="CL315" t="str">
        <f>VLOOKUP(Table2[[#This Row],[ATTUID]],Roster!C:F,4,FALSE)</f>
        <v>Super 9</v>
      </c>
      <c r="CM315" t="str">
        <f>VLOOKUP(Table2[[#This Row],[ATTUID]],Roster!C:J,8,FALSE)</f>
        <v>agent 81</v>
      </c>
      <c r="CN315" t="str">
        <f>VLOOKUP(Table2[[#This Row],[ATTUID]],Roster!C:X,22,FALSE)</f>
        <v>Wave 27</v>
      </c>
      <c r="CO315">
        <f>IF(Table2[[#This Row],[Request Resolved]]="Yes",1,0)</f>
        <v>1</v>
      </c>
      <c r="CP315">
        <f>IF(Table2[[#This Row],[Request Resolved]]="No",1,0)</f>
        <v>0</v>
      </c>
    </row>
    <row r="316" spans="1:94" x14ac:dyDescent="0.25">
      <c r="A316" s="35">
        <v>186206</v>
      </c>
      <c r="B316" s="12" t="s">
        <v>1297</v>
      </c>
      <c r="C316" s="12" t="s">
        <v>1297</v>
      </c>
      <c r="D316" s="12" t="s">
        <v>1297</v>
      </c>
      <c r="E316" t="s">
        <v>1177</v>
      </c>
      <c r="F316" t="s">
        <v>1342</v>
      </c>
      <c r="G316" s="35">
        <v>69806</v>
      </c>
      <c r="H316" t="s">
        <v>219</v>
      </c>
      <c r="I316" s="35">
        <v>282427</v>
      </c>
      <c r="J316" t="s">
        <v>219</v>
      </c>
      <c r="K316" s="14">
        <v>45175.470138888901</v>
      </c>
      <c r="L316" s="14">
        <v>45174.663888888899</v>
      </c>
      <c r="M316" s="15" t="s">
        <v>220</v>
      </c>
      <c r="N316" s="15" t="s">
        <v>220</v>
      </c>
      <c r="O316" s="15" t="s">
        <v>220</v>
      </c>
      <c r="P316" s="15" t="s">
        <v>223</v>
      </c>
      <c r="Q316" s="15" t="s">
        <v>765</v>
      </c>
      <c r="R316" s="15" t="s">
        <v>219</v>
      </c>
      <c r="S316" s="15" t="s">
        <v>223</v>
      </c>
      <c r="T316" s="15" t="s">
        <v>221</v>
      </c>
      <c r="U316" s="15" t="s">
        <v>219</v>
      </c>
      <c r="V316" t="s">
        <v>265</v>
      </c>
      <c r="W316" t="s">
        <v>225</v>
      </c>
      <c r="X316" t="s">
        <v>265</v>
      </c>
      <c r="Y316" t="s">
        <v>225</v>
      </c>
      <c r="Z316" t="s">
        <v>226</v>
      </c>
      <c r="AA316" t="s">
        <v>219</v>
      </c>
      <c r="AB316" t="s">
        <v>226</v>
      </c>
      <c r="AC316" t="s">
        <v>219</v>
      </c>
      <c r="AD316" s="12" t="s">
        <v>1297</v>
      </c>
      <c r="AE316" t="s">
        <v>227</v>
      </c>
      <c r="AF316" s="12" t="s">
        <v>1297</v>
      </c>
      <c r="AG316" t="s">
        <v>1703</v>
      </c>
      <c r="AH316" t="s">
        <v>228</v>
      </c>
      <c r="AI316" s="12" t="s">
        <v>1297</v>
      </c>
      <c r="AJ316" s="12" t="s">
        <v>1297</v>
      </c>
      <c r="AK316" s="12" t="s">
        <v>1297</v>
      </c>
      <c r="AL316" s="12" t="s">
        <v>1297</v>
      </c>
      <c r="AM316" s="12" t="s">
        <v>1297</v>
      </c>
      <c r="AN316" t="s">
        <v>219</v>
      </c>
      <c r="AO316" t="s">
        <v>219</v>
      </c>
      <c r="AP316" t="s">
        <v>229</v>
      </c>
      <c r="AQ316" t="s">
        <v>230</v>
      </c>
      <c r="AR316" t="s">
        <v>231</v>
      </c>
      <c r="AS316" t="s">
        <v>232</v>
      </c>
      <c r="AT316" t="s">
        <v>220</v>
      </c>
      <c r="AU316" t="s">
        <v>233</v>
      </c>
      <c r="AV316" t="s">
        <v>2012</v>
      </c>
      <c r="AW316" t="s">
        <v>219</v>
      </c>
      <c r="AX316" t="s">
        <v>1703</v>
      </c>
      <c r="AY316" t="s">
        <v>219</v>
      </c>
      <c r="AZ316" t="s">
        <v>219</v>
      </c>
      <c r="BA316" t="s">
        <v>219</v>
      </c>
      <c r="BB316" t="s">
        <v>219</v>
      </c>
      <c r="BC316" t="s">
        <v>234</v>
      </c>
      <c r="BD316" s="12" t="s">
        <v>1297</v>
      </c>
      <c r="BE316" t="s">
        <v>304</v>
      </c>
      <c r="BF316" t="s">
        <v>1297</v>
      </c>
      <c r="BG316" t="s">
        <v>1297</v>
      </c>
      <c r="BH316" t="s">
        <v>260</v>
      </c>
      <c r="BI316" t="s">
        <v>375</v>
      </c>
      <c r="BJ316" t="s">
        <v>696</v>
      </c>
      <c r="BK316" t="s">
        <v>1297</v>
      </c>
      <c r="BL316" t="s">
        <v>229</v>
      </c>
      <c r="BM316" t="s">
        <v>219</v>
      </c>
      <c r="BN316" t="s">
        <v>377</v>
      </c>
      <c r="BO316" t="s">
        <v>219</v>
      </c>
      <c r="BP316" t="s">
        <v>219</v>
      </c>
      <c r="BQ316" t="s">
        <v>1297</v>
      </c>
      <c r="BR316" t="s">
        <v>240</v>
      </c>
      <c r="BS316" t="s">
        <v>1703</v>
      </c>
      <c r="BT316" t="s">
        <v>1703</v>
      </c>
      <c r="BU316" t="s">
        <v>219</v>
      </c>
      <c r="BV316" t="s">
        <v>241</v>
      </c>
      <c r="BW316" t="s">
        <v>220</v>
      </c>
      <c r="BX316" t="s">
        <v>219</v>
      </c>
      <c r="BY316">
        <v>800182753566</v>
      </c>
      <c r="BZ316" t="s">
        <v>242</v>
      </c>
      <c r="CA316" t="s">
        <v>1703</v>
      </c>
      <c r="CB316" s="14">
        <v>45176.2493334838</v>
      </c>
      <c r="CC316" t="s">
        <v>1703</v>
      </c>
      <c r="CD316" t="s">
        <v>1703</v>
      </c>
      <c r="CE316">
        <f>IFERROR(VLOOKUP(Table2[[#This Row],[Overall Rep Satisfaction]],$CS$2:$CV$21,2,FALSE),"")</f>
        <v>1</v>
      </c>
      <c r="CF316">
        <f>IFERROR(VLOOKUP(Table2[[#This Row],[Overall Rep Satisfaction]],$CS$2:$CV$21,3,FALSE),"")</f>
        <v>0</v>
      </c>
      <c r="CG316">
        <f>IFERROR(VLOOKUP(Table2[[#This Row],[Overall Rep Satisfaction]],$CS$2:$CV$21,4,FALSE),"")</f>
        <v>0</v>
      </c>
      <c r="CH316">
        <f>IFERROR(SUM(Table2[[#This Row],[Promoter]:[Detractor]],),"")</f>
        <v>1</v>
      </c>
      <c r="CI316" t="str">
        <f>TEXT(MONTH(Table2[[#This Row],[Survey Date]]),"##")&amp;" - "&amp;TEXT(Table2[[#This Row],[Survey Date]],"MMMM")</f>
        <v>9 - September</v>
      </c>
      <c r="CJ316" t="str">
        <f>TEXT(Table2[[#This Row],[Survey Date]],"DD-MMMM")</f>
        <v>06-September</v>
      </c>
      <c r="CK316" t="str">
        <f>"WK "&amp;WEEKNUM(Table2[[#This Row],[Survey Date]],1)</f>
        <v>WK 36</v>
      </c>
      <c r="CL316" t="str">
        <f>VLOOKUP(Table2[[#This Row],[ATTUID]],Roster!C:F,4,FALSE)</f>
        <v>Super 9</v>
      </c>
      <c r="CM316" t="str">
        <f>VLOOKUP(Table2[[#This Row],[ATTUID]],Roster!C:J,8,FALSE)</f>
        <v>agent 45</v>
      </c>
      <c r="CN316" t="str">
        <f>VLOOKUP(Table2[[#This Row],[ATTUID]],Roster!C:X,22,FALSE)</f>
        <v>Wave 22</v>
      </c>
      <c r="CO316">
        <f>IF(Table2[[#This Row],[Request Resolved]]="Yes",1,0)</f>
        <v>1</v>
      </c>
      <c r="CP316">
        <f>IF(Table2[[#This Row],[Request Resolved]]="No",1,0)</f>
        <v>0</v>
      </c>
    </row>
    <row r="317" spans="1:94" x14ac:dyDescent="0.25">
      <c r="A317" s="35">
        <v>214206</v>
      </c>
      <c r="B317" s="12" t="s">
        <v>1297</v>
      </c>
      <c r="C317" s="12" t="s">
        <v>1297</v>
      </c>
      <c r="D317" s="12" t="s">
        <v>1297</v>
      </c>
      <c r="E317" t="s">
        <v>1250</v>
      </c>
      <c r="F317" t="s">
        <v>1420</v>
      </c>
      <c r="G317" s="35">
        <v>196414</v>
      </c>
      <c r="H317" t="s">
        <v>219</v>
      </c>
      <c r="I317" s="35">
        <v>505188</v>
      </c>
      <c r="J317" t="s">
        <v>219</v>
      </c>
      <c r="K317" s="14">
        <v>45175.472222222197</v>
      </c>
      <c r="L317" s="14">
        <v>45174.881249999999</v>
      </c>
      <c r="M317" s="15" t="s">
        <v>220</v>
      </c>
      <c r="N317" s="15" t="s">
        <v>220</v>
      </c>
      <c r="O317" s="15" t="s">
        <v>220</v>
      </c>
      <c r="P317" s="15" t="s">
        <v>223</v>
      </c>
      <c r="Q317" s="15" t="s">
        <v>757</v>
      </c>
      <c r="R317" s="15" t="s">
        <v>219</v>
      </c>
      <c r="S317" s="15" t="s">
        <v>291</v>
      </c>
      <c r="T317" s="15" t="s">
        <v>221</v>
      </c>
      <c r="U317" s="15" t="s">
        <v>219</v>
      </c>
      <c r="V317" t="s">
        <v>265</v>
      </c>
      <c r="W317" t="s">
        <v>293</v>
      </c>
      <c r="X317" t="s">
        <v>265</v>
      </c>
      <c r="Y317" t="s">
        <v>293</v>
      </c>
      <c r="Z317" t="s">
        <v>226</v>
      </c>
      <c r="AA317" t="s">
        <v>219</v>
      </c>
      <c r="AB317" t="s">
        <v>226</v>
      </c>
      <c r="AC317" t="s">
        <v>219</v>
      </c>
      <c r="AD317" s="12" t="s">
        <v>1297</v>
      </c>
      <c r="AE317" t="s">
        <v>227</v>
      </c>
      <c r="AF317" s="12" t="s">
        <v>1297</v>
      </c>
      <c r="AG317" t="s">
        <v>1703</v>
      </c>
      <c r="AH317" t="s">
        <v>228</v>
      </c>
      <c r="AI317" s="12" t="s">
        <v>1297</v>
      </c>
      <c r="AJ317" s="12" t="s">
        <v>1297</v>
      </c>
      <c r="AK317" s="12" t="s">
        <v>1297</v>
      </c>
      <c r="AL317" s="12" t="s">
        <v>1297</v>
      </c>
      <c r="AM317" s="12" t="s">
        <v>1297</v>
      </c>
      <c r="AN317" t="s">
        <v>219</v>
      </c>
      <c r="AO317" t="s">
        <v>219</v>
      </c>
      <c r="AP317" t="s">
        <v>229</v>
      </c>
      <c r="AQ317" t="s">
        <v>230</v>
      </c>
      <c r="AR317" t="s">
        <v>281</v>
      </c>
      <c r="AS317" t="s">
        <v>538</v>
      </c>
      <c r="AT317" t="s">
        <v>220</v>
      </c>
      <c r="AU317" t="s">
        <v>233</v>
      </c>
      <c r="AV317" t="s">
        <v>2013</v>
      </c>
      <c r="AW317" t="s">
        <v>2368</v>
      </c>
      <c r="AX317" t="s">
        <v>1703</v>
      </c>
      <c r="AY317" t="s">
        <v>219</v>
      </c>
      <c r="AZ317" t="s">
        <v>219</v>
      </c>
      <c r="BA317" t="s">
        <v>219</v>
      </c>
      <c r="BB317" t="s">
        <v>219</v>
      </c>
      <c r="BC317" t="s">
        <v>234</v>
      </c>
      <c r="BD317" s="12" t="s">
        <v>1297</v>
      </c>
      <c r="BE317" t="s">
        <v>267</v>
      </c>
      <c r="BF317" t="s">
        <v>1297</v>
      </c>
      <c r="BG317" t="s">
        <v>1297</v>
      </c>
      <c r="BH317" t="s">
        <v>236</v>
      </c>
      <c r="BI317" t="s">
        <v>333</v>
      </c>
      <c r="BJ317" t="s">
        <v>302</v>
      </c>
      <c r="BK317" t="s">
        <v>1297</v>
      </c>
      <c r="BL317" t="s">
        <v>229</v>
      </c>
      <c r="BM317" t="s">
        <v>219</v>
      </c>
      <c r="BN317" t="s">
        <v>239</v>
      </c>
      <c r="BO317" t="s">
        <v>219</v>
      </c>
      <c r="BP317" t="s">
        <v>219</v>
      </c>
      <c r="BQ317" t="s">
        <v>1297</v>
      </c>
      <c r="BR317" t="s">
        <v>296</v>
      </c>
      <c r="BS317" t="s">
        <v>1703</v>
      </c>
      <c r="BT317" t="s">
        <v>1703</v>
      </c>
      <c r="BU317" t="s">
        <v>219</v>
      </c>
      <c r="BV317" t="s">
        <v>241</v>
      </c>
      <c r="BW317" t="s">
        <v>220</v>
      </c>
      <c r="BX317" t="s">
        <v>219</v>
      </c>
      <c r="BY317">
        <v>790531781597</v>
      </c>
      <c r="BZ317" t="s">
        <v>242</v>
      </c>
      <c r="CA317" t="s">
        <v>1703</v>
      </c>
      <c r="CB317" s="14">
        <v>45176.2493334838</v>
      </c>
      <c r="CC317" t="s">
        <v>1703</v>
      </c>
      <c r="CD317" t="s">
        <v>1703</v>
      </c>
      <c r="CE317">
        <f>IFERROR(VLOOKUP(Table2[[#This Row],[Overall Rep Satisfaction]],$CS$2:$CV$21,2,FALSE),"")</f>
        <v>1</v>
      </c>
      <c r="CF317">
        <f>IFERROR(VLOOKUP(Table2[[#This Row],[Overall Rep Satisfaction]],$CS$2:$CV$21,3,FALSE),"")</f>
        <v>0</v>
      </c>
      <c r="CG317">
        <f>IFERROR(VLOOKUP(Table2[[#This Row],[Overall Rep Satisfaction]],$CS$2:$CV$21,4,FALSE),"")</f>
        <v>0</v>
      </c>
      <c r="CH317">
        <f>IFERROR(SUM(Table2[[#This Row],[Promoter]:[Detractor]],),"")</f>
        <v>1</v>
      </c>
      <c r="CI317" t="str">
        <f>TEXT(MONTH(Table2[[#This Row],[Survey Date]]),"##")&amp;" - "&amp;TEXT(Table2[[#This Row],[Survey Date]],"MMMM")</f>
        <v>9 - September</v>
      </c>
      <c r="CJ317" t="str">
        <f>TEXT(Table2[[#This Row],[Survey Date]],"DD-MMMM")</f>
        <v>06-September</v>
      </c>
      <c r="CK317" t="str">
        <f>"WK "&amp;WEEKNUM(Table2[[#This Row],[Survey Date]],1)</f>
        <v>WK 36</v>
      </c>
      <c r="CL317" t="str">
        <f>VLOOKUP(Table2[[#This Row],[ATTUID]],Roster!C:F,4,FALSE)</f>
        <v>Super 12</v>
      </c>
      <c r="CM317" t="str">
        <f>VLOOKUP(Table2[[#This Row],[ATTUID]],Roster!C:J,8,FALSE)</f>
        <v>agent 123</v>
      </c>
      <c r="CN317" t="str">
        <f>VLOOKUP(Table2[[#This Row],[ATTUID]],Roster!C:X,22,FALSE)</f>
        <v>Wave 30</v>
      </c>
      <c r="CO317">
        <f>IF(Table2[[#This Row],[Request Resolved]]="Yes",1,0)</f>
        <v>1</v>
      </c>
      <c r="CP317">
        <f>IF(Table2[[#This Row],[Request Resolved]]="No",1,0)</f>
        <v>0</v>
      </c>
    </row>
    <row r="318" spans="1:94" x14ac:dyDescent="0.25">
      <c r="A318" s="35">
        <v>190206</v>
      </c>
      <c r="B318" s="12" t="s">
        <v>1297</v>
      </c>
      <c r="C318" s="12" t="s">
        <v>1297</v>
      </c>
      <c r="D318" s="12" t="s">
        <v>1297</v>
      </c>
      <c r="E318" t="s">
        <v>1161</v>
      </c>
      <c r="F318" t="s">
        <v>1326</v>
      </c>
      <c r="G318" s="35">
        <v>697447</v>
      </c>
      <c r="H318" t="s">
        <v>219</v>
      </c>
      <c r="I318" s="35">
        <v>822232</v>
      </c>
      <c r="J318" t="s">
        <v>219</v>
      </c>
      <c r="K318" s="14">
        <v>45175.472916666702</v>
      </c>
      <c r="L318" s="14">
        <v>45174.789583333302</v>
      </c>
      <c r="M318" s="15" t="s">
        <v>220</v>
      </c>
      <c r="N318" s="15" t="s">
        <v>220</v>
      </c>
      <c r="O318" s="15" t="s">
        <v>220</v>
      </c>
      <c r="P318" s="15" t="s">
        <v>469</v>
      </c>
      <c r="Q318" s="15" t="s">
        <v>766</v>
      </c>
      <c r="R318" s="15" t="s">
        <v>219</v>
      </c>
      <c r="S318" s="15" t="s">
        <v>223</v>
      </c>
      <c r="T318" s="15" t="s">
        <v>221</v>
      </c>
      <c r="U318" s="15" t="s">
        <v>219</v>
      </c>
      <c r="V318" t="s">
        <v>297</v>
      </c>
      <c r="W318" t="s">
        <v>225</v>
      </c>
      <c r="X318" t="s">
        <v>297</v>
      </c>
      <c r="Y318" t="s">
        <v>225</v>
      </c>
      <c r="Z318" t="s">
        <v>226</v>
      </c>
      <c r="AA318" t="s">
        <v>219</v>
      </c>
      <c r="AB318" t="s">
        <v>226</v>
      </c>
      <c r="AC318" t="s">
        <v>219</v>
      </c>
      <c r="AD318" s="12" t="s">
        <v>1297</v>
      </c>
      <c r="AE318" t="s">
        <v>227</v>
      </c>
      <c r="AF318" s="12" t="s">
        <v>1297</v>
      </c>
      <c r="AG318" t="s">
        <v>1703</v>
      </c>
      <c r="AH318" t="s">
        <v>228</v>
      </c>
      <c r="AI318" s="12" t="s">
        <v>1297</v>
      </c>
      <c r="AJ318" s="12" t="s">
        <v>1297</v>
      </c>
      <c r="AK318" s="12" t="s">
        <v>1297</v>
      </c>
      <c r="AL318" s="12" t="s">
        <v>1297</v>
      </c>
      <c r="AM318" s="12" t="s">
        <v>1297</v>
      </c>
      <c r="AN318" t="s">
        <v>219</v>
      </c>
      <c r="AO318" t="s">
        <v>219</v>
      </c>
      <c r="AP318" t="s">
        <v>229</v>
      </c>
      <c r="AQ318" t="s">
        <v>230</v>
      </c>
      <c r="AR318" t="s">
        <v>767</v>
      </c>
      <c r="AS318" t="s">
        <v>768</v>
      </c>
      <c r="AT318" t="s">
        <v>220</v>
      </c>
      <c r="AU318" t="s">
        <v>233</v>
      </c>
      <c r="AV318" t="s">
        <v>2014</v>
      </c>
      <c r="AW318" t="s">
        <v>219</v>
      </c>
      <c r="AX318" t="s">
        <v>1703</v>
      </c>
      <c r="AY318" t="s">
        <v>219</v>
      </c>
      <c r="AZ318" t="s">
        <v>219</v>
      </c>
      <c r="BA318" t="s">
        <v>219</v>
      </c>
      <c r="BB318" t="s">
        <v>219</v>
      </c>
      <c r="BC318" t="s">
        <v>234</v>
      </c>
      <c r="BD318" s="12" t="s">
        <v>1297</v>
      </c>
      <c r="BE318" t="s">
        <v>476</v>
      </c>
      <c r="BF318" t="s">
        <v>1297</v>
      </c>
      <c r="BG318" t="s">
        <v>1297</v>
      </c>
      <c r="BH318" t="s">
        <v>236</v>
      </c>
      <c r="BI318" t="s">
        <v>250</v>
      </c>
      <c r="BJ318" t="s">
        <v>362</v>
      </c>
      <c r="BK318" t="s">
        <v>1297</v>
      </c>
      <c r="BL318" t="s">
        <v>229</v>
      </c>
      <c r="BM318" t="s">
        <v>219</v>
      </c>
      <c r="BN318" t="s">
        <v>252</v>
      </c>
      <c r="BO318" t="s">
        <v>219</v>
      </c>
      <c r="BP318" t="s">
        <v>219</v>
      </c>
      <c r="BQ318" t="s">
        <v>1297</v>
      </c>
      <c r="BR318" t="s">
        <v>240</v>
      </c>
      <c r="BS318" t="s">
        <v>1703</v>
      </c>
      <c r="BT318" t="s">
        <v>1703</v>
      </c>
      <c r="BU318" t="s">
        <v>219</v>
      </c>
      <c r="BV318" t="s">
        <v>241</v>
      </c>
      <c r="BW318" t="s">
        <v>220</v>
      </c>
      <c r="BX318" t="s">
        <v>219</v>
      </c>
      <c r="BY318" t="s">
        <v>219</v>
      </c>
      <c r="BZ318" t="s">
        <v>242</v>
      </c>
      <c r="CA318" t="s">
        <v>1703</v>
      </c>
      <c r="CB318" s="14">
        <v>45176.2493334838</v>
      </c>
      <c r="CC318" t="s">
        <v>1703</v>
      </c>
      <c r="CD318" t="s">
        <v>1703</v>
      </c>
      <c r="CE318">
        <f>IFERROR(VLOOKUP(Table2[[#This Row],[Overall Rep Satisfaction]],$CS$2:$CV$21,2,FALSE),"")</f>
        <v>1</v>
      </c>
      <c r="CF318">
        <f>IFERROR(VLOOKUP(Table2[[#This Row],[Overall Rep Satisfaction]],$CS$2:$CV$21,3,FALSE),"")</f>
        <v>0</v>
      </c>
      <c r="CG318">
        <f>IFERROR(VLOOKUP(Table2[[#This Row],[Overall Rep Satisfaction]],$CS$2:$CV$21,4,FALSE),"")</f>
        <v>0</v>
      </c>
      <c r="CH318">
        <f>IFERROR(SUM(Table2[[#This Row],[Promoter]:[Detractor]],),"")</f>
        <v>1</v>
      </c>
      <c r="CI318" t="str">
        <f>TEXT(MONTH(Table2[[#This Row],[Survey Date]]),"##")&amp;" - "&amp;TEXT(Table2[[#This Row],[Survey Date]],"MMMM")</f>
        <v>9 - September</v>
      </c>
      <c r="CJ318" t="str">
        <f>TEXT(Table2[[#This Row],[Survey Date]],"DD-MMMM")</f>
        <v>06-September</v>
      </c>
      <c r="CK318" t="str">
        <f>"WK "&amp;WEEKNUM(Table2[[#This Row],[Survey Date]],1)</f>
        <v>WK 36</v>
      </c>
      <c r="CL318" t="str">
        <f>VLOOKUP(Table2[[#This Row],[ATTUID]],Roster!C:F,4,FALSE)</f>
        <v>Super 5</v>
      </c>
      <c r="CM318" t="str">
        <f>VLOOKUP(Table2[[#This Row],[ATTUID]],Roster!C:J,8,FALSE)</f>
        <v>agent 29</v>
      </c>
      <c r="CN318" t="str">
        <f>VLOOKUP(Table2[[#This Row],[ATTUID]],Roster!C:X,22,FALSE)</f>
        <v>Wave 18</v>
      </c>
      <c r="CO318">
        <f>IF(Table2[[#This Row],[Request Resolved]]="Yes",1,0)</f>
        <v>1</v>
      </c>
      <c r="CP318">
        <f>IF(Table2[[#This Row],[Request Resolved]]="No",1,0)</f>
        <v>0</v>
      </c>
    </row>
    <row r="319" spans="1:94" x14ac:dyDescent="0.25">
      <c r="A319" s="35">
        <v>206206</v>
      </c>
      <c r="B319" s="12" t="s">
        <v>1297</v>
      </c>
      <c r="C319" s="12" t="s">
        <v>1297</v>
      </c>
      <c r="D319" s="12" t="s">
        <v>1297</v>
      </c>
      <c r="E319" t="s">
        <v>1176</v>
      </c>
      <c r="F319" t="s">
        <v>1341</v>
      </c>
      <c r="G319" s="35">
        <v>473870</v>
      </c>
      <c r="H319" t="s">
        <v>219</v>
      </c>
      <c r="I319" s="35">
        <v>905133</v>
      </c>
      <c r="J319" t="s">
        <v>219</v>
      </c>
      <c r="K319" s="14">
        <v>45175.472916666702</v>
      </c>
      <c r="L319" s="14">
        <v>45174.4194444444</v>
      </c>
      <c r="M319" s="15" t="s">
        <v>220</v>
      </c>
      <c r="N319" s="15" t="s">
        <v>220</v>
      </c>
      <c r="O319" s="15" t="s">
        <v>220</v>
      </c>
      <c r="P319" s="15" t="s">
        <v>223</v>
      </c>
      <c r="Q319" s="15" t="s">
        <v>769</v>
      </c>
      <c r="R319" s="15" t="s">
        <v>219</v>
      </c>
      <c r="S319" s="15" t="s">
        <v>223</v>
      </c>
      <c r="T319" s="15" t="s">
        <v>221</v>
      </c>
      <c r="U319" s="15" t="s">
        <v>219</v>
      </c>
      <c r="V319" t="s">
        <v>265</v>
      </c>
      <c r="W319" t="s">
        <v>225</v>
      </c>
      <c r="X319" t="s">
        <v>265</v>
      </c>
      <c r="Y319" t="s">
        <v>225</v>
      </c>
      <c r="Z319" t="s">
        <v>226</v>
      </c>
      <c r="AA319" t="s">
        <v>219</v>
      </c>
      <c r="AB319" t="s">
        <v>226</v>
      </c>
      <c r="AC319" t="s">
        <v>219</v>
      </c>
      <c r="AD319" s="12" t="s">
        <v>1297</v>
      </c>
      <c r="AE319" t="s">
        <v>227</v>
      </c>
      <c r="AF319" s="12" t="s">
        <v>1297</v>
      </c>
      <c r="AG319" t="s">
        <v>1703</v>
      </c>
      <c r="AH319" t="s">
        <v>228</v>
      </c>
      <c r="AI319" s="12" t="s">
        <v>1297</v>
      </c>
      <c r="AJ319" s="12" t="s">
        <v>1297</v>
      </c>
      <c r="AK319" s="12" t="s">
        <v>1297</v>
      </c>
      <c r="AL319" s="12" t="s">
        <v>1297</v>
      </c>
      <c r="AM319" s="12" t="s">
        <v>1297</v>
      </c>
      <c r="AN319" t="s">
        <v>219</v>
      </c>
      <c r="AO319" t="s">
        <v>219</v>
      </c>
      <c r="AP319" t="s">
        <v>229</v>
      </c>
      <c r="AQ319" t="s">
        <v>230</v>
      </c>
      <c r="AR319" t="s">
        <v>231</v>
      </c>
      <c r="AS319" t="s">
        <v>258</v>
      </c>
      <c r="AT319" t="s">
        <v>220</v>
      </c>
      <c r="AU319" t="s">
        <v>233</v>
      </c>
      <c r="AV319" t="s">
        <v>2015</v>
      </c>
      <c r="AW319" t="s">
        <v>219</v>
      </c>
      <c r="AX319" t="s">
        <v>1703</v>
      </c>
      <c r="AY319" t="s">
        <v>219</v>
      </c>
      <c r="AZ319" t="s">
        <v>219</v>
      </c>
      <c r="BA319" t="s">
        <v>219</v>
      </c>
      <c r="BB319" t="s">
        <v>219</v>
      </c>
      <c r="BC319" t="s">
        <v>234</v>
      </c>
      <c r="BD319" s="12" t="s">
        <v>1297</v>
      </c>
      <c r="BE319" t="s">
        <v>267</v>
      </c>
      <c r="BF319" t="s">
        <v>1297</v>
      </c>
      <c r="BG319" t="s">
        <v>1297</v>
      </c>
      <c r="BH319" t="s">
        <v>312</v>
      </c>
      <c r="BI319" t="s">
        <v>339</v>
      </c>
      <c r="BJ319" t="s">
        <v>261</v>
      </c>
      <c r="BK319" t="s">
        <v>1297</v>
      </c>
      <c r="BL319" t="s">
        <v>229</v>
      </c>
      <c r="BM319" t="s">
        <v>219</v>
      </c>
      <c r="BN319" t="s">
        <v>336</v>
      </c>
      <c r="BO319" t="s">
        <v>219</v>
      </c>
      <c r="BP319" t="s">
        <v>219</v>
      </c>
      <c r="BQ319" t="s">
        <v>1297</v>
      </c>
      <c r="BR319" t="s">
        <v>240</v>
      </c>
      <c r="BS319" t="s">
        <v>1703</v>
      </c>
      <c r="BT319" t="s">
        <v>1703</v>
      </c>
      <c r="BU319" t="s">
        <v>219</v>
      </c>
      <c r="BV319" t="s">
        <v>241</v>
      </c>
      <c r="BW319" t="s">
        <v>220</v>
      </c>
      <c r="BX319" t="s">
        <v>219</v>
      </c>
      <c r="BY319">
        <v>800340987969</v>
      </c>
      <c r="BZ319" t="s">
        <v>242</v>
      </c>
      <c r="CA319" t="s">
        <v>1703</v>
      </c>
      <c r="CB319" s="14">
        <v>45176.2493334838</v>
      </c>
      <c r="CC319" t="s">
        <v>1703</v>
      </c>
      <c r="CD319" t="s">
        <v>1703</v>
      </c>
      <c r="CE319">
        <f>IFERROR(VLOOKUP(Table2[[#This Row],[Overall Rep Satisfaction]],$CS$2:$CV$21,2,FALSE),"")</f>
        <v>1</v>
      </c>
      <c r="CF319">
        <f>IFERROR(VLOOKUP(Table2[[#This Row],[Overall Rep Satisfaction]],$CS$2:$CV$21,3,FALSE),"")</f>
        <v>0</v>
      </c>
      <c r="CG319">
        <f>IFERROR(VLOOKUP(Table2[[#This Row],[Overall Rep Satisfaction]],$CS$2:$CV$21,4,FALSE),"")</f>
        <v>0</v>
      </c>
      <c r="CH319">
        <f>IFERROR(SUM(Table2[[#This Row],[Promoter]:[Detractor]],),"")</f>
        <v>1</v>
      </c>
      <c r="CI319" t="str">
        <f>TEXT(MONTH(Table2[[#This Row],[Survey Date]]),"##")&amp;" - "&amp;TEXT(Table2[[#This Row],[Survey Date]],"MMMM")</f>
        <v>9 - September</v>
      </c>
      <c r="CJ319" t="str">
        <f>TEXT(Table2[[#This Row],[Survey Date]],"DD-MMMM")</f>
        <v>06-September</v>
      </c>
      <c r="CK319" t="str">
        <f>"WK "&amp;WEEKNUM(Table2[[#This Row],[Survey Date]],1)</f>
        <v>WK 36</v>
      </c>
      <c r="CL319" t="str">
        <f>VLOOKUP(Table2[[#This Row],[ATTUID]],Roster!C:F,4,FALSE)</f>
        <v>Super 3</v>
      </c>
      <c r="CM319" t="str">
        <f>VLOOKUP(Table2[[#This Row],[ATTUID]],Roster!C:J,8,FALSE)</f>
        <v>agent 44</v>
      </c>
      <c r="CN319" t="str">
        <f>VLOOKUP(Table2[[#This Row],[ATTUID]],Roster!C:X,22,FALSE)</f>
        <v>Wave 21</v>
      </c>
      <c r="CO319">
        <f>IF(Table2[[#This Row],[Request Resolved]]="Yes",1,0)</f>
        <v>1</v>
      </c>
      <c r="CP319">
        <f>IF(Table2[[#This Row],[Request Resolved]]="No",1,0)</f>
        <v>0</v>
      </c>
    </row>
    <row r="320" spans="1:94" x14ac:dyDescent="0.25">
      <c r="A320" s="35">
        <v>201206</v>
      </c>
      <c r="B320" s="12" t="s">
        <v>1297</v>
      </c>
      <c r="C320" s="12" t="s">
        <v>1297</v>
      </c>
      <c r="D320" s="12" t="s">
        <v>1297</v>
      </c>
      <c r="E320" t="s">
        <v>1266</v>
      </c>
      <c r="F320" t="s">
        <v>1438</v>
      </c>
      <c r="G320" s="35">
        <v>751608</v>
      </c>
      <c r="H320" t="s">
        <v>219</v>
      </c>
      <c r="I320" s="35">
        <v>266188</v>
      </c>
      <c r="J320" t="s">
        <v>219</v>
      </c>
      <c r="K320" s="14">
        <v>45175.474305555603</v>
      </c>
      <c r="L320" s="14">
        <v>45174.552777777797</v>
      </c>
      <c r="M320" s="15" t="s">
        <v>220</v>
      </c>
      <c r="N320" s="15" t="s">
        <v>220</v>
      </c>
      <c r="O320" s="15" t="s">
        <v>220</v>
      </c>
      <c r="P320" s="15" t="s">
        <v>325</v>
      </c>
      <c r="Q320" s="15" t="s">
        <v>770</v>
      </c>
      <c r="R320" s="15" t="s">
        <v>219</v>
      </c>
      <c r="S320" s="15" t="s">
        <v>291</v>
      </c>
      <c r="T320" s="15" t="s">
        <v>221</v>
      </c>
      <c r="U320" s="15" t="s">
        <v>219</v>
      </c>
      <c r="V320" t="s">
        <v>280</v>
      </c>
      <c r="W320" t="s">
        <v>293</v>
      </c>
      <c r="X320" t="s">
        <v>280</v>
      </c>
      <c r="Y320" t="s">
        <v>293</v>
      </c>
      <c r="Z320" t="s">
        <v>226</v>
      </c>
      <c r="AA320" t="s">
        <v>219</v>
      </c>
      <c r="AB320" t="s">
        <v>226</v>
      </c>
      <c r="AC320" t="s">
        <v>219</v>
      </c>
      <c r="AD320" s="12" t="s">
        <v>1297</v>
      </c>
      <c r="AE320" t="s">
        <v>227</v>
      </c>
      <c r="AF320" s="12" t="s">
        <v>1297</v>
      </c>
      <c r="AG320" t="s">
        <v>1703</v>
      </c>
      <c r="AH320" t="s">
        <v>228</v>
      </c>
      <c r="AI320" s="12" t="s">
        <v>1297</v>
      </c>
      <c r="AJ320" s="12" t="s">
        <v>1297</v>
      </c>
      <c r="AK320" s="12" t="s">
        <v>1297</v>
      </c>
      <c r="AL320" s="12" t="s">
        <v>1297</v>
      </c>
      <c r="AM320" s="12" t="s">
        <v>1297</v>
      </c>
      <c r="AN320" t="s">
        <v>219</v>
      </c>
      <c r="AO320" t="s">
        <v>219</v>
      </c>
      <c r="AP320" t="s">
        <v>229</v>
      </c>
      <c r="AQ320" t="s">
        <v>230</v>
      </c>
      <c r="AR320" t="s">
        <v>281</v>
      </c>
      <c r="AS320" t="s">
        <v>538</v>
      </c>
      <c r="AT320" t="s">
        <v>229</v>
      </c>
      <c r="AU320" t="s">
        <v>233</v>
      </c>
      <c r="AV320" t="s">
        <v>2016</v>
      </c>
      <c r="AW320" t="s">
        <v>219</v>
      </c>
      <c r="AX320" t="s">
        <v>1703</v>
      </c>
      <c r="AY320" t="s">
        <v>219</v>
      </c>
      <c r="AZ320" t="s">
        <v>219</v>
      </c>
      <c r="BA320" t="s">
        <v>219</v>
      </c>
      <c r="BB320" t="s">
        <v>219</v>
      </c>
      <c r="BC320" t="s">
        <v>234</v>
      </c>
      <c r="BD320" s="12" t="s">
        <v>1297</v>
      </c>
      <c r="BE320" t="s">
        <v>267</v>
      </c>
      <c r="BF320" t="s">
        <v>1297</v>
      </c>
      <c r="BG320" t="s">
        <v>1297</v>
      </c>
      <c r="BH320" t="s">
        <v>300</v>
      </c>
      <c r="BI320" t="s">
        <v>301</v>
      </c>
      <c r="BJ320" t="s">
        <v>302</v>
      </c>
      <c r="BK320" t="s">
        <v>1297</v>
      </c>
      <c r="BL320" t="s">
        <v>229</v>
      </c>
      <c r="BM320" t="s">
        <v>219</v>
      </c>
      <c r="BN320" t="s">
        <v>537</v>
      </c>
      <c r="BO320" t="s">
        <v>219</v>
      </c>
      <c r="BP320" t="s">
        <v>219</v>
      </c>
      <c r="BQ320" t="s">
        <v>1297</v>
      </c>
      <c r="BR320" t="s">
        <v>253</v>
      </c>
      <c r="BS320" t="s">
        <v>1703</v>
      </c>
      <c r="BT320" t="s">
        <v>1703</v>
      </c>
      <c r="BU320" t="s">
        <v>219</v>
      </c>
      <c r="BV320" t="s">
        <v>241</v>
      </c>
      <c r="BW320" t="s">
        <v>220</v>
      </c>
      <c r="BX320" t="s">
        <v>219</v>
      </c>
      <c r="BY320">
        <v>800224158630</v>
      </c>
      <c r="BZ320" t="s">
        <v>242</v>
      </c>
      <c r="CA320" t="s">
        <v>1703</v>
      </c>
      <c r="CB320" s="14">
        <v>45176.2493334838</v>
      </c>
      <c r="CC320" t="s">
        <v>1703</v>
      </c>
      <c r="CD320" t="s">
        <v>1703</v>
      </c>
      <c r="CE320">
        <f>IFERROR(VLOOKUP(Table2[[#This Row],[Overall Rep Satisfaction]],$CS$2:$CV$21,2,FALSE),"")</f>
        <v>1</v>
      </c>
      <c r="CF320">
        <f>IFERROR(VLOOKUP(Table2[[#This Row],[Overall Rep Satisfaction]],$CS$2:$CV$21,3,FALSE),"")</f>
        <v>0</v>
      </c>
      <c r="CG320">
        <f>IFERROR(VLOOKUP(Table2[[#This Row],[Overall Rep Satisfaction]],$CS$2:$CV$21,4,FALSE),"")</f>
        <v>0</v>
      </c>
      <c r="CH320">
        <f>IFERROR(SUM(Table2[[#This Row],[Promoter]:[Detractor]],),"")</f>
        <v>1</v>
      </c>
      <c r="CI320" t="str">
        <f>TEXT(MONTH(Table2[[#This Row],[Survey Date]]),"##")&amp;" - "&amp;TEXT(Table2[[#This Row],[Survey Date]],"MMMM")</f>
        <v>9 - September</v>
      </c>
      <c r="CJ320" t="str">
        <f>TEXT(Table2[[#This Row],[Survey Date]],"DD-MMMM")</f>
        <v>06-September</v>
      </c>
      <c r="CK320" t="str">
        <f>"WK "&amp;WEEKNUM(Table2[[#This Row],[Survey Date]],1)</f>
        <v>WK 36</v>
      </c>
      <c r="CL320" t="str">
        <f>VLOOKUP(Table2[[#This Row],[ATTUID]],Roster!C:F,4,FALSE)</f>
        <v>Super 9</v>
      </c>
      <c r="CM320" t="str">
        <f>VLOOKUP(Table2[[#This Row],[ATTUID]],Roster!C:J,8,FALSE)</f>
        <v>agent 141</v>
      </c>
      <c r="CN320" t="str">
        <f>VLOOKUP(Table2[[#This Row],[ATTUID]],Roster!C:X,22,FALSE)</f>
        <v>Wave 31</v>
      </c>
      <c r="CO320">
        <f>IF(Table2[[#This Row],[Request Resolved]]="Yes",1,0)</f>
        <v>1</v>
      </c>
      <c r="CP320">
        <f>IF(Table2[[#This Row],[Request Resolved]]="No",1,0)</f>
        <v>0</v>
      </c>
    </row>
    <row r="321" spans="1:94" x14ac:dyDescent="0.25">
      <c r="A321" s="35">
        <v>204206</v>
      </c>
      <c r="B321" s="12" t="s">
        <v>1297</v>
      </c>
      <c r="C321" s="12" t="s">
        <v>1297</v>
      </c>
      <c r="D321" s="12" t="s">
        <v>1297</v>
      </c>
      <c r="E321" t="s">
        <v>1223</v>
      </c>
      <c r="F321" t="s">
        <v>1389</v>
      </c>
      <c r="G321" s="35">
        <v>766901</v>
      </c>
      <c r="H321" t="s">
        <v>219</v>
      </c>
      <c r="I321" s="35">
        <v>952545</v>
      </c>
      <c r="J321" t="s">
        <v>219</v>
      </c>
      <c r="K321" s="14">
        <v>45175.474305555603</v>
      </c>
      <c r="L321" s="14">
        <v>45174.403472222199</v>
      </c>
      <c r="M321" s="15" t="s">
        <v>220</v>
      </c>
      <c r="N321" s="15" t="s">
        <v>220</v>
      </c>
      <c r="O321" s="15" t="s">
        <v>220</v>
      </c>
      <c r="P321" s="15" t="s">
        <v>223</v>
      </c>
      <c r="Q321" s="15" t="s">
        <v>771</v>
      </c>
      <c r="R321" s="15" t="s">
        <v>219</v>
      </c>
      <c r="S321" s="15" t="s">
        <v>223</v>
      </c>
      <c r="T321" s="15" t="s">
        <v>221</v>
      </c>
      <c r="U321" s="15" t="s">
        <v>219</v>
      </c>
      <c r="V321" t="s">
        <v>265</v>
      </c>
      <c r="W321" t="s">
        <v>225</v>
      </c>
      <c r="X321" t="s">
        <v>265</v>
      </c>
      <c r="Y321" t="s">
        <v>225</v>
      </c>
      <c r="Z321" t="s">
        <v>226</v>
      </c>
      <c r="AA321" t="s">
        <v>219</v>
      </c>
      <c r="AB321" t="s">
        <v>226</v>
      </c>
      <c r="AC321" t="s">
        <v>219</v>
      </c>
      <c r="AD321" s="12" t="s">
        <v>1297</v>
      </c>
      <c r="AE321" t="s">
        <v>227</v>
      </c>
      <c r="AF321" s="12" t="s">
        <v>1297</v>
      </c>
      <c r="AG321" t="s">
        <v>1703</v>
      </c>
      <c r="AH321" t="s">
        <v>228</v>
      </c>
      <c r="AI321" s="12" t="s">
        <v>1297</v>
      </c>
      <c r="AJ321" s="12" t="s">
        <v>1297</v>
      </c>
      <c r="AK321" s="12" t="s">
        <v>1297</v>
      </c>
      <c r="AL321" s="12" t="s">
        <v>1297</v>
      </c>
      <c r="AM321" s="12" t="s">
        <v>1297</v>
      </c>
      <c r="AN321" t="s">
        <v>219</v>
      </c>
      <c r="AO321" t="s">
        <v>219</v>
      </c>
      <c r="AP321" t="s">
        <v>229</v>
      </c>
      <c r="AQ321" t="s">
        <v>230</v>
      </c>
      <c r="AR321" t="s">
        <v>273</v>
      </c>
      <c r="AS321" t="s">
        <v>709</v>
      </c>
      <c r="AT321" t="s">
        <v>220</v>
      </c>
      <c r="AU321" t="s">
        <v>233</v>
      </c>
      <c r="AV321" t="s">
        <v>2017</v>
      </c>
      <c r="AW321" t="s">
        <v>219</v>
      </c>
      <c r="AX321" t="s">
        <v>1703</v>
      </c>
      <c r="AY321" t="s">
        <v>219</v>
      </c>
      <c r="AZ321" t="s">
        <v>219</v>
      </c>
      <c r="BA321" t="s">
        <v>219</v>
      </c>
      <c r="BB321" t="s">
        <v>219</v>
      </c>
      <c r="BC321" t="s">
        <v>234</v>
      </c>
      <c r="BD321" s="12" t="s">
        <v>1297</v>
      </c>
      <c r="BE321" t="s">
        <v>267</v>
      </c>
      <c r="BF321" t="s">
        <v>1297</v>
      </c>
      <c r="BG321" t="s">
        <v>1297</v>
      </c>
      <c r="BH321" t="s">
        <v>305</v>
      </c>
      <c r="BI321" t="s">
        <v>365</v>
      </c>
      <c r="BJ321" t="s">
        <v>329</v>
      </c>
      <c r="BK321" t="s">
        <v>1297</v>
      </c>
      <c r="BL321" t="s">
        <v>229</v>
      </c>
      <c r="BM321" t="s">
        <v>219</v>
      </c>
      <c r="BN321" t="s">
        <v>366</v>
      </c>
      <c r="BO321" t="s">
        <v>219</v>
      </c>
      <c r="BP321" t="s">
        <v>219</v>
      </c>
      <c r="BQ321" t="s">
        <v>1297</v>
      </c>
      <c r="BR321" t="s">
        <v>279</v>
      </c>
      <c r="BS321" t="s">
        <v>1703</v>
      </c>
      <c r="BT321" t="s">
        <v>1703</v>
      </c>
      <c r="BU321" t="s">
        <v>219</v>
      </c>
      <c r="BV321" t="s">
        <v>241</v>
      </c>
      <c r="BW321" t="s">
        <v>220</v>
      </c>
      <c r="BX321" t="s">
        <v>219</v>
      </c>
      <c r="BY321">
        <v>800436608707</v>
      </c>
      <c r="BZ321" t="s">
        <v>242</v>
      </c>
      <c r="CA321" t="s">
        <v>1703</v>
      </c>
      <c r="CB321" s="14">
        <v>45176.2493334838</v>
      </c>
      <c r="CC321" t="s">
        <v>1703</v>
      </c>
      <c r="CD321" t="s">
        <v>1703</v>
      </c>
      <c r="CE321">
        <f>IFERROR(VLOOKUP(Table2[[#This Row],[Overall Rep Satisfaction]],$CS$2:$CV$21,2,FALSE),"")</f>
        <v>1</v>
      </c>
      <c r="CF321">
        <f>IFERROR(VLOOKUP(Table2[[#This Row],[Overall Rep Satisfaction]],$CS$2:$CV$21,3,FALSE),"")</f>
        <v>0</v>
      </c>
      <c r="CG321">
        <f>IFERROR(VLOOKUP(Table2[[#This Row],[Overall Rep Satisfaction]],$CS$2:$CV$21,4,FALSE),"")</f>
        <v>0</v>
      </c>
      <c r="CH321">
        <f>IFERROR(SUM(Table2[[#This Row],[Promoter]:[Detractor]],),"")</f>
        <v>1</v>
      </c>
      <c r="CI321" t="str">
        <f>TEXT(MONTH(Table2[[#This Row],[Survey Date]]),"##")&amp;" - "&amp;TEXT(Table2[[#This Row],[Survey Date]],"MMMM")</f>
        <v>9 - September</v>
      </c>
      <c r="CJ321" t="str">
        <f>TEXT(Table2[[#This Row],[Survey Date]],"DD-MMMM")</f>
        <v>06-September</v>
      </c>
      <c r="CK321" t="str">
        <f>"WK "&amp;WEEKNUM(Table2[[#This Row],[Survey Date]],1)</f>
        <v>WK 36</v>
      </c>
      <c r="CL321" t="str">
        <f>VLOOKUP(Table2[[#This Row],[ATTUID]],Roster!C:F,4,FALSE)</f>
        <v>Super 7</v>
      </c>
      <c r="CM321" t="str">
        <f>VLOOKUP(Table2[[#This Row],[ATTUID]],Roster!C:J,8,FALSE)</f>
        <v>agent 92</v>
      </c>
      <c r="CN321" t="str">
        <f>VLOOKUP(Table2[[#This Row],[ATTUID]],Roster!C:X,22,FALSE)</f>
        <v>Wave 28</v>
      </c>
      <c r="CO321">
        <f>IF(Table2[[#This Row],[Request Resolved]]="Yes",1,0)</f>
        <v>1</v>
      </c>
      <c r="CP321">
        <f>IF(Table2[[#This Row],[Request Resolved]]="No",1,0)</f>
        <v>0</v>
      </c>
    </row>
    <row r="322" spans="1:94" x14ac:dyDescent="0.25">
      <c r="A322" s="35">
        <v>220206</v>
      </c>
      <c r="B322" s="12" t="s">
        <v>1297</v>
      </c>
      <c r="C322" s="12" t="s">
        <v>1297</v>
      </c>
      <c r="D322" s="12" t="s">
        <v>1297</v>
      </c>
      <c r="E322" t="s">
        <v>1250</v>
      </c>
      <c r="F322" t="s">
        <v>1420</v>
      </c>
      <c r="G322" s="35">
        <v>936205</v>
      </c>
      <c r="H322" t="s">
        <v>219</v>
      </c>
      <c r="I322" s="35">
        <v>527578</v>
      </c>
      <c r="J322" t="s">
        <v>219</v>
      </c>
      <c r="K322" s="14">
        <v>45175.474305555603</v>
      </c>
      <c r="L322" s="14">
        <v>45174.593055555597</v>
      </c>
      <c r="M322" s="15" t="s">
        <v>220</v>
      </c>
      <c r="N322" s="15" t="s">
        <v>220</v>
      </c>
      <c r="O322" s="15" t="s">
        <v>220</v>
      </c>
      <c r="P322" s="15" t="s">
        <v>334</v>
      </c>
      <c r="Q322" s="15" t="s">
        <v>219</v>
      </c>
      <c r="R322" s="15" t="s">
        <v>219</v>
      </c>
      <c r="S322" s="15" t="s">
        <v>291</v>
      </c>
      <c r="T322" s="15" t="s">
        <v>221</v>
      </c>
      <c r="U322" s="15" t="s">
        <v>219</v>
      </c>
      <c r="V322" t="s">
        <v>309</v>
      </c>
      <c r="W322" t="s">
        <v>293</v>
      </c>
      <c r="X322" t="s">
        <v>309</v>
      </c>
      <c r="Y322" t="s">
        <v>293</v>
      </c>
      <c r="Z322" t="s">
        <v>226</v>
      </c>
      <c r="AA322" t="s">
        <v>219</v>
      </c>
      <c r="AB322" t="s">
        <v>226</v>
      </c>
      <c r="AC322" t="s">
        <v>219</v>
      </c>
      <c r="AD322" s="12" t="s">
        <v>1297</v>
      </c>
      <c r="AE322" t="s">
        <v>227</v>
      </c>
      <c r="AF322" s="12" t="s">
        <v>1297</v>
      </c>
      <c r="AG322" t="s">
        <v>1703</v>
      </c>
      <c r="AH322" t="s">
        <v>228</v>
      </c>
      <c r="AI322" s="12" t="s">
        <v>1297</v>
      </c>
      <c r="AJ322" s="12" t="s">
        <v>1297</v>
      </c>
      <c r="AK322" s="12" t="s">
        <v>1297</v>
      </c>
      <c r="AL322" s="12" t="s">
        <v>1297</v>
      </c>
      <c r="AM322" s="12" t="s">
        <v>1297</v>
      </c>
      <c r="AN322" t="s">
        <v>219</v>
      </c>
      <c r="AO322" t="s">
        <v>219</v>
      </c>
      <c r="AP322" t="s">
        <v>229</v>
      </c>
      <c r="AQ322" t="s">
        <v>230</v>
      </c>
      <c r="AR322" t="s">
        <v>273</v>
      </c>
      <c r="AS322" t="s">
        <v>370</v>
      </c>
      <c r="AT322" t="s">
        <v>229</v>
      </c>
      <c r="AU322" t="s">
        <v>233</v>
      </c>
      <c r="AV322" t="s">
        <v>2018</v>
      </c>
      <c r="AW322" t="s">
        <v>2368</v>
      </c>
      <c r="AX322" t="s">
        <v>1703</v>
      </c>
      <c r="AY322" t="s">
        <v>219</v>
      </c>
      <c r="AZ322" t="s">
        <v>219</v>
      </c>
      <c r="BA322" t="s">
        <v>219</v>
      </c>
      <c r="BB322" t="s">
        <v>219</v>
      </c>
      <c r="BC322" t="s">
        <v>234</v>
      </c>
      <c r="BD322" s="12" t="s">
        <v>1297</v>
      </c>
      <c r="BE322" t="s">
        <v>304</v>
      </c>
      <c r="BF322" t="s">
        <v>1297</v>
      </c>
      <c r="BG322" t="s">
        <v>1297</v>
      </c>
      <c r="BH322" t="s">
        <v>300</v>
      </c>
      <c r="BI322" t="s">
        <v>301</v>
      </c>
      <c r="BJ322" t="s">
        <v>353</v>
      </c>
      <c r="BK322" t="s">
        <v>1297</v>
      </c>
      <c r="BL322" t="s">
        <v>229</v>
      </c>
      <c r="BM322" t="s">
        <v>219</v>
      </c>
      <c r="BN322" t="s">
        <v>350</v>
      </c>
      <c r="BO322" t="s">
        <v>219</v>
      </c>
      <c r="BP322" t="s">
        <v>219</v>
      </c>
      <c r="BQ322" t="s">
        <v>1297</v>
      </c>
      <c r="BR322" t="s">
        <v>296</v>
      </c>
      <c r="BS322" t="s">
        <v>1703</v>
      </c>
      <c r="BT322" t="s">
        <v>1703</v>
      </c>
      <c r="BU322" t="s">
        <v>219</v>
      </c>
      <c r="BV322" t="s">
        <v>241</v>
      </c>
      <c r="BW322" t="s">
        <v>220</v>
      </c>
      <c r="BX322" t="s">
        <v>219</v>
      </c>
      <c r="BY322">
        <v>800911575861</v>
      </c>
      <c r="BZ322" t="s">
        <v>242</v>
      </c>
      <c r="CA322" t="s">
        <v>1703</v>
      </c>
      <c r="CB322" s="14">
        <v>45177.246585763904</v>
      </c>
      <c r="CC322" t="s">
        <v>1703</v>
      </c>
      <c r="CD322" t="s">
        <v>1703</v>
      </c>
      <c r="CE322">
        <f>IFERROR(VLOOKUP(Table2[[#This Row],[Overall Rep Satisfaction]],$CS$2:$CV$21,2,FALSE),"")</f>
        <v>1</v>
      </c>
      <c r="CF322">
        <f>IFERROR(VLOOKUP(Table2[[#This Row],[Overall Rep Satisfaction]],$CS$2:$CV$21,3,FALSE),"")</f>
        <v>0</v>
      </c>
      <c r="CG322">
        <f>IFERROR(VLOOKUP(Table2[[#This Row],[Overall Rep Satisfaction]],$CS$2:$CV$21,4,FALSE),"")</f>
        <v>0</v>
      </c>
      <c r="CH322">
        <f>IFERROR(SUM(Table2[[#This Row],[Promoter]:[Detractor]],),"")</f>
        <v>1</v>
      </c>
      <c r="CI322" t="str">
        <f>TEXT(MONTH(Table2[[#This Row],[Survey Date]]),"##")&amp;" - "&amp;TEXT(Table2[[#This Row],[Survey Date]],"MMMM")</f>
        <v>9 - September</v>
      </c>
      <c r="CJ322" t="str">
        <f>TEXT(Table2[[#This Row],[Survey Date]],"DD-MMMM")</f>
        <v>06-September</v>
      </c>
      <c r="CK322" t="str">
        <f>"WK "&amp;WEEKNUM(Table2[[#This Row],[Survey Date]],1)</f>
        <v>WK 36</v>
      </c>
      <c r="CL322" t="str">
        <f>VLOOKUP(Table2[[#This Row],[ATTUID]],Roster!C:F,4,FALSE)</f>
        <v>Super 12</v>
      </c>
      <c r="CM322" t="str">
        <f>VLOOKUP(Table2[[#This Row],[ATTUID]],Roster!C:J,8,FALSE)</f>
        <v>agent 123</v>
      </c>
      <c r="CN322" t="str">
        <f>VLOOKUP(Table2[[#This Row],[ATTUID]],Roster!C:X,22,FALSE)</f>
        <v>Wave 30</v>
      </c>
      <c r="CO322">
        <f>IF(Table2[[#This Row],[Request Resolved]]="Yes",1,0)</f>
        <v>1</v>
      </c>
      <c r="CP322">
        <f>IF(Table2[[#This Row],[Request Resolved]]="No",1,0)</f>
        <v>0</v>
      </c>
    </row>
    <row r="323" spans="1:94" x14ac:dyDescent="0.25">
      <c r="A323" s="35">
        <v>771206</v>
      </c>
      <c r="B323" s="12" t="s">
        <v>1297</v>
      </c>
      <c r="C323" s="12" t="s">
        <v>1297</v>
      </c>
      <c r="D323" s="12" t="s">
        <v>1297</v>
      </c>
      <c r="E323" t="s">
        <v>1199</v>
      </c>
      <c r="F323" t="s">
        <v>1364</v>
      </c>
      <c r="G323" s="35">
        <v>516973</v>
      </c>
      <c r="H323" t="s">
        <v>219</v>
      </c>
      <c r="I323" s="35">
        <v>202512</v>
      </c>
      <c r="J323" t="s">
        <v>219</v>
      </c>
      <c r="K323" s="14">
        <v>45175.475694444402</v>
      </c>
      <c r="L323" s="14">
        <v>45174.436111111099</v>
      </c>
      <c r="M323" s="15" t="s">
        <v>220</v>
      </c>
      <c r="N323" s="15" t="s">
        <v>220</v>
      </c>
      <c r="O323" s="15" t="s">
        <v>220</v>
      </c>
      <c r="P323" s="15" t="s">
        <v>334</v>
      </c>
      <c r="Q323" s="15" t="s">
        <v>772</v>
      </c>
      <c r="R323" s="15" t="s">
        <v>219</v>
      </c>
      <c r="S323" s="15" t="s">
        <v>255</v>
      </c>
      <c r="T323" s="15" t="s">
        <v>221</v>
      </c>
      <c r="U323" s="15" t="s">
        <v>219</v>
      </c>
      <c r="V323" t="s">
        <v>309</v>
      </c>
      <c r="W323" t="s">
        <v>257</v>
      </c>
      <c r="X323" t="s">
        <v>309</v>
      </c>
      <c r="Y323" t="s">
        <v>257</v>
      </c>
      <c r="Z323" t="s">
        <v>226</v>
      </c>
      <c r="AA323" t="s">
        <v>219</v>
      </c>
      <c r="AB323" t="s">
        <v>226</v>
      </c>
      <c r="AC323" t="s">
        <v>219</v>
      </c>
      <c r="AD323" s="12" t="s">
        <v>1297</v>
      </c>
      <c r="AE323" t="s">
        <v>227</v>
      </c>
      <c r="AF323" s="12" t="s">
        <v>1297</v>
      </c>
      <c r="AG323" t="s">
        <v>1703</v>
      </c>
      <c r="AH323" t="s">
        <v>228</v>
      </c>
      <c r="AI323" s="12" t="s">
        <v>1297</v>
      </c>
      <c r="AJ323" s="12" t="s">
        <v>1297</v>
      </c>
      <c r="AK323" s="12" t="s">
        <v>1297</v>
      </c>
      <c r="AL323" s="12" t="s">
        <v>1297</v>
      </c>
      <c r="AM323" s="12" t="s">
        <v>1297</v>
      </c>
      <c r="AN323" t="s">
        <v>219</v>
      </c>
      <c r="AO323" t="s">
        <v>219</v>
      </c>
      <c r="AP323" t="s">
        <v>229</v>
      </c>
      <c r="AQ323" t="s">
        <v>230</v>
      </c>
      <c r="AR323" t="s">
        <v>247</v>
      </c>
      <c r="AS323" t="s">
        <v>266</v>
      </c>
      <c r="AT323" t="s">
        <v>220</v>
      </c>
      <c r="AU323" t="s">
        <v>233</v>
      </c>
      <c r="AV323" t="s">
        <v>2019</v>
      </c>
      <c r="AW323" t="s">
        <v>2368</v>
      </c>
      <c r="AX323" t="s">
        <v>1703</v>
      </c>
      <c r="AY323" t="s">
        <v>219</v>
      </c>
      <c r="AZ323" t="s">
        <v>219</v>
      </c>
      <c r="BA323" t="s">
        <v>219</v>
      </c>
      <c r="BB323" t="s">
        <v>219</v>
      </c>
      <c r="BC323" t="s">
        <v>234</v>
      </c>
      <c r="BD323" s="12" t="s">
        <v>1297</v>
      </c>
      <c r="BE323" t="s">
        <v>304</v>
      </c>
      <c r="BF323" t="s">
        <v>1297</v>
      </c>
      <c r="BG323" t="s">
        <v>1297</v>
      </c>
      <c r="BH323" t="s">
        <v>260</v>
      </c>
      <c r="BI323" t="s">
        <v>375</v>
      </c>
      <c r="BJ323" t="s">
        <v>269</v>
      </c>
      <c r="BK323" t="s">
        <v>1297</v>
      </c>
      <c r="BL323" t="s">
        <v>229</v>
      </c>
      <c r="BM323" t="s">
        <v>219</v>
      </c>
      <c r="BN323" t="s">
        <v>377</v>
      </c>
      <c r="BO323" t="s">
        <v>219</v>
      </c>
      <c r="BP323" t="s">
        <v>219</v>
      </c>
      <c r="BQ323" t="s">
        <v>1297</v>
      </c>
      <c r="BR323" t="s">
        <v>279</v>
      </c>
      <c r="BS323" t="s">
        <v>1703</v>
      </c>
      <c r="BT323" t="s">
        <v>1703</v>
      </c>
      <c r="BU323" t="s">
        <v>219</v>
      </c>
      <c r="BV323" t="s">
        <v>241</v>
      </c>
      <c r="BW323" t="s">
        <v>220</v>
      </c>
      <c r="BX323" t="s">
        <v>219</v>
      </c>
      <c r="BY323">
        <v>790209319336</v>
      </c>
      <c r="BZ323" t="s">
        <v>242</v>
      </c>
      <c r="CA323" t="s">
        <v>1703</v>
      </c>
      <c r="CB323" s="14">
        <v>45176.2493334838</v>
      </c>
      <c r="CC323" t="s">
        <v>1703</v>
      </c>
      <c r="CD323" t="s">
        <v>1703</v>
      </c>
      <c r="CE323">
        <f>IFERROR(VLOOKUP(Table2[[#This Row],[Overall Rep Satisfaction]],$CS$2:$CV$21,2,FALSE),"")</f>
        <v>0</v>
      </c>
      <c r="CF323">
        <f>IFERROR(VLOOKUP(Table2[[#This Row],[Overall Rep Satisfaction]],$CS$2:$CV$21,3,FALSE),"")</f>
        <v>1</v>
      </c>
      <c r="CG323">
        <f>IFERROR(VLOOKUP(Table2[[#This Row],[Overall Rep Satisfaction]],$CS$2:$CV$21,4,FALSE),"")</f>
        <v>0</v>
      </c>
      <c r="CH323">
        <f>IFERROR(SUM(Table2[[#This Row],[Promoter]:[Detractor]],),"")</f>
        <v>1</v>
      </c>
      <c r="CI323" t="str">
        <f>TEXT(MONTH(Table2[[#This Row],[Survey Date]]),"##")&amp;" - "&amp;TEXT(Table2[[#This Row],[Survey Date]],"MMMM")</f>
        <v>9 - September</v>
      </c>
      <c r="CJ323" t="str">
        <f>TEXT(Table2[[#This Row],[Survey Date]],"DD-MMMM")</f>
        <v>06-September</v>
      </c>
      <c r="CK323" t="str">
        <f>"WK "&amp;WEEKNUM(Table2[[#This Row],[Survey Date]],1)</f>
        <v>WK 36</v>
      </c>
      <c r="CL323" t="str">
        <f>VLOOKUP(Table2[[#This Row],[ATTUID]],Roster!C:F,4,FALSE)</f>
        <v>Super 4</v>
      </c>
      <c r="CM323" t="str">
        <f>VLOOKUP(Table2[[#This Row],[ATTUID]],Roster!C:J,8,FALSE)</f>
        <v>agent 67</v>
      </c>
      <c r="CN323" t="str">
        <f>VLOOKUP(Table2[[#This Row],[ATTUID]],Roster!C:X,22,FALSE)</f>
        <v>Wave 26</v>
      </c>
      <c r="CO323">
        <f>IF(Table2[[#This Row],[Request Resolved]]="Yes",1,0)</f>
        <v>1</v>
      </c>
      <c r="CP323">
        <f>IF(Table2[[#This Row],[Request Resolved]]="No",1,0)</f>
        <v>0</v>
      </c>
    </row>
    <row r="324" spans="1:94" x14ac:dyDescent="0.25">
      <c r="A324" s="35">
        <v>189206</v>
      </c>
      <c r="B324" s="12" t="s">
        <v>1297</v>
      </c>
      <c r="C324" s="12" t="s">
        <v>1297</v>
      </c>
      <c r="D324" s="12" t="s">
        <v>1297</v>
      </c>
      <c r="E324" t="s">
        <v>1203</v>
      </c>
      <c r="F324" t="s">
        <v>1369</v>
      </c>
      <c r="G324" s="35">
        <v>472870</v>
      </c>
      <c r="H324" t="s">
        <v>219</v>
      </c>
      <c r="I324" s="35">
        <v>30133</v>
      </c>
      <c r="J324" t="s">
        <v>219</v>
      </c>
      <c r="K324" s="14">
        <v>45175.475694444402</v>
      </c>
      <c r="L324" s="14">
        <v>45174.425000000003</v>
      </c>
      <c r="M324" s="15" t="s">
        <v>220</v>
      </c>
      <c r="N324" s="15" t="s">
        <v>220</v>
      </c>
      <c r="O324" s="15" t="s">
        <v>220</v>
      </c>
      <c r="P324" s="15" t="s">
        <v>223</v>
      </c>
      <c r="Q324" s="15" t="s">
        <v>757</v>
      </c>
      <c r="R324" s="15" t="s">
        <v>219</v>
      </c>
      <c r="S324" s="15" t="s">
        <v>223</v>
      </c>
      <c r="T324" s="15" t="s">
        <v>326</v>
      </c>
      <c r="U324" s="15" t="s">
        <v>219</v>
      </c>
      <c r="V324" t="s">
        <v>265</v>
      </c>
      <c r="W324" t="s">
        <v>225</v>
      </c>
      <c r="X324" t="s">
        <v>265</v>
      </c>
      <c r="Y324" t="s">
        <v>225</v>
      </c>
      <c r="Z324" t="s">
        <v>226</v>
      </c>
      <c r="AA324" t="s">
        <v>219</v>
      </c>
      <c r="AB324" t="s">
        <v>226</v>
      </c>
      <c r="AC324" t="s">
        <v>219</v>
      </c>
      <c r="AD324" s="12" t="s">
        <v>1297</v>
      </c>
      <c r="AE324" t="s">
        <v>227</v>
      </c>
      <c r="AF324" s="12" t="s">
        <v>1297</v>
      </c>
      <c r="AG324" t="s">
        <v>1703</v>
      </c>
      <c r="AH324" t="s">
        <v>228</v>
      </c>
      <c r="AI324" s="12" t="s">
        <v>1297</v>
      </c>
      <c r="AJ324" s="12" t="s">
        <v>1297</v>
      </c>
      <c r="AK324" s="12" t="s">
        <v>1297</v>
      </c>
      <c r="AL324" s="12" t="s">
        <v>1297</v>
      </c>
      <c r="AM324" s="12" t="s">
        <v>1297</v>
      </c>
      <c r="AN324" t="s">
        <v>219</v>
      </c>
      <c r="AO324" t="s">
        <v>219</v>
      </c>
      <c r="AP324" t="s">
        <v>229</v>
      </c>
      <c r="AQ324" t="s">
        <v>230</v>
      </c>
      <c r="AR324" t="s">
        <v>231</v>
      </c>
      <c r="AS324" t="s">
        <v>258</v>
      </c>
      <c r="AT324" t="s">
        <v>220</v>
      </c>
      <c r="AU324" t="s">
        <v>233</v>
      </c>
      <c r="AV324" t="s">
        <v>2020</v>
      </c>
      <c r="AW324" t="s">
        <v>2368</v>
      </c>
      <c r="AX324" t="s">
        <v>1703</v>
      </c>
      <c r="AY324" t="s">
        <v>219</v>
      </c>
      <c r="AZ324" t="s">
        <v>219</v>
      </c>
      <c r="BA324" t="s">
        <v>219</v>
      </c>
      <c r="BB324" t="s">
        <v>219</v>
      </c>
      <c r="BC324" t="s">
        <v>234</v>
      </c>
      <c r="BD324" s="12" t="s">
        <v>1297</v>
      </c>
      <c r="BE324" t="s">
        <v>304</v>
      </c>
      <c r="BF324" t="s">
        <v>1297</v>
      </c>
      <c r="BG324" t="s">
        <v>1297</v>
      </c>
      <c r="BH324" t="s">
        <v>260</v>
      </c>
      <c r="BI324" t="s">
        <v>375</v>
      </c>
      <c r="BJ324" t="s">
        <v>261</v>
      </c>
      <c r="BK324" t="s">
        <v>1297</v>
      </c>
      <c r="BL324" t="s">
        <v>229</v>
      </c>
      <c r="BM324" t="s">
        <v>219</v>
      </c>
      <c r="BN324" t="s">
        <v>377</v>
      </c>
      <c r="BO324" t="s">
        <v>219</v>
      </c>
      <c r="BP324" t="s">
        <v>219</v>
      </c>
      <c r="BQ324" t="s">
        <v>1297</v>
      </c>
      <c r="BR324" t="s">
        <v>279</v>
      </c>
      <c r="BS324" t="s">
        <v>1703</v>
      </c>
      <c r="BT324" t="s">
        <v>1703</v>
      </c>
      <c r="BU324" t="s">
        <v>219</v>
      </c>
      <c r="BV324" t="s">
        <v>241</v>
      </c>
      <c r="BW324" t="s">
        <v>220</v>
      </c>
      <c r="BX324" t="s">
        <v>219</v>
      </c>
      <c r="BY324">
        <v>790339967937</v>
      </c>
      <c r="BZ324" t="s">
        <v>242</v>
      </c>
      <c r="CA324" t="s">
        <v>1703</v>
      </c>
      <c r="CB324" s="14">
        <v>45176.2493334838</v>
      </c>
      <c r="CC324" t="s">
        <v>1703</v>
      </c>
      <c r="CD324" t="s">
        <v>1703</v>
      </c>
      <c r="CE324">
        <f>IFERROR(VLOOKUP(Table2[[#This Row],[Overall Rep Satisfaction]],$CS$2:$CV$21,2,FALSE),"")</f>
        <v>1</v>
      </c>
      <c r="CF324">
        <f>IFERROR(VLOOKUP(Table2[[#This Row],[Overall Rep Satisfaction]],$CS$2:$CV$21,3,FALSE),"")</f>
        <v>0</v>
      </c>
      <c r="CG324">
        <f>IFERROR(VLOOKUP(Table2[[#This Row],[Overall Rep Satisfaction]],$CS$2:$CV$21,4,FALSE),"")</f>
        <v>0</v>
      </c>
      <c r="CH324">
        <f>IFERROR(SUM(Table2[[#This Row],[Promoter]:[Detractor]],),"")</f>
        <v>1</v>
      </c>
      <c r="CI324" t="str">
        <f>TEXT(MONTH(Table2[[#This Row],[Survey Date]]),"##")&amp;" - "&amp;TEXT(Table2[[#This Row],[Survey Date]],"MMMM")</f>
        <v>9 - September</v>
      </c>
      <c r="CJ324" t="str">
        <f>TEXT(Table2[[#This Row],[Survey Date]],"DD-MMMM")</f>
        <v>06-September</v>
      </c>
      <c r="CK324" t="str">
        <f>"WK "&amp;WEEKNUM(Table2[[#This Row],[Survey Date]],1)</f>
        <v>WK 36</v>
      </c>
      <c r="CL324" t="str">
        <f>VLOOKUP(Table2[[#This Row],[ATTUID]],Roster!C:F,4,FALSE)</f>
        <v>Super 8</v>
      </c>
      <c r="CM324" t="str">
        <f>VLOOKUP(Table2[[#This Row],[ATTUID]],Roster!C:J,8,FALSE)</f>
        <v>agent 72</v>
      </c>
      <c r="CN324" t="str">
        <f>VLOOKUP(Table2[[#This Row],[ATTUID]],Roster!C:X,22,FALSE)</f>
        <v>Wave 26</v>
      </c>
      <c r="CO324">
        <f>IF(Table2[[#This Row],[Request Resolved]]="Yes",1,0)</f>
        <v>1</v>
      </c>
      <c r="CP324">
        <f>IF(Table2[[#This Row],[Request Resolved]]="No",1,0)</f>
        <v>0</v>
      </c>
    </row>
    <row r="325" spans="1:94" x14ac:dyDescent="0.25">
      <c r="A325" s="35">
        <v>220206</v>
      </c>
      <c r="B325" s="12" t="s">
        <v>1297</v>
      </c>
      <c r="C325" s="12" t="s">
        <v>1297</v>
      </c>
      <c r="D325" s="12" t="s">
        <v>1297</v>
      </c>
      <c r="E325" t="s">
        <v>1136</v>
      </c>
      <c r="F325" t="s">
        <v>1301</v>
      </c>
      <c r="G325" s="35">
        <v>22512</v>
      </c>
      <c r="H325" t="s">
        <v>219</v>
      </c>
      <c r="I325" s="35">
        <v>257144</v>
      </c>
      <c r="J325" t="s">
        <v>219</v>
      </c>
      <c r="K325" s="14">
        <v>45175.476388888899</v>
      </c>
      <c r="L325" s="14">
        <v>45174.652777777803</v>
      </c>
      <c r="M325" s="15" t="s">
        <v>220</v>
      </c>
      <c r="N325" s="15" t="s">
        <v>229</v>
      </c>
      <c r="O325" s="15" t="s">
        <v>220</v>
      </c>
      <c r="P325" s="15" t="s">
        <v>223</v>
      </c>
      <c r="Q325" s="15" t="s">
        <v>773</v>
      </c>
      <c r="R325" s="15" t="s">
        <v>219</v>
      </c>
      <c r="S325" s="15" t="s">
        <v>223</v>
      </c>
      <c r="T325" s="15" t="s">
        <v>316</v>
      </c>
      <c r="U325" s="15" t="s">
        <v>219</v>
      </c>
      <c r="V325" t="s">
        <v>265</v>
      </c>
      <c r="W325" t="s">
        <v>225</v>
      </c>
      <c r="X325" t="s">
        <v>265</v>
      </c>
      <c r="Y325" t="s">
        <v>225</v>
      </c>
      <c r="Z325" t="s">
        <v>317</v>
      </c>
      <c r="AA325" t="s">
        <v>219</v>
      </c>
      <c r="AB325" t="s">
        <v>317</v>
      </c>
      <c r="AC325" t="s">
        <v>219</v>
      </c>
      <c r="AD325" s="12" t="s">
        <v>1297</v>
      </c>
      <c r="AE325" t="s">
        <v>227</v>
      </c>
      <c r="AF325" s="12" t="s">
        <v>1297</v>
      </c>
      <c r="AG325" t="s">
        <v>1703</v>
      </c>
      <c r="AH325" t="s">
        <v>228</v>
      </c>
      <c r="AI325" s="12" t="s">
        <v>1297</v>
      </c>
      <c r="AJ325" s="12" t="s">
        <v>1297</v>
      </c>
      <c r="AK325" s="12" t="s">
        <v>1297</v>
      </c>
      <c r="AL325" s="12" t="s">
        <v>1297</v>
      </c>
      <c r="AM325" s="12" t="s">
        <v>1297</v>
      </c>
      <c r="AN325" t="s">
        <v>219</v>
      </c>
      <c r="AO325" t="s">
        <v>219</v>
      </c>
      <c r="AP325" t="s">
        <v>229</v>
      </c>
      <c r="AQ325" t="s">
        <v>230</v>
      </c>
      <c r="AR325" t="s">
        <v>231</v>
      </c>
      <c r="AS325" t="s">
        <v>232</v>
      </c>
      <c r="AT325" t="s">
        <v>229</v>
      </c>
      <c r="AU325" t="s">
        <v>233</v>
      </c>
      <c r="AV325" t="s">
        <v>2021</v>
      </c>
      <c r="AW325" t="s">
        <v>219</v>
      </c>
      <c r="AX325" t="s">
        <v>1703</v>
      </c>
      <c r="AY325" t="s">
        <v>219</v>
      </c>
      <c r="AZ325" t="s">
        <v>219</v>
      </c>
      <c r="BA325" t="s">
        <v>219</v>
      </c>
      <c r="BB325" t="s">
        <v>219</v>
      </c>
      <c r="BC325" t="s">
        <v>234</v>
      </c>
      <c r="BD325" s="12" t="s">
        <v>1297</v>
      </c>
      <c r="BE325" t="s">
        <v>267</v>
      </c>
      <c r="BF325" t="s">
        <v>1297</v>
      </c>
      <c r="BG325" t="s">
        <v>1297</v>
      </c>
      <c r="BH325" t="s">
        <v>344</v>
      </c>
      <c r="BI325" t="s">
        <v>345</v>
      </c>
      <c r="BJ325" t="s">
        <v>388</v>
      </c>
      <c r="BK325" t="s">
        <v>1297</v>
      </c>
      <c r="BL325" t="s">
        <v>229</v>
      </c>
      <c r="BM325" t="s">
        <v>219</v>
      </c>
      <c r="BN325" t="s">
        <v>347</v>
      </c>
      <c r="BO325" t="s">
        <v>219</v>
      </c>
      <c r="BP325" t="s">
        <v>219</v>
      </c>
      <c r="BQ325" t="s">
        <v>1297</v>
      </c>
      <c r="BR325" t="s">
        <v>240</v>
      </c>
      <c r="BS325" t="s">
        <v>1703</v>
      </c>
      <c r="BT325" t="s">
        <v>1703</v>
      </c>
      <c r="BU325" t="s">
        <v>219</v>
      </c>
      <c r="BV325" t="s">
        <v>241</v>
      </c>
      <c r="BW325" t="s">
        <v>220</v>
      </c>
      <c r="BX325" t="s">
        <v>219</v>
      </c>
      <c r="BY325">
        <v>800491668971</v>
      </c>
      <c r="BZ325" t="s">
        <v>242</v>
      </c>
      <c r="CA325" t="s">
        <v>1703</v>
      </c>
      <c r="CB325" s="14">
        <v>45176.2493334838</v>
      </c>
      <c r="CC325" t="s">
        <v>1703</v>
      </c>
      <c r="CD325" t="s">
        <v>1703</v>
      </c>
      <c r="CE325">
        <f>IFERROR(VLOOKUP(Table2[[#This Row],[Overall Rep Satisfaction]],$CS$2:$CV$21,2,FALSE),"")</f>
        <v>1</v>
      </c>
      <c r="CF325">
        <f>IFERROR(VLOOKUP(Table2[[#This Row],[Overall Rep Satisfaction]],$CS$2:$CV$21,3,FALSE),"")</f>
        <v>0</v>
      </c>
      <c r="CG325">
        <f>IFERROR(VLOOKUP(Table2[[#This Row],[Overall Rep Satisfaction]],$CS$2:$CV$21,4,FALSE),"")</f>
        <v>0</v>
      </c>
      <c r="CH325">
        <f>IFERROR(SUM(Table2[[#This Row],[Promoter]:[Detractor]],),"")</f>
        <v>1</v>
      </c>
      <c r="CI325" t="str">
        <f>TEXT(MONTH(Table2[[#This Row],[Survey Date]]),"##")&amp;" - "&amp;TEXT(Table2[[#This Row],[Survey Date]],"MMMM")</f>
        <v>9 - September</v>
      </c>
      <c r="CJ325" t="str">
        <f>TEXT(Table2[[#This Row],[Survey Date]],"DD-MMMM")</f>
        <v>06-September</v>
      </c>
      <c r="CK325" t="str">
        <f>"WK "&amp;WEEKNUM(Table2[[#This Row],[Survey Date]],1)</f>
        <v>WK 36</v>
      </c>
      <c r="CL325" t="str">
        <f>VLOOKUP(Table2[[#This Row],[ATTUID]],Roster!C:F,4,FALSE)</f>
        <v>Super 3</v>
      </c>
      <c r="CM325" t="str">
        <f>VLOOKUP(Table2[[#This Row],[ATTUID]],Roster!C:J,8,FALSE)</f>
        <v>agent 4</v>
      </c>
      <c r="CN325" t="str">
        <f>VLOOKUP(Table2[[#This Row],[ATTUID]],Roster!C:X,22,FALSE)</f>
        <v>Wave 10 A</v>
      </c>
      <c r="CO325">
        <f>IF(Table2[[#This Row],[Request Resolved]]="Yes",1,0)</f>
        <v>0</v>
      </c>
      <c r="CP325">
        <f>IF(Table2[[#This Row],[Request Resolved]]="No",1,0)</f>
        <v>1</v>
      </c>
    </row>
    <row r="326" spans="1:94" x14ac:dyDescent="0.25">
      <c r="A326" s="35">
        <v>193206</v>
      </c>
      <c r="B326" s="12" t="s">
        <v>1297</v>
      </c>
      <c r="C326" s="12" t="s">
        <v>1297</v>
      </c>
      <c r="D326" s="12" t="s">
        <v>1297</v>
      </c>
      <c r="E326" t="s">
        <v>1164</v>
      </c>
      <c r="F326" t="s">
        <v>1329</v>
      </c>
      <c r="G326" s="35">
        <v>572601</v>
      </c>
      <c r="H326" t="s">
        <v>219</v>
      </c>
      <c r="I326" s="35">
        <v>852578</v>
      </c>
      <c r="J326" t="s">
        <v>219</v>
      </c>
      <c r="K326" s="14">
        <v>45175.4777777778</v>
      </c>
      <c r="L326" s="14">
        <v>45174.529166666704</v>
      </c>
      <c r="M326" s="15" t="s">
        <v>220</v>
      </c>
      <c r="N326" s="15" t="s">
        <v>220</v>
      </c>
      <c r="O326" s="15" t="s">
        <v>220</v>
      </c>
      <c r="P326" s="15" t="s">
        <v>774</v>
      </c>
      <c r="Q326" s="15" t="s">
        <v>775</v>
      </c>
      <c r="R326" s="15" t="s">
        <v>219</v>
      </c>
      <c r="S326" s="15" t="s">
        <v>223</v>
      </c>
      <c r="T326" s="15" t="s">
        <v>221</v>
      </c>
      <c r="U326" s="15" t="s">
        <v>219</v>
      </c>
      <c r="V326" t="s">
        <v>219</v>
      </c>
      <c r="W326" t="s">
        <v>225</v>
      </c>
      <c r="X326" t="s">
        <v>219</v>
      </c>
      <c r="Y326" t="s">
        <v>225</v>
      </c>
      <c r="Z326" t="s">
        <v>226</v>
      </c>
      <c r="AA326" t="s">
        <v>219</v>
      </c>
      <c r="AB326" t="s">
        <v>226</v>
      </c>
      <c r="AC326" t="s">
        <v>219</v>
      </c>
      <c r="AD326" s="12" t="s">
        <v>1297</v>
      </c>
      <c r="AE326" t="s">
        <v>227</v>
      </c>
      <c r="AF326" s="12" t="s">
        <v>1297</v>
      </c>
      <c r="AG326" t="s">
        <v>1703</v>
      </c>
      <c r="AH326" t="s">
        <v>228</v>
      </c>
      <c r="AI326" s="12" t="s">
        <v>1297</v>
      </c>
      <c r="AJ326" s="12" t="s">
        <v>1297</v>
      </c>
      <c r="AK326" s="12" t="s">
        <v>1297</v>
      </c>
      <c r="AL326" s="12" t="s">
        <v>1297</v>
      </c>
      <c r="AM326" s="12" t="s">
        <v>1297</v>
      </c>
      <c r="AN326" t="s">
        <v>219</v>
      </c>
      <c r="AO326" t="s">
        <v>219</v>
      </c>
      <c r="AP326" t="s">
        <v>229</v>
      </c>
      <c r="AQ326" t="s">
        <v>230</v>
      </c>
      <c r="AR326" t="s">
        <v>273</v>
      </c>
      <c r="AS326" t="s">
        <v>528</v>
      </c>
      <c r="AT326" t="s">
        <v>220</v>
      </c>
      <c r="AU326" t="s">
        <v>233</v>
      </c>
      <c r="AV326" t="s">
        <v>2022</v>
      </c>
      <c r="AW326" t="s">
        <v>219</v>
      </c>
      <c r="AX326" t="s">
        <v>1703</v>
      </c>
      <c r="AY326" t="s">
        <v>219</v>
      </c>
      <c r="AZ326" t="s">
        <v>219</v>
      </c>
      <c r="BA326" t="s">
        <v>219</v>
      </c>
      <c r="BB326" t="s">
        <v>219</v>
      </c>
      <c r="BC326" t="s">
        <v>234</v>
      </c>
      <c r="BD326" s="12" t="s">
        <v>1297</v>
      </c>
      <c r="BE326" t="s">
        <v>451</v>
      </c>
      <c r="BF326" t="s">
        <v>1297</v>
      </c>
      <c r="BG326" t="s">
        <v>1297</v>
      </c>
      <c r="BH326" t="s">
        <v>236</v>
      </c>
      <c r="BI326" t="s">
        <v>237</v>
      </c>
      <c r="BJ326" t="s">
        <v>353</v>
      </c>
      <c r="BK326" t="s">
        <v>1297</v>
      </c>
      <c r="BL326" t="s">
        <v>229</v>
      </c>
      <c r="BM326" t="s">
        <v>219</v>
      </c>
      <c r="BN326" t="s">
        <v>239</v>
      </c>
      <c r="BO326" t="s">
        <v>219</v>
      </c>
      <c r="BP326" t="s">
        <v>219</v>
      </c>
      <c r="BQ326" t="s">
        <v>1297</v>
      </c>
      <c r="BR326" t="s">
        <v>240</v>
      </c>
      <c r="BS326" t="s">
        <v>1703</v>
      </c>
      <c r="BT326" t="s">
        <v>1703</v>
      </c>
      <c r="BU326" t="s">
        <v>219</v>
      </c>
      <c r="BV326" t="s">
        <v>241</v>
      </c>
      <c r="BW326" t="s">
        <v>220</v>
      </c>
      <c r="BX326" t="s">
        <v>219</v>
      </c>
      <c r="BY326">
        <v>790528040568</v>
      </c>
      <c r="BZ326" t="s">
        <v>242</v>
      </c>
      <c r="CA326" t="s">
        <v>1703</v>
      </c>
      <c r="CB326" s="14">
        <v>45176.2493334838</v>
      </c>
      <c r="CC326" t="s">
        <v>1703</v>
      </c>
      <c r="CD326" t="s">
        <v>1703</v>
      </c>
      <c r="CE326">
        <f>IFERROR(VLOOKUP(Table2[[#This Row],[Overall Rep Satisfaction]],$CS$2:$CV$21,2,FALSE),"")</f>
        <v>1</v>
      </c>
      <c r="CF326">
        <f>IFERROR(VLOOKUP(Table2[[#This Row],[Overall Rep Satisfaction]],$CS$2:$CV$21,3,FALSE),"")</f>
        <v>0</v>
      </c>
      <c r="CG326">
        <f>IFERROR(VLOOKUP(Table2[[#This Row],[Overall Rep Satisfaction]],$CS$2:$CV$21,4,FALSE),"")</f>
        <v>0</v>
      </c>
      <c r="CH326">
        <f>IFERROR(SUM(Table2[[#This Row],[Promoter]:[Detractor]],),"")</f>
        <v>1</v>
      </c>
      <c r="CI326" t="str">
        <f>TEXT(MONTH(Table2[[#This Row],[Survey Date]]),"##")&amp;" - "&amp;TEXT(Table2[[#This Row],[Survey Date]],"MMMM")</f>
        <v>9 - September</v>
      </c>
      <c r="CJ326" t="str">
        <f>TEXT(Table2[[#This Row],[Survey Date]],"DD-MMMM")</f>
        <v>06-September</v>
      </c>
      <c r="CK326" t="str">
        <f>"WK "&amp;WEEKNUM(Table2[[#This Row],[Survey Date]],1)</f>
        <v>WK 36</v>
      </c>
      <c r="CL326" t="str">
        <f>VLOOKUP(Table2[[#This Row],[ATTUID]],Roster!C:F,4,FALSE)</f>
        <v>Super 8</v>
      </c>
      <c r="CM326" t="str">
        <f>VLOOKUP(Table2[[#This Row],[ATTUID]],Roster!C:J,8,FALSE)</f>
        <v>agent 32</v>
      </c>
      <c r="CN326" t="str">
        <f>VLOOKUP(Table2[[#This Row],[ATTUID]],Roster!C:X,22,FALSE)</f>
        <v>Wave 18</v>
      </c>
      <c r="CO326">
        <f>IF(Table2[[#This Row],[Request Resolved]]="Yes",1,0)</f>
        <v>1</v>
      </c>
      <c r="CP326">
        <f>IF(Table2[[#This Row],[Request Resolved]]="No",1,0)</f>
        <v>0</v>
      </c>
    </row>
    <row r="327" spans="1:94" x14ac:dyDescent="0.25">
      <c r="A327" s="35">
        <v>211206</v>
      </c>
      <c r="B327" s="12" t="s">
        <v>1297</v>
      </c>
      <c r="C327" s="12" t="s">
        <v>1297</v>
      </c>
      <c r="D327" s="12" t="s">
        <v>1297</v>
      </c>
      <c r="E327" t="s">
        <v>1255</v>
      </c>
      <c r="F327" t="s">
        <v>1425</v>
      </c>
      <c r="G327" s="35">
        <v>308913</v>
      </c>
      <c r="H327" t="s">
        <v>219</v>
      </c>
      <c r="I327" s="35">
        <v>912276</v>
      </c>
      <c r="J327" t="s">
        <v>219</v>
      </c>
      <c r="K327" s="14">
        <v>45175.4777777778</v>
      </c>
      <c r="L327" s="14">
        <v>45174.627083333296</v>
      </c>
      <c r="M327" s="15" t="s">
        <v>220</v>
      </c>
      <c r="N327" s="15" t="s">
        <v>229</v>
      </c>
      <c r="O327" s="15" t="s">
        <v>220</v>
      </c>
      <c r="P327" s="15" t="s">
        <v>776</v>
      </c>
      <c r="Q327" s="15" t="s">
        <v>777</v>
      </c>
      <c r="R327" s="15" t="s">
        <v>219</v>
      </c>
      <c r="S327" s="15" t="s">
        <v>244</v>
      </c>
      <c r="T327" s="15" t="s">
        <v>316</v>
      </c>
      <c r="U327" s="15" t="s">
        <v>219</v>
      </c>
      <c r="V327" t="s">
        <v>246</v>
      </c>
      <c r="W327" t="s">
        <v>246</v>
      </c>
      <c r="X327" t="s">
        <v>246</v>
      </c>
      <c r="Y327" t="s">
        <v>246</v>
      </c>
      <c r="Z327" t="s">
        <v>317</v>
      </c>
      <c r="AA327" t="s">
        <v>219</v>
      </c>
      <c r="AB327" t="s">
        <v>317</v>
      </c>
      <c r="AC327" t="s">
        <v>219</v>
      </c>
      <c r="AD327" s="12" t="s">
        <v>1297</v>
      </c>
      <c r="AE327" t="s">
        <v>227</v>
      </c>
      <c r="AF327" s="12" t="s">
        <v>1297</v>
      </c>
      <c r="AG327" t="s">
        <v>1703</v>
      </c>
      <c r="AH327" t="s">
        <v>228</v>
      </c>
      <c r="AI327" s="12" t="s">
        <v>1297</v>
      </c>
      <c r="AJ327" s="12" t="s">
        <v>1297</v>
      </c>
      <c r="AK327" s="12" t="s">
        <v>1297</v>
      </c>
      <c r="AL327" s="12" t="s">
        <v>1297</v>
      </c>
      <c r="AM327" s="12" t="s">
        <v>1297</v>
      </c>
      <c r="AN327" t="s">
        <v>219</v>
      </c>
      <c r="AO327" t="s">
        <v>219</v>
      </c>
      <c r="AP327" t="s">
        <v>229</v>
      </c>
      <c r="AQ327" t="s">
        <v>230</v>
      </c>
      <c r="AR327" t="s">
        <v>231</v>
      </c>
      <c r="AS327" t="s">
        <v>374</v>
      </c>
      <c r="AT327" t="s">
        <v>229</v>
      </c>
      <c r="AU327" t="s">
        <v>233</v>
      </c>
      <c r="AV327" t="s">
        <v>2023</v>
      </c>
      <c r="AW327" t="s">
        <v>2368</v>
      </c>
      <c r="AX327" t="s">
        <v>1703</v>
      </c>
      <c r="AY327" t="s">
        <v>219</v>
      </c>
      <c r="AZ327" t="s">
        <v>219</v>
      </c>
      <c r="BA327" t="s">
        <v>219</v>
      </c>
      <c r="BB327" t="s">
        <v>219</v>
      </c>
      <c r="BC327" t="s">
        <v>234</v>
      </c>
      <c r="BD327" s="12" t="s">
        <v>1297</v>
      </c>
      <c r="BE327" t="s">
        <v>235</v>
      </c>
      <c r="BF327" t="s">
        <v>1297</v>
      </c>
      <c r="BG327" t="s">
        <v>1297</v>
      </c>
      <c r="BH327" t="s">
        <v>236</v>
      </c>
      <c r="BI327" t="s">
        <v>760</v>
      </c>
      <c r="BJ327" t="s">
        <v>376</v>
      </c>
      <c r="BK327" t="s">
        <v>1297</v>
      </c>
      <c r="BL327" t="s">
        <v>229</v>
      </c>
      <c r="BM327" t="s">
        <v>219</v>
      </c>
      <c r="BN327" t="s">
        <v>252</v>
      </c>
      <c r="BO327" t="s">
        <v>219</v>
      </c>
      <c r="BP327" t="s">
        <v>219</v>
      </c>
      <c r="BQ327" t="s">
        <v>1297</v>
      </c>
      <c r="BR327" t="s">
        <v>296</v>
      </c>
      <c r="BS327" t="s">
        <v>1703</v>
      </c>
      <c r="BT327" t="s">
        <v>1703</v>
      </c>
      <c r="BU327" t="s">
        <v>219</v>
      </c>
      <c r="BV327" t="s">
        <v>241</v>
      </c>
      <c r="BW327" t="s">
        <v>220</v>
      </c>
      <c r="BX327" t="s">
        <v>219</v>
      </c>
      <c r="BY327">
        <v>790007245639</v>
      </c>
      <c r="BZ327" t="s">
        <v>242</v>
      </c>
      <c r="CA327" t="s">
        <v>1703</v>
      </c>
      <c r="CB327" s="14">
        <v>45176.2493334838</v>
      </c>
      <c r="CC327" t="s">
        <v>1703</v>
      </c>
      <c r="CD327" t="s">
        <v>1703</v>
      </c>
      <c r="CE327">
        <f>IFERROR(VLOOKUP(Table2[[#This Row],[Overall Rep Satisfaction]],$CS$2:$CV$21,2,FALSE),"")</f>
        <v>0</v>
      </c>
      <c r="CF327">
        <f>IFERROR(VLOOKUP(Table2[[#This Row],[Overall Rep Satisfaction]],$CS$2:$CV$21,3,FALSE),"")</f>
        <v>0</v>
      </c>
      <c r="CG327">
        <f>IFERROR(VLOOKUP(Table2[[#This Row],[Overall Rep Satisfaction]],$CS$2:$CV$21,4,FALSE),"")</f>
        <v>1</v>
      </c>
      <c r="CH327">
        <f>IFERROR(SUM(Table2[[#This Row],[Promoter]:[Detractor]],),"")</f>
        <v>1</v>
      </c>
      <c r="CI327" t="str">
        <f>TEXT(MONTH(Table2[[#This Row],[Survey Date]]),"##")&amp;" - "&amp;TEXT(Table2[[#This Row],[Survey Date]],"MMMM")</f>
        <v>9 - September</v>
      </c>
      <c r="CJ327" t="str">
        <f>TEXT(Table2[[#This Row],[Survey Date]],"DD-MMMM")</f>
        <v>06-September</v>
      </c>
      <c r="CK327" t="str">
        <f>"WK "&amp;WEEKNUM(Table2[[#This Row],[Survey Date]],1)</f>
        <v>WK 36</v>
      </c>
      <c r="CL327" t="str">
        <f>VLOOKUP(Table2[[#This Row],[ATTUID]],Roster!C:F,4,FALSE)</f>
        <v>Super 12</v>
      </c>
      <c r="CM327" t="str">
        <f>VLOOKUP(Table2[[#This Row],[ATTUID]],Roster!C:J,8,FALSE)</f>
        <v>agent 128</v>
      </c>
      <c r="CN327" t="str">
        <f>VLOOKUP(Table2[[#This Row],[ATTUID]],Roster!C:X,22,FALSE)</f>
        <v>Wave 30</v>
      </c>
      <c r="CO327">
        <f>IF(Table2[[#This Row],[Request Resolved]]="Yes",1,0)</f>
        <v>0</v>
      </c>
      <c r="CP327">
        <f>IF(Table2[[#This Row],[Request Resolved]]="No",1,0)</f>
        <v>1</v>
      </c>
    </row>
    <row r="328" spans="1:94" x14ac:dyDescent="0.25">
      <c r="A328" s="35">
        <v>202206</v>
      </c>
      <c r="B328" s="12" t="s">
        <v>1297</v>
      </c>
      <c r="C328" s="12" t="s">
        <v>1297</v>
      </c>
      <c r="D328" s="12" t="s">
        <v>1297</v>
      </c>
      <c r="E328" t="s">
        <v>1260</v>
      </c>
      <c r="F328" t="s">
        <v>1431</v>
      </c>
      <c r="G328" s="35">
        <v>404314</v>
      </c>
      <c r="H328" t="s">
        <v>219</v>
      </c>
      <c r="I328" s="35">
        <v>289383</v>
      </c>
      <c r="J328" t="s">
        <v>219</v>
      </c>
      <c r="K328" s="14">
        <v>45175.478472222203</v>
      </c>
      <c r="L328" s="14">
        <v>45174.40625</v>
      </c>
      <c r="M328" s="15" t="s">
        <v>220</v>
      </c>
      <c r="N328" s="15" t="s">
        <v>220</v>
      </c>
      <c r="O328" s="15" t="s">
        <v>220</v>
      </c>
      <c r="P328" s="15" t="s">
        <v>778</v>
      </c>
      <c r="Q328" s="15" t="s">
        <v>219</v>
      </c>
      <c r="R328" s="15" t="s">
        <v>219</v>
      </c>
      <c r="S328" s="15" t="s">
        <v>316</v>
      </c>
      <c r="T328" s="15" t="s">
        <v>219</v>
      </c>
      <c r="U328" s="15" t="s">
        <v>219</v>
      </c>
      <c r="V328" t="s">
        <v>219</v>
      </c>
      <c r="W328" t="s">
        <v>263</v>
      </c>
      <c r="X328" t="s">
        <v>219</v>
      </c>
      <c r="Y328" t="s">
        <v>263</v>
      </c>
      <c r="Z328" t="s">
        <v>219</v>
      </c>
      <c r="AA328" t="s">
        <v>219</v>
      </c>
      <c r="AB328" t="s">
        <v>219</v>
      </c>
      <c r="AC328" t="s">
        <v>219</v>
      </c>
      <c r="AD328" s="12" t="s">
        <v>1297</v>
      </c>
      <c r="AE328" t="s">
        <v>227</v>
      </c>
      <c r="AF328" s="12" t="s">
        <v>1297</v>
      </c>
      <c r="AG328" t="s">
        <v>1703</v>
      </c>
      <c r="AH328" t="s">
        <v>228</v>
      </c>
      <c r="AI328" s="12" t="s">
        <v>1297</v>
      </c>
      <c r="AJ328" s="12" t="s">
        <v>1297</v>
      </c>
      <c r="AK328" s="12" t="s">
        <v>1297</v>
      </c>
      <c r="AL328" s="12" t="s">
        <v>1297</v>
      </c>
      <c r="AM328" s="12" t="s">
        <v>1297</v>
      </c>
      <c r="AN328" t="s">
        <v>219</v>
      </c>
      <c r="AO328" t="s">
        <v>219</v>
      </c>
      <c r="AP328" t="s">
        <v>229</v>
      </c>
      <c r="AQ328" t="s">
        <v>230</v>
      </c>
      <c r="AR328" t="s">
        <v>231</v>
      </c>
      <c r="AS328" t="s">
        <v>403</v>
      </c>
      <c r="AT328" t="s">
        <v>220</v>
      </c>
      <c r="AU328" t="s">
        <v>233</v>
      </c>
      <c r="AV328" t="s">
        <v>2024</v>
      </c>
      <c r="AW328" t="s">
        <v>219</v>
      </c>
      <c r="AX328" t="s">
        <v>1703</v>
      </c>
      <c r="AY328" t="s">
        <v>219</v>
      </c>
      <c r="AZ328" t="s">
        <v>219</v>
      </c>
      <c r="BA328" t="s">
        <v>219</v>
      </c>
      <c r="BB328" t="s">
        <v>219</v>
      </c>
      <c r="BC328" t="s">
        <v>234</v>
      </c>
      <c r="BD328" s="12" t="s">
        <v>1297</v>
      </c>
      <c r="BE328" t="s">
        <v>267</v>
      </c>
      <c r="BF328" t="s">
        <v>1297</v>
      </c>
      <c r="BG328" t="s">
        <v>1297</v>
      </c>
      <c r="BH328" t="s">
        <v>305</v>
      </c>
      <c r="BI328" t="s">
        <v>357</v>
      </c>
      <c r="BJ328" t="s">
        <v>404</v>
      </c>
      <c r="BK328" t="s">
        <v>1297</v>
      </c>
      <c r="BL328" t="s">
        <v>229</v>
      </c>
      <c r="BM328" t="s">
        <v>219</v>
      </c>
      <c r="BN328" t="s">
        <v>360</v>
      </c>
      <c r="BO328" t="s">
        <v>219</v>
      </c>
      <c r="BP328" t="s">
        <v>219</v>
      </c>
      <c r="BQ328" t="s">
        <v>1297</v>
      </c>
      <c r="BR328" t="s">
        <v>253</v>
      </c>
      <c r="BS328" t="s">
        <v>1703</v>
      </c>
      <c r="BT328" t="s">
        <v>1703</v>
      </c>
      <c r="BU328" t="s">
        <v>219</v>
      </c>
      <c r="BV328" t="s">
        <v>241</v>
      </c>
      <c r="BW328" t="s">
        <v>220</v>
      </c>
      <c r="BX328" t="s">
        <v>219</v>
      </c>
      <c r="BY328">
        <v>800953025145</v>
      </c>
      <c r="BZ328" t="s">
        <v>242</v>
      </c>
      <c r="CA328" t="s">
        <v>1703</v>
      </c>
      <c r="CB328" s="14">
        <v>45177.246585763904</v>
      </c>
      <c r="CC328" t="s">
        <v>1703</v>
      </c>
      <c r="CD328" t="s">
        <v>1703</v>
      </c>
      <c r="CE328">
        <f>IFERROR(VLOOKUP(Table2[[#This Row],[Overall Rep Satisfaction]],$CS$2:$CV$21,2,FALSE),"")</f>
        <v>0</v>
      </c>
      <c r="CF328">
        <f>IFERROR(VLOOKUP(Table2[[#This Row],[Overall Rep Satisfaction]],$CS$2:$CV$21,3,FALSE),"")</f>
        <v>0</v>
      </c>
      <c r="CG328">
        <f>IFERROR(VLOOKUP(Table2[[#This Row],[Overall Rep Satisfaction]],$CS$2:$CV$21,4,FALSE),"")</f>
        <v>1</v>
      </c>
      <c r="CH328">
        <f>IFERROR(SUM(Table2[[#This Row],[Promoter]:[Detractor]],),"")</f>
        <v>1</v>
      </c>
      <c r="CI328" t="str">
        <f>TEXT(MONTH(Table2[[#This Row],[Survey Date]]),"##")&amp;" - "&amp;TEXT(Table2[[#This Row],[Survey Date]],"MMMM")</f>
        <v>9 - September</v>
      </c>
      <c r="CJ328" t="str">
        <f>TEXT(Table2[[#This Row],[Survey Date]],"DD-MMMM")</f>
        <v>06-September</v>
      </c>
      <c r="CK328" t="str">
        <f>"WK "&amp;WEEKNUM(Table2[[#This Row],[Survey Date]],1)</f>
        <v>WK 36</v>
      </c>
      <c r="CL328" t="str">
        <f>VLOOKUP(Table2[[#This Row],[ATTUID]],Roster!C:F,4,FALSE)</f>
        <v>Super 3</v>
      </c>
      <c r="CM328" t="str">
        <f>VLOOKUP(Table2[[#This Row],[ATTUID]],Roster!C:J,8,FALSE)</f>
        <v>agent 134</v>
      </c>
      <c r="CN328" t="str">
        <f>VLOOKUP(Table2[[#This Row],[ATTUID]],Roster!C:X,22,FALSE)</f>
        <v>Wave 31</v>
      </c>
      <c r="CO328">
        <f>IF(Table2[[#This Row],[Request Resolved]]="Yes",1,0)</f>
        <v>0</v>
      </c>
      <c r="CP328">
        <f>IF(Table2[[#This Row],[Request Resolved]]="No",1,0)</f>
        <v>0</v>
      </c>
    </row>
    <row r="329" spans="1:94" x14ac:dyDescent="0.25">
      <c r="A329" s="35">
        <v>139206</v>
      </c>
      <c r="B329" s="12" t="s">
        <v>1297</v>
      </c>
      <c r="C329" s="12" t="s">
        <v>1297</v>
      </c>
      <c r="D329" s="12" t="s">
        <v>1297</v>
      </c>
      <c r="E329" t="s">
        <v>1192</v>
      </c>
      <c r="F329" t="s">
        <v>1357</v>
      </c>
      <c r="G329" s="35">
        <v>570662</v>
      </c>
      <c r="H329" t="s">
        <v>219</v>
      </c>
      <c r="I329" s="35">
        <v>112578</v>
      </c>
      <c r="J329" t="s">
        <v>219</v>
      </c>
      <c r="K329" s="14">
        <v>45175.479166666701</v>
      </c>
      <c r="L329" s="14">
        <v>45174.890972222202</v>
      </c>
      <c r="M329" s="15" t="s">
        <v>220</v>
      </c>
      <c r="N329" s="15" t="s">
        <v>229</v>
      </c>
      <c r="O329" s="15" t="s">
        <v>220</v>
      </c>
      <c r="P329" s="15" t="s">
        <v>316</v>
      </c>
      <c r="Q329" s="15" t="s">
        <v>219</v>
      </c>
      <c r="R329" s="15" t="s">
        <v>219</v>
      </c>
      <c r="S329" s="15" t="s">
        <v>221</v>
      </c>
      <c r="T329" s="15" t="s">
        <v>316</v>
      </c>
      <c r="U329" s="15" t="s">
        <v>219</v>
      </c>
      <c r="V329" t="s">
        <v>263</v>
      </c>
      <c r="W329" t="s">
        <v>254</v>
      </c>
      <c r="X329" t="s">
        <v>263</v>
      </c>
      <c r="Y329" t="s">
        <v>254</v>
      </c>
      <c r="Z329" t="s">
        <v>317</v>
      </c>
      <c r="AA329" t="s">
        <v>219</v>
      </c>
      <c r="AB329" t="s">
        <v>317</v>
      </c>
      <c r="AC329" t="s">
        <v>219</v>
      </c>
      <c r="AD329" s="12" t="s">
        <v>1297</v>
      </c>
      <c r="AE329" t="s">
        <v>227</v>
      </c>
      <c r="AF329" s="12" t="s">
        <v>1297</v>
      </c>
      <c r="AG329" t="s">
        <v>1703</v>
      </c>
      <c r="AH329" t="s">
        <v>228</v>
      </c>
      <c r="AI329" s="12" t="s">
        <v>1297</v>
      </c>
      <c r="AJ329" s="12" t="s">
        <v>1297</v>
      </c>
      <c r="AK329" s="12" t="s">
        <v>1297</v>
      </c>
      <c r="AL329" s="12" t="s">
        <v>1297</v>
      </c>
      <c r="AM329" s="12" t="s">
        <v>1297</v>
      </c>
      <c r="AN329" t="s">
        <v>219</v>
      </c>
      <c r="AO329" t="s">
        <v>219</v>
      </c>
      <c r="AP329" t="s">
        <v>229</v>
      </c>
      <c r="AQ329" t="s">
        <v>230</v>
      </c>
      <c r="AR329" t="s">
        <v>273</v>
      </c>
      <c r="AS329" t="s">
        <v>528</v>
      </c>
      <c r="AT329" t="s">
        <v>229</v>
      </c>
      <c r="AU329" t="s">
        <v>233</v>
      </c>
      <c r="AV329" t="s">
        <v>1850</v>
      </c>
      <c r="AW329" t="s">
        <v>219</v>
      </c>
      <c r="AX329" t="s">
        <v>1703</v>
      </c>
      <c r="AY329" t="s">
        <v>219</v>
      </c>
      <c r="AZ329" t="s">
        <v>219</v>
      </c>
      <c r="BA329" t="s">
        <v>219</v>
      </c>
      <c r="BB329" t="s">
        <v>219</v>
      </c>
      <c r="BC329" t="s">
        <v>234</v>
      </c>
      <c r="BD329" s="12" t="s">
        <v>1297</v>
      </c>
      <c r="BE329" t="s">
        <v>304</v>
      </c>
      <c r="BF329" t="s">
        <v>1297</v>
      </c>
      <c r="BG329" t="s">
        <v>1297</v>
      </c>
      <c r="BH329" t="s">
        <v>305</v>
      </c>
      <c r="BI329" t="s">
        <v>406</v>
      </c>
      <c r="BJ329" t="s">
        <v>353</v>
      </c>
      <c r="BK329" t="s">
        <v>1297</v>
      </c>
      <c r="BL329" t="s">
        <v>229</v>
      </c>
      <c r="BM329" t="s">
        <v>219</v>
      </c>
      <c r="BN329" t="s">
        <v>407</v>
      </c>
      <c r="BO329" t="s">
        <v>219</v>
      </c>
      <c r="BP329" t="s">
        <v>219</v>
      </c>
      <c r="BQ329" t="s">
        <v>1297</v>
      </c>
      <c r="BR329" t="s">
        <v>279</v>
      </c>
      <c r="BS329" t="s">
        <v>1703</v>
      </c>
      <c r="BT329" t="s">
        <v>1703</v>
      </c>
      <c r="BU329" t="s">
        <v>219</v>
      </c>
      <c r="BV329" t="s">
        <v>241</v>
      </c>
      <c r="BW329" t="s">
        <v>220</v>
      </c>
      <c r="BX329" t="s">
        <v>219</v>
      </c>
      <c r="BY329">
        <v>801162423965</v>
      </c>
      <c r="BZ329" t="s">
        <v>242</v>
      </c>
      <c r="CA329" t="s">
        <v>1703</v>
      </c>
      <c r="CB329" s="14">
        <v>45177.246585763904</v>
      </c>
      <c r="CC329" t="s">
        <v>1703</v>
      </c>
      <c r="CD329" t="s">
        <v>1703</v>
      </c>
      <c r="CE329">
        <f>IFERROR(VLOOKUP(Table2[[#This Row],[Overall Rep Satisfaction]],$CS$2:$CV$21,2,FALSE),"")</f>
        <v>0</v>
      </c>
      <c r="CF329">
        <f>IFERROR(VLOOKUP(Table2[[#This Row],[Overall Rep Satisfaction]],$CS$2:$CV$21,3,FALSE),"")</f>
        <v>0</v>
      </c>
      <c r="CG329">
        <f>IFERROR(VLOOKUP(Table2[[#This Row],[Overall Rep Satisfaction]],$CS$2:$CV$21,4,FALSE),"")</f>
        <v>1</v>
      </c>
      <c r="CH329">
        <f>IFERROR(SUM(Table2[[#This Row],[Promoter]:[Detractor]],),"")</f>
        <v>1</v>
      </c>
      <c r="CI329" t="str">
        <f>TEXT(MONTH(Table2[[#This Row],[Survey Date]]),"##")&amp;" - "&amp;TEXT(Table2[[#This Row],[Survey Date]],"MMMM")</f>
        <v>9 - September</v>
      </c>
      <c r="CJ329" t="str">
        <f>TEXT(Table2[[#This Row],[Survey Date]],"DD-MMMM")</f>
        <v>06-September</v>
      </c>
      <c r="CK329" t="str">
        <f>"WK "&amp;WEEKNUM(Table2[[#This Row],[Survey Date]],1)</f>
        <v>WK 36</v>
      </c>
      <c r="CL329" t="str">
        <f>VLOOKUP(Table2[[#This Row],[ATTUID]],Roster!C:F,4,FALSE)</f>
        <v>Super 5</v>
      </c>
      <c r="CM329" t="str">
        <f>VLOOKUP(Table2[[#This Row],[ATTUID]],Roster!C:J,8,FALSE)</f>
        <v>agent 60</v>
      </c>
      <c r="CN329" t="str">
        <f>VLOOKUP(Table2[[#This Row],[ATTUID]],Roster!C:X,22,FALSE)</f>
        <v>Wave 25</v>
      </c>
      <c r="CO329">
        <f>IF(Table2[[#This Row],[Request Resolved]]="Yes",1,0)</f>
        <v>0</v>
      </c>
      <c r="CP329">
        <f>IF(Table2[[#This Row],[Request Resolved]]="No",1,0)</f>
        <v>1</v>
      </c>
    </row>
    <row r="330" spans="1:94" x14ac:dyDescent="0.25">
      <c r="A330" s="35">
        <v>186206</v>
      </c>
      <c r="B330" s="12" t="s">
        <v>1297</v>
      </c>
      <c r="C330" s="12" t="s">
        <v>1297</v>
      </c>
      <c r="D330" s="12" t="s">
        <v>1297</v>
      </c>
      <c r="E330" t="s">
        <v>1193</v>
      </c>
      <c r="F330" t="s">
        <v>1358</v>
      </c>
      <c r="G330" s="35">
        <v>204417</v>
      </c>
      <c r="H330" t="s">
        <v>219</v>
      </c>
      <c r="I330" s="35">
        <v>879276</v>
      </c>
      <c r="J330" t="s">
        <v>219</v>
      </c>
      <c r="K330" s="14">
        <v>45175.479861111096</v>
      </c>
      <c r="L330" s="14">
        <v>45174.563888888901</v>
      </c>
      <c r="M330" s="15" t="s">
        <v>220</v>
      </c>
      <c r="N330" s="15" t="s">
        <v>220</v>
      </c>
      <c r="O330" s="15" t="s">
        <v>220</v>
      </c>
      <c r="P330" s="15" t="s">
        <v>779</v>
      </c>
      <c r="Q330" s="15" t="s">
        <v>219</v>
      </c>
      <c r="R330" s="15" t="s">
        <v>219</v>
      </c>
      <c r="S330" s="15" t="s">
        <v>223</v>
      </c>
      <c r="T330" s="15" t="s">
        <v>221</v>
      </c>
      <c r="U330" s="15" t="s">
        <v>219</v>
      </c>
      <c r="V330" t="s">
        <v>265</v>
      </c>
      <c r="W330" t="s">
        <v>225</v>
      </c>
      <c r="X330" t="s">
        <v>265</v>
      </c>
      <c r="Y330" t="s">
        <v>225</v>
      </c>
      <c r="Z330" t="s">
        <v>226</v>
      </c>
      <c r="AA330" t="s">
        <v>219</v>
      </c>
      <c r="AB330" t="s">
        <v>226</v>
      </c>
      <c r="AC330" t="s">
        <v>219</v>
      </c>
      <c r="AD330" s="12" t="s">
        <v>1297</v>
      </c>
      <c r="AE330" t="s">
        <v>227</v>
      </c>
      <c r="AF330" s="12" t="s">
        <v>1297</v>
      </c>
      <c r="AG330" t="s">
        <v>1703</v>
      </c>
      <c r="AH330" t="s">
        <v>228</v>
      </c>
      <c r="AI330" s="12" t="s">
        <v>1297</v>
      </c>
      <c r="AJ330" s="12" t="s">
        <v>1297</v>
      </c>
      <c r="AK330" s="12" t="s">
        <v>1297</v>
      </c>
      <c r="AL330" s="12" t="s">
        <v>1297</v>
      </c>
      <c r="AM330" s="12" t="s">
        <v>1297</v>
      </c>
      <c r="AN330" t="s">
        <v>219</v>
      </c>
      <c r="AO330" t="s">
        <v>219</v>
      </c>
      <c r="AP330" t="s">
        <v>229</v>
      </c>
      <c r="AQ330" t="s">
        <v>230</v>
      </c>
      <c r="AR330" t="s">
        <v>231</v>
      </c>
      <c r="AS330" t="s">
        <v>403</v>
      </c>
      <c r="AT330" t="s">
        <v>220</v>
      </c>
      <c r="AU330" t="s">
        <v>233</v>
      </c>
      <c r="AV330" t="s">
        <v>2025</v>
      </c>
      <c r="AW330" t="s">
        <v>219</v>
      </c>
      <c r="AX330" t="s">
        <v>1703</v>
      </c>
      <c r="AY330" t="s">
        <v>219</v>
      </c>
      <c r="AZ330" t="s">
        <v>219</v>
      </c>
      <c r="BA330" t="s">
        <v>219</v>
      </c>
      <c r="BB330" t="s">
        <v>219</v>
      </c>
      <c r="BC330" t="s">
        <v>234</v>
      </c>
      <c r="BD330" s="12" t="s">
        <v>1297</v>
      </c>
      <c r="BE330" t="s">
        <v>259</v>
      </c>
      <c r="BF330" t="s">
        <v>1297</v>
      </c>
      <c r="BG330" t="s">
        <v>1297</v>
      </c>
      <c r="BH330" t="s">
        <v>260</v>
      </c>
      <c r="BI330" t="s">
        <v>375</v>
      </c>
      <c r="BJ330" t="s">
        <v>376</v>
      </c>
      <c r="BK330" t="s">
        <v>1297</v>
      </c>
      <c r="BL330" t="s">
        <v>229</v>
      </c>
      <c r="BM330" t="s">
        <v>219</v>
      </c>
      <c r="BN330" t="s">
        <v>377</v>
      </c>
      <c r="BO330" t="s">
        <v>219</v>
      </c>
      <c r="BP330" t="s">
        <v>219</v>
      </c>
      <c r="BQ330" t="s">
        <v>1297</v>
      </c>
      <c r="BR330" t="s">
        <v>279</v>
      </c>
      <c r="BS330" t="s">
        <v>1703</v>
      </c>
      <c r="BT330" t="s">
        <v>1703</v>
      </c>
      <c r="BU330" t="s">
        <v>219</v>
      </c>
      <c r="BV330" t="s">
        <v>241</v>
      </c>
      <c r="BW330" t="s">
        <v>220</v>
      </c>
      <c r="BX330" t="s">
        <v>219</v>
      </c>
      <c r="BY330">
        <v>800238345902</v>
      </c>
      <c r="BZ330" t="s">
        <v>242</v>
      </c>
      <c r="CA330" t="s">
        <v>1703</v>
      </c>
      <c r="CB330" s="14">
        <v>45177.246585763904</v>
      </c>
      <c r="CC330" t="s">
        <v>1703</v>
      </c>
      <c r="CD330" t="s">
        <v>1703</v>
      </c>
      <c r="CE330">
        <f>IFERROR(VLOOKUP(Table2[[#This Row],[Overall Rep Satisfaction]],$CS$2:$CV$21,2,FALSE),"")</f>
        <v>1</v>
      </c>
      <c r="CF330">
        <f>IFERROR(VLOOKUP(Table2[[#This Row],[Overall Rep Satisfaction]],$CS$2:$CV$21,3,FALSE),"")</f>
        <v>0</v>
      </c>
      <c r="CG330">
        <f>IFERROR(VLOOKUP(Table2[[#This Row],[Overall Rep Satisfaction]],$CS$2:$CV$21,4,FALSE),"")</f>
        <v>0</v>
      </c>
      <c r="CH330">
        <f>IFERROR(SUM(Table2[[#This Row],[Promoter]:[Detractor]],),"")</f>
        <v>1</v>
      </c>
      <c r="CI330" t="str">
        <f>TEXT(MONTH(Table2[[#This Row],[Survey Date]]),"##")&amp;" - "&amp;TEXT(Table2[[#This Row],[Survey Date]],"MMMM")</f>
        <v>9 - September</v>
      </c>
      <c r="CJ330" t="str">
        <f>TEXT(Table2[[#This Row],[Survey Date]],"DD-MMMM")</f>
        <v>06-September</v>
      </c>
      <c r="CK330" t="str">
        <f>"WK "&amp;WEEKNUM(Table2[[#This Row],[Survey Date]],1)</f>
        <v>WK 36</v>
      </c>
      <c r="CL330" t="str">
        <f>VLOOKUP(Table2[[#This Row],[ATTUID]],Roster!C:F,4,FALSE)</f>
        <v>Super 1</v>
      </c>
      <c r="CM330" t="str">
        <f>VLOOKUP(Table2[[#This Row],[ATTUID]],Roster!C:J,8,FALSE)</f>
        <v>agent 61</v>
      </c>
      <c r="CN330" t="str">
        <f>VLOOKUP(Table2[[#This Row],[ATTUID]],Roster!C:X,22,FALSE)</f>
        <v>Wave 25</v>
      </c>
      <c r="CO330">
        <f>IF(Table2[[#This Row],[Request Resolved]]="Yes",1,0)</f>
        <v>1</v>
      </c>
      <c r="CP330">
        <f>IF(Table2[[#This Row],[Request Resolved]]="No",1,0)</f>
        <v>0</v>
      </c>
    </row>
    <row r="331" spans="1:94" x14ac:dyDescent="0.25">
      <c r="A331" s="35">
        <v>213206</v>
      </c>
      <c r="B331" s="12" t="s">
        <v>1297</v>
      </c>
      <c r="C331" s="12" t="s">
        <v>1297</v>
      </c>
      <c r="D331" s="12" t="s">
        <v>1297</v>
      </c>
      <c r="E331" t="s">
        <v>1265</v>
      </c>
      <c r="F331" t="s">
        <v>1436</v>
      </c>
      <c r="G331" s="35">
        <v>736737</v>
      </c>
      <c r="H331" t="s">
        <v>219</v>
      </c>
      <c r="I331" s="35">
        <v>282144</v>
      </c>
      <c r="J331" t="s">
        <v>219</v>
      </c>
      <c r="K331" s="14">
        <v>45175.482638888898</v>
      </c>
      <c r="L331" s="14">
        <v>45174.609027777798</v>
      </c>
      <c r="M331" s="15" t="s">
        <v>220</v>
      </c>
      <c r="N331" s="15" t="s">
        <v>220</v>
      </c>
      <c r="O331" s="15" t="s">
        <v>220</v>
      </c>
      <c r="P331" s="15" t="s">
        <v>316</v>
      </c>
      <c r="Q331" s="15" t="s">
        <v>219</v>
      </c>
      <c r="R331" s="15" t="s">
        <v>219</v>
      </c>
      <c r="S331" s="15" t="s">
        <v>223</v>
      </c>
      <c r="T331" s="15" t="s">
        <v>221</v>
      </c>
      <c r="U331" s="15" t="s">
        <v>219</v>
      </c>
      <c r="V331" t="s">
        <v>263</v>
      </c>
      <c r="W331" t="s">
        <v>225</v>
      </c>
      <c r="X331" t="s">
        <v>263</v>
      </c>
      <c r="Y331" t="s">
        <v>225</v>
      </c>
      <c r="Z331" t="s">
        <v>226</v>
      </c>
      <c r="AA331" t="s">
        <v>219</v>
      </c>
      <c r="AB331" t="s">
        <v>226</v>
      </c>
      <c r="AC331" t="s">
        <v>219</v>
      </c>
      <c r="AD331" s="12" t="s">
        <v>1297</v>
      </c>
      <c r="AE331" t="s">
        <v>227</v>
      </c>
      <c r="AF331" s="12" t="s">
        <v>1297</v>
      </c>
      <c r="AG331" t="s">
        <v>1703</v>
      </c>
      <c r="AH331" t="s">
        <v>228</v>
      </c>
      <c r="AI331" s="12" t="s">
        <v>1297</v>
      </c>
      <c r="AJ331" s="12" t="s">
        <v>1297</v>
      </c>
      <c r="AK331" s="12" t="s">
        <v>1297</v>
      </c>
      <c r="AL331" s="12" t="s">
        <v>1297</v>
      </c>
      <c r="AM331" s="12" t="s">
        <v>1297</v>
      </c>
      <c r="AN331" t="s">
        <v>219</v>
      </c>
      <c r="AO331" t="s">
        <v>219</v>
      </c>
      <c r="AP331" t="s">
        <v>229</v>
      </c>
      <c r="AQ331" t="s">
        <v>230</v>
      </c>
      <c r="AR331" t="s">
        <v>231</v>
      </c>
      <c r="AS331" t="s">
        <v>232</v>
      </c>
      <c r="AT331" t="s">
        <v>229</v>
      </c>
      <c r="AU331" t="s">
        <v>233</v>
      </c>
      <c r="AV331" t="s">
        <v>2026</v>
      </c>
      <c r="AW331" t="s">
        <v>219</v>
      </c>
      <c r="AX331" t="s">
        <v>1703</v>
      </c>
      <c r="AY331" t="s">
        <v>219</v>
      </c>
      <c r="AZ331" t="s">
        <v>219</v>
      </c>
      <c r="BA331" t="s">
        <v>219</v>
      </c>
      <c r="BB331" t="s">
        <v>219</v>
      </c>
      <c r="BC331" t="s">
        <v>234</v>
      </c>
      <c r="BD331" s="12" t="s">
        <v>1297</v>
      </c>
      <c r="BE331" t="s">
        <v>267</v>
      </c>
      <c r="BF331" t="s">
        <v>1297</v>
      </c>
      <c r="BG331" t="s">
        <v>1297</v>
      </c>
      <c r="BH331" t="s">
        <v>300</v>
      </c>
      <c r="BI331" t="s">
        <v>301</v>
      </c>
      <c r="BJ331" t="s">
        <v>388</v>
      </c>
      <c r="BK331" t="s">
        <v>1297</v>
      </c>
      <c r="BL331" t="s">
        <v>229</v>
      </c>
      <c r="BM331" t="s">
        <v>219</v>
      </c>
      <c r="BN331" t="s">
        <v>322</v>
      </c>
      <c r="BO331" t="s">
        <v>219</v>
      </c>
      <c r="BP331" t="s">
        <v>219</v>
      </c>
      <c r="BQ331" t="s">
        <v>1297</v>
      </c>
      <c r="BR331" t="s">
        <v>253</v>
      </c>
      <c r="BS331" t="s">
        <v>1703</v>
      </c>
      <c r="BT331" t="s">
        <v>1703</v>
      </c>
      <c r="BU331" t="s">
        <v>219</v>
      </c>
      <c r="BV331" t="s">
        <v>241</v>
      </c>
      <c r="BW331" t="s">
        <v>220</v>
      </c>
      <c r="BX331" t="s">
        <v>219</v>
      </c>
      <c r="BY331">
        <v>801190033011</v>
      </c>
      <c r="BZ331" t="s">
        <v>242</v>
      </c>
      <c r="CA331" t="s">
        <v>1703</v>
      </c>
      <c r="CB331" s="14">
        <v>45177.246585763904</v>
      </c>
      <c r="CC331" t="s">
        <v>1703</v>
      </c>
      <c r="CD331" t="s">
        <v>1703</v>
      </c>
      <c r="CE331">
        <f>IFERROR(VLOOKUP(Table2[[#This Row],[Overall Rep Satisfaction]],$CS$2:$CV$21,2,FALSE),"")</f>
        <v>1</v>
      </c>
      <c r="CF331">
        <f>IFERROR(VLOOKUP(Table2[[#This Row],[Overall Rep Satisfaction]],$CS$2:$CV$21,3,FALSE),"")</f>
        <v>0</v>
      </c>
      <c r="CG331">
        <f>IFERROR(VLOOKUP(Table2[[#This Row],[Overall Rep Satisfaction]],$CS$2:$CV$21,4,FALSE),"")</f>
        <v>0</v>
      </c>
      <c r="CH331">
        <f>IFERROR(SUM(Table2[[#This Row],[Promoter]:[Detractor]],),"")</f>
        <v>1</v>
      </c>
      <c r="CI331" t="str">
        <f>TEXT(MONTH(Table2[[#This Row],[Survey Date]]),"##")&amp;" - "&amp;TEXT(Table2[[#This Row],[Survey Date]],"MMMM")</f>
        <v>9 - September</v>
      </c>
      <c r="CJ331" t="str">
        <f>TEXT(Table2[[#This Row],[Survey Date]],"DD-MMMM")</f>
        <v>06-September</v>
      </c>
      <c r="CK331" t="str">
        <f>"WK "&amp;WEEKNUM(Table2[[#This Row],[Survey Date]],1)</f>
        <v>WK 36</v>
      </c>
      <c r="CL331" t="str">
        <f>VLOOKUP(Table2[[#This Row],[ATTUID]],Roster!C:F,4,FALSE)</f>
        <v>Super 7</v>
      </c>
      <c r="CM331" t="str">
        <f>VLOOKUP(Table2[[#This Row],[ATTUID]],Roster!C:J,8,FALSE)</f>
        <v>agent 139</v>
      </c>
      <c r="CN331" t="str">
        <f>VLOOKUP(Table2[[#This Row],[ATTUID]],Roster!C:X,22,FALSE)</f>
        <v>Wave 31</v>
      </c>
      <c r="CO331">
        <f>IF(Table2[[#This Row],[Request Resolved]]="Yes",1,0)</f>
        <v>1</v>
      </c>
      <c r="CP331">
        <f>IF(Table2[[#This Row],[Request Resolved]]="No",1,0)</f>
        <v>0</v>
      </c>
    </row>
    <row r="332" spans="1:94" x14ac:dyDescent="0.25">
      <c r="A332" s="35">
        <v>212206</v>
      </c>
      <c r="B332" s="12" t="s">
        <v>1297</v>
      </c>
      <c r="C332" s="12" t="s">
        <v>1297</v>
      </c>
      <c r="D332" s="12" t="s">
        <v>1297</v>
      </c>
      <c r="E332" t="s">
        <v>1159</v>
      </c>
      <c r="F332" t="s">
        <v>1324</v>
      </c>
      <c r="G332" s="35">
        <v>15217</v>
      </c>
      <c r="H332" t="s">
        <v>219</v>
      </c>
      <c r="I332" s="35">
        <v>291232</v>
      </c>
      <c r="J332" t="s">
        <v>219</v>
      </c>
      <c r="K332" s="14">
        <v>45175.483333333301</v>
      </c>
      <c r="L332" s="14">
        <v>45174.558333333298</v>
      </c>
      <c r="M332" s="15" t="s">
        <v>220</v>
      </c>
      <c r="N332" s="15" t="s">
        <v>220</v>
      </c>
      <c r="O332" s="15" t="s">
        <v>220</v>
      </c>
      <c r="P332" s="15" t="s">
        <v>223</v>
      </c>
      <c r="Q332" s="15" t="s">
        <v>780</v>
      </c>
      <c r="R332" s="15" t="s">
        <v>219</v>
      </c>
      <c r="S332" s="15" t="s">
        <v>223</v>
      </c>
      <c r="T332" s="15" t="s">
        <v>221</v>
      </c>
      <c r="U332" s="15" t="s">
        <v>219</v>
      </c>
      <c r="V332" t="s">
        <v>265</v>
      </c>
      <c r="W332" t="s">
        <v>225</v>
      </c>
      <c r="X332" t="s">
        <v>265</v>
      </c>
      <c r="Y332" t="s">
        <v>225</v>
      </c>
      <c r="Z332" t="s">
        <v>226</v>
      </c>
      <c r="AA332" t="s">
        <v>219</v>
      </c>
      <c r="AB332" t="s">
        <v>226</v>
      </c>
      <c r="AC332" t="s">
        <v>219</v>
      </c>
      <c r="AD332" s="12" t="s">
        <v>1297</v>
      </c>
      <c r="AE332" t="s">
        <v>227</v>
      </c>
      <c r="AF332" s="12" t="s">
        <v>1297</v>
      </c>
      <c r="AG332" t="s">
        <v>1703</v>
      </c>
      <c r="AH332" t="s">
        <v>228</v>
      </c>
      <c r="AI332" s="12" t="s">
        <v>1297</v>
      </c>
      <c r="AJ332" s="12" t="s">
        <v>1297</v>
      </c>
      <c r="AK332" s="12" t="s">
        <v>1297</v>
      </c>
      <c r="AL332" s="12" t="s">
        <v>1297</v>
      </c>
      <c r="AM332" s="12" t="s">
        <v>1297</v>
      </c>
      <c r="AN332" t="s">
        <v>219</v>
      </c>
      <c r="AO332" t="s">
        <v>219</v>
      </c>
      <c r="AP332" t="s">
        <v>229</v>
      </c>
      <c r="AQ332" t="s">
        <v>230</v>
      </c>
      <c r="AR332" t="s">
        <v>281</v>
      </c>
      <c r="AS332" t="s">
        <v>361</v>
      </c>
      <c r="AT332" t="s">
        <v>220</v>
      </c>
      <c r="AU332" t="s">
        <v>233</v>
      </c>
      <c r="AV332" t="s">
        <v>2027</v>
      </c>
      <c r="AW332" t="s">
        <v>2368</v>
      </c>
      <c r="AX332" t="s">
        <v>1703</v>
      </c>
      <c r="AY332" t="s">
        <v>219</v>
      </c>
      <c r="AZ332" t="s">
        <v>219</v>
      </c>
      <c r="BA332" t="s">
        <v>219</v>
      </c>
      <c r="BB332" t="s">
        <v>219</v>
      </c>
      <c r="BC332" t="s">
        <v>234</v>
      </c>
      <c r="BD332" s="12" t="s">
        <v>1297</v>
      </c>
      <c r="BE332" t="s">
        <v>267</v>
      </c>
      <c r="BF332" t="s">
        <v>1297</v>
      </c>
      <c r="BG332" t="s">
        <v>1297</v>
      </c>
      <c r="BH332" t="s">
        <v>260</v>
      </c>
      <c r="BI332" t="s">
        <v>375</v>
      </c>
      <c r="BJ332" t="s">
        <v>362</v>
      </c>
      <c r="BK332" t="s">
        <v>1297</v>
      </c>
      <c r="BL332" t="s">
        <v>229</v>
      </c>
      <c r="BM332" t="s">
        <v>219</v>
      </c>
      <c r="BN332" t="s">
        <v>377</v>
      </c>
      <c r="BO332" t="s">
        <v>219</v>
      </c>
      <c r="BP332" t="s">
        <v>219</v>
      </c>
      <c r="BQ332" t="s">
        <v>1297</v>
      </c>
      <c r="BR332" t="s">
        <v>240</v>
      </c>
      <c r="BS332" t="s">
        <v>1703</v>
      </c>
      <c r="BT332" t="s">
        <v>1703</v>
      </c>
      <c r="BU332" t="s">
        <v>219</v>
      </c>
      <c r="BV332" t="s">
        <v>241</v>
      </c>
      <c r="BW332" t="s">
        <v>220</v>
      </c>
      <c r="BX332" t="s">
        <v>219</v>
      </c>
      <c r="BY332">
        <v>790280802829</v>
      </c>
      <c r="BZ332" t="s">
        <v>242</v>
      </c>
      <c r="CA332" t="s">
        <v>1703</v>
      </c>
      <c r="CB332" s="14">
        <v>45176.2493334838</v>
      </c>
      <c r="CC332" t="s">
        <v>1703</v>
      </c>
      <c r="CD332" t="s">
        <v>1703</v>
      </c>
      <c r="CE332">
        <f>IFERROR(VLOOKUP(Table2[[#This Row],[Overall Rep Satisfaction]],$CS$2:$CV$21,2,FALSE),"")</f>
        <v>1</v>
      </c>
      <c r="CF332">
        <f>IFERROR(VLOOKUP(Table2[[#This Row],[Overall Rep Satisfaction]],$CS$2:$CV$21,3,FALSE),"")</f>
        <v>0</v>
      </c>
      <c r="CG332">
        <f>IFERROR(VLOOKUP(Table2[[#This Row],[Overall Rep Satisfaction]],$CS$2:$CV$21,4,FALSE),"")</f>
        <v>0</v>
      </c>
      <c r="CH332">
        <f>IFERROR(SUM(Table2[[#This Row],[Promoter]:[Detractor]],),"")</f>
        <v>1</v>
      </c>
      <c r="CI332" t="str">
        <f>TEXT(MONTH(Table2[[#This Row],[Survey Date]]),"##")&amp;" - "&amp;TEXT(Table2[[#This Row],[Survey Date]],"MMMM")</f>
        <v>9 - September</v>
      </c>
      <c r="CJ332" t="str">
        <f>TEXT(Table2[[#This Row],[Survey Date]],"DD-MMMM")</f>
        <v>06-September</v>
      </c>
      <c r="CK332" t="str">
        <f>"WK "&amp;WEEKNUM(Table2[[#This Row],[Survey Date]],1)</f>
        <v>WK 36</v>
      </c>
      <c r="CL332" t="str">
        <f>VLOOKUP(Table2[[#This Row],[ATTUID]],Roster!C:F,4,FALSE)</f>
        <v>Super 9</v>
      </c>
      <c r="CM332" t="str">
        <f>VLOOKUP(Table2[[#This Row],[ATTUID]],Roster!C:J,8,FALSE)</f>
        <v>agent 27</v>
      </c>
      <c r="CN332" t="str">
        <f>VLOOKUP(Table2[[#This Row],[ATTUID]],Roster!C:X,22,FALSE)</f>
        <v>Wave 17</v>
      </c>
      <c r="CO332">
        <f>IF(Table2[[#This Row],[Request Resolved]]="Yes",1,0)</f>
        <v>1</v>
      </c>
      <c r="CP332">
        <f>IF(Table2[[#This Row],[Request Resolved]]="No",1,0)</f>
        <v>0</v>
      </c>
    </row>
    <row r="333" spans="1:94" x14ac:dyDescent="0.25">
      <c r="A333" s="35">
        <v>236206</v>
      </c>
      <c r="B333" s="12" t="s">
        <v>1297</v>
      </c>
      <c r="C333" s="12" t="s">
        <v>1297</v>
      </c>
      <c r="D333" s="12" t="s">
        <v>1297</v>
      </c>
      <c r="E333" t="s">
        <v>1250</v>
      </c>
      <c r="F333" t="s">
        <v>1420</v>
      </c>
      <c r="G333" s="35">
        <v>727205</v>
      </c>
      <c r="H333" t="s">
        <v>219</v>
      </c>
      <c r="I333" s="35">
        <v>541578</v>
      </c>
      <c r="J333" t="s">
        <v>219</v>
      </c>
      <c r="K333" s="14">
        <v>45175.483333333301</v>
      </c>
      <c r="L333" s="14">
        <v>45174.8569444444</v>
      </c>
      <c r="M333" s="15" t="s">
        <v>220</v>
      </c>
      <c r="N333" s="15" t="s">
        <v>220</v>
      </c>
      <c r="O333" s="15" t="s">
        <v>220</v>
      </c>
      <c r="P333" s="15" t="s">
        <v>223</v>
      </c>
      <c r="Q333" s="15" t="s">
        <v>219</v>
      </c>
      <c r="R333" s="15" t="s">
        <v>219</v>
      </c>
      <c r="S333" s="15" t="s">
        <v>223</v>
      </c>
      <c r="T333" s="15" t="s">
        <v>221</v>
      </c>
      <c r="U333" s="15" t="s">
        <v>219</v>
      </c>
      <c r="V333" t="s">
        <v>265</v>
      </c>
      <c r="W333" t="s">
        <v>225</v>
      </c>
      <c r="X333" t="s">
        <v>265</v>
      </c>
      <c r="Y333" t="s">
        <v>225</v>
      </c>
      <c r="Z333" t="s">
        <v>226</v>
      </c>
      <c r="AA333" t="s">
        <v>219</v>
      </c>
      <c r="AB333" t="s">
        <v>226</v>
      </c>
      <c r="AC333" t="s">
        <v>219</v>
      </c>
      <c r="AD333" s="12" t="s">
        <v>1297</v>
      </c>
      <c r="AE333" t="s">
        <v>227</v>
      </c>
      <c r="AF333" s="12" t="s">
        <v>1297</v>
      </c>
      <c r="AG333" t="s">
        <v>1703</v>
      </c>
      <c r="AH333" t="s">
        <v>228</v>
      </c>
      <c r="AI333" s="12" t="s">
        <v>1297</v>
      </c>
      <c r="AJ333" s="12" t="s">
        <v>1297</v>
      </c>
      <c r="AK333" s="12" t="s">
        <v>1297</v>
      </c>
      <c r="AL333" s="12" t="s">
        <v>1297</v>
      </c>
      <c r="AM333" s="12" t="s">
        <v>1297</v>
      </c>
      <c r="AN333" t="s">
        <v>219</v>
      </c>
      <c r="AO333" t="s">
        <v>219</v>
      </c>
      <c r="AP333" t="s">
        <v>229</v>
      </c>
      <c r="AQ333" t="s">
        <v>230</v>
      </c>
      <c r="AR333" t="s">
        <v>273</v>
      </c>
      <c r="AS333" t="s">
        <v>370</v>
      </c>
      <c r="AT333" t="s">
        <v>220</v>
      </c>
      <c r="AU333" t="s">
        <v>233</v>
      </c>
      <c r="AV333" t="s">
        <v>2028</v>
      </c>
      <c r="AW333" t="s">
        <v>219</v>
      </c>
      <c r="AX333" t="s">
        <v>1703</v>
      </c>
      <c r="AY333" t="s">
        <v>219</v>
      </c>
      <c r="AZ333" t="s">
        <v>219</v>
      </c>
      <c r="BA333" t="s">
        <v>219</v>
      </c>
      <c r="BB333" t="s">
        <v>219</v>
      </c>
      <c r="BC333" t="s">
        <v>234</v>
      </c>
      <c r="BD333" s="12" t="s">
        <v>1297</v>
      </c>
      <c r="BE333" t="s">
        <v>304</v>
      </c>
      <c r="BF333" t="s">
        <v>1297</v>
      </c>
      <c r="BG333" t="s">
        <v>1297</v>
      </c>
      <c r="BH333" t="s">
        <v>300</v>
      </c>
      <c r="BI333" t="s">
        <v>301</v>
      </c>
      <c r="BJ333" t="s">
        <v>353</v>
      </c>
      <c r="BK333" t="s">
        <v>1297</v>
      </c>
      <c r="BL333" t="s">
        <v>229</v>
      </c>
      <c r="BM333" t="s">
        <v>219</v>
      </c>
      <c r="BN333" t="s">
        <v>322</v>
      </c>
      <c r="BO333" t="s">
        <v>219</v>
      </c>
      <c r="BP333" t="s">
        <v>219</v>
      </c>
      <c r="BQ333" t="s">
        <v>1297</v>
      </c>
      <c r="BR333" t="s">
        <v>296</v>
      </c>
      <c r="BS333" t="s">
        <v>1703</v>
      </c>
      <c r="BT333" t="s">
        <v>1703</v>
      </c>
      <c r="BU333" t="s">
        <v>219</v>
      </c>
      <c r="BV333" t="s">
        <v>241</v>
      </c>
      <c r="BW333" t="s">
        <v>220</v>
      </c>
      <c r="BX333" t="s">
        <v>219</v>
      </c>
      <c r="BY333">
        <v>790167418801</v>
      </c>
      <c r="BZ333" t="s">
        <v>242</v>
      </c>
      <c r="CA333" t="s">
        <v>1703</v>
      </c>
      <c r="CB333" s="14">
        <v>45177.246585763904</v>
      </c>
      <c r="CC333" t="s">
        <v>1703</v>
      </c>
      <c r="CD333" t="s">
        <v>1703</v>
      </c>
      <c r="CE333">
        <f>IFERROR(VLOOKUP(Table2[[#This Row],[Overall Rep Satisfaction]],$CS$2:$CV$21,2,FALSE),"")</f>
        <v>1</v>
      </c>
      <c r="CF333">
        <f>IFERROR(VLOOKUP(Table2[[#This Row],[Overall Rep Satisfaction]],$CS$2:$CV$21,3,FALSE),"")</f>
        <v>0</v>
      </c>
      <c r="CG333">
        <f>IFERROR(VLOOKUP(Table2[[#This Row],[Overall Rep Satisfaction]],$CS$2:$CV$21,4,FALSE),"")</f>
        <v>0</v>
      </c>
      <c r="CH333">
        <f>IFERROR(SUM(Table2[[#This Row],[Promoter]:[Detractor]],),"")</f>
        <v>1</v>
      </c>
      <c r="CI333" t="str">
        <f>TEXT(MONTH(Table2[[#This Row],[Survey Date]]),"##")&amp;" - "&amp;TEXT(Table2[[#This Row],[Survey Date]],"MMMM")</f>
        <v>9 - September</v>
      </c>
      <c r="CJ333" t="str">
        <f>TEXT(Table2[[#This Row],[Survey Date]],"DD-MMMM")</f>
        <v>06-September</v>
      </c>
      <c r="CK333" t="str">
        <f>"WK "&amp;WEEKNUM(Table2[[#This Row],[Survey Date]],1)</f>
        <v>WK 36</v>
      </c>
      <c r="CL333" t="str">
        <f>VLOOKUP(Table2[[#This Row],[ATTUID]],Roster!C:F,4,FALSE)</f>
        <v>Super 12</v>
      </c>
      <c r="CM333" t="str">
        <f>VLOOKUP(Table2[[#This Row],[ATTUID]],Roster!C:J,8,FALSE)</f>
        <v>agent 123</v>
      </c>
      <c r="CN333" t="str">
        <f>VLOOKUP(Table2[[#This Row],[ATTUID]],Roster!C:X,22,FALSE)</f>
        <v>Wave 30</v>
      </c>
      <c r="CO333">
        <f>IF(Table2[[#This Row],[Request Resolved]]="Yes",1,0)</f>
        <v>1</v>
      </c>
      <c r="CP333">
        <f>IF(Table2[[#This Row],[Request Resolved]]="No",1,0)</f>
        <v>0</v>
      </c>
    </row>
    <row r="334" spans="1:94" x14ac:dyDescent="0.25">
      <c r="A334" s="35">
        <v>152206</v>
      </c>
      <c r="B334" s="12" t="s">
        <v>1297</v>
      </c>
      <c r="C334" s="12" t="s">
        <v>1297</v>
      </c>
      <c r="D334" s="12" t="s">
        <v>1297</v>
      </c>
      <c r="E334" t="s">
        <v>1250</v>
      </c>
      <c r="F334" t="s">
        <v>1420</v>
      </c>
      <c r="G334" s="35">
        <v>758713</v>
      </c>
      <c r="H334" t="s">
        <v>219</v>
      </c>
      <c r="I334" s="35">
        <v>377111</v>
      </c>
      <c r="J334" t="s">
        <v>219</v>
      </c>
      <c r="K334" s="14">
        <v>45175.484027777798</v>
      </c>
      <c r="L334" s="14">
        <v>45174.832638888904</v>
      </c>
      <c r="M334" s="15" t="s">
        <v>220</v>
      </c>
      <c r="N334" s="15" t="s">
        <v>220</v>
      </c>
      <c r="O334" s="15" t="s">
        <v>220</v>
      </c>
      <c r="P334" s="15" t="s">
        <v>334</v>
      </c>
      <c r="Q334" s="15" t="s">
        <v>219</v>
      </c>
      <c r="R334" s="15" t="s">
        <v>219</v>
      </c>
      <c r="S334" s="15" t="s">
        <v>334</v>
      </c>
      <c r="T334" s="15" t="s">
        <v>221</v>
      </c>
      <c r="U334" s="15" t="s">
        <v>219</v>
      </c>
      <c r="V334" t="s">
        <v>309</v>
      </c>
      <c r="W334" t="s">
        <v>309</v>
      </c>
      <c r="X334" t="s">
        <v>309</v>
      </c>
      <c r="Y334" t="s">
        <v>309</v>
      </c>
      <c r="Z334" t="s">
        <v>226</v>
      </c>
      <c r="AA334" t="s">
        <v>219</v>
      </c>
      <c r="AB334" t="s">
        <v>226</v>
      </c>
      <c r="AC334" t="s">
        <v>219</v>
      </c>
      <c r="AD334" s="12" t="s">
        <v>1297</v>
      </c>
      <c r="AE334" t="s">
        <v>227</v>
      </c>
      <c r="AF334" s="12" t="s">
        <v>1297</v>
      </c>
      <c r="AG334" t="s">
        <v>1703</v>
      </c>
      <c r="AH334" t="s">
        <v>228</v>
      </c>
      <c r="AI334" s="12" t="s">
        <v>1297</v>
      </c>
      <c r="AJ334" s="12" t="s">
        <v>1297</v>
      </c>
      <c r="AK334" s="12" t="s">
        <v>1297</v>
      </c>
      <c r="AL334" s="12" t="s">
        <v>1297</v>
      </c>
      <c r="AM334" s="12" t="s">
        <v>1297</v>
      </c>
      <c r="AN334" t="s">
        <v>219</v>
      </c>
      <c r="AO334" t="s">
        <v>219</v>
      </c>
      <c r="AP334" t="s">
        <v>229</v>
      </c>
      <c r="AQ334" t="s">
        <v>230</v>
      </c>
      <c r="AR334" t="s">
        <v>231</v>
      </c>
      <c r="AS334" t="s">
        <v>232</v>
      </c>
      <c r="AT334" t="s">
        <v>220</v>
      </c>
      <c r="AU334" t="s">
        <v>233</v>
      </c>
      <c r="AV334" t="s">
        <v>2029</v>
      </c>
      <c r="AW334" t="s">
        <v>219</v>
      </c>
      <c r="AX334" t="s">
        <v>1703</v>
      </c>
      <c r="AY334" t="s">
        <v>219</v>
      </c>
      <c r="AZ334" t="s">
        <v>219</v>
      </c>
      <c r="BA334" t="s">
        <v>219</v>
      </c>
      <c r="BB334" t="s">
        <v>219</v>
      </c>
      <c r="BC334" t="s">
        <v>234</v>
      </c>
      <c r="BD334" s="12" t="s">
        <v>1297</v>
      </c>
      <c r="BE334" t="s">
        <v>267</v>
      </c>
      <c r="BF334" t="s">
        <v>1297</v>
      </c>
      <c r="BG334" t="s">
        <v>1297</v>
      </c>
      <c r="BH334" t="s">
        <v>260</v>
      </c>
      <c r="BI334" t="s">
        <v>268</v>
      </c>
      <c r="BJ334" t="s">
        <v>390</v>
      </c>
      <c r="BK334" t="s">
        <v>1297</v>
      </c>
      <c r="BL334" t="s">
        <v>229</v>
      </c>
      <c r="BM334" t="s">
        <v>219</v>
      </c>
      <c r="BN334" t="s">
        <v>270</v>
      </c>
      <c r="BO334" t="s">
        <v>219</v>
      </c>
      <c r="BP334" t="s">
        <v>219</v>
      </c>
      <c r="BQ334" t="s">
        <v>1297</v>
      </c>
      <c r="BR334" t="s">
        <v>296</v>
      </c>
      <c r="BS334" t="s">
        <v>1703</v>
      </c>
      <c r="BT334" t="s">
        <v>1703</v>
      </c>
      <c r="BU334" t="s">
        <v>219</v>
      </c>
      <c r="BV334" t="s">
        <v>241</v>
      </c>
      <c r="BW334" t="s">
        <v>220</v>
      </c>
      <c r="BX334" t="s">
        <v>219</v>
      </c>
      <c r="BY334">
        <v>800348176475</v>
      </c>
      <c r="BZ334" t="s">
        <v>242</v>
      </c>
      <c r="CA334" t="s">
        <v>1703</v>
      </c>
      <c r="CB334" s="14">
        <v>45177.246585763904</v>
      </c>
      <c r="CC334" t="s">
        <v>1703</v>
      </c>
      <c r="CD334" t="s">
        <v>1703</v>
      </c>
      <c r="CE334">
        <f>IFERROR(VLOOKUP(Table2[[#This Row],[Overall Rep Satisfaction]],$CS$2:$CV$21,2,FALSE),"")</f>
        <v>0</v>
      </c>
      <c r="CF334">
        <f>IFERROR(VLOOKUP(Table2[[#This Row],[Overall Rep Satisfaction]],$CS$2:$CV$21,3,FALSE),"")</f>
        <v>1</v>
      </c>
      <c r="CG334">
        <f>IFERROR(VLOOKUP(Table2[[#This Row],[Overall Rep Satisfaction]],$CS$2:$CV$21,4,FALSE),"")</f>
        <v>0</v>
      </c>
      <c r="CH334">
        <f>IFERROR(SUM(Table2[[#This Row],[Promoter]:[Detractor]],),"")</f>
        <v>1</v>
      </c>
      <c r="CI334" t="str">
        <f>TEXT(MONTH(Table2[[#This Row],[Survey Date]]),"##")&amp;" - "&amp;TEXT(Table2[[#This Row],[Survey Date]],"MMMM")</f>
        <v>9 - September</v>
      </c>
      <c r="CJ334" t="str">
        <f>TEXT(Table2[[#This Row],[Survey Date]],"DD-MMMM")</f>
        <v>06-September</v>
      </c>
      <c r="CK334" t="str">
        <f>"WK "&amp;WEEKNUM(Table2[[#This Row],[Survey Date]],1)</f>
        <v>WK 36</v>
      </c>
      <c r="CL334" t="str">
        <f>VLOOKUP(Table2[[#This Row],[ATTUID]],Roster!C:F,4,FALSE)</f>
        <v>Super 12</v>
      </c>
      <c r="CM334" t="str">
        <f>VLOOKUP(Table2[[#This Row],[ATTUID]],Roster!C:J,8,FALSE)</f>
        <v>agent 123</v>
      </c>
      <c r="CN334" t="str">
        <f>VLOOKUP(Table2[[#This Row],[ATTUID]],Roster!C:X,22,FALSE)</f>
        <v>Wave 30</v>
      </c>
      <c r="CO334">
        <f>IF(Table2[[#This Row],[Request Resolved]]="Yes",1,0)</f>
        <v>1</v>
      </c>
      <c r="CP334">
        <f>IF(Table2[[#This Row],[Request Resolved]]="No",1,0)</f>
        <v>0</v>
      </c>
    </row>
    <row r="335" spans="1:94" x14ac:dyDescent="0.25">
      <c r="A335" s="35">
        <v>206206</v>
      </c>
      <c r="B335" s="12" t="s">
        <v>1297</v>
      </c>
      <c r="C335" s="12" t="s">
        <v>1297</v>
      </c>
      <c r="D335" s="12" t="s">
        <v>1297</v>
      </c>
      <c r="E335" t="s">
        <v>1244</v>
      </c>
      <c r="F335" t="s">
        <v>1413</v>
      </c>
      <c r="G335" s="35">
        <v>601</v>
      </c>
      <c r="H335" t="s">
        <v>219</v>
      </c>
      <c r="I335" s="35">
        <v>951578</v>
      </c>
      <c r="J335" t="s">
        <v>219</v>
      </c>
      <c r="K335" s="14">
        <v>45175.484722222202</v>
      </c>
      <c r="L335" s="14">
        <v>45174.5222222222</v>
      </c>
      <c r="M335" s="15" t="s">
        <v>220</v>
      </c>
      <c r="N335" s="15" t="s">
        <v>220</v>
      </c>
      <c r="O335" s="15" t="s">
        <v>220</v>
      </c>
      <c r="P335" s="15" t="s">
        <v>291</v>
      </c>
      <c r="Q335" s="15" t="s">
        <v>219</v>
      </c>
      <c r="R335" s="15" t="s">
        <v>219</v>
      </c>
      <c r="S335" s="15" t="s">
        <v>223</v>
      </c>
      <c r="T335" s="15" t="s">
        <v>219</v>
      </c>
      <c r="U335" s="15" t="s">
        <v>219</v>
      </c>
      <c r="V335" t="s">
        <v>293</v>
      </c>
      <c r="W335" t="s">
        <v>225</v>
      </c>
      <c r="X335" t="s">
        <v>293</v>
      </c>
      <c r="Y335" t="s">
        <v>225</v>
      </c>
      <c r="Z335" t="s">
        <v>219</v>
      </c>
      <c r="AA335" t="s">
        <v>219</v>
      </c>
      <c r="AB335" t="s">
        <v>219</v>
      </c>
      <c r="AC335" t="s">
        <v>219</v>
      </c>
      <c r="AD335" s="12" t="s">
        <v>1297</v>
      </c>
      <c r="AE335" t="s">
        <v>227</v>
      </c>
      <c r="AF335" s="12" t="s">
        <v>1297</v>
      </c>
      <c r="AG335" t="s">
        <v>1703</v>
      </c>
      <c r="AH335" t="s">
        <v>228</v>
      </c>
      <c r="AI335" s="12" t="s">
        <v>1297</v>
      </c>
      <c r="AJ335" s="12" t="s">
        <v>1297</v>
      </c>
      <c r="AK335" s="12" t="s">
        <v>1297</v>
      </c>
      <c r="AL335" s="12" t="s">
        <v>1297</v>
      </c>
      <c r="AM335" s="12" t="s">
        <v>1297</v>
      </c>
      <c r="AN335" t="s">
        <v>219</v>
      </c>
      <c r="AO335" t="s">
        <v>219</v>
      </c>
      <c r="AP335" t="s">
        <v>229</v>
      </c>
      <c r="AQ335" t="s">
        <v>230</v>
      </c>
      <c r="AR335" t="s">
        <v>273</v>
      </c>
      <c r="AS335" t="s">
        <v>528</v>
      </c>
      <c r="AT335" t="s">
        <v>220</v>
      </c>
      <c r="AU335" t="s">
        <v>233</v>
      </c>
      <c r="AV335" t="s">
        <v>2030</v>
      </c>
      <c r="AW335" t="s">
        <v>219</v>
      </c>
      <c r="AX335" t="s">
        <v>1703</v>
      </c>
      <c r="AY335" t="s">
        <v>219</v>
      </c>
      <c r="AZ335" t="s">
        <v>219</v>
      </c>
      <c r="BA335" t="s">
        <v>219</v>
      </c>
      <c r="BB335" t="s">
        <v>219</v>
      </c>
      <c r="BC335" t="s">
        <v>234</v>
      </c>
      <c r="BD335" s="12" t="s">
        <v>1297</v>
      </c>
      <c r="BE335" t="s">
        <v>304</v>
      </c>
      <c r="BF335" t="s">
        <v>1297</v>
      </c>
      <c r="BG335" t="s">
        <v>1297</v>
      </c>
      <c r="BH335" t="s">
        <v>305</v>
      </c>
      <c r="BI335" t="s">
        <v>357</v>
      </c>
      <c r="BJ335" t="s">
        <v>353</v>
      </c>
      <c r="BK335" t="s">
        <v>1297</v>
      </c>
      <c r="BL335" t="s">
        <v>229</v>
      </c>
      <c r="BM335" t="s">
        <v>219</v>
      </c>
      <c r="BN335" t="s">
        <v>360</v>
      </c>
      <c r="BO335" t="s">
        <v>219</v>
      </c>
      <c r="BP335" t="s">
        <v>219</v>
      </c>
      <c r="BQ335" t="s">
        <v>1297</v>
      </c>
      <c r="BR335" t="s">
        <v>296</v>
      </c>
      <c r="BS335" t="s">
        <v>1703</v>
      </c>
      <c r="BT335" t="s">
        <v>1703</v>
      </c>
      <c r="BU335" t="s">
        <v>219</v>
      </c>
      <c r="BV335" t="s">
        <v>241</v>
      </c>
      <c r="BW335" t="s">
        <v>220</v>
      </c>
      <c r="BX335" t="s">
        <v>219</v>
      </c>
      <c r="BY335">
        <v>790527636126</v>
      </c>
      <c r="BZ335" t="s">
        <v>242</v>
      </c>
      <c r="CA335" t="s">
        <v>1703</v>
      </c>
      <c r="CB335" s="14">
        <v>45177.246585763904</v>
      </c>
      <c r="CC335" t="s">
        <v>1703</v>
      </c>
      <c r="CD335" t="s">
        <v>1703</v>
      </c>
      <c r="CE335">
        <f>IFERROR(VLOOKUP(Table2[[#This Row],[Overall Rep Satisfaction]],$CS$2:$CV$21,2,FALSE),"")</f>
        <v>1</v>
      </c>
      <c r="CF335">
        <f>IFERROR(VLOOKUP(Table2[[#This Row],[Overall Rep Satisfaction]],$CS$2:$CV$21,3,FALSE),"")</f>
        <v>0</v>
      </c>
      <c r="CG335">
        <f>IFERROR(VLOOKUP(Table2[[#This Row],[Overall Rep Satisfaction]],$CS$2:$CV$21,4,FALSE),"")</f>
        <v>0</v>
      </c>
      <c r="CH335">
        <f>IFERROR(SUM(Table2[[#This Row],[Promoter]:[Detractor]],),"")</f>
        <v>1</v>
      </c>
      <c r="CI335" t="str">
        <f>TEXT(MONTH(Table2[[#This Row],[Survey Date]]),"##")&amp;" - "&amp;TEXT(Table2[[#This Row],[Survey Date]],"MMMM")</f>
        <v>9 - September</v>
      </c>
      <c r="CJ335" t="str">
        <f>TEXT(Table2[[#This Row],[Survey Date]],"DD-MMMM")</f>
        <v>06-September</v>
      </c>
      <c r="CK335" t="str">
        <f>"WK "&amp;WEEKNUM(Table2[[#This Row],[Survey Date]],1)</f>
        <v>WK 36</v>
      </c>
      <c r="CL335" t="str">
        <f>VLOOKUP(Table2[[#This Row],[ATTUID]],Roster!C:F,4,FALSE)</f>
        <v>Super 12</v>
      </c>
      <c r="CM335" t="str">
        <f>VLOOKUP(Table2[[#This Row],[ATTUID]],Roster!C:J,8,FALSE)</f>
        <v>agent 116</v>
      </c>
      <c r="CN335" t="str">
        <f>VLOOKUP(Table2[[#This Row],[ATTUID]],Roster!C:X,22,FALSE)</f>
        <v>Wave 30</v>
      </c>
      <c r="CO335">
        <f>IF(Table2[[#This Row],[Request Resolved]]="Yes",1,0)</f>
        <v>0</v>
      </c>
      <c r="CP335">
        <f>IF(Table2[[#This Row],[Request Resolved]]="No",1,0)</f>
        <v>0</v>
      </c>
    </row>
    <row r="336" spans="1:94" x14ac:dyDescent="0.25">
      <c r="A336" s="35">
        <v>231206</v>
      </c>
      <c r="B336" s="12" t="s">
        <v>1297</v>
      </c>
      <c r="C336" s="12" t="s">
        <v>1297</v>
      </c>
      <c r="D336" s="12" t="s">
        <v>1297</v>
      </c>
      <c r="E336" t="s">
        <v>1219</v>
      </c>
      <c r="F336" t="s">
        <v>1391</v>
      </c>
      <c r="G336" s="35">
        <v>186318</v>
      </c>
      <c r="H336" t="s">
        <v>219</v>
      </c>
      <c r="I336" s="35">
        <v>933578</v>
      </c>
      <c r="J336" t="s">
        <v>219</v>
      </c>
      <c r="K336" s="14">
        <v>45175.485416666699</v>
      </c>
      <c r="L336" s="14">
        <v>45174.505555555603</v>
      </c>
      <c r="M336" s="15" t="s">
        <v>220</v>
      </c>
      <c r="N336" s="15" t="s">
        <v>220</v>
      </c>
      <c r="O336" s="15" t="s">
        <v>220</v>
      </c>
      <c r="P336" s="15" t="s">
        <v>223</v>
      </c>
      <c r="Q336" s="15" t="s">
        <v>781</v>
      </c>
      <c r="R336" s="15" t="s">
        <v>219</v>
      </c>
      <c r="S336" s="15" t="s">
        <v>223</v>
      </c>
      <c r="T336" s="15" t="s">
        <v>221</v>
      </c>
      <c r="U336" s="15" t="s">
        <v>219</v>
      </c>
      <c r="V336" t="s">
        <v>265</v>
      </c>
      <c r="W336" t="s">
        <v>225</v>
      </c>
      <c r="X336" t="s">
        <v>265</v>
      </c>
      <c r="Y336" t="s">
        <v>225</v>
      </c>
      <c r="Z336" t="s">
        <v>226</v>
      </c>
      <c r="AA336" t="s">
        <v>219</v>
      </c>
      <c r="AB336" t="s">
        <v>226</v>
      </c>
      <c r="AC336" t="s">
        <v>219</v>
      </c>
      <c r="AD336" s="12" t="s">
        <v>1297</v>
      </c>
      <c r="AE336" t="s">
        <v>227</v>
      </c>
      <c r="AF336" s="12" t="s">
        <v>1297</v>
      </c>
      <c r="AG336" t="s">
        <v>1703</v>
      </c>
      <c r="AH336" t="s">
        <v>228</v>
      </c>
      <c r="AI336" s="12" t="s">
        <v>1297</v>
      </c>
      <c r="AJ336" s="12" t="s">
        <v>1297</v>
      </c>
      <c r="AK336" s="12" t="s">
        <v>1297</v>
      </c>
      <c r="AL336" s="12" t="s">
        <v>1297</v>
      </c>
      <c r="AM336" s="12" t="s">
        <v>1297</v>
      </c>
      <c r="AN336" t="s">
        <v>219</v>
      </c>
      <c r="AO336" t="s">
        <v>219</v>
      </c>
      <c r="AP336" t="s">
        <v>229</v>
      </c>
      <c r="AQ336" t="s">
        <v>230</v>
      </c>
      <c r="AR336" t="s">
        <v>273</v>
      </c>
      <c r="AS336" t="s">
        <v>352</v>
      </c>
      <c r="AT336" t="s">
        <v>220</v>
      </c>
      <c r="AU336" t="s">
        <v>233</v>
      </c>
      <c r="AV336" t="s">
        <v>2031</v>
      </c>
      <c r="AW336" t="s">
        <v>219</v>
      </c>
      <c r="AX336" t="s">
        <v>1703</v>
      </c>
      <c r="AY336" t="s">
        <v>219</v>
      </c>
      <c r="AZ336" t="s">
        <v>219</v>
      </c>
      <c r="BA336" t="s">
        <v>219</v>
      </c>
      <c r="BB336" t="s">
        <v>219</v>
      </c>
      <c r="BC336" t="s">
        <v>234</v>
      </c>
      <c r="BD336" s="12" t="s">
        <v>1297</v>
      </c>
      <c r="BE336" t="s">
        <v>304</v>
      </c>
      <c r="BF336" t="s">
        <v>1297</v>
      </c>
      <c r="BG336" t="s">
        <v>1297</v>
      </c>
      <c r="BH336" t="s">
        <v>486</v>
      </c>
      <c r="BI336" t="s">
        <v>487</v>
      </c>
      <c r="BJ336" t="s">
        <v>353</v>
      </c>
      <c r="BK336" t="s">
        <v>1297</v>
      </c>
      <c r="BL336" t="s">
        <v>229</v>
      </c>
      <c r="BM336" t="s">
        <v>219</v>
      </c>
      <c r="BN336" t="s">
        <v>488</v>
      </c>
      <c r="BO336" t="s">
        <v>219</v>
      </c>
      <c r="BP336" t="s">
        <v>219</v>
      </c>
      <c r="BQ336" t="s">
        <v>1297</v>
      </c>
      <c r="BR336" t="s">
        <v>279</v>
      </c>
      <c r="BS336" t="s">
        <v>1703</v>
      </c>
      <c r="BT336" t="s">
        <v>1703</v>
      </c>
      <c r="BU336" t="s">
        <v>219</v>
      </c>
      <c r="BV336" t="s">
        <v>241</v>
      </c>
      <c r="BW336" t="s">
        <v>220</v>
      </c>
      <c r="BX336" t="s">
        <v>219</v>
      </c>
      <c r="BY336" t="s">
        <v>219</v>
      </c>
      <c r="BZ336" t="s">
        <v>242</v>
      </c>
      <c r="CA336" t="s">
        <v>1703</v>
      </c>
      <c r="CB336" s="14">
        <v>45176.2493334838</v>
      </c>
      <c r="CC336" t="s">
        <v>1703</v>
      </c>
      <c r="CD336" t="s">
        <v>1703</v>
      </c>
      <c r="CE336">
        <f>IFERROR(VLOOKUP(Table2[[#This Row],[Overall Rep Satisfaction]],$CS$2:$CV$21,2,FALSE),"")</f>
        <v>1</v>
      </c>
      <c r="CF336">
        <f>IFERROR(VLOOKUP(Table2[[#This Row],[Overall Rep Satisfaction]],$CS$2:$CV$21,3,FALSE),"")</f>
        <v>0</v>
      </c>
      <c r="CG336">
        <f>IFERROR(VLOOKUP(Table2[[#This Row],[Overall Rep Satisfaction]],$CS$2:$CV$21,4,FALSE),"")</f>
        <v>0</v>
      </c>
      <c r="CH336">
        <f>IFERROR(SUM(Table2[[#This Row],[Promoter]:[Detractor]],),"")</f>
        <v>1</v>
      </c>
      <c r="CI336" t="str">
        <f>TEXT(MONTH(Table2[[#This Row],[Survey Date]]),"##")&amp;" - "&amp;TEXT(Table2[[#This Row],[Survey Date]],"MMMM")</f>
        <v>9 - September</v>
      </c>
      <c r="CJ336" t="str">
        <f>TEXT(Table2[[#This Row],[Survey Date]],"DD-MMMM")</f>
        <v>06-September</v>
      </c>
      <c r="CK336" t="str">
        <f>"WK "&amp;WEEKNUM(Table2[[#This Row],[Survey Date]],1)</f>
        <v>WK 36</v>
      </c>
      <c r="CL336" t="str">
        <f>VLOOKUP(Table2[[#This Row],[ATTUID]],Roster!C:F,4,FALSE)</f>
        <v>Super 11</v>
      </c>
      <c r="CM336" t="str">
        <f>VLOOKUP(Table2[[#This Row],[ATTUID]],Roster!C:J,8,FALSE)</f>
        <v>agent 88</v>
      </c>
      <c r="CN336" t="str">
        <f>VLOOKUP(Table2[[#This Row],[ATTUID]],Roster!C:X,22,FALSE)</f>
        <v>Wave 28</v>
      </c>
      <c r="CO336">
        <f>IF(Table2[[#This Row],[Request Resolved]]="Yes",1,0)</f>
        <v>1</v>
      </c>
      <c r="CP336">
        <f>IF(Table2[[#This Row],[Request Resolved]]="No",1,0)</f>
        <v>0</v>
      </c>
    </row>
    <row r="337" spans="1:94" x14ac:dyDescent="0.25">
      <c r="A337" s="35">
        <v>760206</v>
      </c>
      <c r="B337" s="12" t="s">
        <v>1297</v>
      </c>
      <c r="C337" s="12" t="s">
        <v>1297</v>
      </c>
      <c r="D337" s="12" t="s">
        <v>1297</v>
      </c>
      <c r="E337" t="s">
        <v>1244</v>
      </c>
      <c r="F337" t="s">
        <v>1413</v>
      </c>
      <c r="G337" s="35">
        <v>33423</v>
      </c>
      <c r="H337" t="s">
        <v>219</v>
      </c>
      <c r="I337" s="35">
        <v>365545</v>
      </c>
      <c r="J337" t="s">
        <v>219</v>
      </c>
      <c r="K337" s="14">
        <v>45175.4868055556</v>
      </c>
      <c r="L337" s="14">
        <v>45174.515972222202</v>
      </c>
      <c r="M337" s="15" t="s">
        <v>220</v>
      </c>
      <c r="N337" s="15" t="s">
        <v>229</v>
      </c>
      <c r="O337" s="15" t="s">
        <v>220</v>
      </c>
      <c r="P337" s="15" t="s">
        <v>469</v>
      </c>
      <c r="Q337" s="15" t="s">
        <v>782</v>
      </c>
      <c r="R337" s="15" t="s">
        <v>219</v>
      </c>
      <c r="S337" s="15" t="s">
        <v>392</v>
      </c>
      <c r="T337" s="15" t="s">
        <v>316</v>
      </c>
      <c r="U337" s="15" t="s">
        <v>219</v>
      </c>
      <c r="V337" t="s">
        <v>297</v>
      </c>
      <c r="W337" t="s">
        <v>290</v>
      </c>
      <c r="X337" t="s">
        <v>297</v>
      </c>
      <c r="Y337" t="s">
        <v>290</v>
      </c>
      <c r="Z337" t="s">
        <v>317</v>
      </c>
      <c r="AA337" t="s">
        <v>219</v>
      </c>
      <c r="AB337" t="s">
        <v>317</v>
      </c>
      <c r="AC337" t="s">
        <v>219</v>
      </c>
      <c r="AD337" s="12" t="s">
        <v>1297</v>
      </c>
      <c r="AE337" t="s">
        <v>227</v>
      </c>
      <c r="AF337" s="12" t="s">
        <v>1297</v>
      </c>
      <c r="AG337" t="s">
        <v>1703</v>
      </c>
      <c r="AH337" t="s">
        <v>228</v>
      </c>
      <c r="AI337" s="12" t="s">
        <v>1297</v>
      </c>
      <c r="AJ337" s="12" t="s">
        <v>1297</v>
      </c>
      <c r="AK337" s="12" t="s">
        <v>1297</v>
      </c>
      <c r="AL337" s="12" t="s">
        <v>1297</v>
      </c>
      <c r="AM337" s="12" t="s">
        <v>1297</v>
      </c>
      <c r="AN337" t="s">
        <v>219</v>
      </c>
      <c r="AO337" t="s">
        <v>219</v>
      </c>
      <c r="AP337" t="s">
        <v>229</v>
      </c>
      <c r="AQ337" t="s">
        <v>230</v>
      </c>
      <c r="AR337" t="s">
        <v>273</v>
      </c>
      <c r="AS337" t="s">
        <v>709</v>
      </c>
      <c r="AT337" t="s">
        <v>220</v>
      </c>
      <c r="AU337" t="s">
        <v>233</v>
      </c>
      <c r="AV337" t="s">
        <v>2032</v>
      </c>
      <c r="AW337" t="s">
        <v>219</v>
      </c>
      <c r="AX337" t="s">
        <v>1703</v>
      </c>
      <c r="AY337" t="s">
        <v>219</v>
      </c>
      <c r="AZ337" t="s">
        <v>219</v>
      </c>
      <c r="BA337" t="s">
        <v>219</v>
      </c>
      <c r="BB337" t="s">
        <v>219</v>
      </c>
      <c r="BC337" t="s">
        <v>234</v>
      </c>
      <c r="BD337" s="12" t="s">
        <v>1297</v>
      </c>
      <c r="BE337" t="s">
        <v>304</v>
      </c>
      <c r="BF337" t="s">
        <v>1297</v>
      </c>
      <c r="BG337" t="s">
        <v>1297</v>
      </c>
      <c r="BH337" t="s">
        <v>305</v>
      </c>
      <c r="BI337" t="s">
        <v>365</v>
      </c>
      <c r="BJ337" t="s">
        <v>329</v>
      </c>
      <c r="BK337" t="s">
        <v>1297</v>
      </c>
      <c r="BL337" t="s">
        <v>229</v>
      </c>
      <c r="BM337" t="s">
        <v>219</v>
      </c>
      <c r="BN337" t="s">
        <v>366</v>
      </c>
      <c r="BO337" t="s">
        <v>219</v>
      </c>
      <c r="BP337" t="s">
        <v>219</v>
      </c>
      <c r="BQ337" t="s">
        <v>1297</v>
      </c>
      <c r="BR337" t="s">
        <v>296</v>
      </c>
      <c r="BS337" t="s">
        <v>1703</v>
      </c>
      <c r="BT337" t="s">
        <v>1703</v>
      </c>
      <c r="BU337" t="s">
        <v>219</v>
      </c>
      <c r="BV337" t="s">
        <v>241</v>
      </c>
      <c r="BW337" t="s">
        <v>220</v>
      </c>
      <c r="BX337" t="s">
        <v>219</v>
      </c>
      <c r="BY337">
        <v>801188604242</v>
      </c>
      <c r="BZ337" t="s">
        <v>242</v>
      </c>
      <c r="CA337" t="s">
        <v>1703</v>
      </c>
      <c r="CB337" s="14">
        <v>45176.2493334838</v>
      </c>
      <c r="CC337" t="s">
        <v>1703</v>
      </c>
      <c r="CD337" t="s">
        <v>1703</v>
      </c>
      <c r="CE337">
        <f>IFERROR(VLOOKUP(Table2[[#This Row],[Overall Rep Satisfaction]],$CS$2:$CV$21,2,FALSE),"")</f>
        <v>0</v>
      </c>
      <c r="CF337">
        <f>IFERROR(VLOOKUP(Table2[[#This Row],[Overall Rep Satisfaction]],$CS$2:$CV$21,3,FALSE),"")</f>
        <v>0</v>
      </c>
      <c r="CG337">
        <f>IFERROR(VLOOKUP(Table2[[#This Row],[Overall Rep Satisfaction]],$CS$2:$CV$21,4,FALSE),"")</f>
        <v>1</v>
      </c>
      <c r="CH337">
        <f>IFERROR(SUM(Table2[[#This Row],[Promoter]:[Detractor]],),"")</f>
        <v>1</v>
      </c>
      <c r="CI337" t="str">
        <f>TEXT(MONTH(Table2[[#This Row],[Survey Date]]),"##")&amp;" - "&amp;TEXT(Table2[[#This Row],[Survey Date]],"MMMM")</f>
        <v>9 - September</v>
      </c>
      <c r="CJ337" t="str">
        <f>TEXT(Table2[[#This Row],[Survey Date]],"DD-MMMM")</f>
        <v>06-September</v>
      </c>
      <c r="CK337" t="str">
        <f>"WK "&amp;WEEKNUM(Table2[[#This Row],[Survey Date]],1)</f>
        <v>WK 36</v>
      </c>
      <c r="CL337" t="str">
        <f>VLOOKUP(Table2[[#This Row],[ATTUID]],Roster!C:F,4,FALSE)</f>
        <v>Super 12</v>
      </c>
      <c r="CM337" t="str">
        <f>VLOOKUP(Table2[[#This Row],[ATTUID]],Roster!C:J,8,FALSE)</f>
        <v>agent 116</v>
      </c>
      <c r="CN337" t="str">
        <f>VLOOKUP(Table2[[#This Row],[ATTUID]],Roster!C:X,22,FALSE)</f>
        <v>Wave 30</v>
      </c>
      <c r="CO337">
        <f>IF(Table2[[#This Row],[Request Resolved]]="Yes",1,0)</f>
        <v>0</v>
      </c>
      <c r="CP337">
        <f>IF(Table2[[#This Row],[Request Resolved]]="No",1,0)</f>
        <v>1</v>
      </c>
    </row>
    <row r="338" spans="1:94" x14ac:dyDescent="0.25">
      <c r="A338" s="35">
        <v>90206</v>
      </c>
      <c r="B338" s="12" t="s">
        <v>1297</v>
      </c>
      <c r="C338" s="12" t="s">
        <v>1297</v>
      </c>
      <c r="D338" s="12" t="s">
        <v>1297</v>
      </c>
      <c r="E338" t="s">
        <v>1275</v>
      </c>
      <c r="F338" t="s">
        <v>1449</v>
      </c>
      <c r="G338" s="35">
        <v>838815</v>
      </c>
      <c r="H338" t="s">
        <v>219</v>
      </c>
      <c r="I338" s="35">
        <v>376232</v>
      </c>
      <c r="J338" t="s">
        <v>219</v>
      </c>
      <c r="K338" s="14">
        <v>45175.489583333299</v>
      </c>
      <c r="L338" s="14">
        <v>45174.716666666704</v>
      </c>
      <c r="M338" s="15" t="s">
        <v>220</v>
      </c>
      <c r="N338" s="15" t="s">
        <v>220</v>
      </c>
      <c r="O338" s="15" t="s">
        <v>220</v>
      </c>
      <c r="P338" s="15" t="s">
        <v>223</v>
      </c>
      <c r="Q338" s="15" t="s">
        <v>783</v>
      </c>
      <c r="R338" s="15" t="s">
        <v>219</v>
      </c>
      <c r="S338" s="15" t="s">
        <v>223</v>
      </c>
      <c r="T338" s="15" t="s">
        <v>221</v>
      </c>
      <c r="U338" s="15" t="s">
        <v>219</v>
      </c>
      <c r="V338" t="s">
        <v>265</v>
      </c>
      <c r="W338" t="s">
        <v>225</v>
      </c>
      <c r="X338" t="s">
        <v>265</v>
      </c>
      <c r="Y338" t="s">
        <v>225</v>
      </c>
      <c r="Z338" t="s">
        <v>226</v>
      </c>
      <c r="AA338" t="s">
        <v>219</v>
      </c>
      <c r="AB338" t="s">
        <v>226</v>
      </c>
      <c r="AC338" t="s">
        <v>219</v>
      </c>
      <c r="AD338" s="12" t="s">
        <v>1297</v>
      </c>
      <c r="AE338" t="s">
        <v>227</v>
      </c>
      <c r="AF338" s="12" t="s">
        <v>1297</v>
      </c>
      <c r="AG338" t="s">
        <v>1703</v>
      </c>
      <c r="AH338" t="s">
        <v>228</v>
      </c>
      <c r="AI338" s="12" t="s">
        <v>1297</v>
      </c>
      <c r="AJ338" s="12" t="s">
        <v>1297</v>
      </c>
      <c r="AK338" s="12" t="s">
        <v>1297</v>
      </c>
      <c r="AL338" s="12" t="s">
        <v>1297</v>
      </c>
      <c r="AM338" s="12" t="s">
        <v>1297</v>
      </c>
      <c r="AN338" t="s">
        <v>219</v>
      </c>
      <c r="AO338" t="s">
        <v>219</v>
      </c>
      <c r="AP338" t="s">
        <v>229</v>
      </c>
      <c r="AQ338" t="s">
        <v>230</v>
      </c>
      <c r="AR338" t="s">
        <v>281</v>
      </c>
      <c r="AS338" t="s">
        <v>361</v>
      </c>
      <c r="AT338" t="s">
        <v>220</v>
      </c>
      <c r="AU338" t="s">
        <v>233</v>
      </c>
      <c r="AV338" t="s">
        <v>2033</v>
      </c>
      <c r="AW338" t="s">
        <v>2368</v>
      </c>
      <c r="AX338" t="s">
        <v>1703</v>
      </c>
      <c r="AY338" t="s">
        <v>219</v>
      </c>
      <c r="AZ338" t="s">
        <v>219</v>
      </c>
      <c r="BA338" t="s">
        <v>219</v>
      </c>
      <c r="BB338" t="s">
        <v>219</v>
      </c>
      <c r="BC338" t="s">
        <v>234</v>
      </c>
      <c r="BD338" s="12" t="s">
        <v>1297</v>
      </c>
      <c r="BE338" t="s">
        <v>267</v>
      </c>
      <c r="BF338" t="s">
        <v>1297</v>
      </c>
      <c r="BG338" t="s">
        <v>1297</v>
      </c>
      <c r="BH338" t="s">
        <v>300</v>
      </c>
      <c r="BI338" t="s">
        <v>301</v>
      </c>
      <c r="BJ338" t="s">
        <v>362</v>
      </c>
      <c r="BK338" t="s">
        <v>1297</v>
      </c>
      <c r="BL338" t="s">
        <v>229</v>
      </c>
      <c r="BM338" t="s">
        <v>219</v>
      </c>
      <c r="BN338" t="s">
        <v>350</v>
      </c>
      <c r="BO338" t="s">
        <v>219</v>
      </c>
      <c r="BP338" t="s">
        <v>219</v>
      </c>
      <c r="BQ338" t="s">
        <v>1297</v>
      </c>
      <c r="BR338" t="s">
        <v>240</v>
      </c>
      <c r="BS338" t="s">
        <v>1703</v>
      </c>
      <c r="BT338" t="s">
        <v>1703</v>
      </c>
      <c r="BU338" t="s">
        <v>219</v>
      </c>
      <c r="BV338" t="s">
        <v>241</v>
      </c>
      <c r="BW338" t="s">
        <v>220</v>
      </c>
      <c r="BX338" t="s">
        <v>219</v>
      </c>
      <c r="BY338">
        <v>800052892848</v>
      </c>
      <c r="BZ338" t="s">
        <v>242</v>
      </c>
      <c r="CA338" t="s">
        <v>1703</v>
      </c>
      <c r="CB338" s="14">
        <v>45176.2493334838</v>
      </c>
      <c r="CC338" t="s">
        <v>1703</v>
      </c>
      <c r="CD338" t="s">
        <v>1703</v>
      </c>
      <c r="CE338">
        <f>IFERROR(VLOOKUP(Table2[[#This Row],[Overall Rep Satisfaction]],$CS$2:$CV$21,2,FALSE),"")</f>
        <v>1</v>
      </c>
      <c r="CF338">
        <f>IFERROR(VLOOKUP(Table2[[#This Row],[Overall Rep Satisfaction]],$CS$2:$CV$21,3,FALSE),"")</f>
        <v>0</v>
      </c>
      <c r="CG338">
        <f>IFERROR(VLOOKUP(Table2[[#This Row],[Overall Rep Satisfaction]],$CS$2:$CV$21,4,FALSE),"")</f>
        <v>0</v>
      </c>
      <c r="CH338">
        <f>IFERROR(SUM(Table2[[#This Row],[Promoter]:[Detractor]],),"")</f>
        <v>1</v>
      </c>
      <c r="CI338" t="str">
        <f>TEXT(MONTH(Table2[[#This Row],[Survey Date]]),"##")&amp;" - "&amp;TEXT(Table2[[#This Row],[Survey Date]],"MMMM")</f>
        <v>9 - September</v>
      </c>
      <c r="CJ338" t="str">
        <f>TEXT(Table2[[#This Row],[Survey Date]],"DD-MMMM")</f>
        <v>06-September</v>
      </c>
      <c r="CK338" t="str">
        <f>"WK "&amp;WEEKNUM(Table2[[#This Row],[Survey Date]],1)</f>
        <v>WK 36</v>
      </c>
      <c r="CL338" t="str">
        <f>VLOOKUP(Table2[[#This Row],[ATTUID]],Roster!C:F,4,FALSE)</f>
        <v>Super 1</v>
      </c>
      <c r="CM338" t="str">
        <f>VLOOKUP(Table2[[#This Row],[ATTUID]],Roster!C:J,8,FALSE)</f>
        <v>agent 152</v>
      </c>
      <c r="CN338" t="str">
        <f>VLOOKUP(Table2[[#This Row],[ATTUID]],Roster!C:X,22,FALSE)</f>
        <v>Wave 4</v>
      </c>
      <c r="CO338">
        <f>IF(Table2[[#This Row],[Request Resolved]]="Yes",1,0)</f>
        <v>1</v>
      </c>
      <c r="CP338">
        <f>IF(Table2[[#This Row],[Request Resolved]]="No",1,0)</f>
        <v>0</v>
      </c>
    </row>
    <row r="339" spans="1:94" x14ac:dyDescent="0.25">
      <c r="A339" s="35">
        <v>202206</v>
      </c>
      <c r="B339" s="12" t="s">
        <v>1297</v>
      </c>
      <c r="C339" s="12" t="s">
        <v>1297</v>
      </c>
      <c r="D339" s="12" t="s">
        <v>1297</v>
      </c>
      <c r="E339" t="s">
        <v>1246</v>
      </c>
      <c r="F339" t="s">
        <v>1415</v>
      </c>
      <c r="G339" s="35">
        <v>500915</v>
      </c>
      <c r="H339" t="s">
        <v>219</v>
      </c>
      <c r="I339" s="35">
        <v>629427</v>
      </c>
      <c r="J339" t="s">
        <v>219</v>
      </c>
      <c r="K339" s="14">
        <v>45175.491666666698</v>
      </c>
      <c r="L339" s="14">
        <v>45174.53125</v>
      </c>
      <c r="M339" s="15" t="s">
        <v>220</v>
      </c>
      <c r="N339" s="15" t="s">
        <v>220</v>
      </c>
      <c r="O339" s="15" t="s">
        <v>220</v>
      </c>
      <c r="P339" s="15" t="s">
        <v>223</v>
      </c>
      <c r="Q339" s="15" t="s">
        <v>784</v>
      </c>
      <c r="R339" s="15" t="s">
        <v>219</v>
      </c>
      <c r="S339" s="15" t="s">
        <v>223</v>
      </c>
      <c r="T339" s="15" t="s">
        <v>221</v>
      </c>
      <c r="U339" s="15" t="s">
        <v>219</v>
      </c>
      <c r="V339" t="s">
        <v>265</v>
      </c>
      <c r="W339" t="s">
        <v>225</v>
      </c>
      <c r="X339" t="s">
        <v>265</v>
      </c>
      <c r="Y339" t="s">
        <v>225</v>
      </c>
      <c r="Z339" t="s">
        <v>226</v>
      </c>
      <c r="AA339" t="s">
        <v>219</v>
      </c>
      <c r="AB339" t="s">
        <v>226</v>
      </c>
      <c r="AC339" t="s">
        <v>219</v>
      </c>
      <c r="AD339" s="12" t="s">
        <v>1297</v>
      </c>
      <c r="AE339" t="s">
        <v>227</v>
      </c>
      <c r="AF339" s="12" t="s">
        <v>1297</v>
      </c>
      <c r="AG339" t="s">
        <v>1703</v>
      </c>
      <c r="AH339" t="s">
        <v>228</v>
      </c>
      <c r="AI339" s="12" t="s">
        <v>1297</v>
      </c>
      <c r="AJ339" s="12" t="s">
        <v>1297</v>
      </c>
      <c r="AK339" s="12" t="s">
        <v>1297</v>
      </c>
      <c r="AL339" s="12" t="s">
        <v>1297</v>
      </c>
      <c r="AM339" s="12" t="s">
        <v>1297</v>
      </c>
      <c r="AN339" t="s">
        <v>219</v>
      </c>
      <c r="AO339" t="s">
        <v>219</v>
      </c>
      <c r="AP339" t="s">
        <v>229</v>
      </c>
      <c r="AQ339" t="s">
        <v>230</v>
      </c>
      <c r="AR339" t="s">
        <v>231</v>
      </c>
      <c r="AS339" t="s">
        <v>232</v>
      </c>
      <c r="AT339" t="s">
        <v>220</v>
      </c>
      <c r="AU339" t="s">
        <v>233</v>
      </c>
      <c r="AV339" t="s">
        <v>2034</v>
      </c>
      <c r="AW339" t="s">
        <v>2368</v>
      </c>
      <c r="AX339" t="s">
        <v>1703</v>
      </c>
      <c r="AY339" t="s">
        <v>219</v>
      </c>
      <c r="AZ339" t="s">
        <v>219</v>
      </c>
      <c r="BA339" t="s">
        <v>219</v>
      </c>
      <c r="BB339" t="s">
        <v>219</v>
      </c>
      <c r="BC339" t="s">
        <v>234</v>
      </c>
      <c r="BD339" s="12" t="s">
        <v>1297</v>
      </c>
      <c r="BE339" t="s">
        <v>304</v>
      </c>
      <c r="BF339" t="s">
        <v>1297</v>
      </c>
      <c r="BG339" t="s">
        <v>1297</v>
      </c>
      <c r="BH339" t="s">
        <v>312</v>
      </c>
      <c r="BI339" t="s">
        <v>335</v>
      </c>
      <c r="BJ339" t="s">
        <v>696</v>
      </c>
      <c r="BK339" t="s">
        <v>1297</v>
      </c>
      <c r="BL339" t="s">
        <v>229</v>
      </c>
      <c r="BM339" t="s">
        <v>219</v>
      </c>
      <c r="BN339" t="s">
        <v>336</v>
      </c>
      <c r="BO339" t="s">
        <v>219</v>
      </c>
      <c r="BP339" t="s">
        <v>219</v>
      </c>
      <c r="BQ339" t="s">
        <v>1297</v>
      </c>
      <c r="BR339" t="s">
        <v>296</v>
      </c>
      <c r="BS339" t="s">
        <v>1703</v>
      </c>
      <c r="BT339" t="s">
        <v>1703</v>
      </c>
      <c r="BU339" t="s">
        <v>219</v>
      </c>
      <c r="BV339" t="s">
        <v>241</v>
      </c>
      <c r="BW339" t="s">
        <v>220</v>
      </c>
      <c r="BX339" t="s">
        <v>219</v>
      </c>
      <c r="BY339">
        <v>790515204711</v>
      </c>
      <c r="BZ339" t="s">
        <v>242</v>
      </c>
      <c r="CA339" t="s">
        <v>1703</v>
      </c>
      <c r="CB339" s="14">
        <v>45176.2493334838</v>
      </c>
      <c r="CC339" t="s">
        <v>1703</v>
      </c>
      <c r="CD339" t="s">
        <v>1703</v>
      </c>
      <c r="CE339">
        <f>IFERROR(VLOOKUP(Table2[[#This Row],[Overall Rep Satisfaction]],$CS$2:$CV$21,2,FALSE),"")</f>
        <v>1</v>
      </c>
      <c r="CF339">
        <f>IFERROR(VLOOKUP(Table2[[#This Row],[Overall Rep Satisfaction]],$CS$2:$CV$21,3,FALSE),"")</f>
        <v>0</v>
      </c>
      <c r="CG339">
        <f>IFERROR(VLOOKUP(Table2[[#This Row],[Overall Rep Satisfaction]],$CS$2:$CV$21,4,FALSE),"")</f>
        <v>0</v>
      </c>
      <c r="CH339">
        <f>IFERROR(SUM(Table2[[#This Row],[Promoter]:[Detractor]],),"")</f>
        <v>1</v>
      </c>
      <c r="CI339" t="str">
        <f>TEXT(MONTH(Table2[[#This Row],[Survey Date]]),"##")&amp;" - "&amp;TEXT(Table2[[#This Row],[Survey Date]],"MMMM")</f>
        <v>9 - September</v>
      </c>
      <c r="CJ339" t="str">
        <f>TEXT(Table2[[#This Row],[Survey Date]],"DD-MMMM")</f>
        <v>06-September</v>
      </c>
      <c r="CK339" t="str">
        <f>"WK "&amp;WEEKNUM(Table2[[#This Row],[Survey Date]],1)</f>
        <v>WK 36</v>
      </c>
      <c r="CL339" t="str">
        <f>VLOOKUP(Table2[[#This Row],[ATTUID]],Roster!C:F,4,FALSE)</f>
        <v>Super 12</v>
      </c>
      <c r="CM339" t="str">
        <f>VLOOKUP(Table2[[#This Row],[ATTUID]],Roster!C:J,8,FALSE)</f>
        <v>agent 118</v>
      </c>
      <c r="CN339" t="str">
        <f>VLOOKUP(Table2[[#This Row],[ATTUID]],Roster!C:X,22,FALSE)</f>
        <v>Wave 30</v>
      </c>
      <c r="CO339">
        <f>IF(Table2[[#This Row],[Request Resolved]]="Yes",1,0)</f>
        <v>1</v>
      </c>
      <c r="CP339">
        <f>IF(Table2[[#This Row],[Request Resolved]]="No",1,0)</f>
        <v>0</v>
      </c>
    </row>
    <row r="340" spans="1:94" x14ac:dyDescent="0.25">
      <c r="A340" s="35">
        <v>588206</v>
      </c>
      <c r="B340" s="12" t="s">
        <v>1297</v>
      </c>
      <c r="C340" s="12" t="s">
        <v>1297</v>
      </c>
      <c r="D340" s="12" t="s">
        <v>1297</v>
      </c>
      <c r="E340" t="s">
        <v>1160</v>
      </c>
      <c r="F340" t="s">
        <v>1325</v>
      </c>
      <c r="G340" s="35">
        <v>466706</v>
      </c>
      <c r="H340" t="s">
        <v>219</v>
      </c>
      <c r="I340" s="35">
        <v>908534</v>
      </c>
      <c r="J340" t="s">
        <v>219</v>
      </c>
      <c r="K340" s="14">
        <v>45175.492361111101</v>
      </c>
      <c r="L340" s="14">
        <v>45174.609027777798</v>
      </c>
      <c r="M340" s="15" t="s">
        <v>220</v>
      </c>
      <c r="N340" s="15" t="s">
        <v>220</v>
      </c>
      <c r="O340" s="15" t="s">
        <v>220</v>
      </c>
      <c r="P340" s="15" t="s">
        <v>325</v>
      </c>
      <c r="Q340" s="15" t="s">
        <v>219</v>
      </c>
      <c r="R340" s="15" t="s">
        <v>219</v>
      </c>
      <c r="S340" s="15" t="s">
        <v>221</v>
      </c>
      <c r="T340" s="15" t="s">
        <v>221</v>
      </c>
      <c r="U340" s="15" t="s">
        <v>219</v>
      </c>
      <c r="V340" t="s">
        <v>280</v>
      </c>
      <c r="W340" t="s">
        <v>254</v>
      </c>
      <c r="X340" t="s">
        <v>280</v>
      </c>
      <c r="Y340" t="s">
        <v>254</v>
      </c>
      <c r="Z340" t="s">
        <v>226</v>
      </c>
      <c r="AA340" t="s">
        <v>219</v>
      </c>
      <c r="AB340" t="s">
        <v>226</v>
      </c>
      <c r="AC340" t="s">
        <v>219</v>
      </c>
      <c r="AD340" s="12" t="s">
        <v>1297</v>
      </c>
      <c r="AE340" t="s">
        <v>227</v>
      </c>
      <c r="AF340" s="12" t="s">
        <v>1297</v>
      </c>
      <c r="AG340" t="s">
        <v>1703</v>
      </c>
      <c r="AH340" t="s">
        <v>228</v>
      </c>
      <c r="AI340" s="12" t="s">
        <v>1297</v>
      </c>
      <c r="AJ340" s="12" t="s">
        <v>1297</v>
      </c>
      <c r="AK340" s="12" t="s">
        <v>1297</v>
      </c>
      <c r="AL340" s="12" t="s">
        <v>1297</v>
      </c>
      <c r="AM340" s="12" t="s">
        <v>1297</v>
      </c>
      <c r="AN340" t="s">
        <v>219</v>
      </c>
      <c r="AO340" t="s">
        <v>219</v>
      </c>
      <c r="AP340" t="s">
        <v>229</v>
      </c>
      <c r="AQ340" t="s">
        <v>230</v>
      </c>
      <c r="AR340" t="s">
        <v>273</v>
      </c>
      <c r="AS340" t="s">
        <v>311</v>
      </c>
      <c r="AT340" t="s">
        <v>220</v>
      </c>
      <c r="AU340" t="s">
        <v>233</v>
      </c>
      <c r="AV340" t="s">
        <v>2035</v>
      </c>
      <c r="AW340" t="s">
        <v>219</v>
      </c>
      <c r="AX340" t="s">
        <v>1703</v>
      </c>
      <c r="AY340" t="s">
        <v>219</v>
      </c>
      <c r="AZ340" t="s">
        <v>219</v>
      </c>
      <c r="BA340" t="s">
        <v>219</v>
      </c>
      <c r="BB340" t="s">
        <v>219</v>
      </c>
      <c r="BC340" t="s">
        <v>234</v>
      </c>
      <c r="BD340" s="12" t="s">
        <v>1297</v>
      </c>
      <c r="BE340" t="s">
        <v>267</v>
      </c>
      <c r="BF340" t="s">
        <v>1297</v>
      </c>
      <c r="BG340" t="s">
        <v>1297</v>
      </c>
      <c r="BH340" t="s">
        <v>305</v>
      </c>
      <c r="BI340" t="s">
        <v>306</v>
      </c>
      <c r="BJ340" t="s">
        <v>277</v>
      </c>
      <c r="BK340" t="s">
        <v>1297</v>
      </c>
      <c r="BL340" t="s">
        <v>229</v>
      </c>
      <c r="BM340" t="s">
        <v>219</v>
      </c>
      <c r="BN340" t="s">
        <v>308</v>
      </c>
      <c r="BO340" t="s">
        <v>219</v>
      </c>
      <c r="BP340" t="s">
        <v>219</v>
      </c>
      <c r="BQ340" t="s">
        <v>1297</v>
      </c>
      <c r="BR340" t="s">
        <v>240</v>
      </c>
      <c r="BS340" t="s">
        <v>1703</v>
      </c>
      <c r="BT340" t="s">
        <v>1703</v>
      </c>
      <c r="BU340" t="s">
        <v>219</v>
      </c>
      <c r="BV340" t="s">
        <v>241</v>
      </c>
      <c r="BW340" t="s">
        <v>220</v>
      </c>
      <c r="BX340" t="s">
        <v>219</v>
      </c>
      <c r="BY340">
        <v>800791050558</v>
      </c>
      <c r="BZ340" t="s">
        <v>242</v>
      </c>
      <c r="CA340" t="s">
        <v>1703</v>
      </c>
      <c r="CB340" s="14">
        <v>45176.2493334838</v>
      </c>
      <c r="CC340" t="s">
        <v>1703</v>
      </c>
      <c r="CD340" t="s">
        <v>1703</v>
      </c>
      <c r="CE340">
        <f>IFERROR(VLOOKUP(Table2[[#This Row],[Overall Rep Satisfaction]],$CS$2:$CV$21,2,FALSE),"")</f>
        <v>0</v>
      </c>
      <c r="CF340">
        <f>IFERROR(VLOOKUP(Table2[[#This Row],[Overall Rep Satisfaction]],$CS$2:$CV$21,3,FALSE),"")</f>
        <v>0</v>
      </c>
      <c r="CG340">
        <f>IFERROR(VLOOKUP(Table2[[#This Row],[Overall Rep Satisfaction]],$CS$2:$CV$21,4,FALSE),"")</f>
        <v>1</v>
      </c>
      <c r="CH340">
        <f>IFERROR(SUM(Table2[[#This Row],[Promoter]:[Detractor]],),"")</f>
        <v>1</v>
      </c>
      <c r="CI340" t="str">
        <f>TEXT(MONTH(Table2[[#This Row],[Survey Date]]),"##")&amp;" - "&amp;TEXT(Table2[[#This Row],[Survey Date]],"MMMM")</f>
        <v>9 - September</v>
      </c>
      <c r="CJ340" t="str">
        <f>TEXT(Table2[[#This Row],[Survey Date]],"DD-MMMM")</f>
        <v>06-September</v>
      </c>
      <c r="CK340" t="str">
        <f>"WK "&amp;WEEKNUM(Table2[[#This Row],[Survey Date]],1)</f>
        <v>WK 36</v>
      </c>
      <c r="CL340" t="str">
        <f>VLOOKUP(Table2[[#This Row],[ATTUID]],Roster!C:F,4,FALSE)</f>
        <v>Super 5</v>
      </c>
      <c r="CM340" t="str">
        <f>VLOOKUP(Table2[[#This Row],[ATTUID]],Roster!C:J,8,FALSE)</f>
        <v>agent 28</v>
      </c>
      <c r="CN340" t="str">
        <f>VLOOKUP(Table2[[#This Row],[ATTUID]],Roster!C:X,22,FALSE)</f>
        <v>Wave 17</v>
      </c>
      <c r="CO340">
        <f>IF(Table2[[#This Row],[Request Resolved]]="Yes",1,0)</f>
        <v>1</v>
      </c>
      <c r="CP340">
        <f>IF(Table2[[#This Row],[Request Resolved]]="No",1,0)</f>
        <v>0</v>
      </c>
    </row>
    <row r="341" spans="1:94" ht="45" x14ac:dyDescent="0.25">
      <c r="A341" s="35">
        <v>199206</v>
      </c>
      <c r="B341" s="12" t="s">
        <v>1297</v>
      </c>
      <c r="C341" s="12" t="s">
        <v>1297</v>
      </c>
      <c r="D341" s="12" t="s">
        <v>1297</v>
      </c>
      <c r="E341" t="s">
        <v>1159</v>
      </c>
      <c r="F341" t="s">
        <v>1324</v>
      </c>
      <c r="G341" s="35">
        <v>538720</v>
      </c>
      <c r="H341" t="s">
        <v>219</v>
      </c>
      <c r="I341" s="35">
        <v>542265</v>
      </c>
      <c r="J341" t="s">
        <v>219</v>
      </c>
      <c r="K341" s="14">
        <v>45175.495138888902</v>
      </c>
      <c r="L341" s="14">
        <v>45174.529166666704</v>
      </c>
      <c r="M341" s="15" t="s">
        <v>220</v>
      </c>
      <c r="N341" s="15" t="s">
        <v>229</v>
      </c>
      <c r="O341" s="15" t="s">
        <v>220</v>
      </c>
      <c r="P341" s="15" t="s">
        <v>221</v>
      </c>
      <c r="Q341" s="15" t="s">
        <v>785</v>
      </c>
      <c r="R341" s="15" t="s">
        <v>229</v>
      </c>
      <c r="S341" s="15" t="s">
        <v>392</v>
      </c>
      <c r="T341" s="15" t="s">
        <v>316</v>
      </c>
      <c r="U341" s="15" t="s">
        <v>219</v>
      </c>
      <c r="V341" t="s">
        <v>224</v>
      </c>
      <c r="W341" t="s">
        <v>290</v>
      </c>
      <c r="X341" t="s">
        <v>224</v>
      </c>
      <c r="Y341" t="s">
        <v>290</v>
      </c>
      <c r="Z341" t="s">
        <v>317</v>
      </c>
      <c r="AA341" t="s">
        <v>219</v>
      </c>
      <c r="AB341" t="s">
        <v>317</v>
      </c>
      <c r="AC341" t="s">
        <v>219</v>
      </c>
      <c r="AD341" s="12" t="s">
        <v>1297</v>
      </c>
      <c r="AE341" t="s">
        <v>227</v>
      </c>
      <c r="AF341" s="12" t="s">
        <v>1297</v>
      </c>
      <c r="AG341" t="s">
        <v>1703</v>
      </c>
      <c r="AH341" t="s">
        <v>228</v>
      </c>
      <c r="AI341" s="12" t="s">
        <v>1297</v>
      </c>
      <c r="AJ341" s="12" t="s">
        <v>1297</v>
      </c>
      <c r="AK341" s="12" t="s">
        <v>1297</v>
      </c>
      <c r="AL341" s="12" t="s">
        <v>1297</v>
      </c>
      <c r="AM341" s="12" t="s">
        <v>1297</v>
      </c>
      <c r="AN341" t="s">
        <v>219</v>
      </c>
      <c r="AO341" t="s">
        <v>219</v>
      </c>
      <c r="AP341" t="s">
        <v>229</v>
      </c>
      <c r="AQ341" t="s">
        <v>230</v>
      </c>
      <c r="AR341" t="s">
        <v>247</v>
      </c>
      <c r="AS341" t="s">
        <v>559</v>
      </c>
      <c r="AT341" t="s">
        <v>220</v>
      </c>
      <c r="AU341" t="s">
        <v>233</v>
      </c>
      <c r="AV341" t="s">
        <v>2036</v>
      </c>
      <c r="AW341" t="s">
        <v>219</v>
      </c>
      <c r="AX341" t="s">
        <v>1703</v>
      </c>
      <c r="AY341" t="s">
        <v>219</v>
      </c>
      <c r="AZ341" t="s">
        <v>474</v>
      </c>
      <c r="BA341" t="s">
        <v>786</v>
      </c>
      <c r="BB341" t="s">
        <v>286</v>
      </c>
      <c r="BC341" t="s">
        <v>234</v>
      </c>
      <c r="BD341" s="12" t="s">
        <v>1297</v>
      </c>
      <c r="BE341" t="s">
        <v>267</v>
      </c>
      <c r="BF341" t="s">
        <v>1297</v>
      </c>
      <c r="BG341" t="s">
        <v>1297</v>
      </c>
      <c r="BH341" t="s">
        <v>236</v>
      </c>
      <c r="BI341" t="s">
        <v>372</v>
      </c>
      <c r="BJ341" t="s">
        <v>560</v>
      </c>
      <c r="BK341" t="s">
        <v>1297</v>
      </c>
      <c r="BL341" t="s">
        <v>229</v>
      </c>
      <c r="BM341" t="s">
        <v>219</v>
      </c>
      <c r="BN341" t="s">
        <v>590</v>
      </c>
      <c r="BO341" t="s">
        <v>219</v>
      </c>
      <c r="BP341" t="s">
        <v>219</v>
      </c>
      <c r="BQ341" t="s">
        <v>1297</v>
      </c>
      <c r="BR341" t="s">
        <v>240</v>
      </c>
      <c r="BS341" t="s">
        <v>1703</v>
      </c>
      <c r="BT341" t="s">
        <v>1703</v>
      </c>
      <c r="BU341" t="s">
        <v>219</v>
      </c>
      <c r="BV341" t="s">
        <v>241</v>
      </c>
      <c r="BW341" t="s">
        <v>220</v>
      </c>
      <c r="BX341" t="s">
        <v>219</v>
      </c>
      <c r="BY341">
        <v>800384465106</v>
      </c>
      <c r="BZ341" t="s">
        <v>242</v>
      </c>
      <c r="CA341" t="s">
        <v>1703</v>
      </c>
      <c r="CB341" s="14">
        <v>45176.2493334838</v>
      </c>
      <c r="CC341" t="s">
        <v>1703</v>
      </c>
      <c r="CD341" t="s">
        <v>1703</v>
      </c>
      <c r="CE341">
        <f>IFERROR(VLOOKUP(Table2[[#This Row],[Overall Rep Satisfaction]],$CS$2:$CV$21,2,FALSE),"")</f>
        <v>0</v>
      </c>
      <c r="CF341">
        <f>IFERROR(VLOOKUP(Table2[[#This Row],[Overall Rep Satisfaction]],$CS$2:$CV$21,3,FALSE),"")</f>
        <v>0</v>
      </c>
      <c r="CG341">
        <f>IFERROR(VLOOKUP(Table2[[#This Row],[Overall Rep Satisfaction]],$CS$2:$CV$21,4,FALSE),"")</f>
        <v>1</v>
      </c>
      <c r="CH341">
        <f>IFERROR(SUM(Table2[[#This Row],[Promoter]:[Detractor]],),"")</f>
        <v>1</v>
      </c>
      <c r="CI341" t="str">
        <f>TEXT(MONTH(Table2[[#This Row],[Survey Date]]),"##")&amp;" - "&amp;TEXT(Table2[[#This Row],[Survey Date]],"MMMM")</f>
        <v>9 - September</v>
      </c>
      <c r="CJ341" t="str">
        <f>TEXT(Table2[[#This Row],[Survey Date]],"DD-MMMM")</f>
        <v>06-September</v>
      </c>
      <c r="CK341" t="str">
        <f>"WK "&amp;WEEKNUM(Table2[[#This Row],[Survey Date]],1)</f>
        <v>WK 36</v>
      </c>
      <c r="CL341" t="str">
        <f>VLOOKUP(Table2[[#This Row],[ATTUID]],Roster!C:F,4,FALSE)</f>
        <v>Super 9</v>
      </c>
      <c r="CM341" t="str">
        <f>VLOOKUP(Table2[[#This Row],[ATTUID]],Roster!C:J,8,FALSE)</f>
        <v>agent 27</v>
      </c>
      <c r="CN341" t="str">
        <f>VLOOKUP(Table2[[#This Row],[ATTUID]],Roster!C:X,22,FALSE)</f>
        <v>Wave 17</v>
      </c>
      <c r="CO341">
        <f>IF(Table2[[#This Row],[Request Resolved]]="Yes",1,0)</f>
        <v>0</v>
      </c>
      <c r="CP341">
        <f>IF(Table2[[#This Row],[Request Resolved]]="No",1,0)</f>
        <v>1</v>
      </c>
    </row>
    <row r="342" spans="1:94" x14ac:dyDescent="0.25">
      <c r="A342" s="35">
        <v>197206</v>
      </c>
      <c r="B342" s="12" t="s">
        <v>1297</v>
      </c>
      <c r="C342" s="12" t="s">
        <v>1297</v>
      </c>
      <c r="D342" s="12" t="s">
        <v>1297</v>
      </c>
      <c r="E342" t="s">
        <v>1182</v>
      </c>
      <c r="F342" t="s">
        <v>1347</v>
      </c>
      <c r="G342" s="35">
        <v>30720</v>
      </c>
      <c r="H342" t="s">
        <v>219</v>
      </c>
      <c r="I342" s="35">
        <v>952265</v>
      </c>
      <c r="J342" t="s">
        <v>219</v>
      </c>
      <c r="K342" s="14">
        <v>45175.495833333298</v>
      </c>
      <c r="L342" s="14">
        <v>45174.615277777797</v>
      </c>
      <c r="M342" s="15" t="s">
        <v>220</v>
      </c>
      <c r="N342" s="15" t="s">
        <v>229</v>
      </c>
      <c r="O342" s="15" t="s">
        <v>220</v>
      </c>
      <c r="P342" s="15" t="s">
        <v>469</v>
      </c>
      <c r="Q342" s="15" t="s">
        <v>787</v>
      </c>
      <c r="R342" s="15" t="s">
        <v>219</v>
      </c>
      <c r="S342" s="15" t="s">
        <v>255</v>
      </c>
      <c r="T342" s="15" t="s">
        <v>316</v>
      </c>
      <c r="U342" s="15" t="s">
        <v>219</v>
      </c>
      <c r="V342" t="s">
        <v>297</v>
      </c>
      <c r="W342" t="s">
        <v>257</v>
      </c>
      <c r="X342" t="s">
        <v>297</v>
      </c>
      <c r="Y342" t="s">
        <v>257</v>
      </c>
      <c r="Z342" t="s">
        <v>317</v>
      </c>
      <c r="AA342" t="s">
        <v>219</v>
      </c>
      <c r="AB342" t="s">
        <v>317</v>
      </c>
      <c r="AC342" t="s">
        <v>219</v>
      </c>
      <c r="AD342" s="12" t="s">
        <v>1297</v>
      </c>
      <c r="AE342" t="s">
        <v>227</v>
      </c>
      <c r="AF342" s="12" t="s">
        <v>1297</v>
      </c>
      <c r="AG342" t="s">
        <v>1703</v>
      </c>
      <c r="AH342" t="s">
        <v>228</v>
      </c>
      <c r="AI342" s="12" t="s">
        <v>1297</v>
      </c>
      <c r="AJ342" s="12" t="s">
        <v>1297</v>
      </c>
      <c r="AK342" s="12" t="s">
        <v>1297</v>
      </c>
      <c r="AL342" s="12" t="s">
        <v>1297</v>
      </c>
      <c r="AM342" s="12" t="s">
        <v>1297</v>
      </c>
      <c r="AN342" t="s">
        <v>219</v>
      </c>
      <c r="AO342" t="s">
        <v>219</v>
      </c>
      <c r="AP342" t="s">
        <v>229</v>
      </c>
      <c r="AQ342" t="s">
        <v>230</v>
      </c>
      <c r="AR342" t="s">
        <v>247</v>
      </c>
      <c r="AS342" t="s">
        <v>559</v>
      </c>
      <c r="AT342" t="s">
        <v>220</v>
      </c>
      <c r="AU342" t="s">
        <v>233</v>
      </c>
      <c r="AV342" t="s">
        <v>2037</v>
      </c>
      <c r="AW342" t="s">
        <v>219</v>
      </c>
      <c r="AX342" t="s">
        <v>1703</v>
      </c>
      <c r="AY342" t="s">
        <v>219</v>
      </c>
      <c r="AZ342" t="s">
        <v>219</v>
      </c>
      <c r="BA342" t="s">
        <v>219</v>
      </c>
      <c r="BB342" t="s">
        <v>219</v>
      </c>
      <c r="BC342" t="s">
        <v>234</v>
      </c>
      <c r="BD342" s="12" t="s">
        <v>1297</v>
      </c>
      <c r="BE342" t="s">
        <v>267</v>
      </c>
      <c r="BF342" t="s">
        <v>1297</v>
      </c>
      <c r="BG342" t="s">
        <v>1297</v>
      </c>
      <c r="BH342" t="s">
        <v>275</v>
      </c>
      <c r="BI342" t="s">
        <v>276</v>
      </c>
      <c r="BJ342" t="s">
        <v>560</v>
      </c>
      <c r="BK342" t="s">
        <v>1297</v>
      </c>
      <c r="BL342" t="s">
        <v>229</v>
      </c>
      <c r="BM342" t="s">
        <v>219</v>
      </c>
      <c r="BN342" t="s">
        <v>278</v>
      </c>
      <c r="BO342" t="s">
        <v>219</v>
      </c>
      <c r="BP342" t="s">
        <v>219</v>
      </c>
      <c r="BQ342" t="s">
        <v>1297</v>
      </c>
      <c r="BR342" t="s">
        <v>279</v>
      </c>
      <c r="BS342" t="s">
        <v>1703</v>
      </c>
      <c r="BT342" t="s">
        <v>1703</v>
      </c>
      <c r="BU342" t="s">
        <v>219</v>
      </c>
      <c r="BV342" t="s">
        <v>241</v>
      </c>
      <c r="BW342" t="s">
        <v>220</v>
      </c>
      <c r="BX342" t="s">
        <v>219</v>
      </c>
      <c r="BY342">
        <v>801165722982</v>
      </c>
      <c r="BZ342" t="s">
        <v>242</v>
      </c>
      <c r="CA342" t="s">
        <v>1703</v>
      </c>
      <c r="CB342" s="14">
        <v>45176.2493334838</v>
      </c>
      <c r="CC342" t="s">
        <v>1703</v>
      </c>
      <c r="CD342" t="s">
        <v>1703</v>
      </c>
      <c r="CE342">
        <f>IFERROR(VLOOKUP(Table2[[#This Row],[Overall Rep Satisfaction]],$CS$2:$CV$21,2,FALSE),"")</f>
        <v>0</v>
      </c>
      <c r="CF342">
        <f>IFERROR(VLOOKUP(Table2[[#This Row],[Overall Rep Satisfaction]],$CS$2:$CV$21,3,FALSE),"")</f>
        <v>1</v>
      </c>
      <c r="CG342">
        <f>IFERROR(VLOOKUP(Table2[[#This Row],[Overall Rep Satisfaction]],$CS$2:$CV$21,4,FALSE),"")</f>
        <v>0</v>
      </c>
      <c r="CH342">
        <f>IFERROR(SUM(Table2[[#This Row],[Promoter]:[Detractor]],),"")</f>
        <v>1</v>
      </c>
      <c r="CI342" t="str">
        <f>TEXT(MONTH(Table2[[#This Row],[Survey Date]]),"##")&amp;" - "&amp;TEXT(Table2[[#This Row],[Survey Date]],"MMMM")</f>
        <v>9 - September</v>
      </c>
      <c r="CJ342" t="str">
        <f>TEXT(Table2[[#This Row],[Survey Date]],"DD-MMMM")</f>
        <v>06-September</v>
      </c>
      <c r="CK342" t="str">
        <f>"WK "&amp;WEEKNUM(Table2[[#This Row],[Survey Date]],1)</f>
        <v>WK 36</v>
      </c>
      <c r="CL342" t="str">
        <f>VLOOKUP(Table2[[#This Row],[ATTUID]],Roster!C:F,4,FALSE)</f>
        <v>Super 8</v>
      </c>
      <c r="CM342" t="str">
        <f>VLOOKUP(Table2[[#This Row],[ATTUID]],Roster!C:J,8,FALSE)</f>
        <v>agent 50</v>
      </c>
      <c r="CN342" t="str">
        <f>VLOOKUP(Table2[[#This Row],[ATTUID]],Roster!C:X,22,FALSE)</f>
        <v>Wave 24</v>
      </c>
      <c r="CO342">
        <f>IF(Table2[[#This Row],[Request Resolved]]="Yes",1,0)</f>
        <v>0</v>
      </c>
      <c r="CP342">
        <f>IF(Table2[[#This Row],[Request Resolved]]="No",1,0)</f>
        <v>1</v>
      </c>
    </row>
    <row r="343" spans="1:94" x14ac:dyDescent="0.25">
      <c r="A343" s="35">
        <v>69206</v>
      </c>
      <c r="B343" s="12" t="s">
        <v>1297</v>
      </c>
      <c r="C343" s="12" t="s">
        <v>1297</v>
      </c>
      <c r="D343" s="12" t="s">
        <v>1297</v>
      </c>
      <c r="E343" t="s">
        <v>1207</v>
      </c>
      <c r="F343" t="s">
        <v>1373</v>
      </c>
      <c r="G343" s="35">
        <v>267773</v>
      </c>
      <c r="H343" t="s">
        <v>219</v>
      </c>
      <c r="I343" s="35">
        <v>701232</v>
      </c>
      <c r="J343" t="s">
        <v>219</v>
      </c>
      <c r="K343" s="14">
        <v>45175.499305555597</v>
      </c>
      <c r="L343" s="14">
        <v>45174.525694444397</v>
      </c>
      <c r="M343" s="15" t="s">
        <v>220</v>
      </c>
      <c r="N343" s="15" t="s">
        <v>220</v>
      </c>
      <c r="O343" s="15" t="s">
        <v>220</v>
      </c>
      <c r="P343" s="15" t="s">
        <v>221</v>
      </c>
      <c r="Q343" s="15" t="s">
        <v>788</v>
      </c>
      <c r="R343" s="15" t="s">
        <v>219</v>
      </c>
      <c r="S343" s="15" t="s">
        <v>221</v>
      </c>
      <c r="T343" s="15" t="s">
        <v>221</v>
      </c>
      <c r="U343" s="15" t="s">
        <v>219</v>
      </c>
      <c r="V343" t="s">
        <v>224</v>
      </c>
      <c r="W343" t="s">
        <v>254</v>
      </c>
      <c r="X343" t="s">
        <v>224</v>
      </c>
      <c r="Y343" t="s">
        <v>254</v>
      </c>
      <c r="Z343" t="s">
        <v>226</v>
      </c>
      <c r="AA343" t="s">
        <v>219</v>
      </c>
      <c r="AB343" t="s">
        <v>226</v>
      </c>
      <c r="AC343" t="s">
        <v>219</v>
      </c>
      <c r="AD343" s="12" t="s">
        <v>1297</v>
      </c>
      <c r="AE343" t="s">
        <v>227</v>
      </c>
      <c r="AF343" s="12" t="s">
        <v>1297</v>
      </c>
      <c r="AG343" t="s">
        <v>1703</v>
      </c>
      <c r="AH343" t="s">
        <v>228</v>
      </c>
      <c r="AI343" s="12" t="s">
        <v>1297</v>
      </c>
      <c r="AJ343" s="12" t="s">
        <v>1297</v>
      </c>
      <c r="AK343" s="12" t="s">
        <v>1297</v>
      </c>
      <c r="AL343" s="12" t="s">
        <v>1297</v>
      </c>
      <c r="AM343" s="12" t="s">
        <v>1297</v>
      </c>
      <c r="AN343" t="s">
        <v>219</v>
      </c>
      <c r="AO343" t="s">
        <v>219</v>
      </c>
      <c r="AP343" t="s">
        <v>229</v>
      </c>
      <c r="AQ343" t="s">
        <v>230</v>
      </c>
      <c r="AR343" t="s">
        <v>281</v>
      </c>
      <c r="AS343" t="s">
        <v>361</v>
      </c>
      <c r="AT343" t="s">
        <v>220</v>
      </c>
      <c r="AU343" t="s">
        <v>233</v>
      </c>
      <c r="AV343" t="s">
        <v>2038</v>
      </c>
      <c r="AW343" t="s">
        <v>2368</v>
      </c>
      <c r="AX343" t="s">
        <v>1703</v>
      </c>
      <c r="AY343" t="s">
        <v>219</v>
      </c>
      <c r="AZ343" t="s">
        <v>219</v>
      </c>
      <c r="BA343" t="s">
        <v>219</v>
      </c>
      <c r="BB343" t="s">
        <v>219</v>
      </c>
      <c r="BC343" t="s">
        <v>234</v>
      </c>
      <c r="BD343" s="12" t="s">
        <v>1297</v>
      </c>
      <c r="BE343" t="s">
        <v>304</v>
      </c>
      <c r="BF343" t="s">
        <v>1297</v>
      </c>
      <c r="BG343" t="s">
        <v>1297</v>
      </c>
      <c r="BH343" t="s">
        <v>260</v>
      </c>
      <c r="BI343" t="s">
        <v>375</v>
      </c>
      <c r="BJ343" t="s">
        <v>362</v>
      </c>
      <c r="BK343" t="s">
        <v>1297</v>
      </c>
      <c r="BL343" t="s">
        <v>229</v>
      </c>
      <c r="BM343" t="s">
        <v>219</v>
      </c>
      <c r="BN343" t="s">
        <v>377</v>
      </c>
      <c r="BO343" t="s">
        <v>219</v>
      </c>
      <c r="BP343" t="s">
        <v>219</v>
      </c>
      <c r="BQ343" t="s">
        <v>1297</v>
      </c>
      <c r="BR343" t="s">
        <v>279</v>
      </c>
      <c r="BS343" t="s">
        <v>1703</v>
      </c>
      <c r="BT343" t="s">
        <v>1703</v>
      </c>
      <c r="BU343" t="s">
        <v>219</v>
      </c>
      <c r="BV343" t="s">
        <v>241</v>
      </c>
      <c r="BW343" t="s">
        <v>220</v>
      </c>
      <c r="BX343" t="s">
        <v>219</v>
      </c>
      <c r="BY343">
        <v>800795470647</v>
      </c>
      <c r="BZ343" t="s">
        <v>242</v>
      </c>
      <c r="CA343" t="s">
        <v>1703</v>
      </c>
      <c r="CB343" s="14">
        <v>45176.2493334838</v>
      </c>
      <c r="CC343" t="s">
        <v>1703</v>
      </c>
      <c r="CD343" t="s">
        <v>1703</v>
      </c>
      <c r="CE343">
        <f>IFERROR(VLOOKUP(Table2[[#This Row],[Overall Rep Satisfaction]],$CS$2:$CV$21,2,FALSE),"")</f>
        <v>0</v>
      </c>
      <c r="CF343">
        <f>IFERROR(VLOOKUP(Table2[[#This Row],[Overall Rep Satisfaction]],$CS$2:$CV$21,3,FALSE),"")</f>
        <v>0</v>
      </c>
      <c r="CG343">
        <f>IFERROR(VLOOKUP(Table2[[#This Row],[Overall Rep Satisfaction]],$CS$2:$CV$21,4,FALSE),"")</f>
        <v>1</v>
      </c>
      <c r="CH343">
        <f>IFERROR(SUM(Table2[[#This Row],[Promoter]:[Detractor]],),"")</f>
        <v>1</v>
      </c>
      <c r="CI343" t="str">
        <f>TEXT(MONTH(Table2[[#This Row],[Survey Date]]),"##")&amp;" - "&amp;TEXT(Table2[[#This Row],[Survey Date]],"MMMM")</f>
        <v>9 - September</v>
      </c>
      <c r="CJ343" t="str">
        <f>TEXT(Table2[[#This Row],[Survey Date]],"DD-MMMM")</f>
        <v>06-September</v>
      </c>
      <c r="CK343" t="str">
        <f>"WK "&amp;WEEKNUM(Table2[[#This Row],[Survey Date]],1)</f>
        <v>WK 36</v>
      </c>
      <c r="CL343" t="str">
        <f>VLOOKUP(Table2[[#This Row],[ATTUID]],Roster!C:F,4,FALSE)</f>
        <v>Super 8</v>
      </c>
      <c r="CM343" t="str">
        <f>VLOOKUP(Table2[[#This Row],[ATTUID]],Roster!C:J,8,FALSE)</f>
        <v>agent 76</v>
      </c>
      <c r="CN343" t="str">
        <f>VLOOKUP(Table2[[#This Row],[ATTUID]],Roster!C:X,22,FALSE)</f>
        <v>Wave 27</v>
      </c>
      <c r="CO343">
        <f>IF(Table2[[#This Row],[Request Resolved]]="Yes",1,0)</f>
        <v>1</v>
      </c>
      <c r="CP343">
        <f>IF(Table2[[#This Row],[Request Resolved]]="No",1,0)</f>
        <v>0</v>
      </c>
    </row>
    <row r="344" spans="1:94" x14ac:dyDescent="0.25">
      <c r="A344" s="35">
        <v>595206</v>
      </c>
      <c r="B344" s="12" t="s">
        <v>1297</v>
      </c>
      <c r="C344" s="12" t="s">
        <v>1297</v>
      </c>
      <c r="D344" s="12" t="s">
        <v>1297</v>
      </c>
      <c r="E344" t="s">
        <v>1263</v>
      </c>
      <c r="F344" t="s">
        <v>1434</v>
      </c>
      <c r="G344" s="35">
        <v>260904</v>
      </c>
      <c r="H344" t="s">
        <v>219</v>
      </c>
      <c r="I344" s="35">
        <v>146523</v>
      </c>
      <c r="J344" t="s">
        <v>219</v>
      </c>
      <c r="K344" s="14">
        <v>45175.506249999999</v>
      </c>
      <c r="L344" s="14">
        <v>45174.8527777778</v>
      </c>
      <c r="M344" s="15" t="s">
        <v>220</v>
      </c>
      <c r="N344" s="15" t="s">
        <v>220</v>
      </c>
      <c r="O344" s="15" t="s">
        <v>220</v>
      </c>
      <c r="P344" s="15" t="s">
        <v>223</v>
      </c>
      <c r="Q344" s="15" t="s">
        <v>332</v>
      </c>
      <c r="R344" s="15" t="s">
        <v>219</v>
      </c>
      <c r="S344" s="15" t="s">
        <v>223</v>
      </c>
      <c r="T344" s="15" t="s">
        <v>226</v>
      </c>
      <c r="U344" s="15" t="s">
        <v>219</v>
      </c>
      <c r="V344" t="s">
        <v>265</v>
      </c>
      <c r="W344" t="s">
        <v>225</v>
      </c>
      <c r="X344" t="s">
        <v>265</v>
      </c>
      <c r="Y344" t="s">
        <v>225</v>
      </c>
      <c r="Z344" t="s">
        <v>226</v>
      </c>
      <c r="AA344" t="s">
        <v>219</v>
      </c>
      <c r="AB344" t="s">
        <v>226</v>
      </c>
      <c r="AC344" t="s">
        <v>219</v>
      </c>
      <c r="AD344" s="12" t="s">
        <v>1297</v>
      </c>
      <c r="AE344" t="s">
        <v>227</v>
      </c>
      <c r="AF344" s="12" t="s">
        <v>1297</v>
      </c>
      <c r="AG344" t="s">
        <v>1703</v>
      </c>
      <c r="AH344" t="s">
        <v>228</v>
      </c>
      <c r="AI344" s="12" t="s">
        <v>1297</v>
      </c>
      <c r="AJ344" s="12" t="s">
        <v>1297</v>
      </c>
      <c r="AK344" s="12" t="s">
        <v>1297</v>
      </c>
      <c r="AL344" s="12" t="s">
        <v>1297</v>
      </c>
      <c r="AM344" s="12" t="s">
        <v>1297</v>
      </c>
      <c r="AN344" t="s">
        <v>219</v>
      </c>
      <c r="AO344" t="s">
        <v>219</v>
      </c>
      <c r="AP344" t="s">
        <v>229</v>
      </c>
      <c r="AQ344" t="s">
        <v>230</v>
      </c>
      <c r="AR344" t="s">
        <v>273</v>
      </c>
      <c r="AS344" t="s">
        <v>294</v>
      </c>
      <c r="AT344" t="s">
        <v>220</v>
      </c>
      <c r="AU344" t="s">
        <v>233</v>
      </c>
      <c r="AV344" t="s">
        <v>2039</v>
      </c>
      <c r="AW344" t="s">
        <v>219</v>
      </c>
      <c r="AX344" t="s">
        <v>1703</v>
      </c>
      <c r="AY344" t="s">
        <v>219</v>
      </c>
      <c r="AZ344" t="s">
        <v>219</v>
      </c>
      <c r="BA344" t="s">
        <v>219</v>
      </c>
      <c r="BB344" t="s">
        <v>219</v>
      </c>
      <c r="BC344" t="s">
        <v>234</v>
      </c>
      <c r="BD344" s="12" t="s">
        <v>1297</v>
      </c>
      <c r="BE344" t="s">
        <v>235</v>
      </c>
      <c r="BF344" t="s">
        <v>1297</v>
      </c>
      <c r="BG344" t="s">
        <v>1297</v>
      </c>
      <c r="BH344" t="s">
        <v>305</v>
      </c>
      <c r="BI344" t="s">
        <v>525</v>
      </c>
      <c r="BJ344" t="s">
        <v>295</v>
      </c>
      <c r="BK344" t="s">
        <v>1297</v>
      </c>
      <c r="BL344" t="s">
        <v>229</v>
      </c>
      <c r="BM344" t="s">
        <v>219</v>
      </c>
      <c r="BN344" t="s">
        <v>526</v>
      </c>
      <c r="BO344" t="s">
        <v>219</v>
      </c>
      <c r="BP344" t="s">
        <v>219</v>
      </c>
      <c r="BQ344" t="s">
        <v>1297</v>
      </c>
      <c r="BR344" t="s">
        <v>253</v>
      </c>
      <c r="BS344" t="s">
        <v>1703</v>
      </c>
      <c r="BT344" t="s">
        <v>1703</v>
      </c>
      <c r="BU344" t="s">
        <v>219</v>
      </c>
      <c r="BV344" t="s">
        <v>241</v>
      </c>
      <c r="BW344" t="s">
        <v>220</v>
      </c>
      <c r="BX344" t="s">
        <v>219</v>
      </c>
      <c r="BY344" t="s">
        <v>219</v>
      </c>
      <c r="BZ344" t="s">
        <v>242</v>
      </c>
      <c r="CA344" t="s">
        <v>1703</v>
      </c>
      <c r="CB344" s="14">
        <v>45176.2493334838</v>
      </c>
      <c r="CC344" t="s">
        <v>1703</v>
      </c>
      <c r="CD344" t="s">
        <v>1703</v>
      </c>
      <c r="CE344">
        <f>IFERROR(VLOOKUP(Table2[[#This Row],[Overall Rep Satisfaction]],$CS$2:$CV$21,2,FALSE),"")</f>
        <v>1</v>
      </c>
      <c r="CF344">
        <f>IFERROR(VLOOKUP(Table2[[#This Row],[Overall Rep Satisfaction]],$CS$2:$CV$21,3,FALSE),"")</f>
        <v>0</v>
      </c>
      <c r="CG344">
        <f>IFERROR(VLOOKUP(Table2[[#This Row],[Overall Rep Satisfaction]],$CS$2:$CV$21,4,FALSE),"")</f>
        <v>0</v>
      </c>
      <c r="CH344">
        <f>IFERROR(SUM(Table2[[#This Row],[Promoter]:[Detractor]],),"")</f>
        <v>1</v>
      </c>
      <c r="CI344" t="str">
        <f>TEXT(MONTH(Table2[[#This Row],[Survey Date]]),"##")&amp;" - "&amp;TEXT(Table2[[#This Row],[Survey Date]],"MMMM")</f>
        <v>9 - September</v>
      </c>
      <c r="CJ344" t="str">
        <f>TEXT(Table2[[#This Row],[Survey Date]],"DD-MMMM")</f>
        <v>06-September</v>
      </c>
      <c r="CK344" t="str">
        <f>"WK "&amp;WEEKNUM(Table2[[#This Row],[Survey Date]],1)</f>
        <v>WK 36</v>
      </c>
      <c r="CL344" t="str">
        <f>VLOOKUP(Table2[[#This Row],[ATTUID]],Roster!C:F,4,FALSE)</f>
        <v>Super 7</v>
      </c>
      <c r="CM344" t="str">
        <f>VLOOKUP(Table2[[#This Row],[ATTUID]],Roster!C:J,8,FALSE)</f>
        <v>agent 137</v>
      </c>
      <c r="CN344" t="str">
        <f>VLOOKUP(Table2[[#This Row],[ATTUID]],Roster!C:X,22,FALSE)</f>
        <v>Wave 31</v>
      </c>
      <c r="CO344">
        <f>IF(Table2[[#This Row],[Request Resolved]]="Yes",1,0)</f>
        <v>1</v>
      </c>
      <c r="CP344">
        <f>IF(Table2[[#This Row],[Request Resolved]]="No",1,0)</f>
        <v>0</v>
      </c>
    </row>
    <row r="345" spans="1:94" x14ac:dyDescent="0.25">
      <c r="A345" s="35">
        <v>94206</v>
      </c>
      <c r="B345" s="12" t="s">
        <v>1297</v>
      </c>
      <c r="C345" s="12" t="s">
        <v>1297</v>
      </c>
      <c r="D345" s="12" t="s">
        <v>1297</v>
      </c>
      <c r="E345" t="s">
        <v>1199</v>
      </c>
      <c r="F345" t="s">
        <v>1364</v>
      </c>
      <c r="G345" s="35">
        <v>3316</v>
      </c>
      <c r="H345" t="s">
        <v>219</v>
      </c>
      <c r="I345" s="35">
        <v>613276</v>
      </c>
      <c r="J345" t="s">
        <v>219</v>
      </c>
      <c r="K345" s="14">
        <v>45175.507638888899</v>
      </c>
      <c r="L345" s="14">
        <v>45174.835416666698</v>
      </c>
      <c r="M345" s="15" t="s">
        <v>220</v>
      </c>
      <c r="N345" s="15" t="s">
        <v>229</v>
      </c>
      <c r="O345" s="15" t="s">
        <v>220</v>
      </c>
      <c r="P345" s="15" t="s">
        <v>221</v>
      </c>
      <c r="Q345" s="15" t="s">
        <v>789</v>
      </c>
      <c r="R345" s="15" t="s">
        <v>229</v>
      </c>
      <c r="S345" s="15" t="s">
        <v>221</v>
      </c>
      <c r="T345" s="15" t="s">
        <v>316</v>
      </c>
      <c r="U345" s="15" t="s">
        <v>219</v>
      </c>
      <c r="V345" t="s">
        <v>224</v>
      </c>
      <c r="W345" t="s">
        <v>254</v>
      </c>
      <c r="X345" t="s">
        <v>224</v>
      </c>
      <c r="Y345" t="s">
        <v>254</v>
      </c>
      <c r="Z345" t="s">
        <v>317</v>
      </c>
      <c r="AA345" t="s">
        <v>219</v>
      </c>
      <c r="AB345" t="s">
        <v>317</v>
      </c>
      <c r="AC345" t="s">
        <v>219</v>
      </c>
      <c r="AD345" s="12" t="s">
        <v>1297</v>
      </c>
      <c r="AE345" t="s">
        <v>227</v>
      </c>
      <c r="AF345" s="12" t="s">
        <v>1297</v>
      </c>
      <c r="AG345" t="s">
        <v>1703</v>
      </c>
      <c r="AH345" t="s">
        <v>228</v>
      </c>
      <c r="AI345" s="12" t="s">
        <v>1297</v>
      </c>
      <c r="AJ345" s="12" t="s">
        <v>1297</v>
      </c>
      <c r="AK345" s="12" t="s">
        <v>1297</v>
      </c>
      <c r="AL345" s="12" t="s">
        <v>1297</v>
      </c>
      <c r="AM345" s="12" t="s">
        <v>1297</v>
      </c>
      <c r="AN345" t="s">
        <v>219</v>
      </c>
      <c r="AO345" t="s">
        <v>219</v>
      </c>
      <c r="AP345" t="s">
        <v>229</v>
      </c>
      <c r="AQ345" t="s">
        <v>230</v>
      </c>
      <c r="AR345" t="s">
        <v>231</v>
      </c>
      <c r="AS345" t="s">
        <v>374</v>
      </c>
      <c r="AT345" t="s">
        <v>220</v>
      </c>
      <c r="AU345" t="s">
        <v>233</v>
      </c>
      <c r="AV345" t="s">
        <v>2040</v>
      </c>
      <c r="AW345" t="s">
        <v>219</v>
      </c>
      <c r="AX345" t="s">
        <v>1703</v>
      </c>
      <c r="AY345" t="s">
        <v>219</v>
      </c>
      <c r="AZ345" t="s">
        <v>219</v>
      </c>
      <c r="BA345" t="s">
        <v>219</v>
      </c>
      <c r="BB345" t="s">
        <v>219</v>
      </c>
      <c r="BC345" t="s">
        <v>234</v>
      </c>
      <c r="BD345" s="12" t="s">
        <v>1297</v>
      </c>
      <c r="BE345" t="s">
        <v>267</v>
      </c>
      <c r="BF345" t="s">
        <v>1297</v>
      </c>
      <c r="BG345" t="s">
        <v>1297</v>
      </c>
      <c r="BH345" t="s">
        <v>300</v>
      </c>
      <c r="BI345" t="s">
        <v>349</v>
      </c>
      <c r="BJ345" t="s">
        <v>376</v>
      </c>
      <c r="BK345" t="s">
        <v>1297</v>
      </c>
      <c r="BL345" t="s">
        <v>229</v>
      </c>
      <c r="BM345" t="s">
        <v>219</v>
      </c>
      <c r="BN345" t="s">
        <v>350</v>
      </c>
      <c r="BO345" t="s">
        <v>219</v>
      </c>
      <c r="BP345" t="s">
        <v>219</v>
      </c>
      <c r="BQ345" t="s">
        <v>1297</v>
      </c>
      <c r="BR345" t="s">
        <v>279</v>
      </c>
      <c r="BS345" t="s">
        <v>1703</v>
      </c>
      <c r="BT345" t="s">
        <v>1703</v>
      </c>
      <c r="BU345" t="s">
        <v>219</v>
      </c>
      <c r="BV345" t="s">
        <v>241</v>
      </c>
      <c r="BW345" t="s">
        <v>220</v>
      </c>
      <c r="BX345" t="s">
        <v>219</v>
      </c>
      <c r="BY345">
        <v>800060117545</v>
      </c>
      <c r="BZ345" t="s">
        <v>242</v>
      </c>
      <c r="CA345" t="s">
        <v>1703</v>
      </c>
      <c r="CB345" s="14">
        <v>45176.2493334838</v>
      </c>
      <c r="CC345" t="s">
        <v>1703</v>
      </c>
      <c r="CD345" t="s">
        <v>1703</v>
      </c>
      <c r="CE345">
        <f>IFERROR(VLOOKUP(Table2[[#This Row],[Overall Rep Satisfaction]],$CS$2:$CV$21,2,FALSE),"")</f>
        <v>0</v>
      </c>
      <c r="CF345">
        <f>IFERROR(VLOOKUP(Table2[[#This Row],[Overall Rep Satisfaction]],$CS$2:$CV$21,3,FALSE),"")</f>
        <v>0</v>
      </c>
      <c r="CG345">
        <f>IFERROR(VLOOKUP(Table2[[#This Row],[Overall Rep Satisfaction]],$CS$2:$CV$21,4,FALSE),"")</f>
        <v>1</v>
      </c>
      <c r="CH345">
        <f>IFERROR(SUM(Table2[[#This Row],[Promoter]:[Detractor]],),"")</f>
        <v>1</v>
      </c>
      <c r="CI345" t="str">
        <f>TEXT(MONTH(Table2[[#This Row],[Survey Date]]),"##")&amp;" - "&amp;TEXT(Table2[[#This Row],[Survey Date]],"MMMM")</f>
        <v>9 - September</v>
      </c>
      <c r="CJ345" t="str">
        <f>TEXT(Table2[[#This Row],[Survey Date]],"DD-MMMM")</f>
        <v>06-September</v>
      </c>
      <c r="CK345" t="str">
        <f>"WK "&amp;WEEKNUM(Table2[[#This Row],[Survey Date]],1)</f>
        <v>WK 36</v>
      </c>
      <c r="CL345" t="str">
        <f>VLOOKUP(Table2[[#This Row],[ATTUID]],Roster!C:F,4,FALSE)</f>
        <v>Super 4</v>
      </c>
      <c r="CM345" t="str">
        <f>VLOOKUP(Table2[[#This Row],[ATTUID]],Roster!C:J,8,FALSE)</f>
        <v>agent 67</v>
      </c>
      <c r="CN345" t="str">
        <f>VLOOKUP(Table2[[#This Row],[ATTUID]],Roster!C:X,22,FALSE)</f>
        <v>Wave 26</v>
      </c>
      <c r="CO345">
        <f>IF(Table2[[#This Row],[Request Resolved]]="Yes",1,0)</f>
        <v>0</v>
      </c>
      <c r="CP345">
        <f>IF(Table2[[#This Row],[Request Resolved]]="No",1,0)</f>
        <v>1</v>
      </c>
    </row>
    <row r="346" spans="1:94" x14ac:dyDescent="0.25">
      <c r="A346" s="35">
        <v>77206</v>
      </c>
      <c r="B346" s="12" t="s">
        <v>1297</v>
      </c>
      <c r="C346" s="12" t="s">
        <v>1297</v>
      </c>
      <c r="D346" s="12" t="s">
        <v>1297</v>
      </c>
      <c r="E346" t="s">
        <v>1192</v>
      </c>
      <c r="F346" t="s">
        <v>1357</v>
      </c>
      <c r="G346" s="35">
        <v>289918</v>
      </c>
      <c r="H346" t="s">
        <v>219</v>
      </c>
      <c r="I346" s="35">
        <v>534392</v>
      </c>
      <c r="J346" t="s">
        <v>219</v>
      </c>
      <c r="K346" s="14">
        <v>45175.5090277778</v>
      </c>
      <c r="L346" s="14">
        <v>45174.555555555598</v>
      </c>
      <c r="M346" s="15" t="s">
        <v>220</v>
      </c>
      <c r="N346" s="15" t="s">
        <v>229</v>
      </c>
      <c r="O346" s="15" t="s">
        <v>220</v>
      </c>
      <c r="P346" s="15" t="s">
        <v>790</v>
      </c>
      <c r="Q346" s="15" t="s">
        <v>791</v>
      </c>
      <c r="R346" s="15" t="s">
        <v>229</v>
      </c>
      <c r="S346" s="15" t="s">
        <v>792</v>
      </c>
      <c r="T346" s="15" t="s">
        <v>793</v>
      </c>
      <c r="U346" s="15" t="s">
        <v>219</v>
      </c>
      <c r="V346" t="s">
        <v>224</v>
      </c>
      <c r="W346" t="s">
        <v>254</v>
      </c>
      <c r="X346" t="s">
        <v>224</v>
      </c>
      <c r="Y346" t="s">
        <v>254</v>
      </c>
      <c r="Z346" t="s">
        <v>317</v>
      </c>
      <c r="AA346" t="s">
        <v>219</v>
      </c>
      <c r="AB346" t="s">
        <v>317</v>
      </c>
      <c r="AC346" t="s">
        <v>219</v>
      </c>
      <c r="AD346" s="12" t="s">
        <v>1297</v>
      </c>
      <c r="AE346" t="s">
        <v>227</v>
      </c>
      <c r="AF346" s="12" t="s">
        <v>1297</v>
      </c>
      <c r="AG346" t="s">
        <v>1703</v>
      </c>
      <c r="AH346" t="s">
        <v>228</v>
      </c>
      <c r="AI346" s="12" t="s">
        <v>1297</v>
      </c>
      <c r="AJ346" s="12" t="s">
        <v>1297</v>
      </c>
      <c r="AK346" s="12" t="s">
        <v>1297</v>
      </c>
      <c r="AL346" s="12" t="s">
        <v>1297</v>
      </c>
      <c r="AM346" s="12" t="s">
        <v>1297</v>
      </c>
      <c r="AN346" t="s">
        <v>219</v>
      </c>
      <c r="AO346" t="s">
        <v>219</v>
      </c>
      <c r="AP346" t="s">
        <v>229</v>
      </c>
      <c r="AQ346" t="s">
        <v>230</v>
      </c>
      <c r="AR346" t="s">
        <v>231</v>
      </c>
      <c r="AS346" t="s">
        <v>429</v>
      </c>
      <c r="AT346" t="s">
        <v>220</v>
      </c>
      <c r="AU346" t="s">
        <v>233</v>
      </c>
      <c r="AV346" t="s">
        <v>2041</v>
      </c>
      <c r="AW346" t="s">
        <v>219</v>
      </c>
      <c r="AX346" t="s">
        <v>1703</v>
      </c>
      <c r="AY346" t="s">
        <v>219</v>
      </c>
      <c r="AZ346" t="s">
        <v>219</v>
      </c>
      <c r="BA346" t="s">
        <v>219</v>
      </c>
      <c r="BB346" t="s">
        <v>219</v>
      </c>
      <c r="BC346" t="s">
        <v>234</v>
      </c>
      <c r="BD346" s="12" t="s">
        <v>1297</v>
      </c>
      <c r="BE346" t="s">
        <v>451</v>
      </c>
      <c r="BF346" t="s">
        <v>1297</v>
      </c>
      <c r="BG346" t="s">
        <v>1297</v>
      </c>
      <c r="BH346" t="s">
        <v>794</v>
      </c>
      <c r="BI346" t="s">
        <v>795</v>
      </c>
      <c r="BJ346" t="s">
        <v>431</v>
      </c>
      <c r="BK346" t="s">
        <v>1297</v>
      </c>
      <c r="BL346" t="s">
        <v>229</v>
      </c>
      <c r="BM346" t="s">
        <v>219</v>
      </c>
      <c r="BN346" t="s">
        <v>796</v>
      </c>
      <c r="BO346" t="s">
        <v>219</v>
      </c>
      <c r="BP346" t="s">
        <v>219</v>
      </c>
      <c r="BQ346" t="s">
        <v>1297</v>
      </c>
      <c r="BR346" t="s">
        <v>279</v>
      </c>
      <c r="BS346" t="s">
        <v>1703</v>
      </c>
      <c r="BT346" t="s">
        <v>1703</v>
      </c>
      <c r="BU346" t="s">
        <v>219</v>
      </c>
      <c r="BV346" t="s">
        <v>241</v>
      </c>
      <c r="BW346" t="s">
        <v>220</v>
      </c>
      <c r="BX346" t="s">
        <v>219</v>
      </c>
      <c r="BY346">
        <v>790564690082</v>
      </c>
      <c r="BZ346" t="s">
        <v>242</v>
      </c>
      <c r="CA346" t="s">
        <v>1703</v>
      </c>
      <c r="CB346" s="14">
        <v>45176.2493334838</v>
      </c>
      <c r="CC346" t="s">
        <v>1703</v>
      </c>
      <c r="CD346" t="s">
        <v>1703</v>
      </c>
      <c r="CE346">
        <f>IFERROR(VLOOKUP(Table2[[#This Row],[Overall Rep Satisfaction]],$CS$2:$CV$21,2,FALSE),"")</f>
        <v>0</v>
      </c>
      <c r="CF346">
        <f>IFERROR(VLOOKUP(Table2[[#This Row],[Overall Rep Satisfaction]],$CS$2:$CV$21,3,FALSE),"")</f>
        <v>0</v>
      </c>
      <c r="CG346">
        <f>IFERROR(VLOOKUP(Table2[[#This Row],[Overall Rep Satisfaction]],$CS$2:$CV$21,4,FALSE),"")</f>
        <v>1</v>
      </c>
      <c r="CH346">
        <f>IFERROR(SUM(Table2[[#This Row],[Promoter]:[Detractor]],),"")</f>
        <v>1</v>
      </c>
      <c r="CI346" t="str">
        <f>TEXT(MONTH(Table2[[#This Row],[Survey Date]]),"##")&amp;" - "&amp;TEXT(Table2[[#This Row],[Survey Date]],"MMMM")</f>
        <v>9 - September</v>
      </c>
      <c r="CJ346" t="str">
        <f>TEXT(Table2[[#This Row],[Survey Date]],"DD-MMMM")</f>
        <v>06-September</v>
      </c>
      <c r="CK346" t="str">
        <f>"WK "&amp;WEEKNUM(Table2[[#This Row],[Survey Date]],1)</f>
        <v>WK 36</v>
      </c>
      <c r="CL346" t="str">
        <f>VLOOKUP(Table2[[#This Row],[ATTUID]],Roster!C:F,4,FALSE)</f>
        <v>Super 5</v>
      </c>
      <c r="CM346" t="str">
        <f>VLOOKUP(Table2[[#This Row],[ATTUID]],Roster!C:J,8,FALSE)</f>
        <v>agent 60</v>
      </c>
      <c r="CN346" t="str">
        <f>VLOOKUP(Table2[[#This Row],[ATTUID]],Roster!C:X,22,FALSE)</f>
        <v>Wave 25</v>
      </c>
      <c r="CO346">
        <f>IF(Table2[[#This Row],[Request Resolved]]="Yes",1,0)</f>
        <v>0</v>
      </c>
      <c r="CP346">
        <f>IF(Table2[[#This Row],[Request Resolved]]="No",1,0)</f>
        <v>1</v>
      </c>
    </row>
    <row r="347" spans="1:94" x14ac:dyDescent="0.25">
      <c r="A347" s="35">
        <v>553206</v>
      </c>
      <c r="B347" s="12" t="s">
        <v>1297</v>
      </c>
      <c r="C347" s="12" t="s">
        <v>1297</v>
      </c>
      <c r="D347" s="12" t="s">
        <v>1297</v>
      </c>
      <c r="E347" t="s">
        <v>1192</v>
      </c>
      <c r="F347" t="s">
        <v>1357</v>
      </c>
      <c r="G347" s="35">
        <v>72845</v>
      </c>
      <c r="H347" t="s">
        <v>219</v>
      </c>
      <c r="I347" s="35">
        <v>923319</v>
      </c>
      <c r="J347" t="s">
        <v>219</v>
      </c>
      <c r="K347" s="14">
        <v>45175.511805555601</v>
      </c>
      <c r="L347" s="14">
        <v>45174.570138888899</v>
      </c>
      <c r="M347" s="15" t="s">
        <v>220</v>
      </c>
      <c r="N347" s="15" t="s">
        <v>220</v>
      </c>
      <c r="O347" s="15" t="s">
        <v>220</v>
      </c>
      <c r="P347" s="15" t="s">
        <v>221</v>
      </c>
      <c r="Q347" s="15" t="s">
        <v>219</v>
      </c>
      <c r="R347" s="15" t="s">
        <v>219</v>
      </c>
      <c r="S347" s="15" t="s">
        <v>223</v>
      </c>
      <c r="T347" s="15" t="s">
        <v>221</v>
      </c>
      <c r="U347" s="15" t="s">
        <v>219</v>
      </c>
      <c r="V347" t="s">
        <v>224</v>
      </c>
      <c r="W347" t="s">
        <v>225</v>
      </c>
      <c r="X347" t="s">
        <v>224</v>
      </c>
      <c r="Y347" t="s">
        <v>225</v>
      </c>
      <c r="Z347" t="s">
        <v>226</v>
      </c>
      <c r="AA347" t="s">
        <v>219</v>
      </c>
      <c r="AB347" t="s">
        <v>226</v>
      </c>
      <c r="AC347" t="s">
        <v>219</v>
      </c>
      <c r="AD347" s="12" t="s">
        <v>1297</v>
      </c>
      <c r="AE347" t="s">
        <v>227</v>
      </c>
      <c r="AF347" s="12" t="s">
        <v>1297</v>
      </c>
      <c r="AG347" t="s">
        <v>1703</v>
      </c>
      <c r="AH347" t="s">
        <v>228</v>
      </c>
      <c r="AI347" s="12" t="s">
        <v>1297</v>
      </c>
      <c r="AJ347" s="12" t="s">
        <v>1297</v>
      </c>
      <c r="AK347" s="12" t="s">
        <v>1297</v>
      </c>
      <c r="AL347" s="12" t="s">
        <v>1297</v>
      </c>
      <c r="AM347" s="12" t="s">
        <v>1297</v>
      </c>
      <c r="AN347" t="s">
        <v>219</v>
      </c>
      <c r="AO347" t="s">
        <v>219</v>
      </c>
      <c r="AP347" t="s">
        <v>229</v>
      </c>
      <c r="AQ347" t="s">
        <v>230</v>
      </c>
      <c r="AR347" t="s">
        <v>247</v>
      </c>
      <c r="AS347" t="s">
        <v>383</v>
      </c>
      <c r="AT347" t="s">
        <v>220</v>
      </c>
      <c r="AU347" t="s">
        <v>233</v>
      </c>
      <c r="AV347" t="s">
        <v>2042</v>
      </c>
      <c r="AW347" t="s">
        <v>219</v>
      </c>
      <c r="AX347" t="s">
        <v>1703</v>
      </c>
      <c r="AY347" t="s">
        <v>219</v>
      </c>
      <c r="AZ347" t="s">
        <v>219</v>
      </c>
      <c r="BA347" t="s">
        <v>219</v>
      </c>
      <c r="BB347" t="s">
        <v>219</v>
      </c>
      <c r="BC347" t="s">
        <v>234</v>
      </c>
      <c r="BD347" s="12" t="s">
        <v>1297</v>
      </c>
      <c r="BE347" t="s">
        <v>267</v>
      </c>
      <c r="BF347" t="s">
        <v>1297</v>
      </c>
      <c r="BG347" t="s">
        <v>1297</v>
      </c>
      <c r="BH347" t="s">
        <v>236</v>
      </c>
      <c r="BI347" t="s">
        <v>710</v>
      </c>
      <c r="BJ347" t="s">
        <v>384</v>
      </c>
      <c r="BK347" t="s">
        <v>1297</v>
      </c>
      <c r="BL347" t="s">
        <v>229</v>
      </c>
      <c r="BM347" t="s">
        <v>219</v>
      </c>
      <c r="BN347" t="s">
        <v>239</v>
      </c>
      <c r="BO347" t="s">
        <v>219</v>
      </c>
      <c r="BP347" t="s">
        <v>219</v>
      </c>
      <c r="BQ347" t="s">
        <v>1297</v>
      </c>
      <c r="BR347" t="s">
        <v>279</v>
      </c>
      <c r="BS347" t="s">
        <v>1703</v>
      </c>
      <c r="BT347" t="s">
        <v>1703</v>
      </c>
      <c r="BU347" t="s">
        <v>219</v>
      </c>
      <c r="BV347" t="s">
        <v>241</v>
      </c>
      <c r="BW347" t="s">
        <v>220</v>
      </c>
      <c r="BX347" t="s">
        <v>219</v>
      </c>
      <c r="BY347">
        <v>790681471691</v>
      </c>
      <c r="BZ347" t="s">
        <v>242</v>
      </c>
      <c r="CA347" t="s">
        <v>1703</v>
      </c>
      <c r="CB347" s="14">
        <v>45177.246585763904</v>
      </c>
      <c r="CC347" t="s">
        <v>1703</v>
      </c>
      <c r="CD347" t="s">
        <v>1703</v>
      </c>
      <c r="CE347">
        <f>IFERROR(VLOOKUP(Table2[[#This Row],[Overall Rep Satisfaction]],$CS$2:$CV$21,2,FALSE),"")</f>
        <v>1</v>
      </c>
      <c r="CF347">
        <f>IFERROR(VLOOKUP(Table2[[#This Row],[Overall Rep Satisfaction]],$CS$2:$CV$21,3,FALSE),"")</f>
        <v>0</v>
      </c>
      <c r="CG347">
        <f>IFERROR(VLOOKUP(Table2[[#This Row],[Overall Rep Satisfaction]],$CS$2:$CV$21,4,FALSE),"")</f>
        <v>0</v>
      </c>
      <c r="CH347">
        <f>IFERROR(SUM(Table2[[#This Row],[Promoter]:[Detractor]],),"")</f>
        <v>1</v>
      </c>
      <c r="CI347" t="str">
        <f>TEXT(MONTH(Table2[[#This Row],[Survey Date]]),"##")&amp;" - "&amp;TEXT(Table2[[#This Row],[Survey Date]],"MMMM")</f>
        <v>9 - September</v>
      </c>
      <c r="CJ347" t="str">
        <f>TEXT(Table2[[#This Row],[Survey Date]],"DD-MMMM")</f>
        <v>06-September</v>
      </c>
      <c r="CK347" t="str">
        <f>"WK "&amp;WEEKNUM(Table2[[#This Row],[Survey Date]],1)</f>
        <v>WK 36</v>
      </c>
      <c r="CL347" t="str">
        <f>VLOOKUP(Table2[[#This Row],[ATTUID]],Roster!C:F,4,FALSE)</f>
        <v>Super 5</v>
      </c>
      <c r="CM347" t="str">
        <f>VLOOKUP(Table2[[#This Row],[ATTUID]],Roster!C:J,8,FALSE)</f>
        <v>agent 60</v>
      </c>
      <c r="CN347" t="str">
        <f>VLOOKUP(Table2[[#This Row],[ATTUID]],Roster!C:X,22,FALSE)</f>
        <v>Wave 25</v>
      </c>
      <c r="CO347">
        <f>IF(Table2[[#This Row],[Request Resolved]]="Yes",1,0)</f>
        <v>1</v>
      </c>
      <c r="CP347">
        <f>IF(Table2[[#This Row],[Request Resolved]]="No",1,0)</f>
        <v>0</v>
      </c>
    </row>
    <row r="348" spans="1:94" x14ac:dyDescent="0.25">
      <c r="A348" s="35">
        <v>156206</v>
      </c>
      <c r="B348" s="12" t="s">
        <v>1297</v>
      </c>
      <c r="C348" s="12" t="s">
        <v>1297</v>
      </c>
      <c r="D348" s="12" t="s">
        <v>1297</v>
      </c>
      <c r="E348" t="s">
        <v>1192</v>
      </c>
      <c r="F348" t="s">
        <v>1357</v>
      </c>
      <c r="G348" s="35">
        <v>29731</v>
      </c>
      <c r="H348" t="s">
        <v>219</v>
      </c>
      <c r="I348" s="35">
        <v>419545</v>
      </c>
      <c r="J348" t="s">
        <v>219</v>
      </c>
      <c r="K348" s="14">
        <v>45175.5131944444</v>
      </c>
      <c r="L348" s="14">
        <v>45174.858333333301</v>
      </c>
      <c r="M348" s="15" t="s">
        <v>220</v>
      </c>
      <c r="N348" s="15" t="s">
        <v>220</v>
      </c>
      <c r="O348" s="15" t="s">
        <v>220</v>
      </c>
      <c r="P348" s="15" t="s">
        <v>221</v>
      </c>
      <c r="Q348" s="15" t="s">
        <v>219</v>
      </c>
      <c r="R348" s="15" t="s">
        <v>219</v>
      </c>
      <c r="S348" s="15" t="s">
        <v>797</v>
      </c>
      <c r="T348" s="15" t="s">
        <v>221</v>
      </c>
      <c r="U348" s="15" t="s">
        <v>219</v>
      </c>
      <c r="V348" t="s">
        <v>224</v>
      </c>
      <c r="W348" t="s">
        <v>225</v>
      </c>
      <c r="X348" t="s">
        <v>224</v>
      </c>
      <c r="Y348" t="s">
        <v>225</v>
      </c>
      <c r="Z348" t="s">
        <v>226</v>
      </c>
      <c r="AA348" t="s">
        <v>219</v>
      </c>
      <c r="AB348" t="s">
        <v>226</v>
      </c>
      <c r="AC348" t="s">
        <v>219</v>
      </c>
      <c r="AD348" s="12" t="s">
        <v>1297</v>
      </c>
      <c r="AE348" t="s">
        <v>227</v>
      </c>
      <c r="AF348" s="12" t="s">
        <v>1297</v>
      </c>
      <c r="AG348" t="s">
        <v>1703</v>
      </c>
      <c r="AH348" t="s">
        <v>228</v>
      </c>
      <c r="AI348" s="12" t="s">
        <v>1297</v>
      </c>
      <c r="AJ348" s="12" t="s">
        <v>1297</v>
      </c>
      <c r="AK348" s="12" t="s">
        <v>1297</v>
      </c>
      <c r="AL348" s="12" t="s">
        <v>1297</v>
      </c>
      <c r="AM348" s="12" t="s">
        <v>1297</v>
      </c>
      <c r="AN348" t="s">
        <v>219</v>
      </c>
      <c r="AO348" t="s">
        <v>219</v>
      </c>
      <c r="AP348" t="s">
        <v>229</v>
      </c>
      <c r="AQ348" t="s">
        <v>230</v>
      </c>
      <c r="AR348" t="s">
        <v>273</v>
      </c>
      <c r="AS348" t="s">
        <v>709</v>
      </c>
      <c r="AT348" t="s">
        <v>229</v>
      </c>
      <c r="AU348" t="s">
        <v>233</v>
      </c>
      <c r="AV348" t="s">
        <v>2043</v>
      </c>
      <c r="AW348" t="s">
        <v>219</v>
      </c>
      <c r="AX348" t="s">
        <v>1703</v>
      </c>
      <c r="AY348" t="s">
        <v>219</v>
      </c>
      <c r="AZ348" t="s">
        <v>284</v>
      </c>
      <c r="BA348" t="s">
        <v>798</v>
      </c>
      <c r="BB348" t="s">
        <v>286</v>
      </c>
      <c r="BC348" t="s">
        <v>234</v>
      </c>
      <c r="BD348" s="12" t="s">
        <v>1297</v>
      </c>
      <c r="BE348" t="s">
        <v>235</v>
      </c>
      <c r="BF348" t="s">
        <v>1297</v>
      </c>
      <c r="BG348" t="s">
        <v>1297</v>
      </c>
      <c r="BH348" t="s">
        <v>300</v>
      </c>
      <c r="BI348" t="s">
        <v>301</v>
      </c>
      <c r="BJ348" t="s">
        <v>329</v>
      </c>
      <c r="BK348" t="s">
        <v>1297</v>
      </c>
      <c r="BL348" t="s">
        <v>229</v>
      </c>
      <c r="BM348" t="s">
        <v>219</v>
      </c>
      <c r="BN348" t="s">
        <v>322</v>
      </c>
      <c r="BO348" t="s">
        <v>219</v>
      </c>
      <c r="BP348" t="s">
        <v>219</v>
      </c>
      <c r="BQ348" t="s">
        <v>1297</v>
      </c>
      <c r="BR348" t="s">
        <v>279</v>
      </c>
      <c r="BS348" t="s">
        <v>1703</v>
      </c>
      <c r="BT348" t="s">
        <v>1703</v>
      </c>
      <c r="BU348" t="s">
        <v>219</v>
      </c>
      <c r="BV348" t="s">
        <v>241</v>
      </c>
      <c r="BW348" t="s">
        <v>220</v>
      </c>
      <c r="BX348" t="s">
        <v>219</v>
      </c>
      <c r="BY348">
        <v>800054724748</v>
      </c>
      <c r="BZ348" t="s">
        <v>242</v>
      </c>
      <c r="CA348" t="s">
        <v>1703</v>
      </c>
      <c r="CB348" s="14">
        <v>45177.246585763904</v>
      </c>
      <c r="CC348" t="s">
        <v>1703</v>
      </c>
      <c r="CD348" t="s">
        <v>1703</v>
      </c>
      <c r="CE348">
        <f>IFERROR(VLOOKUP(Table2[[#This Row],[Overall Rep Satisfaction]],$CS$2:$CV$21,2,FALSE),"")</f>
        <v>1</v>
      </c>
      <c r="CF348">
        <f>IFERROR(VLOOKUP(Table2[[#This Row],[Overall Rep Satisfaction]],$CS$2:$CV$21,3,FALSE),"")</f>
        <v>0</v>
      </c>
      <c r="CG348">
        <f>IFERROR(VLOOKUP(Table2[[#This Row],[Overall Rep Satisfaction]],$CS$2:$CV$21,4,FALSE),"")</f>
        <v>0</v>
      </c>
      <c r="CH348">
        <f>IFERROR(SUM(Table2[[#This Row],[Promoter]:[Detractor]],),"")</f>
        <v>1</v>
      </c>
      <c r="CI348" t="str">
        <f>TEXT(MONTH(Table2[[#This Row],[Survey Date]]),"##")&amp;" - "&amp;TEXT(Table2[[#This Row],[Survey Date]],"MMMM")</f>
        <v>9 - September</v>
      </c>
      <c r="CJ348" t="str">
        <f>TEXT(Table2[[#This Row],[Survey Date]],"DD-MMMM")</f>
        <v>06-September</v>
      </c>
      <c r="CK348" t="str">
        <f>"WK "&amp;WEEKNUM(Table2[[#This Row],[Survey Date]],1)</f>
        <v>WK 36</v>
      </c>
      <c r="CL348" t="str">
        <f>VLOOKUP(Table2[[#This Row],[ATTUID]],Roster!C:F,4,FALSE)</f>
        <v>Super 5</v>
      </c>
      <c r="CM348" t="str">
        <f>VLOOKUP(Table2[[#This Row],[ATTUID]],Roster!C:J,8,FALSE)</f>
        <v>agent 60</v>
      </c>
      <c r="CN348" t="str">
        <f>VLOOKUP(Table2[[#This Row],[ATTUID]],Roster!C:X,22,FALSE)</f>
        <v>Wave 25</v>
      </c>
      <c r="CO348">
        <f>IF(Table2[[#This Row],[Request Resolved]]="Yes",1,0)</f>
        <v>1</v>
      </c>
      <c r="CP348">
        <f>IF(Table2[[#This Row],[Request Resolved]]="No",1,0)</f>
        <v>0</v>
      </c>
    </row>
    <row r="349" spans="1:94" x14ac:dyDescent="0.25">
      <c r="A349" s="35">
        <v>605206</v>
      </c>
      <c r="B349" s="12" t="s">
        <v>1297</v>
      </c>
      <c r="C349" s="12" t="s">
        <v>1297</v>
      </c>
      <c r="D349" s="12" t="s">
        <v>1297</v>
      </c>
      <c r="E349" t="s">
        <v>1256</v>
      </c>
      <c r="F349" t="s">
        <v>1426</v>
      </c>
      <c r="G349" s="35">
        <v>557304</v>
      </c>
      <c r="H349" t="s">
        <v>219</v>
      </c>
      <c r="I349" s="35">
        <v>493418</v>
      </c>
      <c r="J349" t="s">
        <v>219</v>
      </c>
      <c r="K349" s="14">
        <v>45175.516666666699</v>
      </c>
      <c r="L349" s="14">
        <v>45174.837500000001</v>
      </c>
      <c r="M349" s="15" t="s">
        <v>220</v>
      </c>
      <c r="N349" s="15" t="s">
        <v>220</v>
      </c>
      <c r="O349" s="15" t="s">
        <v>220</v>
      </c>
      <c r="P349" s="15" t="s">
        <v>291</v>
      </c>
      <c r="Q349" s="15" t="s">
        <v>799</v>
      </c>
      <c r="R349" s="15" t="s">
        <v>219</v>
      </c>
      <c r="S349" s="15" t="s">
        <v>223</v>
      </c>
      <c r="T349" s="15" t="s">
        <v>221</v>
      </c>
      <c r="U349" s="15" t="s">
        <v>219</v>
      </c>
      <c r="V349" t="s">
        <v>293</v>
      </c>
      <c r="W349" t="s">
        <v>225</v>
      </c>
      <c r="X349" t="s">
        <v>293</v>
      </c>
      <c r="Y349" t="s">
        <v>225</v>
      </c>
      <c r="Z349" t="s">
        <v>226</v>
      </c>
      <c r="AA349" t="s">
        <v>219</v>
      </c>
      <c r="AB349" t="s">
        <v>226</v>
      </c>
      <c r="AC349" t="s">
        <v>219</v>
      </c>
      <c r="AD349" s="12" t="s">
        <v>1297</v>
      </c>
      <c r="AE349" t="s">
        <v>227</v>
      </c>
      <c r="AF349" s="12" t="s">
        <v>1297</v>
      </c>
      <c r="AG349" t="s">
        <v>1703</v>
      </c>
      <c r="AH349" t="s">
        <v>228</v>
      </c>
      <c r="AI349" s="12" t="s">
        <v>1297</v>
      </c>
      <c r="AJ349" s="12" t="s">
        <v>1297</v>
      </c>
      <c r="AK349" s="12" t="s">
        <v>1297</v>
      </c>
      <c r="AL349" s="12" t="s">
        <v>1297</v>
      </c>
      <c r="AM349" s="12" t="s">
        <v>1297</v>
      </c>
      <c r="AN349" t="s">
        <v>219</v>
      </c>
      <c r="AO349" t="s">
        <v>219</v>
      </c>
      <c r="AP349" t="s">
        <v>229</v>
      </c>
      <c r="AQ349" t="s">
        <v>230</v>
      </c>
      <c r="AR349" t="s">
        <v>247</v>
      </c>
      <c r="AS349" t="s">
        <v>499</v>
      </c>
      <c r="AT349" t="s">
        <v>220</v>
      </c>
      <c r="AU349" t="s">
        <v>233</v>
      </c>
      <c r="AV349" t="s">
        <v>2044</v>
      </c>
      <c r="AW349" t="s">
        <v>219</v>
      </c>
      <c r="AX349" t="s">
        <v>1703</v>
      </c>
      <c r="AY349" t="s">
        <v>219</v>
      </c>
      <c r="AZ349" t="s">
        <v>219</v>
      </c>
      <c r="BA349" t="s">
        <v>219</v>
      </c>
      <c r="BB349" t="s">
        <v>219</v>
      </c>
      <c r="BC349" t="s">
        <v>234</v>
      </c>
      <c r="BD349" s="12" t="s">
        <v>1297</v>
      </c>
      <c r="BE349" t="s">
        <v>299</v>
      </c>
      <c r="BF349" t="s">
        <v>1297</v>
      </c>
      <c r="BG349" t="s">
        <v>1297</v>
      </c>
      <c r="BH349" t="s">
        <v>236</v>
      </c>
      <c r="BI349" t="s">
        <v>690</v>
      </c>
      <c r="BJ349" t="s">
        <v>346</v>
      </c>
      <c r="BK349" t="s">
        <v>1297</v>
      </c>
      <c r="BL349" t="s">
        <v>229</v>
      </c>
      <c r="BM349" t="s">
        <v>219</v>
      </c>
      <c r="BN349" t="s">
        <v>691</v>
      </c>
      <c r="BO349" t="s">
        <v>219</v>
      </c>
      <c r="BP349" t="s">
        <v>219</v>
      </c>
      <c r="BQ349" t="s">
        <v>1297</v>
      </c>
      <c r="BR349" t="s">
        <v>296</v>
      </c>
      <c r="BS349" t="s">
        <v>1703</v>
      </c>
      <c r="BT349" t="s">
        <v>1703</v>
      </c>
      <c r="BU349" t="s">
        <v>219</v>
      </c>
      <c r="BV349" t="s">
        <v>241</v>
      </c>
      <c r="BW349" t="s">
        <v>220</v>
      </c>
      <c r="BX349" t="s">
        <v>219</v>
      </c>
      <c r="BY349">
        <v>800697623287</v>
      </c>
      <c r="BZ349" t="s">
        <v>242</v>
      </c>
      <c r="CA349" t="s">
        <v>1703</v>
      </c>
      <c r="CB349" s="14">
        <v>45176.2493334838</v>
      </c>
      <c r="CC349" t="s">
        <v>1703</v>
      </c>
      <c r="CD349" t="s">
        <v>1703</v>
      </c>
      <c r="CE349">
        <f>IFERROR(VLOOKUP(Table2[[#This Row],[Overall Rep Satisfaction]],$CS$2:$CV$21,2,FALSE),"")</f>
        <v>1</v>
      </c>
      <c r="CF349">
        <f>IFERROR(VLOOKUP(Table2[[#This Row],[Overall Rep Satisfaction]],$CS$2:$CV$21,3,FALSE),"")</f>
        <v>0</v>
      </c>
      <c r="CG349">
        <f>IFERROR(VLOOKUP(Table2[[#This Row],[Overall Rep Satisfaction]],$CS$2:$CV$21,4,FALSE),"")</f>
        <v>0</v>
      </c>
      <c r="CH349">
        <f>IFERROR(SUM(Table2[[#This Row],[Promoter]:[Detractor]],),"")</f>
        <v>1</v>
      </c>
      <c r="CI349" t="str">
        <f>TEXT(MONTH(Table2[[#This Row],[Survey Date]]),"##")&amp;" - "&amp;TEXT(Table2[[#This Row],[Survey Date]],"MMMM")</f>
        <v>9 - September</v>
      </c>
      <c r="CJ349" t="str">
        <f>TEXT(Table2[[#This Row],[Survey Date]],"DD-MMMM")</f>
        <v>06-September</v>
      </c>
      <c r="CK349" t="str">
        <f>"WK "&amp;WEEKNUM(Table2[[#This Row],[Survey Date]],1)</f>
        <v>WK 36</v>
      </c>
      <c r="CL349" t="str">
        <f>VLOOKUP(Table2[[#This Row],[ATTUID]],Roster!C:F,4,FALSE)</f>
        <v>Super 12</v>
      </c>
      <c r="CM349" t="str">
        <f>VLOOKUP(Table2[[#This Row],[ATTUID]],Roster!C:J,8,FALSE)</f>
        <v>agent 129</v>
      </c>
      <c r="CN349" t="str">
        <f>VLOOKUP(Table2[[#This Row],[ATTUID]],Roster!C:X,22,FALSE)</f>
        <v>Wave 30</v>
      </c>
      <c r="CO349">
        <f>IF(Table2[[#This Row],[Request Resolved]]="Yes",1,0)</f>
        <v>1</v>
      </c>
      <c r="CP349">
        <f>IF(Table2[[#This Row],[Request Resolved]]="No",1,0)</f>
        <v>0</v>
      </c>
    </row>
    <row r="350" spans="1:94" x14ac:dyDescent="0.25">
      <c r="A350" s="35">
        <v>556206</v>
      </c>
      <c r="B350" s="12" t="s">
        <v>1297</v>
      </c>
      <c r="C350" s="12" t="s">
        <v>1297</v>
      </c>
      <c r="D350" s="12" t="s">
        <v>1297</v>
      </c>
      <c r="E350" t="s">
        <v>1214</v>
      </c>
      <c r="F350" t="s">
        <v>1380</v>
      </c>
      <c r="G350" s="35">
        <v>585516</v>
      </c>
      <c r="H350" t="s">
        <v>219</v>
      </c>
      <c r="I350" s="35">
        <v>833512</v>
      </c>
      <c r="J350" t="s">
        <v>219</v>
      </c>
      <c r="K350" s="14">
        <v>45175.517361111102</v>
      </c>
      <c r="L350" s="14">
        <v>45174.718055555597</v>
      </c>
      <c r="M350" s="15" t="s">
        <v>220</v>
      </c>
      <c r="N350" s="15" t="s">
        <v>229</v>
      </c>
      <c r="O350" s="15" t="s">
        <v>220</v>
      </c>
      <c r="P350" s="15" t="s">
        <v>221</v>
      </c>
      <c r="Q350" s="15" t="s">
        <v>219</v>
      </c>
      <c r="R350" s="15" t="s">
        <v>229</v>
      </c>
      <c r="S350" s="15" t="s">
        <v>221</v>
      </c>
      <c r="T350" s="15" t="s">
        <v>316</v>
      </c>
      <c r="U350" s="15" t="s">
        <v>219</v>
      </c>
      <c r="V350" t="s">
        <v>224</v>
      </c>
      <c r="W350" t="s">
        <v>254</v>
      </c>
      <c r="X350" t="s">
        <v>224</v>
      </c>
      <c r="Y350" t="s">
        <v>254</v>
      </c>
      <c r="Z350" t="s">
        <v>317</v>
      </c>
      <c r="AA350" t="s">
        <v>219</v>
      </c>
      <c r="AB350" t="s">
        <v>317</v>
      </c>
      <c r="AC350" t="s">
        <v>219</v>
      </c>
      <c r="AD350" s="12" t="s">
        <v>1297</v>
      </c>
      <c r="AE350" t="s">
        <v>227</v>
      </c>
      <c r="AF350" s="12" t="s">
        <v>1297</v>
      </c>
      <c r="AG350" t="s">
        <v>1703</v>
      </c>
      <c r="AH350" t="s">
        <v>228</v>
      </c>
      <c r="AI350" s="12" t="s">
        <v>1297</v>
      </c>
      <c r="AJ350" s="12" t="s">
        <v>1297</v>
      </c>
      <c r="AK350" s="12" t="s">
        <v>1297</v>
      </c>
      <c r="AL350" s="12" t="s">
        <v>1297</v>
      </c>
      <c r="AM350" s="12" t="s">
        <v>1297</v>
      </c>
      <c r="AN350" t="s">
        <v>219</v>
      </c>
      <c r="AO350" t="s">
        <v>219</v>
      </c>
      <c r="AP350" t="s">
        <v>229</v>
      </c>
      <c r="AQ350" t="s">
        <v>230</v>
      </c>
      <c r="AR350" t="s">
        <v>247</v>
      </c>
      <c r="AS350" t="s">
        <v>383</v>
      </c>
      <c r="AT350" t="s">
        <v>220</v>
      </c>
      <c r="AU350" t="s">
        <v>233</v>
      </c>
      <c r="AV350" t="s">
        <v>2045</v>
      </c>
      <c r="AW350" t="s">
        <v>219</v>
      </c>
      <c r="AX350" t="s">
        <v>1703</v>
      </c>
      <c r="AY350" t="s">
        <v>219</v>
      </c>
      <c r="AZ350" t="s">
        <v>219</v>
      </c>
      <c r="BA350" t="s">
        <v>219</v>
      </c>
      <c r="BB350" t="s">
        <v>219</v>
      </c>
      <c r="BC350" t="s">
        <v>234</v>
      </c>
      <c r="BD350" s="12" t="s">
        <v>1297</v>
      </c>
      <c r="BE350" t="s">
        <v>267</v>
      </c>
      <c r="BF350" t="s">
        <v>1297</v>
      </c>
      <c r="BG350" t="s">
        <v>1297</v>
      </c>
      <c r="BH350" t="s">
        <v>305</v>
      </c>
      <c r="BI350" t="s">
        <v>318</v>
      </c>
      <c r="BJ350" t="s">
        <v>269</v>
      </c>
      <c r="BK350" t="s">
        <v>1297</v>
      </c>
      <c r="BL350" t="s">
        <v>229</v>
      </c>
      <c r="BM350" t="s">
        <v>219</v>
      </c>
      <c r="BN350" t="s">
        <v>319</v>
      </c>
      <c r="BO350" t="s">
        <v>219</v>
      </c>
      <c r="BP350" t="s">
        <v>219</v>
      </c>
      <c r="BQ350" t="s">
        <v>1297</v>
      </c>
      <c r="BR350" t="s">
        <v>279</v>
      </c>
      <c r="BS350" t="s">
        <v>1703</v>
      </c>
      <c r="BT350" t="s">
        <v>1703</v>
      </c>
      <c r="BU350" t="s">
        <v>219</v>
      </c>
      <c r="BV350" t="s">
        <v>241</v>
      </c>
      <c r="BW350" t="s">
        <v>220</v>
      </c>
      <c r="BX350" t="s">
        <v>219</v>
      </c>
      <c r="BY350">
        <v>801104327724</v>
      </c>
      <c r="BZ350" t="s">
        <v>242</v>
      </c>
      <c r="CA350" t="s">
        <v>1703</v>
      </c>
      <c r="CB350" s="14">
        <v>45177.246585763904</v>
      </c>
      <c r="CC350" t="s">
        <v>1703</v>
      </c>
      <c r="CD350" t="s">
        <v>1703</v>
      </c>
      <c r="CE350">
        <f>IFERROR(VLOOKUP(Table2[[#This Row],[Overall Rep Satisfaction]],$CS$2:$CV$21,2,FALSE),"")</f>
        <v>0</v>
      </c>
      <c r="CF350">
        <f>IFERROR(VLOOKUP(Table2[[#This Row],[Overall Rep Satisfaction]],$CS$2:$CV$21,3,FALSE),"")</f>
        <v>0</v>
      </c>
      <c r="CG350">
        <f>IFERROR(VLOOKUP(Table2[[#This Row],[Overall Rep Satisfaction]],$CS$2:$CV$21,4,FALSE),"")</f>
        <v>1</v>
      </c>
      <c r="CH350">
        <f>IFERROR(SUM(Table2[[#This Row],[Promoter]:[Detractor]],),"")</f>
        <v>1</v>
      </c>
      <c r="CI350" t="str">
        <f>TEXT(MONTH(Table2[[#This Row],[Survey Date]]),"##")&amp;" - "&amp;TEXT(Table2[[#This Row],[Survey Date]],"MMMM")</f>
        <v>9 - September</v>
      </c>
      <c r="CJ350" t="str">
        <f>TEXT(Table2[[#This Row],[Survey Date]],"DD-MMMM")</f>
        <v>06-September</v>
      </c>
      <c r="CK350" t="str">
        <f>"WK "&amp;WEEKNUM(Table2[[#This Row],[Survey Date]],1)</f>
        <v>WK 36</v>
      </c>
      <c r="CL350" t="str">
        <f>VLOOKUP(Table2[[#This Row],[ATTUID]],Roster!C:F,4,FALSE)</f>
        <v>Super 4</v>
      </c>
      <c r="CM350" t="str">
        <f>VLOOKUP(Table2[[#This Row],[ATTUID]],Roster!C:J,8,FALSE)</f>
        <v>agent 83</v>
      </c>
      <c r="CN350" t="str">
        <f>VLOOKUP(Table2[[#This Row],[ATTUID]],Roster!C:X,22,FALSE)</f>
        <v>Wave 28</v>
      </c>
      <c r="CO350">
        <f>IF(Table2[[#This Row],[Request Resolved]]="Yes",1,0)</f>
        <v>0</v>
      </c>
      <c r="CP350">
        <f>IF(Table2[[#This Row],[Request Resolved]]="No",1,0)</f>
        <v>1</v>
      </c>
    </row>
    <row r="351" spans="1:94" x14ac:dyDescent="0.25">
      <c r="A351" s="35">
        <v>181206</v>
      </c>
      <c r="B351" s="12" t="s">
        <v>1297</v>
      </c>
      <c r="C351" s="12" t="s">
        <v>1297</v>
      </c>
      <c r="D351" s="12" t="s">
        <v>1297</v>
      </c>
      <c r="E351" t="s">
        <v>1133</v>
      </c>
      <c r="F351" t="s">
        <v>1298</v>
      </c>
      <c r="G351" s="35">
        <v>662361</v>
      </c>
      <c r="H351" t="s">
        <v>219</v>
      </c>
      <c r="I351" s="35">
        <v>850144</v>
      </c>
      <c r="J351" t="s">
        <v>219</v>
      </c>
      <c r="K351" s="14">
        <v>45175.521527777797</v>
      </c>
      <c r="L351" s="14">
        <v>45174.778472222199</v>
      </c>
      <c r="M351" s="15" t="s">
        <v>220</v>
      </c>
      <c r="N351" s="15" t="s">
        <v>220</v>
      </c>
      <c r="O351" s="15" t="s">
        <v>220</v>
      </c>
      <c r="P351" s="15" t="s">
        <v>334</v>
      </c>
      <c r="Q351" s="15" t="s">
        <v>219</v>
      </c>
      <c r="R351" s="15" t="s">
        <v>219</v>
      </c>
      <c r="S351" s="15" t="s">
        <v>223</v>
      </c>
      <c r="T351" s="15" t="s">
        <v>221</v>
      </c>
      <c r="U351" s="15" t="s">
        <v>219</v>
      </c>
      <c r="V351" t="s">
        <v>309</v>
      </c>
      <c r="W351" t="s">
        <v>225</v>
      </c>
      <c r="X351" t="s">
        <v>309</v>
      </c>
      <c r="Y351" t="s">
        <v>225</v>
      </c>
      <c r="Z351" t="s">
        <v>226</v>
      </c>
      <c r="AA351" t="s">
        <v>219</v>
      </c>
      <c r="AB351" t="s">
        <v>226</v>
      </c>
      <c r="AC351" t="s">
        <v>219</v>
      </c>
      <c r="AD351" s="12" t="s">
        <v>1297</v>
      </c>
      <c r="AE351" t="s">
        <v>227</v>
      </c>
      <c r="AF351" s="12" t="s">
        <v>1297</v>
      </c>
      <c r="AG351" t="s">
        <v>1703</v>
      </c>
      <c r="AH351" t="s">
        <v>228</v>
      </c>
      <c r="AI351" s="12" t="s">
        <v>1297</v>
      </c>
      <c r="AJ351" s="12" t="s">
        <v>1297</v>
      </c>
      <c r="AK351" s="12" t="s">
        <v>1297</v>
      </c>
      <c r="AL351" s="12" t="s">
        <v>1297</v>
      </c>
      <c r="AM351" s="12" t="s">
        <v>1297</v>
      </c>
      <c r="AN351" t="s">
        <v>219</v>
      </c>
      <c r="AO351" t="s">
        <v>219</v>
      </c>
      <c r="AP351" t="s">
        <v>229</v>
      </c>
      <c r="AQ351" t="s">
        <v>230</v>
      </c>
      <c r="AR351" t="s">
        <v>231</v>
      </c>
      <c r="AS351" t="s">
        <v>232</v>
      </c>
      <c r="AT351" t="s">
        <v>220</v>
      </c>
      <c r="AU351" t="s">
        <v>233</v>
      </c>
      <c r="AV351" t="s">
        <v>2046</v>
      </c>
      <c r="AW351" t="s">
        <v>2368</v>
      </c>
      <c r="AX351" t="s">
        <v>1703</v>
      </c>
      <c r="AY351" t="s">
        <v>219</v>
      </c>
      <c r="AZ351" t="s">
        <v>219</v>
      </c>
      <c r="BA351" t="s">
        <v>219</v>
      </c>
      <c r="BB351" t="s">
        <v>219</v>
      </c>
      <c r="BC351" t="s">
        <v>234</v>
      </c>
      <c r="BD351" s="12" t="s">
        <v>1297</v>
      </c>
      <c r="BE351" t="s">
        <v>304</v>
      </c>
      <c r="BF351" t="s">
        <v>1297</v>
      </c>
      <c r="BG351" t="s">
        <v>1297</v>
      </c>
      <c r="BH351" t="s">
        <v>260</v>
      </c>
      <c r="BI351" t="s">
        <v>260</v>
      </c>
      <c r="BJ351" t="s">
        <v>388</v>
      </c>
      <c r="BK351" t="s">
        <v>1297</v>
      </c>
      <c r="BL351" t="s">
        <v>229</v>
      </c>
      <c r="BM351" t="s">
        <v>219</v>
      </c>
      <c r="BN351" t="s">
        <v>363</v>
      </c>
      <c r="BO351" t="s">
        <v>219</v>
      </c>
      <c r="BP351" t="s">
        <v>219</v>
      </c>
      <c r="BQ351" t="s">
        <v>1297</v>
      </c>
      <c r="BR351" t="s">
        <v>632</v>
      </c>
      <c r="BS351" t="s">
        <v>1703</v>
      </c>
      <c r="BT351" t="s">
        <v>1703</v>
      </c>
      <c r="BU351" t="s">
        <v>219</v>
      </c>
      <c r="BV351" t="s">
        <v>241</v>
      </c>
      <c r="BW351" t="s">
        <v>220</v>
      </c>
      <c r="BX351" t="s">
        <v>219</v>
      </c>
      <c r="BY351">
        <v>801188264085</v>
      </c>
      <c r="BZ351" t="s">
        <v>242</v>
      </c>
      <c r="CA351" t="s">
        <v>1703</v>
      </c>
      <c r="CB351" s="14">
        <v>45177.246585763904</v>
      </c>
      <c r="CC351" t="s">
        <v>1703</v>
      </c>
      <c r="CD351" t="s">
        <v>1703</v>
      </c>
      <c r="CE351">
        <f>IFERROR(VLOOKUP(Table2[[#This Row],[Overall Rep Satisfaction]],$CS$2:$CV$21,2,FALSE),"")</f>
        <v>1</v>
      </c>
      <c r="CF351">
        <f>IFERROR(VLOOKUP(Table2[[#This Row],[Overall Rep Satisfaction]],$CS$2:$CV$21,3,FALSE),"")</f>
        <v>0</v>
      </c>
      <c r="CG351">
        <f>IFERROR(VLOOKUP(Table2[[#This Row],[Overall Rep Satisfaction]],$CS$2:$CV$21,4,FALSE),"")</f>
        <v>0</v>
      </c>
      <c r="CH351">
        <f>IFERROR(SUM(Table2[[#This Row],[Promoter]:[Detractor]],),"")</f>
        <v>1</v>
      </c>
      <c r="CI351" t="str">
        <f>TEXT(MONTH(Table2[[#This Row],[Survey Date]]),"##")&amp;" - "&amp;TEXT(Table2[[#This Row],[Survey Date]],"MMMM")</f>
        <v>9 - September</v>
      </c>
      <c r="CJ351" t="str">
        <f>TEXT(Table2[[#This Row],[Survey Date]],"DD-MMMM")</f>
        <v>06-September</v>
      </c>
      <c r="CK351" t="str">
        <f>"WK "&amp;WEEKNUM(Table2[[#This Row],[Survey Date]],1)</f>
        <v>WK 36</v>
      </c>
      <c r="CL351" t="str">
        <f>VLOOKUP(Table2[[#This Row],[ATTUID]],Roster!C:F,4,FALSE)</f>
        <v>Super 1</v>
      </c>
      <c r="CM351" t="str">
        <f>VLOOKUP(Table2[[#This Row],[ATTUID]],Roster!C:J,8,FALSE)</f>
        <v>agent 1</v>
      </c>
      <c r="CN351" t="str">
        <f>VLOOKUP(Table2[[#This Row],[ATTUID]],Roster!C:X,22,FALSE)</f>
        <v>Wave 1</v>
      </c>
      <c r="CO351">
        <f>IF(Table2[[#This Row],[Request Resolved]]="Yes",1,0)</f>
        <v>1</v>
      </c>
      <c r="CP351">
        <f>IF(Table2[[#This Row],[Request Resolved]]="No",1,0)</f>
        <v>0</v>
      </c>
    </row>
    <row r="352" spans="1:94" x14ac:dyDescent="0.25">
      <c r="A352" s="35">
        <v>549206</v>
      </c>
      <c r="B352" s="12" t="s">
        <v>1297</v>
      </c>
      <c r="C352" s="12" t="s">
        <v>1297</v>
      </c>
      <c r="D352" s="12" t="s">
        <v>1297</v>
      </c>
      <c r="E352" t="s">
        <v>1247</v>
      </c>
      <c r="F352" t="s">
        <v>1416</v>
      </c>
      <c r="G352" s="35">
        <v>191435</v>
      </c>
      <c r="H352" t="s">
        <v>219</v>
      </c>
      <c r="I352" s="35">
        <v>192265</v>
      </c>
      <c r="J352" t="s">
        <v>219</v>
      </c>
      <c r="K352" s="14">
        <v>45175.521527777797</v>
      </c>
      <c r="L352" s="14">
        <v>45174.862500000003</v>
      </c>
      <c r="M352" s="15" t="s">
        <v>220</v>
      </c>
      <c r="N352" s="15" t="s">
        <v>220</v>
      </c>
      <c r="O352" s="15" t="s">
        <v>220</v>
      </c>
      <c r="P352" s="15" t="s">
        <v>223</v>
      </c>
      <c r="Q352" s="15" t="s">
        <v>219</v>
      </c>
      <c r="R352" s="15" t="s">
        <v>219</v>
      </c>
      <c r="S352" s="15" t="s">
        <v>223</v>
      </c>
      <c r="T352" s="15" t="s">
        <v>219</v>
      </c>
      <c r="U352" s="15" t="s">
        <v>219</v>
      </c>
      <c r="V352" t="s">
        <v>265</v>
      </c>
      <c r="W352" t="s">
        <v>225</v>
      </c>
      <c r="X352" t="s">
        <v>265</v>
      </c>
      <c r="Y352" t="s">
        <v>225</v>
      </c>
      <c r="Z352" t="s">
        <v>219</v>
      </c>
      <c r="AA352" t="s">
        <v>219</v>
      </c>
      <c r="AB352" t="s">
        <v>219</v>
      </c>
      <c r="AC352" t="s">
        <v>219</v>
      </c>
      <c r="AD352" s="12" t="s">
        <v>1297</v>
      </c>
      <c r="AE352" t="s">
        <v>227</v>
      </c>
      <c r="AF352" s="12" t="s">
        <v>1297</v>
      </c>
      <c r="AG352" t="s">
        <v>1703</v>
      </c>
      <c r="AH352" t="s">
        <v>228</v>
      </c>
      <c r="AI352" s="12" t="s">
        <v>1297</v>
      </c>
      <c r="AJ352" s="12" t="s">
        <v>1297</v>
      </c>
      <c r="AK352" s="12" t="s">
        <v>1297</v>
      </c>
      <c r="AL352" s="12" t="s">
        <v>1297</v>
      </c>
      <c r="AM352" s="12" t="s">
        <v>1297</v>
      </c>
      <c r="AN352" t="s">
        <v>219</v>
      </c>
      <c r="AO352" t="s">
        <v>219</v>
      </c>
      <c r="AP352" t="s">
        <v>229</v>
      </c>
      <c r="AQ352" t="s">
        <v>230</v>
      </c>
      <c r="AR352" t="s">
        <v>247</v>
      </c>
      <c r="AS352" t="s">
        <v>565</v>
      </c>
      <c r="AT352" t="s">
        <v>220</v>
      </c>
      <c r="AU352" t="s">
        <v>233</v>
      </c>
      <c r="AV352" t="s">
        <v>2047</v>
      </c>
      <c r="AW352" t="s">
        <v>219</v>
      </c>
      <c r="AX352" t="s">
        <v>1703</v>
      </c>
      <c r="AY352" t="s">
        <v>219</v>
      </c>
      <c r="AZ352" t="s">
        <v>219</v>
      </c>
      <c r="BA352" t="s">
        <v>219</v>
      </c>
      <c r="BB352" t="s">
        <v>219</v>
      </c>
      <c r="BC352" t="s">
        <v>234</v>
      </c>
      <c r="BD352" s="12" t="s">
        <v>1297</v>
      </c>
      <c r="BE352" t="s">
        <v>304</v>
      </c>
      <c r="BF352" t="s">
        <v>1297</v>
      </c>
      <c r="BG352" t="s">
        <v>1297</v>
      </c>
      <c r="BH352" t="s">
        <v>300</v>
      </c>
      <c r="BI352" t="s">
        <v>349</v>
      </c>
      <c r="BJ352" t="s">
        <v>560</v>
      </c>
      <c r="BK352" t="s">
        <v>1297</v>
      </c>
      <c r="BL352" t="s">
        <v>229</v>
      </c>
      <c r="BM352" t="s">
        <v>219</v>
      </c>
      <c r="BN352" t="s">
        <v>350</v>
      </c>
      <c r="BO352" t="s">
        <v>219</v>
      </c>
      <c r="BP352" t="s">
        <v>219</v>
      </c>
      <c r="BQ352" t="s">
        <v>1297</v>
      </c>
      <c r="BR352" t="s">
        <v>296</v>
      </c>
      <c r="BS352" t="s">
        <v>1703</v>
      </c>
      <c r="BT352" t="s">
        <v>1703</v>
      </c>
      <c r="BU352" t="s">
        <v>219</v>
      </c>
      <c r="BV352" t="s">
        <v>241</v>
      </c>
      <c r="BW352" t="s">
        <v>220</v>
      </c>
      <c r="BX352" t="s">
        <v>219</v>
      </c>
      <c r="BY352">
        <v>801133965555</v>
      </c>
      <c r="BZ352" t="s">
        <v>242</v>
      </c>
      <c r="CA352" t="s">
        <v>1703</v>
      </c>
      <c r="CB352" s="14">
        <v>45177.246585763904</v>
      </c>
      <c r="CC352" t="s">
        <v>1703</v>
      </c>
      <c r="CD352" t="s">
        <v>1703</v>
      </c>
      <c r="CE352">
        <f>IFERROR(VLOOKUP(Table2[[#This Row],[Overall Rep Satisfaction]],$CS$2:$CV$21,2,FALSE),"")</f>
        <v>1</v>
      </c>
      <c r="CF352">
        <f>IFERROR(VLOOKUP(Table2[[#This Row],[Overall Rep Satisfaction]],$CS$2:$CV$21,3,FALSE),"")</f>
        <v>0</v>
      </c>
      <c r="CG352">
        <f>IFERROR(VLOOKUP(Table2[[#This Row],[Overall Rep Satisfaction]],$CS$2:$CV$21,4,FALSE),"")</f>
        <v>0</v>
      </c>
      <c r="CH352">
        <f>IFERROR(SUM(Table2[[#This Row],[Promoter]:[Detractor]],),"")</f>
        <v>1</v>
      </c>
      <c r="CI352" t="str">
        <f>TEXT(MONTH(Table2[[#This Row],[Survey Date]]),"##")&amp;" - "&amp;TEXT(Table2[[#This Row],[Survey Date]],"MMMM")</f>
        <v>9 - September</v>
      </c>
      <c r="CJ352" t="str">
        <f>TEXT(Table2[[#This Row],[Survey Date]],"DD-MMMM")</f>
        <v>06-September</v>
      </c>
      <c r="CK352" t="str">
        <f>"WK "&amp;WEEKNUM(Table2[[#This Row],[Survey Date]],1)</f>
        <v>WK 36</v>
      </c>
      <c r="CL352" t="str">
        <f>VLOOKUP(Table2[[#This Row],[ATTUID]],Roster!C:F,4,FALSE)</f>
        <v>Super 12</v>
      </c>
      <c r="CM352" t="str">
        <f>VLOOKUP(Table2[[#This Row],[ATTUID]],Roster!C:J,8,FALSE)</f>
        <v>agent 119</v>
      </c>
      <c r="CN352" t="str">
        <f>VLOOKUP(Table2[[#This Row],[ATTUID]],Roster!C:X,22,FALSE)</f>
        <v>Wave 30</v>
      </c>
      <c r="CO352">
        <f>IF(Table2[[#This Row],[Request Resolved]]="Yes",1,0)</f>
        <v>0</v>
      </c>
      <c r="CP352">
        <f>IF(Table2[[#This Row],[Request Resolved]]="No",1,0)</f>
        <v>0</v>
      </c>
    </row>
    <row r="353" spans="1:94" ht="30" x14ac:dyDescent="0.25">
      <c r="A353" s="35">
        <v>596206</v>
      </c>
      <c r="B353" s="12" t="s">
        <v>1297</v>
      </c>
      <c r="C353" s="12" t="s">
        <v>1297</v>
      </c>
      <c r="D353" s="12" t="s">
        <v>1297</v>
      </c>
      <c r="E353" t="s">
        <v>1258</v>
      </c>
      <c r="F353" t="s">
        <v>1429</v>
      </c>
      <c r="G353" s="35">
        <v>479215</v>
      </c>
      <c r="H353" t="s">
        <v>219</v>
      </c>
      <c r="I353" s="35">
        <v>837464</v>
      </c>
      <c r="J353" t="s">
        <v>219</v>
      </c>
      <c r="K353" s="14">
        <v>45175.526388888902</v>
      </c>
      <c r="L353" s="14">
        <v>45174.728472222203</v>
      </c>
      <c r="M353" s="15" t="s">
        <v>220</v>
      </c>
      <c r="N353" s="15" t="s">
        <v>220</v>
      </c>
      <c r="O353" s="15" t="s">
        <v>220</v>
      </c>
      <c r="P353" s="15" t="s">
        <v>223</v>
      </c>
      <c r="Q353" s="15" t="s">
        <v>800</v>
      </c>
      <c r="R353" s="15" t="s">
        <v>219</v>
      </c>
      <c r="S353" s="15" t="s">
        <v>223</v>
      </c>
      <c r="T353" s="15" t="s">
        <v>221</v>
      </c>
      <c r="U353" s="15" t="s">
        <v>219</v>
      </c>
      <c r="V353" t="s">
        <v>265</v>
      </c>
      <c r="W353" t="s">
        <v>225</v>
      </c>
      <c r="X353" t="s">
        <v>265</v>
      </c>
      <c r="Y353" t="s">
        <v>225</v>
      </c>
      <c r="Z353" t="s">
        <v>226</v>
      </c>
      <c r="AA353" t="s">
        <v>219</v>
      </c>
      <c r="AB353" t="s">
        <v>226</v>
      </c>
      <c r="AC353" t="s">
        <v>219</v>
      </c>
      <c r="AD353" s="12" t="s">
        <v>1297</v>
      </c>
      <c r="AE353" t="s">
        <v>227</v>
      </c>
      <c r="AF353" s="12" t="s">
        <v>1297</v>
      </c>
      <c r="AG353" t="s">
        <v>1703</v>
      </c>
      <c r="AH353" t="s">
        <v>228</v>
      </c>
      <c r="AI353" s="12" t="s">
        <v>1297</v>
      </c>
      <c r="AJ353" s="12" t="s">
        <v>1297</v>
      </c>
      <c r="AK353" s="12" t="s">
        <v>1297</v>
      </c>
      <c r="AL353" s="12" t="s">
        <v>1297</v>
      </c>
      <c r="AM353" s="12" t="s">
        <v>1297</v>
      </c>
      <c r="AN353" t="s">
        <v>219</v>
      </c>
      <c r="AO353" t="s">
        <v>219</v>
      </c>
      <c r="AP353" t="s">
        <v>229</v>
      </c>
      <c r="AQ353" t="s">
        <v>230</v>
      </c>
      <c r="AR353" t="s">
        <v>247</v>
      </c>
      <c r="AS353" t="s">
        <v>298</v>
      </c>
      <c r="AT353" t="s">
        <v>220</v>
      </c>
      <c r="AU353" t="s">
        <v>233</v>
      </c>
      <c r="AV353" t="s">
        <v>2048</v>
      </c>
      <c r="AW353" t="s">
        <v>2368</v>
      </c>
      <c r="AX353" t="s">
        <v>1703</v>
      </c>
      <c r="AY353" t="s">
        <v>219</v>
      </c>
      <c r="AZ353" t="s">
        <v>219</v>
      </c>
      <c r="BA353" t="s">
        <v>219</v>
      </c>
      <c r="BB353" t="s">
        <v>219</v>
      </c>
      <c r="BC353" t="s">
        <v>234</v>
      </c>
      <c r="BD353" s="12" t="s">
        <v>1297</v>
      </c>
      <c r="BE353" t="s">
        <v>267</v>
      </c>
      <c r="BF353" t="s">
        <v>1297</v>
      </c>
      <c r="BG353" t="s">
        <v>1297</v>
      </c>
      <c r="BH353" t="s">
        <v>305</v>
      </c>
      <c r="BI353" t="s">
        <v>357</v>
      </c>
      <c r="BJ353" t="s">
        <v>307</v>
      </c>
      <c r="BK353" t="s">
        <v>1297</v>
      </c>
      <c r="BL353" t="s">
        <v>229</v>
      </c>
      <c r="BM353" t="s">
        <v>219</v>
      </c>
      <c r="BN353" t="s">
        <v>360</v>
      </c>
      <c r="BO353" t="s">
        <v>219</v>
      </c>
      <c r="BP353" t="s">
        <v>219</v>
      </c>
      <c r="BQ353" t="s">
        <v>1297</v>
      </c>
      <c r="BR353" t="s">
        <v>253</v>
      </c>
      <c r="BS353" t="s">
        <v>1703</v>
      </c>
      <c r="BT353" t="s">
        <v>1703</v>
      </c>
      <c r="BU353" t="s">
        <v>219</v>
      </c>
      <c r="BV353" t="s">
        <v>241</v>
      </c>
      <c r="BW353" t="s">
        <v>220</v>
      </c>
      <c r="BX353" t="s">
        <v>219</v>
      </c>
      <c r="BY353">
        <v>800490918963</v>
      </c>
      <c r="BZ353" t="s">
        <v>242</v>
      </c>
      <c r="CA353" t="s">
        <v>1703</v>
      </c>
      <c r="CB353" s="14">
        <v>45176.2493334838</v>
      </c>
      <c r="CC353" t="s">
        <v>1703</v>
      </c>
      <c r="CD353" t="s">
        <v>1703</v>
      </c>
      <c r="CE353">
        <f>IFERROR(VLOOKUP(Table2[[#This Row],[Overall Rep Satisfaction]],$CS$2:$CV$21,2,FALSE),"")</f>
        <v>1</v>
      </c>
      <c r="CF353">
        <f>IFERROR(VLOOKUP(Table2[[#This Row],[Overall Rep Satisfaction]],$CS$2:$CV$21,3,FALSE),"")</f>
        <v>0</v>
      </c>
      <c r="CG353">
        <f>IFERROR(VLOOKUP(Table2[[#This Row],[Overall Rep Satisfaction]],$CS$2:$CV$21,4,FALSE),"")</f>
        <v>0</v>
      </c>
      <c r="CH353">
        <f>IFERROR(SUM(Table2[[#This Row],[Promoter]:[Detractor]],),"")</f>
        <v>1</v>
      </c>
      <c r="CI353" t="str">
        <f>TEXT(MONTH(Table2[[#This Row],[Survey Date]]),"##")&amp;" - "&amp;TEXT(Table2[[#This Row],[Survey Date]],"MMMM")</f>
        <v>9 - September</v>
      </c>
      <c r="CJ353" t="str">
        <f>TEXT(Table2[[#This Row],[Survey Date]],"DD-MMMM")</f>
        <v>06-September</v>
      </c>
      <c r="CK353" t="str">
        <f>"WK "&amp;WEEKNUM(Table2[[#This Row],[Survey Date]],1)</f>
        <v>WK 36</v>
      </c>
      <c r="CL353" t="str">
        <f>VLOOKUP(Table2[[#This Row],[ATTUID]],Roster!C:F,4,FALSE)</f>
        <v>Super 3</v>
      </c>
      <c r="CM353" t="str">
        <f>VLOOKUP(Table2[[#This Row],[ATTUID]],Roster!C:J,8,FALSE)</f>
        <v>agent 132</v>
      </c>
      <c r="CN353" t="str">
        <f>VLOOKUP(Table2[[#This Row],[ATTUID]],Roster!C:X,22,FALSE)</f>
        <v>Wave 31</v>
      </c>
      <c r="CO353">
        <f>IF(Table2[[#This Row],[Request Resolved]]="Yes",1,0)</f>
        <v>1</v>
      </c>
      <c r="CP353">
        <f>IF(Table2[[#This Row],[Request Resolved]]="No",1,0)</f>
        <v>0</v>
      </c>
    </row>
    <row r="354" spans="1:94" x14ac:dyDescent="0.25">
      <c r="A354" s="35">
        <v>211206</v>
      </c>
      <c r="B354" s="12" t="s">
        <v>1297</v>
      </c>
      <c r="C354" s="12" t="s">
        <v>1297</v>
      </c>
      <c r="D354" s="12" t="s">
        <v>1297</v>
      </c>
      <c r="E354" t="s">
        <v>1152</v>
      </c>
      <c r="F354" t="s">
        <v>1317</v>
      </c>
      <c r="G354" s="35">
        <v>711706</v>
      </c>
      <c r="H354" t="s">
        <v>219</v>
      </c>
      <c r="I354" s="35">
        <v>631534</v>
      </c>
      <c r="J354" t="s">
        <v>219</v>
      </c>
      <c r="K354" s="14">
        <v>45175.535416666702</v>
      </c>
      <c r="L354" s="14">
        <v>45174.704166666699</v>
      </c>
      <c r="M354" s="15" t="s">
        <v>220</v>
      </c>
      <c r="N354" s="15" t="s">
        <v>220</v>
      </c>
      <c r="O354" s="15" t="s">
        <v>220</v>
      </c>
      <c r="P354" s="15" t="s">
        <v>223</v>
      </c>
      <c r="Q354" s="15" t="s">
        <v>801</v>
      </c>
      <c r="R354" s="15" t="s">
        <v>219</v>
      </c>
      <c r="S354" s="15" t="s">
        <v>223</v>
      </c>
      <c r="T354" s="15" t="s">
        <v>221</v>
      </c>
      <c r="U354" s="15" t="s">
        <v>219</v>
      </c>
      <c r="V354" t="s">
        <v>265</v>
      </c>
      <c r="W354" t="s">
        <v>225</v>
      </c>
      <c r="X354" t="s">
        <v>265</v>
      </c>
      <c r="Y354" t="s">
        <v>225</v>
      </c>
      <c r="Z354" t="s">
        <v>226</v>
      </c>
      <c r="AA354" t="s">
        <v>219</v>
      </c>
      <c r="AB354" t="s">
        <v>226</v>
      </c>
      <c r="AC354" t="s">
        <v>219</v>
      </c>
      <c r="AD354" s="12" t="s">
        <v>1297</v>
      </c>
      <c r="AE354" t="s">
        <v>227</v>
      </c>
      <c r="AF354" s="12" t="s">
        <v>1297</v>
      </c>
      <c r="AG354" t="s">
        <v>1703</v>
      </c>
      <c r="AH354" t="s">
        <v>228</v>
      </c>
      <c r="AI354" s="12" t="s">
        <v>1297</v>
      </c>
      <c r="AJ354" s="12" t="s">
        <v>1297</v>
      </c>
      <c r="AK354" s="12" t="s">
        <v>1297</v>
      </c>
      <c r="AL354" s="12" t="s">
        <v>1297</v>
      </c>
      <c r="AM354" s="12" t="s">
        <v>1297</v>
      </c>
      <c r="AN354" t="s">
        <v>219</v>
      </c>
      <c r="AO354" t="s">
        <v>219</v>
      </c>
      <c r="AP354" t="s">
        <v>229</v>
      </c>
      <c r="AQ354" t="s">
        <v>230</v>
      </c>
      <c r="AR354" t="s">
        <v>273</v>
      </c>
      <c r="AS354" t="s">
        <v>311</v>
      </c>
      <c r="AT354" t="s">
        <v>229</v>
      </c>
      <c r="AU354" t="s">
        <v>233</v>
      </c>
      <c r="AV354" t="s">
        <v>2049</v>
      </c>
      <c r="AW354" t="s">
        <v>2368</v>
      </c>
      <c r="AX354" t="s">
        <v>1703</v>
      </c>
      <c r="AY354" t="s">
        <v>219</v>
      </c>
      <c r="AZ354" t="s">
        <v>219</v>
      </c>
      <c r="BA354" t="s">
        <v>219</v>
      </c>
      <c r="BB354" t="s">
        <v>219</v>
      </c>
      <c r="BC354" t="s">
        <v>234</v>
      </c>
      <c r="BD354" s="12" t="s">
        <v>1297</v>
      </c>
      <c r="BE354" t="s">
        <v>299</v>
      </c>
      <c r="BF354" t="s">
        <v>1297</v>
      </c>
      <c r="BG354" t="s">
        <v>1297</v>
      </c>
      <c r="BH354" t="s">
        <v>260</v>
      </c>
      <c r="BI354" t="s">
        <v>375</v>
      </c>
      <c r="BJ354" t="s">
        <v>277</v>
      </c>
      <c r="BK354" t="s">
        <v>1297</v>
      </c>
      <c r="BL354" t="s">
        <v>229</v>
      </c>
      <c r="BM354" t="s">
        <v>219</v>
      </c>
      <c r="BN354" t="s">
        <v>377</v>
      </c>
      <c r="BO354" t="s">
        <v>219</v>
      </c>
      <c r="BP354" t="s">
        <v>219</v>
      </c>
      <c r="BQ354" t="s">
        <v>1297</v>
      </c>
      <c r="BR354" t="s">
        <v>240</v>
      </c>
      <c r="BS354" t="s">
        <v>1703</v>
      </c>
      <c r="BT354" t="s">
        <v>1703</v>
      </c>
      <c r="BU354" t="s">
        <v>219</v>
      </c>
      <c r="BV354" t="s">
        <v>241</v>
      </c>
      <c r="BW354" t="s">
        <v>220</v>
      </c>
      <c r="BX354" t="s">
        <v>219</v>
      </c>
      <c r="BY354">
        <v>800016859217</v>
      </c>
      <c r="BZ354" t="s">
        <v>242</v>
      </c>
      <c r="CA354" t="s">
        <v>1703</v>
      </c>
      <c r="CB354" s="14">
        <v>45176.2493334838</v>
      </c>
      <c r="CC354" t="s">
        <v>1703</v>
      </c>
      <c r="CD354" t="s">
        <v>1703</v>
      </c>
      <c r="CE354">
        <f>IFERROR(VLOOKUP(Table2[[#This Row],[Overall Rep Satisfaction]],$CS$2:$CV$21,2,FALSE),"")</f>
        <v>1</v>
      </c>
      <c r="CF354">
        <f>IFERROR(VLOOKUP(Table2[[#This Row],[Overall Rep Satisfaction]],$CS$2:$CV$21,3,FALSE),"")</f>
        <v>0</v>
      </c>
      <c r="CG354">
        <f>IFERROR(VLOOKUP(Table2[[#This Row],[Overall Rep Satisfaction]],$CS$2:$CV$21,4,FALSE),"")</f>
        <v>0</v>
      </c>
      <c r="CH354">
        <f>IFERROR(SUM(Table2[[#This Row],[Promoter]:[Detractor]],),"")</f>
        <v>1</v>
      </c>
      <c r="CI354" t="str">
        <f>TEXT(MONTH(Table2[[#This Row],[Survey Date]]),"##")&amp;" - "&amp;TEXT(Table2[[#This Row],[Survey Date]],"MMMM")</f>
        <v>9 - September</v>
      </c>
      <c r="CJ354" t="str">
        <f>TEXT(Table2[[#This Row],[Survey Date]],"DD-MMMM")</f>
        <v>06-September</v>
      </c>
      <c r="CK354" t="str">
        <f>"WK "&amp;WEEKNUM(Table2[[#This Row],[Survey Date]],1)</f>
        <v>WK 36</v>
      </c>
      <c r="CL354" t="str">
        <f>VLOOKUP(Table2[[#This Row],[ATTUID]],Roster!C:F,4,FALSE)</f>
        <v>Super 8</v>
      </c>
      <c r="CM354" t="str">
        <f>VLOOKUP(Table2[[#This Row],[ATTUID]],Roster!C:J,8,FALSE)</f>
        <v>agent 20</v>
      </c>
      <c r="CN354" t="str">
        <f>VLOOKUP(Table2[[#This Row],[ATTUID]],Roster!C:X,22,FALSE)</f>
        <v>Wave 15</v>
      </c>
      <c r="CO354">
        <f>IF(Table2[[#This Row],[Request Resolved]]="Yes",1,0)</f>
        <v>1</v>
      </c>
      <c r="CP354">
        <f>IF(Table2[[#This Row],[Request Resolved]]="No",1,0)</f>
        <v>0</v>
      </c>
    </row>
    <row r="355" spans="1:94" x14ac:dyDescent="0.25">
      <c r="A355" s="35">
        <v>210206</v>
      </c>
      <c r="B355" s="12" t="s">
        <v>1297</v>
      </c>
      <c r="C355" s="12" t="s">
        <v>1297</v>
      </c>
      <c r="D355" s="12" t="s">
        <v>1297</v>
      </c>
      <c r="E355" t="s">
        <v>1152</v>
      </c>
      <c r="F355" t="s">
        <v>1317</v>
      </c>
      <c r="G355" s="35">
        <v>313845</v>
      </c>
      <c r="H355" t="s">
        <v>219</v>
      </c>
      <c r="I355" s="35">
        <v>9512</v>
      </c>
      <c r="J355" t="s">
        <v>219</v>
      </c>
      <c r="K355" s="14">
        <v>45175.547916666699</v>
      </c>
      <c r="L355" s="14">
        <v>45174.447916666701</v>
      </c>
      <c r="M355" s="15" t="s">
        <v>220</v>
      </c>
      <c r="N355" s="15" t="s">
        <v>220</v>
      </c>
      <c r="O355" s="15" t="s">
        <v>220</v>
      </c>
      <c r="P355" s="15" t="s">
        <v>223</v>
      </c>
      <c r="Q355" s="15" t="s">
        <v>802</v>
      </c>
      <c r="R355" s="15" t="s">
        <v>219</v>
      </c>
      <c r="S355" s="15" t="s">
        <v>223</v>
      </c>
      <c r="T355" s="15" t="s">
        <v>221</v>
      </c>
      <c r="U355" s="15" t="s">
        <v>219</v>
      </c>
      <c r="V355" t="s">
        <v>265</v>
      </c>
      <c r="W355" t="s">
        <v>225</v>
      </c>
      <c r="X355" t="s">
        <v>265</v>
      </c>
      <c r="Y355" t="s">
        <v>225</v>
      </c>
      <c r="Z355" t="s">
        <v>226</v>
      </c>
      <c r="AA355" t="s">
        <v>219</v>
      </c>
      <c r="AB355" t="s">
        <v>226</v>
      </c>
      <c r="AC355" t="s">
        <v>219</v>
      </c>
      <c r="AD355" s="12" t="s">
        <v>1297</v>
      </c>
      <c r="AE355" t="s">
        <v>227</v>
      </c>
      <c r="AF355" s="12" t="s">
        <v>1297</v>
      </c>
      <c r="AG355" t="s">
        <v>1703</v>
      </c>
      <c r="AH355" t="s">
        <v>228</v>
      </c>
      <c r="AI355" s="12" t="s">
        <v>1297</v>
      </c>
      <c r="AJ355" s="12" t="s">
        <v>1297</v>
      </c>
      <c r="AK355" s="12" t="s">
        <v>1297</v>
      </c>
      <c r="AL355" s="12" t="s">
        <v>1297</v>
      </c>
      <c r="AM355" s="12" t="s">
        <v>1297</v>
      </c>
      <c r="AN355" t="s">
        <v>219</v>
      </c>
      <c r="AO355" t="s">
        <v>219</v>
      </c>
      <c r="AP355" t="s">
        <v>229</v>
      </c>
      <c r="AQ355" t="s">
        <v>230</v>
      </c>
      <c r="AR355" t="s">
        <v>247</v>
      </c>
      <c r="AS355" t="s">
        <v>383</v>
      </c>
      <c r="AT355" t="s">
        <v>220</v>
      </c>
      <c r="AU355" t="s">
        <v>233</v>
      </c>
      <c r="AV355" t="s">
        <v>2050</v>
      </c>
      <c r="AW355" t="s">
        <v>2368</v>
      </c>
      <c r="AX355" t="s">
        <v>1703</v>
      </c>
      <c r="AY355" t="s">
        <v>219</v>
      </c>
      <c r="AZ355" t="s">
        <v>219</v>
      </c>
      <c r="BA355" t="s">
        <v>219</v>
      </c>
      <c r="BB355" t="s">
        <v>219</v>
      </c>
      <c r="BC355" t="s">
        <v>234</v>
      </c>
      <c r="BD355" s="12" t="s">
        <v>1297</v>
      </c>
      <c r="BE355" t="s">
        <v>267</v>
      </c>
      <c r="BF355" t="s">
        <v>1297</v>
      </c>
      <c r="BG355" t="s">
        <v>1297</v>
      </c>
      <c r="BH355" t="s">
        <v>236</v>
      </c>
      <c r="BI355" t="s">
        <v>410</v>
      </c>
      <c r="BJ355" t="s">
        <v>269</v>
      </c>
      <c r="BK355" t="s">
        <v>1297</v>
      </c>
      <c r="BL355" t="s">
        <v>229</v>
      </c>
      <c r="BM355" t="s">
        <v>219</v>
      </c>
      <c r="BN355" t="s">
        <v>530</v>
      </c>
      <c r="BO355" t="s">
        <v>219</v>
      </c>
      <c r="BP355" t="s">
        <v>219</v>
      </c>
      <c r="BQ355" t="s">
        <v>1297</v>
      </c>
      <c r="BR355" t="s">
        <v>240</v>
      </c>
      <c r="BS355" t="s">
        <v>1703</v>
      </c>
      <c r="BT355" t="s">
        <v>1703</v>
      </c>
      <c r="BU355" t="s">
        <v>219</v>
      </c>
      <c r="BV355" t="s">
        <v>241</v>
      </c>
      <c r="BW355" t="s">
        <v>220</v>
      </c>
      <c r="BX355" t="s">
        <v>219</v>
      </c>
      <c r="BY355">
        <v>800601634696</v>
      </c>
      <c r="BZ355" t="s">
        <v>242</v>
      </c>
      <c r="CA355" t="s">
        <v>1703</v>
      </c>
      <c r="CB355" s="14">
        <v>45176.2493334838</v>
      </c>
      <c r="CC355" t="s">
        <v>1703</v>
      </c>
      <c r="CD355" t="s">
        <v>1703</v>
      </c>
      <c r="CE355">
        <f>IFERROR(VLOOKUP(Table2[[#This Row],[Overall Rep Satisfaction]],$CS$2:$CV$21,2,FALSE),"")</f>
        <v>1</v>
      </c>
      <c r="CF355">
        <f>IFERROR(VLOOKUP(Table2[[#This Row],[Overall Rep Satisfaction]],$CS$2:$CV$21,3,FALSE),"")</f>
        <v>0</v>
      </c>
      <c r="CG355">
        <f>IFERROR(VLOOKUP(Table2[[#This Row],[Overall Rep Satisfaction]],$CS$2:$CV$21,4,FALSE),"")</f>
        <v>0</v>
      </c>
      <c r="CH355">
        <f>IFERROR(SUM(Table2[[#This Row],[Promoter]:[Detractor]],),"")</f>
        <v>1</v>
      </c>
      <c r="CI355" t="str">
        <f>TEXT(MONTH(Table2[[#This Row],[Survey Date]]),"##")&amp;" - "&amp;TEXT(Table2[[#This Row],[Survey Date]],"MMMM")</f>
        <v>9 - September</v>
      </c>
      <c r="CJ355" t="str">
        <f>TEXT(Table2[[#This Row],[Survey Date]],"DD-MMMM")</f>
        <v>06-September</v>
      </c>
      <c r="CK355" t="str">
        <f>"WK "&amp;WEEKNUM(Table2[[#This Row],[Survey Date]],1)</f>
        <v>WK 36</v>
      </c>
      <c r="CL355" t="str">
        <f>VLOOKUP(Table2[[#This Row],[ATTUID]],Roster!C:F,4,FALSE)</f>
        <v>Super 8</v>
      </c>
      <c r="CM355" t="str">
        <f>VLOOKUP(Table2[[#This Row],[ATTUID]],Roster!C:J,8,FALSE)</f>
        <v>agent 20</v>
      </c>
      <c r="CN355" t="str">
        <f>VLOOKUP(Table2[[#This Row],[ATTUID]],Roster!C:X,22,FALSE)</f>
        <v>Wave 15</v>
      </c>
      <c r="CO355">
        <f>IF(Table2[[#This Row],[Request Resolved]]="Yes",1,0)</f>
        <v>1</v>
      </c>
      <c r="CP355">
        <f>IF(Table2[[#This Row],[Request Resolved]]="No",1,0)</f>
        <v>0</v>
      </c>
    </row>
    <row r="356" spans="1:94" x14ac:dyDescent="0.25">
      <c r="A356" s="35">
        <v>395206</v>
      </c>
      <c r="B356" s="12" t="s">
        <v>1297</v>
      </c>
      <c r="C356" s="12" t="s">
        <v>1297</v>
      </c>
      <c r="D356" s="12" t="s">
        <v>1297</v>
      </c>
      <c r="E356" t="s">
        <v>1248</v>
      </c>
      <c r="F356" t="s">
        <v>1418</v>
      </c>
      <c r="G356" s="35">
        <v>306816</v>
      </c>
      <c r="H356" t="s">
        <v>219</v>
      </c>
      <c r="I356" s="35">
        <v>567276</v>
      </c>
      <c r="J356" t="s">
        <v>219</v>
      </c>
      <c r="K356" s="14">
        <v>45175.5534722222</v>
      </c>
      <c r="L356" s="14">
        <v>45174.506249999999</v>
      </c>
      <c r="M356" s="15" t="s">
        <v>220</v>
      </c>
      <c r="N356" s="15" t="s">
        <v>220</v>
      </c>
      <c r="O356" s="15" t="s">
        <v>220</v>
      </c>
      <c r="P356" s="15" t="s">
        <v>803</v>
      </c>
      <c r="Q356" s="15" t="s">
        <v>804</v>
      </c>
      <c r="R356" s="15" t="s">
        <v>219</v>
      </c>
      <c r="S356" s="15" t="s">
        <v>803</v>
      </c>
      <c r="T356" s="15" t="s">
        <v>805</v>
      </c>
      <c r="U356" s="15" t="s">
        <v>219</v>
      </c>
      <c r="V356" t="s">
        <v>265</v>
      </c>
      <c r="W356" t="s">
        <v>225</v>
      </c>
      <c r="X356" t="s">
        <v>265</v>
      </c>
      <c r="Y356" t="s">
        <v>225</v>
      </c>
      <c r="Z356" t="s">
        <v>226</v>
      </c>
      <c r="AA356" t="s">
        <v>219</v>
      </c>
      <c r="AB356" t="s">
        <v>226</v>
      </c>
      <c r="AC356" t="s">
        <v>219</v>
      </c>
      <c r="AD356" s="12" t="s">
        <v>1297</v>
      </c>
      <c r="AE356" t="s">
        <v>227</v>
      </c>
      <c r="AF356" s="12" t="s">
        <v>1297</v>
      </c>
      <c r="AG356" t="s">
        <v>1703</v>
      </c>
      <c r="AH356" t="s">
        <v>228</v>
      </c>
      <c r="AI356" s="12" t="s">
        <v>1297</v>
      </c>
      <c r="AJ356" s="12" t="s">
        <v>1297</v>
      </c>
      <c r="AK356" s="12" t="s">
        <v>1297</v>
      </c>
      <c r="AL356" s="12" t="s">
        <v>1297</v>
      </c>
      <c r="AM356" s="12" t="s">
        <v>1297</v>
      </c>
      <c r="AN356" t="s">
        <v>219</v>
      </c>
      <c r="AO356" t="s">
        <v>219</v>
      </c>
      <c r="AP356" t="s">
        <v>229</v>
      </c>
      <c r="AQ356" t="s">
        <v>230</v>
      </c>
      <c r="AR356" t="s">
        <v>231</v>
      </c>
      <c r="AS356" t="s">
        <v>403</v>
      </c>
      <c r="AT356" t="s">
        <v>220</v>
      </c>
      <c r="AU356" t="s">
        <v>233</v>
      </c>
      <c r="AV356" t="s">
        <v>2051</v>
      </c>
      <c r="AW356" t="s">
        <v>2368</v>
      </c>
      <c r="AX356" t="s">
        <v>1703</v>
      </c>
      <c r="AY356" t="s">
        <v>219</v>
      </c>
      <c r="AZ356" t="s">
        <v>219</v>
      </c>
      <c r="BA356" t="s">
        <v>219</v>
      </c>
      <c r="BB356" t="s">
        <v>219</v>
      </c>
      <c r="BC356" t="s">
        <v>234</v>
      </c>
      <c r="BD356" s="12" t="s">
        <v>1297</v>
      </c>
      <c r="BE356" t="s">
        <v>259</v>
      </c>
      <c r="BF356" t="s">
        <v>1297</v>
      </c>
      <c r="BG356" t="s">
        <v>1297</v>
      </c>
      <c r="BH356" t="s">
        <v>260</v>
      </c>
      <c r="BI356" t="s">
        <v>287</v>
      </c>
      <c r="BJ356" t="s">
        <v>376</v>
      </c>
      <c r="BK356" t="s">
        <v>1297</v>
      </c>
      <c r="BL356" t="s">
        <v>229</v>
      </c>
      <c r="BM356" t="s">
        <v>219</v>
      </c>
      <c r="BN356" t="s">
        <v>289</v>
      </c>
      <c r="BO356" t="s">
        <v>219</v>
      </c>
      <c r="BP356" t="s">
        <v>219</v>
      </c>
      <c r="BQ356" t="s">
        <v>1297</v>
      </c>
      <c r="BR356" t="s">
        <v>296</v>
      </c>
      <c r="BS356" t="s">
        <v>1703</v>
      </c>
      <c r="BT356" t="s">
        <v>1703</v>
      </c>
      <c r="BU356" t="s">
        <v>219</v>
      </c>
      <c r="BV356" t="s">
        <v>241</v>
      </c>
      <c r="BW356" t="s">
        <v>220</v>
      </c>
      <c r="BX356" t="s">
        <v>219</v>
      </c>
      <c r="BY356">
        <v>790148302196</v>
      </c>
      <c r="BZ356" t="s">
        <v>242</v>
      </c>
      <c r="CA356" t="s">
        <v>1703</v>
      </c>
      <c r="CB356" s="14">
        <v>45176.2493334838</v>
      </c>
      <c r="CC356" t="s">
        <v>1703</v>
      </c>
      <c r="CD356" t="s">
        <v>1703</v>
      </c>
      <c r="CE356">
        <f>IFERROR(VLOOKUP(Table2[[#This Row],[Overall Rep Satisfaction]],$CS$2:$CV$21,2,FALSE),"")</f>
        <v>1</v>
      </c>
      <c r="CF356">
        <f>IFERROR(VLOOKUP(Table2[[#This Row],[Overall Rep Satisfaction]],$CS$2:$CV$21,3,FALSE),"")</f>
        <v>0</v>
      </c>
      <c r="CG356">
        <f>IFERROR(VLOOKUP(Table2[[#This Row],[Overall Rep Satisfaction]],$CS$2:$CV$21,4,FALSE),"")</f>
        <v>0</v>
      </c>
      <c r="CH356">
        <f>IFERROR(SUM(Table2[[#This Row],[Promoter]:[Detractor]],),"")</f>
        <v>1</v>
      </c>
      <c r="CI356" t="str">
        <f>TEXT(MONTH(Table2[[#This Row],[Survey Date]]),"##")&amp;" - "&amp;TEXT(Table2[[#This Row],[Survey Date]],"MMMM")</f>
        <v>9 - September</v>
      </c>
      <c r="CJ356" t="str">
        <f>TEXT(Table2[[#This Row],[Survey Date]],"DD-MMMM")</f>
        <v>06-September</v>
      </c>
      <c r="CK356" t="str">
        <f>"WK "&amp;WEEKNUM(Table2[[#This Row],[Survey Date]],1)</f>
        <v>WK 36</v>
      </c>
      <c r="CL356" t="str">
        <f>VLOOKUP(Table2[[#This Row],[ATTUID]],Roster!C:F,4,FALSE)</f>
        <v>Super 12</v>
      </c>
      <c r="CM356" t="str">
        <f>VLOOKUP(Table2[[#This Row],[ATTUID]],Roster!C:J,8,FALSE)</f>
        <v>agent 121</v>
      </c>
      <c r="CN356" t="str">
        <f>VLOOKUP(Table2[[#This Row],[ATTUID]],Roster!C:X,22,FALSE)</f>
        <v>Wave 30</v>
      </c>
      <c r="CO356">
        <f>IF(Table2[[#This Row],[Request Resolved]]="Yes",1,0)</f>
        <v>1</v>
      </c>
      <c r="CP356">
        <f>IF(Table2[[#This Row],[Request Resolved]]="No",1,0)</f>
        <v>0</v>
      </c>
    </row>
    <row r="357" spans="1:94" x14ac:dyDescent="0.25">
      <c r="A357" s="35">
        <v>203206</v>
      </c>
      <c r="B357" s="12" t="s">
        <v>1297</v>
      </c>
      <c r="C357" s="12" t="s">
        <v>1297</v>
      </c>
      <c r="D357" s="12" t="s">
        <v>1297</v>
      </c>
      <c r="E357" t="s">
        <v>1143</v>
      </c>
      <c r="F357" t="s">
        <v>1308</v>
      </c>
      <c r="G357" s="35">
        <v>108480</v>
      </c>
      <c r="H357" t="s">
        <v>219</v>
      </c>
      <c r="I357" s="35">
        <v>300265</v>
      </c>
      <c r="J357" t="s">
        <v>219</v>
      </c>
      <c r="K357" s="14">
        <v>45175.579166666699</v>
      </c>
      <c r="L357" s="14">
        <v>45174.586805555598</v>
      </c>
      <c r="M357" s="15" t="s">
        <v>220</v>
      </c>
      <c r="N357" s="15" t="s">
        <v>220</v>
      </c>
      <c r="O357" s="15" t="s">
        <v>220</v>
      </c>
      <c r="P357" s="15" t="s">
        <v>255</v>
      </c>
      <c r="Q357" s="15" t="s">
        <v>264</v>
      </c>
      <c r="R357" s="15" t="s">
        <v>219</v>
      </c>
      <c r="S357" s="15" t="s">
        <v>334</v>
      </c>
      <c r="T357" s="15" t="s">
        <v>221</v>
      </c>
      <c r="U357" s="15" t="s">
        <v>219</v>
      </c>
      <c r="V357" t="s">
        <v>257</v>
      </c>
      <c r="W357" t="s">
        <v>309</v>
      </c>
      <c r="X357" t="s">
        <v>257</v>
      </c>
      <c r="Y357" t="s">
        <v>309</v>
      </c>
      <c r="Z357" t="s">
        <v>226</v>
      </c>
      <c r="AA357" t="s">
        <v>219</v>
      </c>
      <c r="AB357" t="s">
        <v>226</v>
      </c>
      <c r="AC357" t="s">
        <v>219</v>
      </c>
      <c r="AD357" s="12" t="s">
        <v>1297</v>
      </c>
      <c r="AE357" t="s">
        <v>227</v>
      </c>
      <c r="AF357" s="12" t="s">
        <v>1297</v>
      </c>
      <c r="AG357" t="s">
        <v>1703</v>
      </c>
      <c r="AH357" t="s">
        <v>228</v>
      </c>
      <c r="AI357" s="12" t="s">
        <v>1297</v>
      </c>
      <c r="AJ357" s="12" t="s">
        <v>1297</v>
      </c>
      <c r="AK357" s="12" t="s">
        <v>1297</v>
      </c>
      <c r="AL357" s="12" t="s">
        <v>1297</v>
      </c>
      <c r="AM357" s="12" t="s">
        <v>1297</v>
      </c>
      <c r="AN357" t="s">
        <v>219</v>
      </c>
      <c r="AO357" t="s">
        <v>219</v>
      </c>
      <c r="AP357" t="s">
        <v>229</v>
      </c>
      <c r="AQ357" t="s">
        <v>230</v>
      </c>
      <c r="AR357" t="s">
        <v>247</v>
      </c>
      <c r="AS357" t="s">
        <v>593</v>
      </c>
      <c r="AT357" t="s">
        <v>220</v>
      </c>
      <c r="AU357" t="s">
        <v>233</v>
      </c>
      <c r="AV357" t="s">
        <v>2052</v>
      </c>
      <c r="AW357" t="s">
        <v>2368</v>
      </c>
      <c r="AX357" t="s">
        <v>1703</v>
      </c>
      <c r="AY357" t="s">
        <v>219</v>
      </c>
      <c r="AZ357" t="s">
        <v>219</v>
      </c>
      <c r="BA357" t="s">
        <v>219</v>
      </c>
      <c r="BB357" t="s">
        <v>219</v>
      </c>
      <c r="BC357" t="s">
        <v>234</v>
      </c>
      <c r="BD357" s="12" t="s">
        <v>1297</v>
      </c>
      <c r="BE357" t="s">
        <v>267</v>
      </c>
      <c r="BF357" t="s">
        <v>1297</v>
      </c>
      <c r="BG357" t="s">
        <v>1297</v>
      </c>
      <c r="BH357" t="s">
        <v>300</v>
      </c>
      <c r="BI357" t="s">
        <v>301</v>
      </c>
      <c r="BJ357" t="s">
        <v>560</v>
      </c>
      <c r="BK357" t="s">
        <v>1297</v>
      </c>
      <c r="BL357" t="s">
        <v>229</v>
      </c>
      <c r="BM357" t="s">
        <v>219</v>
      </c>
      <c r="BN357" t="s">
        <v>806</v>
      </c>
      <c r="BO357" t="s">
        <v>219</v>
      </c>
      <c r="BP357" t="s">
        <v>219</v>
      </c>
      <c r="BQ357" t="s">
        <v>1297</v>
      </c>
      <c r="BR357" t="s">
        <v>240</v>
      </c>
      <c r="BS357" t="s">
        <v>1703</v>
      </c>
      <c r="BT357" t="s">
        <v>1703</v>
      </c>
      <c r="BU357" t="s">
        <v>219</v>
      </c>
      <c r="BV357" t="s">
        <v>241</v>
      </c>
      <c r="BW357" t="s">
        <v>220</v>
      </c>
      <c r="BX357" t="s">
        <v>219</v>
      </c>
      <c r="BY357">
        <v>790287659334</v>
      </c>
      <c r="BZ357" t="s">
        <v>242</v>
      </c>
      <c r="CA357" t="s">
        <v>1703</v>
      </c>
      <c r="CB357" s="14">
        <v>45176.2493334838</v>
      </c>
      <c r="CC357" t="s">
        <v>1703</v>
      </c>
      <c r="CD357" t="s">
        <v>1703</v>
      </c>
      <c r="CE357">
        <f>IFERROR(VLOOKUP(Table2[[#This Row],[Overall Rep Satisfaction]],$CS$2:$CV$21,2,FALSE),"")</f>
        <v>0</v>
      </c>
      <c r="CF357">
        <f>IFERROR(VLOOKUP(Table2[[#This Row],[Overall Rep Satisfaction]],$CS$2:$CV$21,3,FALSE),"")</f>
        <v>1</v>
      </c>
      <c r="CG357">
        <f>IFERROR(VLOOKUP(Table2[[#This Row],[Overall Rep Satisfaction]],$CS$2:$CV$21,4,FALSE),"")</f>
        <v>0</v>
      </c>
      <c r="CH357">
        <f>IFERROR(SUM(Table2[[#This Row],[Promoter]:[Detractor]],),"")</f>
        <v>1</v>
      </c>
      <c r="CI357" t="str">
        <f>TEXT(MONTH(Table2[[#This Row],[Survey Date]]),"##")&amp;" - "&amp;TEXT(Table2[[#This Row],[Survey Date]],"MMMM")</f>
        <v>9 - September</v>
      </c>
      <c r="CJ357" t="str">
        <f>TEXT(Table2[[#This Row],[Survey Date]],"DD-MMMM")</f>
        <v>06-September</v>
      </c>
      <c r="CK357" t="str">
        <f>"WK "&amp;WEEKNUM(Table2[[#This Row],[Survey Date]],1)</f>
        <v>WK 36</v>
      </c>
      <c r="CL357" t="str">
        <f>VLOOKUP(Table2[[#This Row],[ATTUID]],Roster!C:F,4,FALSE)</f>
        <v>Super 8</v>
      </c>
      <c r="CM357" t="str">
        <f>VLOOKUP(Table2[[#This Row],[ATTUID]],Roster!C:J,8,FALSE)</f>
        <v>agent 11</v>
      </c>
      <c r="CN357" t="str">
        <f>VLOOKUP(Table2[[#This Row],[ATTUID]],Roster!C:X,22,FALSE)</f>
        <v>Wave 11</v>
      </c>
      <c r="CO357">
        <f>IF(Table2[[#This Row],[Request Resolved]]="Yes",1,0)</f>
        <v>1</v>
      </c>
      <c r="CP357">
        <f>IF(Table2[[#This Row],[Request Resolved]]="No",1,0)</f>
        <v>0</v>
      </c>
    </row>
    <row r="358" spans="1:94" x14ac:dyDescent="0.25">
      <c r="A358" s="35">
        <v>120206</v>
      </c>
      <c r="B358" s="12" t="s">
        <v>1297</v>
      </c>
      <c r="C358" s="12" t="s">
        <v>1297</v>
      </c>
      <c r="D358" s="12" t="s">
        <v>1297</v>
      </c>
      <c r="E358" t="s">
        <v>1214</v>
      </c>
      <c r="F358" t="s">
        <v>1380</v>
      </c>
      <c r="G358" s="35">
        <v>417337</v>
      </c>
      <c r="H358" t="s">
        <v>219</v>
      </c>
      <c r="I358" s="35">
        <v>675578</v>
      </c>
      <c r="J358" t="s">
        <v>219</v>
      </c>
      <c r="K358" s="14">
        <v>45175.5805555556</v>
      </c>
      <c r="L358" s="14">
        <v>45174.502777777801</v>
      </c>
      <c r="M358" s="15" t="s">
        <v>220</v>
      </c>
      <c r="N358" s="15" t="s">
        <v>220</v>
      </c>
      <c r="O358" s="15" t="s">
        <v>220</v>
      </c>
      <c r="P358" s="15" t="s">
        <v>221</v>
      </c>
      <c r="Q358" s="15" t="s">
        <v>219</v>
      </c>
      <c r="R358" s="15" t="s">
        <v>219</v>
      </c>
      <c r="S358" s="15" t="s">
        <v>223</v>
      </c>
      <c r="T358" s="15" t="s">
        <v>221</v>
      </c>
      <c r="U358" s="15" t="s">
        <v>219</v>
      </c>
      <c r="V358" t="s">
        <v>224</v>
      </c>
      <c r="W358" t="s">
        <v>225</v>
      </c>
      <c r="X358" t="s">
        <v>224</v>
      </c>
      <c r="Y358" t="s">
        <v>225</v>
      </c>
      <c r="Z358" t="s">
        <v>226</v>
      </c>
      <c r="AA358" t="s">
        <v>219</v>
      </c>
      <c r="AB358" t="s">
        <v>226</v>
      </c>
      <c r="AC358" t="s">
        <v>219</v>
      </c>
      <c r="AD358" s="12" t="s">
        <v>1297</v>
      </c>
      <c r="AE358" t="s">
        <v>227</v>
      </c>
      <c r="AF358" s="12" t="s">
        <v>1297</v>
      </c>
      <c r="AG358" t="s">
        <v>1703</v>
      </c>
      <c r="AH358" t="s">
        <v>228</v>
      </c>
      <c r="AI358" s="12" t="s">
        <v>1297</v>
      </c>
      <c r="AJ358" s="12" t="s">
        <v>1297</v>
      </c>
      <c r="AK358" s="12" t="s">
        <v>1297</v>
      </c>
      <c r="AL358" s="12" t="s">
        <v>1297</v>
      </c>
      <c r="AM358" s="12" t="s">
        <v>1297</v>
      </c>
      <c r="AN358" t="s">
        <v>219</v>
      </c>
      <c r="AO358" t="s">
        <v>219</v>
      </c>
      <c r="AP358" t="s">
        <v>229</v>
      </c>
      <c r="AQ358" t="s">
        <v>230</v>
      </c>
      <c r="AR358" t="s">
        <v>273</v>
      </c>
      <c r="AS358" t="s">
        <v>352</v>
      </c>
      <c r="AT358" t="s">
        <v>220</v>
      </c>
      <c r="AU358" t="s">
        <v>233</v>
      </c>
      <c r="AV358" t="s">
        <v>2053</v>
      </c>
      <c r="AW358" t="s">
        <v>219</v>
      </c>
      <c r="AX358" t="s">
        <v>1703</v>
      </c>
      <c r="AY358" t="s">
        <v>219</v>
      </c>
      <c r="AZ358" t="s">
        <v>219</v>
      </c>
      <c r="BA358" t="s">
        <v>219</v>
      </c>
      <c r="BB358" t="s">
        <v>219</v>
      </c>
      <c r="BC358" t="s">
        <v>234</v>
      </c>
      <c r="BD358" s="12" t="s">
        <v>1297</v>
      </c>
      <c r="BE358" t="s">
        <v>267</v>
      </c>
      <c r="BF358" t="s">
        <v>1297</v>
      </c>
      <c r="BG358" t="s">
        <v>1297</v>
      </c>
      <c r="BH358" t="s">
        <v>260</v>
      </c>
      <c r="BI358" t="s">
        <v>375</v>
      </c>
      <c r="BJ358" t="s">
        <v>353</v>
      </c>
      <c r="BK358" t="s">
        <v>1297</v>
      </c>
      <c r="BL358" t="s">
        <v>229</v>
      </c>
      <c r="BM358" t="s">
        <v>219</v>
      </c>
      <c r="BN358" t="s">
        <v>377</v>
      </c>
      <c r="BO358" t="s">
        <v>219</v>
      </c>
      <c r="BP358" t="s">
        <v>219</v>
      </c>
      <c r="BQ358" t="s">
        <v>1297</v>
      </c>
      <c r="BR358" t="s">
        <v>279</v>
      </c>
      <c r="BS358" t="s">
        <v>1703</v>
      </c>
      <c r="BT358" t="s">
        <v>1703</v>
      </c>
      <c r="BU358" t="s">
        <v>219</v>
      </c>
      <c r="BV358" t="s">
        <v>241</v>
      </c>
      <c r="BW358" t="s">
        <v>220</v>
      </c>
      <c r="BX358" t="s">
        <v>219</v>
      </c>
      <c r="BY358">
        <v>800682911630</v>
      </c>
      <c r="BZ358" t="s">
        <v>242</v>
      </c>
      <c r="CA358" t="s">
        <v>1703</v>
      </c>
      <c r="CB358" s="14">
        <v>45177.246585763904</v>
      </c>
      <c r="CC358" t="s">
        <v>1703</v>
      </c>
      <c r="CD358" t="s">
        <v>1703</v>
      </c>
      <c r="CE358">
        <f>IFERROR(VLOOKUP(Table2[[#This Row],[Overall Rep Satisfaction]],$CS$2:$CV$21,2,FALSE),"")</f>
        <v>1</v>
      </c>
      <c r="CF358">
        <f>IFERROR(VLOOKUP(Table2[[#This Row],[Overall Rep Satisfaction]],$CS$2:$CV$21,3,FALSE),"")</f>
        <v>0</v>
      </c>
      <c r="CG358">
        <f>IFERROR(VLOOKUP(Table2[[#This Row],[Overall Rep Satisfaction]],$CS$2:$CV$21,4,FALSE),"")</f>
        <v>0</v>
      </c>
      <c r="CH358">
        <f>IFERROR(SUM(Table2[[#This Row],[Promoter]:[Detractor]],),"")</f>
        <v>1</v>
      </c>
      <c r="CI358" t="str">
        <f>TEXT(MONTH(Table2[[#This Row],[Survey Date]]),"##")&amp;" - "&amp;TEXT(Table2[[#This Row],[Survey Date]],"MMMM")</f>
        <v>9 - September</v>
      </c>
      <c r="CJ358" t="str">
        <f>TEXT(Table2[[#This Row],[Survey Date]],"DD-MMMM")</f>
        <v>06-September</v>
      </c>
      <c r="CK358" t="str">
        <f>"WK "&amp;WEEKNUM(Table2[[#This Row],[Survey Date]],1)</f>
        <v>WK 36</v>
      </c>
      <c r="CL358" t="str">
        <f>VLOOKUP(Table2[[#This Row],[ATTUID]],Roster!C:F,4,FALSE)</f>
        <v>Super 4</v>
      </c>
      <c r="CM358" t="str">
        <f>VLOOKUP(Table2[[#This Row],[ATTUID]],Roster!C:J,8,FALSE)</f>
        <v>agent 83</v>
      </c>
      <c r="CN358" t="str">
        <f>VLOOKUP(Table2[[#This Row],[ATTUID]],Roster!C:X,22,FALSE)</f>
        <v>Wave 28</v>
      </c>
      <c r="CO358">
        <f>IF(Table2[[#This Row],[Request Resolved]]="Yes",1,0)</f>
        <v>1</v>
      </c>
      <c r="CP358">
        <f>IF(Table2[[#This Row],[Request Resolved]]="No",1,0)</f>
        <v>0</v>
      </c>
    </row>
    <row r="359" spans="1:94" x14ac:dyDescent="0.25">
      <c r="A359" s="35">
        <v>11206</v>
      </c>
      <c r="B359" s="12" t="s">
        <v>1297</v>
      </c>
      <c r="C359" s="12" t="s">
        <v>1297</v>
      </c>
      <c r="D359" s="12" t="s">
        <v>1297</v>
      </c>
      <c r="E359" t="s">
        <v>1249</v>
      </c>
      <c r="F359" t="s">
        <v>1419</v>
      </c>
      <c r="G359" s="35">
        <v>368706</v>
      </c>
      <c r="H359" t="s">
        <v>219</v>
      </c>
      <c r="I359" s="35">
        <v>509534</v>
      </c>
      <c r="J359" t="s">
        <v>219</v>
      </c>
      <c r="K359" s="14">
        <v>45175.581944444399</v>
      </c>
      <c r="L359" s="14">
        <v>45174.831944444399</v>
      </c>
      <c r="M359" s="15" t="s">
        <v>220</v>
      </c>
      <c r="N359" s="15" t="s">
        <v>220</v>
      </c>
      <c r="O359" s="15" t="s">
        <v>220</v>
      </c>
      <c r="P359" s="15" t="s">
        <v>546</v>
      </c>
      <c r="Q359" s="15" t="s">
        <v>321</v>
      </c>
      <c r="R359" s="15" t="s">
        <v>219</v>
      </c>
      <c r="S359" s="15" t="s">
        <v>334</v>
      </c>
      <c r="T359" s="15" t="s">
        <v>221</v>
      </c>
      <c r="U359" s="15" t="s">
        <v>219</v>
      </c>
      <c r="V359" t="s">
        <v>265</v>
      </c>
      <c r="W359" t="s">
        <v>309</v>
      </c>
      <c r="X359" t="s">
        <v>265</v>
      </c>
      <c r="Y359" t="s">
        <v>309</v>
      </c>
      <c r="Z359" t="s">
        <v>226</v>
      </c>
      <c r="AA359" t="s">
        <v>219</v>
      </c>
      <c r="AB359" t="s">
        <v>226</v>
      </c>
      <c r="AC359" t="s">
        <v>219</v>
      </c>
      <c r="AD359" s="12" t="s">
        <v>1297</v>
      </c>
      <c r="AE359" t="s">
        <v>227</v>
      </c>
      <c r="AF359" s="12" t="s">
        <v>1297</v>
      </c>
      <c r="AG359" t="s">
        <v>1703</v>
      </c>
      <c r="AH359" t="s">
        <v>228</v>
      </c>
      <c r="AI359" s="12" t="s">
        <v>1297</v>
      </c>
      <c r="AJ359" s="12" t="s">
        <v>1297</v>
      </c>
      <c r="AK359" s="12" t="s">
        <v>1297</v>
      </c>
      <c r="AL359" s="12" t="s">
        <v>1297</v>
      </c>
      <c r="AM359" s="12" t="s">
        <v>1297</v>
      </c>
      <c r="AN359" t="s">
        <v>219</v>
      </c>
      <c r="AO359" t="s">
        <v>219</v>
      </c>
      <c r="AP359" t="s">
        <v>229</v>
      </c>
      <c r="AQ359" t="s">
        <v>230</v>
      </c>
      <c r="AR359" t="s">
        <v>273</v>
      </c>
      <c r="AS359" t="s">
        <v>311</v>
      </c>
      <c r="AT359" t="s">
        <v>220</v>
      </c>
      <c r="AU359" t="s">
        <v>233</v>
      </c>
      <c r="AV359" t="s">
        <v>2054</v>
      </c>
      <c r="AW359" t="s">
        <v>219</v>
      </c>
      <c r="AX359" t="s">
        <v>1703</v>
      </c>
      <c r="AY359" t="s">
        <v>219</v>
      </c>
      <c r="AZ359" t="s">
        <v>219</v>
      </c>
      <c r="BA359" t="s">
        <v>219</v>
      </c>
      <c r="BB359" t="s">
        <v>219</v>
      </c>
      <c r="BC359" t="s">
        <v>234</v>
      </c>
      <c r="BD359" s="12" t="s">
        <v>1297</v>
      </c>
      <c r="BE359" t="s">
        <v>267</v>
      </c>
      <c r="BF359" t="s">
        <v>1297</v>
      </c>
      <c r="BG359" t="s">
        <v>1297</v>
      </c>
      <c r="BH359" t="s">
        <v>275</v>
      </c>
      <c r="BI359" t="s">
        <v>492</v>
      </c>
      <c r="BJ359" t="s">
        <v>277</v>
      </c>
      <c r="BK359" t="s">
        <v>1297</v>
      </c>
      <c r="BL359" t="s">
        <v>229</v>
      </c>
      <c r="BM359" t="s">
        <v>219</v>
      </c>
      <c r="BN359" t="s">
        <v>493</v>
      </c>
      <c r="BO359" t="s">
        <v>219</v>
      </c>
      <c r="BP359" t="s">
        <v>219</v>
      </c>
      <c r="BQ359" t="s">
        <v>1297</v>
      </c>
      <c r="BR359" t="s">
        <v>296</v>
      </c>
      <c r="BS359" t="s">
        <v>1703</v>
      </c>
      <c r="BT359" t="s">
        <v>1703</v>
      </c>
      <c r="BU359" t="s">
        <v>219</v>
      </c>
      <c r="BV359" t="s">
        <v>241</v>
      </c>
      <c r="BW359" t="s">
        <v>220</v>
      </c>
      <c r="BX359" t="s">
        <v>219</v>
      </c>
      <c r="BY359">
        <v>800065638429</v>
      </c>
      <c r="BZ359" t="s">
        <v>242</v>
      </c>
      <c r="CA359" t="s">
        <v>1703</v>
      </c>
      <c r="CB359" s="14">
        <v>45176.2493334838</v>
      </c>
      <c r="CC359" t="s">
        <v>1703</v>
      </c>
      <c r="CD359" t="s">
        <v>1703</v>
      </c>
      <c r="CE359">
        <f>IFERROR(VLOOKUP(Table2[[#This Row],[Overall Rep Satisfaction]],$CS$2:$CV$21,2,FALSE),"")</f>
        <v>0</v>
      </c>
      <c r="CF359">
        <f>IFERROR(VLOOKUP(Table2[[#This Row],[Overall Rep Satisfaction]],$CS$2:$CV$21,3,FALSE),"")</f>
        <v>1</v>
      </c>
      <c r="CG359">
        <f>IFERROR(VLOOKUP(Table2[[#This Row],[Overall Rep Satisfaction]],$CS$2:$CV$21,4,FALSE),"")</f>
        <v>0</v>
      </c>
      <c r="CH359">
        <f>IFERROR(SUM(Table2[[#This Row],[Promoter]:[Detractor]],),"")</f>
        <v>1</v>
      </c>
      <c r="CI359" t="str">
        <f>TEXT(MONTH(Table2[[#This Row],[Survey Date]]),"##")&amp;" - "&amp;TEXT(Table2[[#This Row],[Survey Date]],"MMMM")</f>
        <v>9 - September</v>
      </c>
      <c r="CJ359" t="str">
        <f>TEXT(Table2[[#This Row],[Survey Date]],"DD-MMMM")</f>
        <v>06-September</v>
      </c>
      <c r="CK359" t="str">
        <f>"WK "&amp;WEEKNUM(Table2[[#This Row],[Survey Date]],1)</f>
        <v>WK 36</v>
      </c>
      <c r="CL359" t="str">
        <f>VLOOKUP(Table2[[#This Row],[ATTUID]],Roster!C:F,4,FALSE)</f>
        <v>Super 12</v>
      </c>
      <c r="CM359" t="str">
        <f>VLOOKUP(Table2[[#This Row],[ATTUID]],Roster!C:J,8,FALSE)</f>
        <v>agent 122</v>
      </c>
      <c r="CN359" t="str">
        <f>VLOOKUP(Table2[[#This Row],[ATTUID]],Roster!C:X,22,FALSE)</f>
        <v>Wave 30</v>
      </c>
      <c r="CO359">
        <f>IF(Table2[[#This Row],[Request Resolved]]="Yes",1,0)</f>
        <v>1</v>
      </c>
      <c r="CP359">
        <f>IF(Table2[[#This Row],[Request Resolved]]="No",1,0)</f>
        <v>0</v>
      </c>
    </row>
    <row r="360" spans="1:94" x14ac:dyDescent="0.25">
      <c r="A360" s="35">
        <v>9206</v>
      </c>
      <c r="B360" s="12" t="s">
        <v>1297</v>
      </c>
      <c r="C360" s="12" t="s">
        <v>1297</v>
      </c>
      <c r="D360" s="12" t="s">
        <v>1297</v>
      </c>
      <c r="E360" t="s">
        <v>1214</v>
      </c>
      <c r="F360" t="s">
        <v>1380</v>
      </c>
      <c r="G360" s="35">
        <v>54603</v>
      </c>
      <c r="H360" t="s">
        <v>219</v>
      </c>
      <c r="I360" s="35">
        <v>710155</v>
      </c>
      <c r="J360" t="s">
        <v>219</v>
      </c>
      <c r="K360" s="14">
        <v>45175.584027777797</v>
      </c>
      <c r="L360" s="14">
        <v>45174.800694444399</v>
      </c>
      <c r="M360" s="15" t="s">
        <v>220</v>
      </c>
      <c r="N360" s="15" t="s">
        <v>220</v>
      </c>
      <c r="O360" s="15" t="s">
        <v>220</v>
      </c>
      <c r="P360" s="15" t="s">
        <v>255</v>
      </c>
      <c r="Q360" s="15" t="s">
        <v>807</v>
      </c>
      <c r="R360" s="15" t="s">
        <v>219</v>
      </c>
      <c r="S360" s="15" t="s">
        <v>223</v>
      </c>
      <c r="T360" s="15" t="s">
        <v>221</v>
      </c>
      <c r="U360" s="15" t="s">
        <v>219</v>
      </c>
      <c r="V360" t="s">
        <v>257</v>
      </c>
      <c r="W360" t="s">
        <v>225</v>
      </c>
      <c r="X360" t="s">
        <v>257</v>
      </c>
      <c r="Y360" t="s">
        <v>225</v>
      </c>
      <c r="Z360" t="s">
        <v>226</v>
      </c>
      <c r="AA360" t="s">
        <v>219</v>
      </c>
      <c r="AB360" t="s">
        <v>226</v>
      </c>
      <c r="AC360" t="s">
        <v>219</v>
      </c>
      <c r="AD360" s="12" t="s">
        <v>1297</v>
      </c>
      <c r="AE360" t="s">
        <v>227</v>
      </c>
      <c r="AF360" s="12" t="s">
        <v>1297</v>
      </c>
      <c r="AG360" t="s">
        <v>1703</v>
      </c>
      <c r="AH360" t="s">
        <v>228</v>
      </c>
      <c r="AI360" s="12" t="s">
        <v>1297</v>
      </c>
      <c r="AJ360" s="12" t="s">
        <v>1297</v>
      </c>
      <c r="AK360" s="12" t="s">
        <v>1297</v>
      </c>
      <c r="AL360" s="12" t="s">
        <v>1297</v>
      </c>
      <c r="AM360" s="12" t="s">
        <v>1297</v>
      </c>
      <c r="AN360" t="s">
        <v>219</v>
      </c>
      <c r="AO360" t="s">
        <v>219</v>
      </c>
      <c r="AP360" t="s">
        <v>229</v>
      </c>
      <c r="AQ360" t="s">
        <v>230</v>
      </c>
      <c r="AR360" t="s">
        <v>247</v>
      </c>
      <c r="AS360" t="s">
        <v>808</v>
      </c>
      <c r="AT360" t="s">
        <v>220</v>
      </c>
      <c r="AU360" t="s">
        <v>233</v>
      </c>
      <c r="AV360" t="s">
        <v>2055</v>
      </c>
      <c r="AW360" t="s">
        <v>219</v>
      </c>
      <c r="AX360" t="s">
        <v>1703</v>
      </c>
      <c r="AY360" t="s">
        <v>219</v>
      </c>
      <c r="AZ360" t="s">
        <v>219</v>
      </c>
      <c r="BA360" t="s">
        <v>219</v>
      </c>
      <c r="BB360" t="s">
        <v>219</v>
      </c>
      <c r="BC360" t="s">
        <v>234</v>
      </c>
      <c r="BD360" s="12" t="s">
        <v>1297</v>
      </c>
      <c r="BE360" t="s">
        <v>259</v>
      </c>
      <c r="BF360" t="s">
        <v>1297</v>
      </c>
      <c r="BG360" t="s">
        <v>1297</v>
      </c>
      <c r="BH360" t="s">
        <v>300</v>
      </c>
      <c r="BI360" t="s">
        <v>301</v>
      </c>
      <c r="BJ360" t="s">
        <v>251</v>
      </c>
      <c r="BK360" t="s">
        <v>1297</v>
      </c>
      <c r="BL360" t="s">
        <v>229</v>
      </c>
      <c r="BM360" t="s">
        <v>219</v>
      </c>
      <c r="BN360" t="s">
        <v>572</v>
      </c>
      <c r="BO360" t="s">
        <v>219</v>
      </c>
      <c r="BP360" t="s">
        <v>219</v>
      </c>
      <c r="BQ360" t="s">
        <v>1297</v>
      </c>
      <c r="BR360" t="s">
        <v>279</v>
      </c>
      <c r="BS360" t="s">
        <v>1703</v>
      </c>
      <c r="BT360" t="s">
        <v>1703</v>
      </c>
      <c r="BU360" t="s">
        <v>219</v>
      </c>
      <c r="BV360" t="s">
        <v>241</v>
      </c>
      <c r="BW360" t="s">
        <v>220</v>
      </c>
      <c r="BX360" t="s">
        <v>219</v>
      </c>
      <c r="BY360">
        <v>790341049049</v>
      </c>
      <c r="BZ360" t="s">
        <v>242</v>
      </c>
      <c r="CA360" t="s">
        <v>1703</v>
      </c>
      <c r="CB360" s="14">
        <v>45176.2493334838</v>
      </c>
      <c r="CC360" t="s">
        <v>1703</v>
      </c>
      <c r="CD360" t="s">
        <v>1703</v>
      </c>
      <c r="CE360">
        <f>IFERROR(VLOOKUP(Table2[[#This Row],[Overall Rep Satisfaction]],$CS$2:$CV$21,2,FALSE),"")</f>
        <v>1</v>
      </c>
      <c r="CF360">
        <f>IFERROR(VLOOKUP(Table2[[#This Row],[Overall Rep Satisfaction]],$CS$2:$CV$21,3,FALSE),"")</f>
        <v>0</v>
      </c>
      <c r="CG360">
        <f>IFERROR(VLOOKUP(Table2[[#This Row],[Overall Rep Satisfaction]],$CS$2:$CV$21,4,FALSE),"")</f>
        <v>0</v>
      </c>
      <c r="CH360">
        <f>IFERROR(SUM(Table2[[#This Row],[Promoter]:[Detractor]],),"")</f>
        <v>1</v>
      </c>
      <c r="CI360" t="str">
        <f>TEXT(MONTH(Table2[[#This Row],[Survey Date]]),"##")&amp;" - "&amp;TEXT(Table2[[#This Row],[Survey Date]],"MMMM")</f>
        <v>9 - September</v>
      </c>
      <c r="CJ360" t="str">
        <f>TEXT(Table2[[#This Row],[Survey Date]],"DD-MMMM")</f>
        <v>06-September</v>
      </c>
      <c r="CK360" t="str">
        <f>"WK "&amp;WEEKNUM(Table2[[#This Row],[Survey Date]],1)</f>
        <v>WK 36</v>
      </c>
      <c r="CL360" t="str">
        <f>VLOOKUP(Table2[[#This Row],[ATTUID]],Roster!C:F,4,FALSE)</f>
        <v>Super 4</v>
      </c>
      <c r="CM360" t="str">
        <f>VLOOKUP(Table2[[#This Row],[ATTUID]],Roster!C:J,8,FALSE)</f>
        <v>agent 83</v>
      </c>
      <c r="CN360" t="str">
        <f>VLOOKUP(Table2[[#This Row],[ATTUID]],Roster!C:X,22,FALSE)</f>
        <v>Wave 28</v>
      </c>
      <c r="CO360">
        <f>IF(Table2[[#This Row],[Request Resolved]]="Yes",1,0)</f>
        <v>1</v>
      </c>
      <c r="CP360">
        <f>IF(Table2[[#This Row],[Request Resolved]]="No",1,0)</f>
        <v>0</v>
      </c>
    </row>
    <row r="361" spans="1:94" x14ac:dyDescent="0.25">
      <c r="A361" s="35">
        <v>166206</v>
      </c>
      <c r="B361" s="12" t="s">
        <v>1297</v>
      </c>
      <c r="C361" s="12" t="s">
        <v>1297</v>
      </c>
      <c r="D361" s="12" t="s">
        <v>1297</v>
      </c>
      <c r="E361" t="s">
        <v>1271</v>
      </c>
      <c r="F361" t="s">
        <v>1445</v>
      </c>
      <c r="G361" s="35">
        <v>768346</v>
      </c>
      <c r="H361" t="s">
        <v>219</v>
      </c>
      <c r="I361" s="35">
        <v>538111</v>
      </c>
      <c r="J361" t="s">
        <v>219</v>
      </c>
      <c r="K361" s="14">
        <v>45175.585416666698</v>
      </c>
      <c r="L361" s="14">
        <v>45174.534027777801</v>
      </c>
      <c r="M361" s="15" t="s">
        <v>220</v>
      </c>
      <c r="N361" s="15" t="s">
        <v>220</v>
      </c>
      <c r="O361" s="15" t="s">
        <v>220</v>
      </c>
      <c r="P361" s="15" t="s">
        <v>392</v>
      </c>
      <c r="Q361" s="15" t="s">
        <v>809</v>
      </c>
      <c r="R361" s="15" t="s">
        <v>219</v>
      </c>
      <c r="S361" s="15" t="s">
        <v>223</v>
      </c>
      <c r="T361" s="15" t="s">
        <v>221</v>
      </c>
      <c r="U361" s="15" t="s">
        <v>219</v>
      </c>
      <c r="V361" t="s">
        <v>290</v>
      </c>
      <c r="W361" t="s">
        <v>225</v>
      </c>
      <c r="X361" t="s">
        <v>290</v>
      </c>
      <c r="Y361" t="s">
        <v>225</v>
      </c>
      <c r="Z361" t="s">
        <v>226</v>
      </c>
      <c r="AA361" t="s">
        <v>219</v>
      </c>
      <c r="AB361" t="s">
        <v>226</v>
      </c>
      <c r="AC361" t="s">
        <v>219</v>
      </c>
      <c r="AD361" s="12" t="s">
        <v>1297</v>
      </c>
      <c r="AE361" t="s">
        <v>227</v>
      </c>
      <c r="AF361" s="12" t="s">
        <v>1297</v>
      </c>
      <c r="AG361" t="s">
        <v>1703</v>
      </c>
      <c r="AH361" t="s">
        <v>228</v>
      </c>
      <c r="AI361" s="12" t="s">
        <v>1297</v>
      </c>
      <c r="AJ361" s="12" t="s">
        <v>1297</v>
      </c>
      <c r="AK361" s="12" t="s">
        <v>1297</v>
      </c>
      <c r="AL361" s="12" t="s">
        <v>1297</v>
      </c>
      <c r="AM361" s="12" t="s">
        <v>1297</v>
      </c>
      <c r="AN361" t="s">
        <v>219</v>
      </c>
      <c r="AO361" t="s">
        <v>219</v>
      </c>
      <c r="AP361" t="s">
        <v>229</v>
      </c>
      <c r="AQ361" t="s">
        <v>230</v>
      </c>
      <c r="AR361" t="s">
        <v>231</v>
      </c>
      <c r="AS361" t="s">
        <v>232</v>
      </c>
      <c r="AT361" t="s">
        <v>229</v>
      </c>
      <c r="AU361" t="s">
        <v>233</v>
      </c>
      <c r="AV361" t="s">
        <v>2056</v>
      </c>
      <c r="AW361" t="s">
        <v>219</v>
      </c>
      <c r="AX361" t="s">
        <v>1703</v>
      </c>
      <c r="AY361" t="s">
        <v>219</v>
      </c>
      <c r="AZ361" t="s">
        <v>219</v>
      </c>
      <c r="BA361" t="s">
        <v>219</v>
      </c>
      <c r="BB361" t="s">
        <v>219</v>
      </c>
      <c r="BC361" t="s">
        <v>234</v>
      </c>
      <c r="BD361" s="12" t="s">
        <v>1297</v>
      </c>
      <c r="BE361" t="s">
        <v>304</v>
      </c>
      <c r="BF361" t="s">
        <v>1297</v>
      </c>
      <c r="BG361" t="s">
        <v>1297</v>
      </c>
      <c r="BH361" t="s">
        <v>305</v>
      </c>
      <c r="BI361" t="s">
        <v>365</v>
      </c>
      <c r="BJ361" t="s">
        <v>390</v>
      </c>
      <c r="BK361" t="s">
        <v>1297</v>
      </c>
      <c r="BL361" t="s">
        <v>229</v>
      </c>
      <c r="BM361" t="s">
        <v>219</v>
      </c>
      <c r="BN361" t="s">
        <v>366</v>
      </c>
      <c r="BO361" t="s">
        <v>219</v>
      </c>
      <c r="BP361" t="s">
        <v>219</v>
      </c>
      <c r="BQ361" t="s">
        <v>1297</v>
      </c>
      <c r="BR361" t="s">
        <v>253</v>
      </c>
      <c r="BS361" t="s">
        <v>1703</v>
      </c>
      <c r="BT361" t="s">
        <v>1703</v>
      </c>
      <c r="BU361" t="s">
        <v>219</v>
      </c>
      <c r="BV361" t="s">
        <v>241</v>
      </c>
      <c r="BW361" t="s">
        <v>220</v>
      </c>
      <c r="BX361" t="s">
        <v>219</v>
      </c>
      <c r="BY361">
        <v>800617556531</v>
      </c>
      <c r="BZ361" t="s">
        <v>242</v>
      </c>
      <c r="CA361" t="s">
        <v>1703</v>
      </c>
      <c r="CB361" s="14">
        <v>45176.2493334838</v>
      </c>
      <c r="CC361" t="s">
        <v>1703</v>
      </c>
      <c r="CD361" t="s">
        <v>1703</v>
      </c>
      <c r="CE361">
        <f>IFERROR(VLOOKUP(Table2[[#This Row],[Overall Rep Satisfaction]],$CS$2:$CV$21,2,FALSE),"")</f>
        <v>1</v>
      </c>
      <c r="CF361">
        <f>IFERROR(VLOOKUP(Table2[[#This Row],[Overall Rep Satisfaction]],$CS$2:$CV$21,3,FALSE),"")</f>
        <v>0</v>
      </c>
      <c r="CG361">
        <f>IFERROR(VLOOKUP(Table2[[#This Row],[Overall Rep Satisfaction]],$CS$2:$CV$21,4,FALSE),"")</f>
        <v>0</v>
      </c>
      <c r="CH361">
        <f>IFERROR(SUM(Table2[[#This Row],[Promoter]:[Detractor]],),"")</f>
        <v>1</v>
      </c>
      <c r="CI361" t="str">
        <f>TEXT(MONTH(Table2[[#This Row],[Survey Date]]),"##")&amp;" - "&amp;TEXT(Table2[[#This Row],[Survey Date]],"MMMM")</f>
        <v>9 - September</v>
      </c>
      <c r="CJ361" t="str">
        <f>TEXT(Table2[[#This Row],[Survey Date]],"DD-MMMM")</f>
        <v>06-September</v>
      </c>
      <c r="CK361" t="str">
        <f>"WK "&amp;WEEKNUM(Table2[[#This Row],[Survey Date]],1)</f>
        <v>WK 36</v>
      </c>
      <c r="CL361" t="str">
        <f>VLOOKUP(Table2[[#This Row],[ATTUID]],Roster!C:F,4,FALSE)</f>
        <v>Super 4</v>
      </c>
      <c r="CM361" t="str">
        <f>VLOOKUP(Table2[[#This Row],[ATTUID]],Roster!C:J,8,FALSE)</f>
        <v>agent 148</v>
      </c>
      <c r="CN361" t="str">
        <f>VLOOKUP(Table2[[#This Row],[ATTUID]],Roster!C:X,22,FALSE)</f>
        <v>Wave 31</v>
      </c>
      <c r="CO361">
        <f>IF(Table2[[#This Row],[Request Resolved]]="Yes",1,0)</f>
        <v>1</v>
      </c>
      <c r="CP361">
        <f>IF(Table2[[#This Row],[Request Resolved]]="No",1,0)</f>
        <v>0</v>
      </c>
    </row>
    <row r="362" spans="1:94" x14ac:dyDescent="0.25">
      <c r="A362" s="35">
        <v>169206</v>
      </c>
      <c r="B362" s="12" t="s">
        <v>1297</v>
      </c>
      <c r="C362" s="12" t="s">
        <v>1297</v>
      </c>
      <c r="D362" s="12" t="s">
        <v>1297</v>
      </c>
      <c r="E362" t="s">
        <v>1259</v>
      </c>
      <c r="F362" t="s">
        <v>1430</v>
      </c>
      <c r="G362" s="35">
        <v>641337</v>
      </c>
      <c r="H362" t="s">
        <v>219</v>
      </c>
      <c r="I362" s="35">
        <v>645578</v>
      </c>
      <c r="J362" t="s">
        <v>219</v>
      </c>
      <c r="K362" s="14">
        <v>45175.587500000001</v>
      </c>
      <c r="L362" s="14">
        <v>45174.664583333302</v>
      </c>
      <c r="M362" s="15" t="s">
        <v>220</v>
      </c>
      <c r="N362" s="15" t="s">
        <v>220</v>
      </c>
      <c r="O362" s="15" t="s">
        <v>220</v>
      </c>
      <c r="P362" s="15" t="s">
        <v>810</v>
      </c>
      <c r="Q362" s="15" t="s">
        <v>811</v>
      </c>
      <c r="R362" s="15" t="s">
        <v>219</v>
      </c>
      <c r="S362" s="15" t="s">
        <v>810</v>
      </c>
      <c r="T362" s="15" t="s">
        <v>226</v>
      </c>
      <c r="U362" s="15" t="s">
        <v>219</v>
      </c>
      <c r="V362" t="s">
        <v>290</v>
      </c>
      <c r="W362" t="s">
        <v>290</v>
      </c>
      <c r="X362" t="s">
        <v>290</v>
      </c>
      <c r="Y362" t="s">
        <v>290</v>
      </c>
      <c r="Z362" t="s">
        <v>226</v>
      </c>
      <c r="AA362" t="s">
        <v>219</v>
      </c>
      <c r="AB362" t="s">
        <v>226</v>
      </c>
      <c r="AC362" t="s">
        <v>219</v>
      </c>
      <c r="AD362" s="12" t="s">
        <v>1297</v>
      </c>
      <c r="AE362" t="s">
        <v>227</v>
      </c>
      <c r="AF362" s="12" t="s">
        <v>1297</v>
      </c>
      <c r="AG362" t="s">
        <v>1703</v>
      </c>
      <c r="AH362" t="s">
        <v>228</v>
      </c>
      <c r="AI362" s="12" t="s">
        <v>1297</v>
      </c>
      <c r="AJ362" s="12" t="s">
        <v>1297</v>
      </c>
      <c r="AK362" s="12" t="s">
        <v>1297</v>
      </c>
      <c r="AL362" s="12" t="s">
        <v>1297</v>
      </c>
      <c r="AM362" s="12" t="s">
        <v>1297</v>
      </c>
      <c r="AN362" t="s">
        <v>219</v>
      </c>
      <c r="AO362" t="s">
        <v>219</v>
      </c>
      <c r="AP362" t="s">
        <v>229</v>
      </c>
      <c r="AQ362" t="s">
        <v>230</v>
      </c>
      <c r="AR362" t="s">
        <v>273</v>
      </c>
      <c r="AS362" t="s">
        <v>352</v>
      </c>
      <c r="AT362" t="s">
        <v>220</v>
      </c>
      <c r="AU362" t="s">
        <v>233</v>
      </c>
      <c r="AV362" t="s">
        <v>2057</v>
      </c>
      <c r="AW362" t="s">
        <v>2368</v>
      </c>
      <c r="AX362" t="s">
        <v>1703</v>
      </c>
      <c r="AY362" t="s">
        <v>219</v>
      </c>
      <c r="AZ362" t="s">
        <v>219</v>
      </c>
      <c r="BA362" t="s">
        <v>219</v>
      </c>
      <c r="BB362" t="s">
        <v>219</v>
      </c>
      <c r="BC362" t="s">
        <v>234</v>
      </c>
      <c r="BD362" s="12" t="s">
        <v>1297</v>
      </c>
      <c r="BE362" t="s">
        <v>267</v>
      </c>
      <c r="BF362" t="s">
        <v>1297</v>
      </c>
      <c r="BG362" t="s">
        <v>1297</v>
      </c>
      <c r="BH362" t="s">
        <v>260</v>
      </c>
      <c r="BI362" t="s">
        <v>375</v>
      </c>
      <c r="BJ362" t="s">
        <v>353</v>
      </c>
      <c r="BK362" t="s">
        <v>1297</v>
      </c>
      <c r="BL362" t="s">
        <v>229</v>
      </c>
      <c r="BM362" t="s">
        <v>219</v>
      </c>
      <c r="BN362" t="s">
        <v>377</v>
      </c>
      <c r="BO362" t="s">
        <v>219</v>
      </c>
      <c r="BP362" t="s">
        <v>219</v>
      </c>
      <c r="BQ362" t="s">
        <v>1297</v>
      </c>
      <c r="BR362" t="s">
        <v>253</v>
      </c>
      <c r="BS362" t="s">
        <v>1703</v>
      </c>
      <c r="BT362" t="s">
        <v>1703</v>
      </c>
      <c r="BU362" t="s">
        <v>219</v>
      </c>
      <c r="BV362" t="s">
        <v>241</v>
      </c>
      <c r="BW362" t="s">
        <v>220</v>
      </c>
      <c r="BX362" t="s">
        <v>219</v>
      </c>
      <c r="BY362">
        <v>800224029779</v>
      </c>
      <c r="BZ362" t="s">
        <v>242</v>
      </c>
      <c r="CA362" t="s">
        <v>1703</v>
      </c>
      <c r="CB362" s="14">
        <v>45176.2493334838</v>
      </c>
      <c r="CC362" t="s">
        <v>1703</v>
      </c>
      <c r="CD362" t="s">
        <v>1703</v>
      </c>
      <c r="CE362">
        <f>IFERROR(VLOOKUP(Table2[[#This Row],[Overall Rep Satisfaction]],$CS$2:$CV$21,2,FALSE),"")</f>
        <v>0</v>
      </c>
      <c r="CF362">
        <f>IFERROR(VLOOKUP(Table2[[#This Row],[Overall Rep Satisfaction]],$CS$2:$CV$21,3,FALSE),"")</f>
        <v>0</v>
      </c>
      <c r="CG362">
        <f>IFERROR(VLOOKUP(Table2[[#This Row],[Overall Rep Satisfaction]],$CS$2:$CV$21,4,FALSE),"")</f>
        <v>1</v>
      </c>
      <c r="CH362">
        <f>IFERROR(SUM(Table2[[#This Row],[Promoter]:[Detractor]],),"")</f>
        <v>1</v>
      </c>
      <c r="CI362" t="str">
        <f>TEXT(MONTH(Table2[[#This Row],[Survey Date]]),"##")&amp;" - "&amp;TEXT(Table2[[#This Row],[Survey Date]],"MMMM")</f>
        <v>9 - September</v>
      </c>
      <c r="CJ362" t="str">
        <f>TEXT(Table2[[#This Row],[Survey Date]],"DD-MMMM")</f>
        <v>06-September</v>
      </c>
      <c r="CK362" t="str">
        <f>"WK "&amp;WEEKNUM(Table2[[#This Row],[Survey Date]],1)</f>
        <v>WK 36</v>
      </c>
      <c r="CL362" t="str">
        <f>VLOOKUP(Table2[[#This Row],[ATTUID]],Roster!C:F,4,FALSE)</f>
        <v>Super 4</v>
      </c>
      <c r="CM362" t="str">
        <f>VLOOKUP(Table2[[#This Row],[ATTUID]],Roster!C:J,8,FALSE)</f>
        <v>agent 133</v>
      </c>
      <c r="CN362" t="str">
        <f>VLOOKUP(Table2[[#This Row],[ATTUID]],Roster!C:X,22,FALSE)</f>
        <v>Wave 31</v>
      </c>
      <c r="CO362">
        <f>IF(Table2[[#This Row],[Request Resolved]]="Yes",1,0)</f>
        <v>1</v>
      </c>
      <c r="CP362">
        <f>IF(Table2[[#This Row],[Request Resolved]]="No",1,0)</f>
        <v>0</v>
      </c>
    </row>
    <row r="363" spans="1:94" x14ac:dyDescent="0.25">
      <c r="A363" s="35">
        <v>172206</v>
      </c>
      <c r="B363" s="12" t="s">
        <v>1297</v>
      </c>
      <c r="C363" s="12" t="s">
        <v>1297</v>
      </c>
      <c r="D363" s="12" t="s">
        <v>1297</v>
      </c>
      <c r="E363" t="s">
        <v>1203</v>
      </c>
      <c r="F363" t="s">
        <v>1369</v>
      </c>
      <c r="G363" s="35">
        <v>83479</v>
      </c>
      <c r="H363" t="s">
        <v>219</v>
      </c>
      <c r="I363" s="35">
        <v>319133</v>
      </c>
      <c r="J363" t="s">
        <v>219</v>
      </c>
      <c r="K363" s="14">
        <v>45175.588888888902</v>
      </c>
      <c r="L363" s="14">
        <v>45174.767361111102</v>
      </c>
      <c r="M363" s="15" t="s">
        <v>220</v>
      </c>
      <c r="N363" s="15" t="s">
        <v>220</v>
      </c>
      <c r="O363" s="15" t="s">
        <v>220</v>
      </c>
      <c r="P363" s="15" t="s">
        <v>223</v>
      </c>
      <c r="Q363" s="15" t="s">
        <v>812</v>
      </c>
      <c r="R363" s="15" t="s">
        <v>219</v>
      </c>
      <c r="S363" s="15" t="s">
        <v>223</v>
      </c>
      <c r="T363" s="15" t="s">
        <v>221</v>
      </c>
      <c r="U363" s="15" t="s">
        <v>219</v>
      </c>
      <c r="V363" t="s">
        <v>265</v>
      </c>
      <c r="W363" t="s">
        <v>225</v>
      </c>
      <c r="X363" t="s">
        <v>265</v>
      </c>
      <c r="Y363" t="s">
        <v>225</v>
      </c>
      <c r="Z363" t="s">
        <v>226</v>
      </c>
      <c r="AA363" t="s">
        <v>219</v>
      </c>
      <c r="AB363" t="s">
        <v>226</v>
      </c>
      <c r="AC363" t="s">
        <v>219</v>
      </c>
      <c r="AD363" s="12" t="s">
        <v>1297</v>
      </c>
      <c r="AE363" t="s">
        <v>227</v>
      </c>
      <c r="AF363" s="12" t="s">
        <v>1297</v>
      </c>
      <c r="AG363" t="s">
        <v>1703</v>
      </c>
      <c r="AH363" t="s">
        <v>228</v>
      </c>
      <c r="AI363" s="12" t="s">
        <v>1297</v>
      </c>
      <c r="AJ363" s="12" t="s">
        <v>1297</v>
      </c>
      <c r="AK363" s="12" t="s">
        <v>1297</v>
      </c>
      <c r="AL363" s="12" t="s">
        <v>1297</v>
      </c>
      <c r="AM363" s="12" t="s">
        <v>1297</v>
      </c>
      <c r="AN363" t="s">
        <v>219</v>
      </c>
      <c r="AO363" t="s">
        <v>219</v>
      </c>
      <c r="AP363" t="s">
        <v>229</v>
      </c>
      <c r="AQ363" t="s">
        <v>230</v>
      </c>
      <c r="AR363" t="s">
        <v>231</v>
      </c>
      <c r="AS363" t="s">
        <v>258</v>
      </c>
      <c r="AT363" t="s">
        <v>220</v>
      </c>
      <c r="AU363" t="s">
        <v>233</v>
      </c>
      <c r="AV363" t="s">
        <v>2058</v>
      </c>
      <c r="AW363" t="s">
        <v>219</v>
      </c>
      <c r="AX363" t="s">
        <v>1703</v>
      </c>
      <c r="AY363" t="s">
        <v>219</v>
      </c>
      <c r="AZ363" t="s">
        <v>219</v>
      </c>
      <c r="BA363" t="s">
        <v>219</v>
      </c>
      <c r="BB363" t="s">
        <v>219</v>
      </c>
      <c r="BC363" t="s">
        <v>234</v>
      </c>
      <c r="BD363" s="12" t="s">
        <v>1297</v>
      </c>
      <c r="BE363" t="s">
        <v>267</v>
      </c>
      <c r="BF363" t="s">
        <v>1297</v>
      </c>
      <c r="BG363" t="s">
        <v>1297</v>
      </c>
      <c r="BH363" t="s">
        <v>458</v>
      </c>
      <c r="BI363" t="s">
        <v>813</v>
      </c>
      <c r="BJ363" t="s">
        <v>261</v>
      </c>
      <c r="BK363" t="s">
        <v>1297</v>
      </c>
      <c r="BL363" t="s">
        <v>229</v>
      </c>
      <c r="BM363" t="s">
        <v>219</v>
      </c>
      <c r="BN363" t="s">
        <v>814</v>
      </c>
      <c r="BO363" t="s">
        <v>219</v>
      </c>
      <c r="BP363" t="s">
        <v>219</v>
      </c>
      <c r="BQ363" t="s">
        <v>1297</v>
      </c>
      <c r="BR363" t="s">
        <v>279</v>
      </c>
      <c r="BS363" t="s">
        <v>1703</v>
      </c>
      <c r="BT363" t="s">
        <v>1703</v>
      </c>
      <c r="BU363" t="s">
        <v>219</v>
      </c>
      <c r="BV363" t="s">
        <v>241</v>
      </c>
      <c r="BW363" t="s">
        <v>220</v>
      </c>
      <c r="BX363" t="s">
        <v>219</v>
      </c>
      <c r="BY363">
        <v>801105789109</v>
      </c>
      <c r="BZ363" t="s">
        <v>242</v>
      </c>
      <c r="CA363" t="s">
        <v>1703</v>
      </c>
      <c r="CB363" s="14">
        <v>45176.2493334838</v>
      </c>
      <c r="CC363" t="s">
        <v>1703</v>
      </c>
      <c r="CD363" t="s">
        <v>1703</v>
      </c>
      <c r="CE363">
        <f>IFERROR(VLOOKUP(Table2[[#This Row],[Overall Rep Satisfaction]],$CS$2:$CV$21,2,FALSE),"")</f>
        <v>1</v>
      </c>
      <c r="CF363">
        <f>IFERROR(VLOOKUP(Table2[[#This Row],[Overall Rep Satisfaction]],$CS$2:$CV$21,3,FALSE),"")</f>
        <v>0</v>
      </c>
      <c r="CG363">
        <f>IFERROR(VLOOKUP(Table2[[#This Row],[Overall Rep Satisfaction]],$CS$2:$CV$21,4,FALSE),"")</f>
        <v>0</v>
      </c>
      <c r="CH363">
        <f>IFERROR(SUM(Table2[[#This Row],[Promoter]:[Detractor]],),"")</f>
        <v>1</v>
      </c>
      <c r="CI363" t="str">
        <f>TEXT(MONTH(Table2[[#This Row],[Survey Date]]),"##")&amp;" - "&amp;TEXT(Table2[[#This Row],[Survey Date]],"MMMM")</f>
        <v>9 - September</v>
      </c>
      <c r="CJ363" t="str">
        <f>TEXT(Table2[[#This Row],[Survey Date]],"DD-MMMM")</f>
        <v>06-September</v>
      </c>
      <c r="CK363" t="str">
        <f>"WK "&amp;WEEKNUM(Table2[[#This Row],[Survey Date]],1)</f>
        <v>WK 36</v>
      </c>
      <c r="CL363" t="str">
        <f>VLOOKUP(Table2[[#This Row],[ATTUID]],Roster!C:F,4,FALSE)</f>
        <v>Super 8</v>
      </c>
      <c r="CM363" t="str">
        <f>VLOOKUP(Table2[[#This Row],[ATTUID]],Roster!C:J,8,FALSE)</f>
        <v>agent 72</v>
      </c>
      <c r="CN363" t="str">
        <f>VLOOKUP(Table2[[#This Row],[ATTUID]],Roster!C:X,22,FALSE)</f>
        <v>Wave 26</v>
      </c>
      <c r="CO363">
        <f>IF(Table2[[#This Row],[Request Resolved]]="Yes",1,0)</f>
        <v>1</v>
      </c>
      <c r="CP363">
        <f>IF(Table2[[#This Row],[Request Resolved]]="No",1,0)</f>
        <v>0</v>
      </c>
    </row>
    <row r="364" spans="1:94" x14ac:dyDescent="0.25">
      <c r="A364" s="35">
        <v>168206</v>
      </c>
      <c r="B364" s="12" t="s">
        <v>1297</v>
      </c>
      <c r="C364" s="12" t="s">
        <v>1297</v>
      </c>
      <c r="D364" s="12" t="s">
        <v>1297</v>
      </c>
      <c r="E364" t="s">
        <v>1265</v>
      </c>
      <c r="F364" t="s">
        <v>1436</v>
      </c>
      <c r="G364" s="35">
        <v>479334</v>
      </c>
      <c r="H364" t="s">
        <v>219</v>
      </c>
      <c r="I364" s="35">
        <v>736578</v>
      </c>
      <c r="J364" t="s">
        <v>219</v>
      </c>
      <c r="K364" s="14">
        <v>45175.603472222203</v>
      </c>
      <c r="L364" s="14">
        <v>45174.401388888902</v>
      </c>
      <c r="M364" s="15" t="s">
        <v>220</v>
      </c>
      <c r="N364" s="15" t="s">
        <v>220</v>
      </c>
      <c r="O364" s="15" t="s">
        <v>220</v>
      </c>
      <c r="P364" s="15" t="s">
        <v>223</v>
      </c>
      <c r="Q364" s="15" t="s">
        <v>815</v>
      </c>
      <c r="R364" s="15" t="s">
        <v>219</v>
      </c>
      <c r="S364" s="15" t="s">
        <v>223</v>
      </c>
      <c r="T364" s="15" t="s">
        <v>221</v>
      </c>
      <c r="U364" s="15" t="s">
        <v>219</v>
      </c>
      <c r="V364" t="s">
        <v>265</v>
      </c>
      <c r="W364" t="s">
        <v>225</v>
      </c>
      <c r="X364" t="s">
        <v>265</v>
      </c>
      <c r="Y364" t="s">
        <v>225</v>
      </c>
      <c r="Z364" t="s">
        <v>226</v>
      </c>
      <c r="AA364" t="s">
        <v>219</v>
      </c>
      <c r="AB364" t="s">
        <v>226</v>
      </c>
      <c r="AC364" t="s">
        <v>219</v>
      </c>
      <c r="AD364" s="12" t="s">
        <v>1297</v>
      </c>
      <c r="AE364" t="s">
        <v>227</v>
      </c>
      <c r="AF364" s="12" t="s">
        <v>1297</v>
      </c>
      <c r="AG364" t="s">
        <v>1703</v>
      </c>
      <c r="AH364" t="s">
        <v>228</v>
      </c>
      <c r="AI364" s="12" t="s">
        <v>1297</v>
      </c>
      <c r="AJ364" s="12" t="s">
        <v>1297</v>
      </c>
      <c r="AK364" s="12" t="s">
        <v>1297</v>
      </c>
      <c r="AL364" s="12" t="s">
        <v>1297</v>
      </c>
      <c r="AM364" s="12" t="s">
        <v>1297</v>
      </c>
      <c r="AN364" t="s">
        <v>219</v>
      </c>
      <c r="AO364" t="s">
        <v>219</v>
      </c>
      <c r="AP364" t="s">
        <v>229</v>
      </c>
      <c r="AQ364" t="s">
        <v>230</v>
      </c>
      <c r="AR364" t="s">
        <v>273</v>
      </c>
      <c r="AS364" t="s">
        <v>370</v>
      </c>
      <c r="AT364" t="s">
        <v>220</v>
      </c>
      <c r="AU364" t="s">
        <v>233</v>
      </c>
      <c r="AV364" t="s">
        <v>2059</v>
      </c>
      <c r="AW364" t="s">
        <v>219</v>
      </c>
      <c r="AX364" t="s">
        <v>1703</v>
      </c>
      <c r="AY364" t="s">
        <v>219</v>
      </c>
      <c r="AZ364" t="s">
        <v>219</v>
      </c>
      <c r="BA364" t="s">
        <v>219</v>
      </c>
      <c r="BB364" t="s">
        <v>219</v>
      </c>
      <c r="BC364" t="s">
        <v>234</v>
      </c>
      <c r="BD364" s="12" t="s">
        <v>1297</v>
      </c>
      <c r="BE364" t="s">
        <v>267</v>
      </c>
      <c r="BF364" t="s">
        <v>1297</v>
      </c>
      <c r="BG364" t="s">
        <v>1297</v>
      </c>
      <c r="BH364" t="s">
        <v>300</v>
      </c>
      <c r="BI364" t="s">
        <v>301</v>
      </c>
      <c r="BJ364" t="s">
        <v>353</v>
      </c>
      <c r="BK364" t="s">
        <v>1297</v>
      </c>
      <c r="BL364" t="s">
        <v>229</v>
      </c>
      <c r="BM364" t="s">
        <v>219</v>
      </c>
      <c r="BN364" t="s">
        <v>537</v>
      </c>
      <c r="BO364" t="s">
        <v>219</v>
      </c>
      <c r="BP364" t="s">
        <v>219</v>
      </c>
      <c r="BQ364" t="s">
        <v>1297</v>
      </c>
      <c r="BR364" t="s">
        <v>253</v>
      </c>
      <c r="BS364" t="s">
        <v>1703</v>
      </c>
      <c r="BT364" t="s">
        <v>1703</v>
      </c>
      <c r="BU364" t="s">
        <v>219</v>
      </c>
      <c r="BV364" t="s">
        <v>241</v>
      </c>
      <c r="BW364" t="s">
        <v>220</v>
      </c>
      <c r="BX364" t="s">
        <v>219</v>
      </c>
      <c r="BY364">
        <v>790309593031</v>
      </c>
      <c r="BZ364" t="s">
        <v>242</v>
      </c>
      <c r="CA364" t="s">
        <v>1703</v>
      </c>
      <c r="CB364" s="14">
        <v>45176.2493334838</v>
      </c>
      <c r="CC364" t="s">
        <v>1703</v>
      </c>
      <c r="CD364" t="s">
        <v>1703</v>
      </c>
      <c r="CE364">
        <f>IFERROR(VLOOKUP(Table2[[#This Row],[Overall Rep Satisfaction]],$CS$2:$CV$21,2,FALSE),"")</f>
        <v>1</v>
      </c>
      <c r="CF364">
        <f>IFERROR(VLOOKUP(Table2[[#This Row],[Overall Rep Satisfaction]],$CS$2:$CV$21,3,FALSE),"")</f>
        <v>0</v>
      </c>
      <c r="CG364">
        <f>IFERROR(VLOOKUP(Table2[[#This Row],[Overall Rep Satisfaction]],$CS$2:$CV$21,4,FALSE),"")</f>
        <v>0</v>
      </c>
      <c r="CH364">
        <f>IFERROR(SUM(Table2[[#This Row],[Promoter]:[Detractor]],),"")</f>
        <v>1</v>
      </c>
      <c r="CI364" t="str">
        <f>TEXT(MONTH(Table2[[#This Row],[Survey Date]]),"##")&amp;" - "&amp;TEXT(Table2[[#This Row],[Survey Date]],"MMMM")</f>
        <v>9 - September</v>
      </c>
      <c r="CJ364" t="str">
        <f>TEXT(Table2[[#This Row],[Survey Date]],"DD-MMMM")</f>
        <v>06-September</v>
      </c>
      <c r="CK364" t="str">
        <f>"WK "&amp;WEEKNUM(Table2[[#This Row],[Survey Date]],1)</f>
        <v>WK 36</v>
      </c>
      <c r="CL364" t="str">
        <f>VLOOKUP(Table2[[#This Row],[ATTUID]],Roster!C:F,4,FALSE)</f>
        <v>Super 7</v>
      </c>
      <c r="CM364" t="str">
        <f>VLOOKUP(Table2[[#This Row],[ATTUID]],Roster!C:J,8,FALSE)</f>
        <v>agent 139</v>
      </c>
      <c r="CN364" t="str">
        <f>VLOOKUP(Table2[[#This Row],[ATTUID]],Roster!C:X,22,FALSE)</f>
        <v>Wave 31</v>
      </c>
      <c r="CO364">
        <f>IF(Table2[[#This Row],[Request Resolved]]="Yes",1,0)</f>
        <v>1</v>
      </c>
      <c r="CP364">
        <f>IF(Table2[[#This Row],[Request Resolved]]="No",1,0)</f>
        <v>0</v>
      </c>
    </row>
    <row r="365" spans="1:94" x14ac:dyDescent="0.25">
      <c r="A365" s="35">
        <v>668206</v>
      </c>
      <c r="B365" s="12" t="s">
        <v>1297</v>
      </c>
      <c r="C365" s="12" t="s">
        <v>1297</v>
      </c>
      <c r="D365" s="12" t="s">
        <v>1297</v>
      </c>
      <c r="E365" t="s">
        <v>1244</v>
      </c>
      <c r="F365" t="s">
        <v>1413</v>
      </c>
      <c r="G365" s="35">
        <v>41818</v>
      </c>
      <c r="H365" t="s">
        <v>219</v>
      </c>
      <c r="I365" s="35">
        <v>598337</v>
      </c>
      <c r="J365" t="s">
        <v>219</v>
      </c>
      <c r="K365" s="14">
        <v>45175.631249999999</v>
      </c>
      <c r="L365" s="14">
        <v>45174.531944444403</v>
      </c>
      <c r="M365" s="15" t="s">
        <v>220</v>
      </c>
      <c r="N365" s="15" t="s">
        <v>220</v>
      </c>
      <c r="O365" s="15" t="s">
        <v>220</v>
      </c>
      <c r="P365" s="15" t="s">
        <v>316</v>
      </c>
      <c r="Q365" s="15" t="s">
        <v>219</v>
      </c>
      <c r="R365" s="15" t="s">
        <v>219</v>
      </c>
      <c r="S365" s="15" t="s">
        <v>392</v>
      </c>
      <c r="T365" s="15" t="s">
        <v>219</v>
      </c>
      <c r="U365" s="15" t="s">
        <v>219</v>
      </c>
      <c r="V365" t="s">
        <v>263</v>
      </c>
      <c r="W365" t="s">
        <v>290</v>
      </c>
      <c r="X365" t="s">
        <v>263</v>
      </c>
      <c r="Y365" t="s">
        <v>290</v>
      </c>
      <c r="Z365" t="s">
        <v>219</v>
      </c>
      <c r="AA365" t="s">
        <v>219</v>
      </c>
      <c r="AB365" t="s">
        <v>219</v>
      </c>
      <c r="AC365" t="s">
        <v>219</v>
      </c>
      <c r="AD365" s="12" t="s">
        <v>1297</v>
      </c>
      <c r="AE365" t="s">
        <v>227</v>
      </c>
      <c r="AF365" s="12" t="s">
        <v>1297</v>
      </c>
      <c r="AG365" t="s">
        <v>1703</v>
      </c>
      <c r="AH365" t="s">
        <v>228</v>
      </c>
      <c r="AI365" s="12" t="s">
        <v>1297</v>
      </c>
      <c r="AJ365" s="12" t="s">
        <v>1297</v>
      </c>
      <c r="AK365" s="12" t="s">
        <v>1297</v>
      </c>
      <c r="AL365" s="12" t="s">
        <v>1297</v>
      </c>
      <c r="AM365" s="12" t="s">
        <v>1297</v>
      </c>
      <c r="AN365" t="s">
        <v>219</v>
      </c>
      <c r="AO365" t="s">
        <v>219</v>
      </c>
      <c r="AP365" t="s">
        <v>229</v>
      </c>
      <c r="AQ365" t="s">
        <v>230</v>
      </c>
      <c r="AR365" t="s">
        <v>420</v>
      </c>
      <c r="AS365" t="s">
        <v>421</v>
      </c>
      <c r="AT365" t="s">
        <v>220</v>
      </c>
      <c r="AU365" t="s">
        <v>233</v>
      </c>
      <c r="AV365" t="s">
        <v>2060</v>
      </c>
      <c r="AW365" t="s">
        <v>2368</v>
      </c>
      <c r="AX365" t="s">
        <v>1703</v>
      </c>
      <c r="AY365" t="s">
        <v>219</v>
      </c>
      <c r="AZ365" t="s">
        <v>219</v>
      </c>
      <c r="BA365" t="s">
        <v>219</v>
      </c>
      <c r="BB365" t="s">
        <v>219</v>
      </c>
      <c r="BC365" t="s">
        <v>234</v>
      </c>
      <c r="BD365" s="12" t="s">
        <v>1297</v>
      </c>
      <c r="BE365" t="s">
        <v>304</v>
      </c>
      <c r="BF365" t="s">
        <v>1297</v>
      </c>
      <c r="BG365" t="s">
        <v>1297</v>
      </c>
      <c r="BH365" t="s">
        <v>275</v>
      </c>
      <c r="BI365" t="s">
        <v>276</v>
      </c>
      <c r="BJ365" t="s">
        <v>422</v>
      </c>
      <c r="BK365" t="s">
        <v>1297</v>
      </c>
      <c r="BL365" t="s">
        <v>229</v>
      </c>
      <c r="BM365" t="s">
        <v>219</v>
      </c>
      <c r="BN365" t="s">
        <v>278</v>
      </c>
      <c r="BO365" t="s">
        <v>219</v>
      </c>
      <c r="BP365" t="s">
        <v>219</v>
      </c>
      <c r="BQ365" t="s">
        <v>1297</v>
      </c>
      <c r="BR365" t="s">
        <v>296</v>
      </c>
      <c r="BS365" t="s">
        <v>1703</v>
      </c>
      <c r="BT365" t="s">
        <v>1703</v>
      </c>
      <c r="BU365" t="s">
        <v>219</v>
      </c>
      <c r="BV365" t="s">
        <v>241</v>
      </c>
      <c r="BW365" t="s">
        <v>220</v>
      </c>
      <c r="BX365" t="s">
        <v>219</v>
      </c>
      <c r="BY365">
        <v>790737507512</v>
      </c>
      <c r="BZ365" t="s">
        <v>242</v>
      </c>
      <c r="CA365" t="s">
        <v>1703</v>
      </c>
      <c r="CB365" s="14">
        <v>45177.246585763904</v>
      </c>
      <c r="CC365" t="s">
        <v>1703</v>
      </c>
      <c r="CD365" t="s">
        <v>1703</v>
      </c>
      <c r="CE365">
        <f>IFERROR(VLOOKUP(Table2[[#This Row],[Overall Rep Satisfaction]],$CS$2:$CV$21,2,FALSE),"")</f>
        <v>0</v>
      </c>
      <c r="CF365">
        <f>IFERROR(VLOOKUP(Table2[[#This Row],[Overall Rep Satisfaction]],$CS$2:$CV$21,3,FALSE),"")</f>
        <v>0</v>
      </c>
      <c r="CG365">
        <f>IFERROR(VLOOKUP(Table2[[#This Row],[Overall Rep Satisfaction]],$CS$2:$CV$21,4,FALSE),"")</f>
        <v>1</v>
      </c>
      <c r="CH365">
        <f>IFERROR(SUM(Table2[[#This Row],[Promoter]:[Detractor]],),"")</f>
        <v>1</v>
      </c>
      <c r="CI365" t="str">
        <f>TEXT(MONTH(Table2[[#This Row],[Survey Date]]),"##")&amp;" - "&amp;TEXT(Table2[[#This Row],[Survey Date]],"MMMM")</f>
        <v>9 - September</v>
      </c>
      <c r="CJ365" t="str">
        <f>TEXT(Table2[[#This Row],[Survey Date]],"DD-MMMM")</f>
        <v>06-September</v>
      </c>
      <c r="CK365" t="str">
        <f>"WK "&amp;WEEKNUM(Table2[[#This Row],[Survey Date]],1)</f>
        <v>WK 36</v>
      </c>
      <c r="CL365" t="str">
        <f>VLOOKUP(Table2[[#This Row],[ATTUID]],Roster!C:F,4,FALSE)</f>
        <v>Super 12</v>
      </c>
      <c r="CM365" t="str">
        <f>VLOOKUP(Table2[[#This Row],[ATTUID]],Roster!C:J,8,FALSE)</f>
        <v>agent 116</v>
      </c>
      <c r="CN365" t="str">
        <f>VLOOKUP(Table2[[#This Row],[ATTUID]],Roster!C:X,22,FALSE)</f>
        <v>Wave 30</v>
      </c>
      <c r="CO365">
        <f>IF(Table2[[#This Row],[Request Resolved]]="Yes",1,0)</f>
        <v>0</v>
      </c>
      <c r="CP365">
        <f>IF(Table2[[#This Row],[Request Resolved]]="No",1,0)</f>
        <v>0</v>
      </c>
    </row>
    <row r="366" spans="1:94" x14ac:dyDescent="0.25">
      <c r="A366" s="35">
        <v>7206</v>
      </c>
      <c r="B366" s="12" t="s">
        <v>1297</v>
      </c>
      <c r="C366" s="12" t="s">
        <v>1297</v>
      </c>
      <c r="D366" s="12" t="s">
        <v>1297</v>
      </c>
      <c r="E366" t="s">
        <v>1219</v>
      </c>
      <c r="F366" t="s">
        <v>1391</v>
      </c>
      <c r="G366" s="35">
        <v>959404</v>
      </c>
      <c r="H366" t="s">
        <v>219</v>
      </c>
      <c r="I366" s="35">
        <v>52534</v>
      </c>
      <c r="J366" t="s">
        <v>219</v>
      </c>
      <c r="K366" s="14">
        <v>45175.6381944444</v>
      </c>
      <c r="L366" s="14">
        <v>45174.586805555598</v>
      </c>
      <c r="M366" s="15" t="s">
        <v>220</v>
      </c>
      <c r="N366" s="15" t="s">
        <v>220</v>
      </c>
      <c r="O366" s="15" t="s">
        <v>220</v>
      </c>
      <c r="P366" s="15" t="s">
        <v>291</v>
      </c>
      <c r="Q366" s="15" t="s">
        <v>816</v>
      </c>
      <c r="R366" s="15" t="s">
        <v>219</v>
      </c>
      <c r="S366" s="15" t="s">
        <v>223</v>
      </c>
      <c r="T366" s="15" t="s">
        <v>221</v>
      </c>
      <c r="U366" s="15" t="s">
        <v>219</v>
      </c>
      <c r="V366" t="s">
        <v>293</v>
      </c>
      <c r="W366" t="s">
        <v>225</v>
      </c>
      <c r="X366" t="s">
        <v>293</v>
      </c>
      <c r="Y366" t="s">
        <v>225</v>
      </c>
      <c r="Z366" t="s">
        <v>226</v>
      </c>
      <c r="AA366" t="s">
        <v>219</v>
      </c>
      <c r="AB366" t="s">
        <v>226</v>
      </c>
      <c r="AC366" t="s">
        <v>219</v>
      </c>
      <c r="AD366" s="12" t="s">
        <v>1297</v>
      </c>
      <c r="AE366" t="s">
        <v>227</v>
      </c>
      <c r="AF366" s="12" t="s">
        <v>1297</v>
      </c>
      <c r="AG366" t="s">
        <v>1703</v>
      </c>
      <c r="AH366" t="s">
        <v>228</v>
      </c>
      <c r="AI366" s="12" t="s">
        <v>1297</v>
      </c>
      <c r="AJ366" s="12" t="s">
        <v>1297</v>
      </c>
      <c r="AK366" s="12" t="s">
        <v>1297</v>
      </c>
      <c r="AL366" s="12" t="s">
        <v>1297</v>
      </c>
      <c r="AM366" s="12" t="s">
        <v>1297</v>
      </c>
      <c r="AN366" t="s">
        <v>219</v>
      </c>
      <c r="AO366" t="s">
        <v>219</v>
      </c>
      <c r="AP366" t="s">
        <v>229</v>
      </c>
      <c r="AQ366" t="s">
        <v>230</v>
      </c>
      <c r="AR366" t="s">
        <v>273</v>
      </c>
      <c r="AS366" t="s">
        <v>311</v>
      </c>
      <c r="AT366" t="s">
        <v>229</v>
      </c>
      <c r="AU366" t="s">
        <v>233</v>
      </c>
      <c r="AV366" t="s">
        <v>2061</v>
      </c>
      <c r="AW366" t="s">
        <v>219</v>
      </c>
      <c r="AX366" t="s">
        <v>1703</v>
      </c>
      <c r="AY366" t="s">
        <v>219</v>
      </c>
      <c r="AZ366" t="s">
        <v>219</v>
      </c>
      <c r="BA366" t="s">
        <v>219</v>
      </c>
      <c r="BB366" t="s">
        <v>219</v>
      </c>
      <c r="BC366" t="s">
        <v>234</v>
      </c>
      <c r="BD366" s="12" t="s">
        <v>1297</v>
      </c>
      <c r="BE366" t="s">
        <v>304</v>
      </c>
      <c r="BF366" t="s">
        <v>1297</v>
      </c>
      <c r="BG366" t="s">
        <v>1297</v>
      </c>
      <c r="BH366" t="s">
        <v>305</v>
      </c>
      <c r="BI366" t="s">
        <v>357</v>
      </c>
      <c r="BJ366" t="s">
        <v>277</v>
      </c>
      <c r="BK366" t="s">
        <v>1297</v>
      </c>
      <c r="BL366" t="s">
        <v>229</v>
      </c>
      <c r="BM366" t="s">
        <v>219</v>
      </c>
      <c r="BN366" t="s">
        <v>414</v>
      </c>
      <c r="BO366" t="s">
        <v>219</v>
      </c>
      <c r="BP366" t="s">
        <v>219</v>
      </c>
      <c r="BQ366" t="s">
        <v>1297</v>
      </c>
      <c r="BR366" t="s">
        <v>279</v>
      </c>
      <c r="BS366" t="s">
        <v>1703</v>
      </c>
      <c r="BT366" t="s">
        <v>1703</v>
      </c>
      <c r="BU366" t="s">
        <v>219</v>
      </c>
      <c r="BV366" t="s">
        <v>241</v>
      </c>
      <c r="BW366" t="s">
        <v>220</v>
      </c>
      <c r="BX366" t="s">
        <v>219</v>
      </c>
      <c r="BY366">
        <v>801175706712</v>
      </c>
      <c r="BZ366" t="s">
        <v>242</v>
      </c>
      <c r="CA366" t="s">
        <v>1703</v>
      </c>
      <c r="CB366" s="14">
        <v>45176.2493334838</v>
      </c>
      <c r="CC366" t="s">
        <v>1703</v>
      </c>
      <c r="CD366" t="s">
        <v>1703</v>
      </c>
      <c r="CE366">
        <f>IFERROR(VLOOKUP(Table2[[#This Row],[Overall Rep Satisfaction]],$CS$2:$CV$21,2,FALSE),"")</f>
        <v>1</v>
      </c>
      <c r="CF366">
        <f>IFERROR(VLOOKUP(Table2[[#This Row],[Overall Rep Satisfaction]],$CS$2:$CV$21,3,FALSE),"")</f>
        <v>0</v>
      </c>
      <c r="CG366">
        <f>IFERROR(VLOOKUP(Table2[[#This Row],[Overall Rep Satisfaction]],$CS$2:$CV$21,4,FALSE),"")</f>
        <v>0</v>
      </c>
      <c r="CH366">
        <f>IFERROR(SUM(Table2[[#This Row],[Promoter]:[Detractor]],),"")</f>
        <v>1</v>
      </c>
      <c r="CI366" t="str">
        <f>TEXT(MONTH(Table2[[#This Row],[Survey Date]]),"##")&amp;" - "&amp;TEXT(Table2[[#This Row],[Survey Date]],"MMMM")</f>
        <v>9 - September</v>
      </c>
      <c r="CJ366" t="str">
        <f>TEXT(Table2[[#This Row],[Survey Date]],"DD-MMMM")</f>
        <v>06-September</v>
      </c>
      <c r="CK366" t="str">
        <f>"WK "&amp;WEEKNUM(Table2[[#This Row],[Survey Date]],1)</f>
        <v>WK 36</v>
      </c>
      <c r="CL366" t="str">
        <f>VLOOKUP(Table2[[#This Row],[ATTUID]],Roster!C:F,4,FALSE)</f>
        <v>Super 11</v>
      </c>
      <c r="CM366" t="str">
        <f>VLOOKUP(Table2[[#This Row],[ATTUID]],Roster!C:J,8,FALSE)</f>
        <v>agent 88</v>
      </c>
      <c r="CN366" t="str">
        <f>VLOOKUP(Table2[[#This Row],[ATTUID]],Roster!C:X,22,FALSE)</f>
        <v>Wave 28</v>
      </c>
      <c r="CO366">
        <f>IF(Table2[[#This Row],[Request Resolved]]="Yes",1,0)</f>
        <v>1</v>
      </c>
      <c r="CP366">
        <f>IF(Table2[[#This Row],[Request Resolved]]="No",1,0)</f>
        <v>0</v>
      </c>
    </row>
    <row r="367" spans="1:94" x14ac:dyDescent="0.25">
      <c r="A367" s="35">
        <v>660206</v>
      </c>
      <c r="B367" s="12" t="s">
        <v>1297</v>
      </c>
      <c r="C367" s="12" t="s">
        <v>1297</v>
      </c>
      <c r="D367" s="12" t="s">
        <v>1297</v>
      </c>
      <c r="E367" t="s">
        <v>1196</v>
      </c>
      <c r="F367" t="s">
        <v>1361</v>
      </c>
      <c r="G367" s="35">
        <v>25818</v>
      </c>
      <c r="H367" t="s">
        <v>219</v>
      </c>
      <c r="I367" s="35">
        <v>943337</v>
      </c>
      <c r="J367" t="s">
        <v>219</v>
      </c>
      <c r="K367" s="14">
        <v>45175.638888888898</v>
      </c>
      <c r="L367" s="14">
        <v>45174.5222222222</v>
      </c>
      <c r="M367" s="15" t="s">
        <v>220</v>
      </c>
      <c r="N367" s="15" t="s">
        <v>220</v>
      </c>
      <c r="O367" s="15" t="s">
        <v>220</v>
      </c>
      <c r="P367" s="15" t="s">
        <v>334</v>
      </c>
      <c r="Q367" s="15" t="s">
        <v>219</v>
      </c>
      <c r="R367" s="15" t="s">
        <v>219</v>
      </c>
      <c r="S367" s="15" t="s">
        <v>546</v>
      </c>
      <c r="T367" s="15" t="s">
        <v>221</v>
      </c>
      <c r="U367" s="15" t="s">
        <v>219</v>
      </c>
      <c r="V367" t="s">
        <v>309</v>
      </c>
      <c r="W367" t="s">
        <v>225</v>
      </c>
      <c r="X367" t="s">
        <v>309</v>
      </c>
      <c r="Y367" t="s">
        <v>225</v>
      </c>
      <c r="Z367" t="s">
        <v>226</v>
      </c>
      <c r="AA367" t="s">
        <v>219</v>
      </c>
      <c r="AB367" t="s">
        <v>226</v>
      </c>
      <c r="AC367" t="s">
        <v>219</v>
      </c>
      <c r="AD367" s="12" t="s">
        <v>1297</v>
      </c>
      <c r="AE367" t="s">
        <v>227</v>
      </c>
      <c r="AF367" s="12" t="s">
        <v>1297</v>
      </c>
      <c r="AG367" t="s">
        <v>1703</v>
      </c>
      <c r="AH367" t="s">
        <v>228</v>
      </c>
      <c r="AI367" s="12" t="s">
        <v>1297</v>
      </c>
      <c r="AJ367" s="12" t="s">
        <v>1297</v>
      </c>
      <c r="AK367" s="12" t="s">
        <v>1297</v>
      </c>
      <c r="AL367" s="12" t="s">
        <v>1297</v>
      </c>
      <c r="AM367" s="12" t="s">
        <v>1297</v>
      </c>
      <c r="AN367" t="s">
        <v>219</v>
      </c>
      <c r="AO367" t="s">
        <v>219</v>
      </c>
      <c r="AP367" t="s">
        <v>229</v>
      </c>
      <c r="AQ367" t="s">
        <v>230</v>
      </c>
      <c r="AR367" t="s">
        <v>420</v>
      </c>
      <c r="AS367" t="s">
        <v>421</v>
      </c>
      <c r="AT367" t="s">
        <v>220</v>
      </c>
      <c r="AU367" t="s">
        <v>233</v>
      </c>
      <c r="AV367" t="s">
        <v>2062</v>
      </c>
      <c r="AW367" t="s">
        <v>219</v>
      </c>
      <c r="AX367" t="s">
        <v>1703</v>
      </c>
      <c r="AY367" t="s">
        <v>219</v>
      </c>
      <c r="AZ367" t="s">
        <v>219</v>
      </c>
      <c r="BA367" t="s">
        <v>219</v>
      </c>
      <c r="BB367" t="s">
        <v>219</v>
      </c>
      <c r="BC367" t="s">
        <v>234</v>
      </c>
      <c r="BD367" s="12" t="s">
        <v>1297</v>
      </c>
      <c r="BE367" t="s">
        <v>267</v>
      </c>
      <c r="BF367" t="s">
        <v>1297</v>
      </c>
      <c r="BG367" t="s">
        <v>1297</v>
      </c>
      <c r="BH367" t="s">
        <v>236</v>
      </c>
      <c r="BI367" t="s">
        <v>515</v>
      </c>
      <c r="BJ367" t="s">
        <v>422</v>
      </c>
      <c r="BK367" t="s">
        <v>1297</v>
      </c>
      <c r="BL367" t="s">
        <v>229</v>
      </c>
      <c r="BM367" t="s">
        <v>219</v>
      </c>
      <c r="BN367" t="s">
        <v>252</v>
      </c>
      <c r="BO367" t="s">
        <v>219</v>
      </c>
      <c r="BP367" t="s">
        <v>219</v>
      </c>
      <c r="BQ367" t="s">
        <v>1297</v>
      </c>
      <c r="BR367" t="s">
        <v>279</v>
      </c>
      <c r="BS367" t="s">
        <v>1703</v>
      </c>
      <c r="BT367" t="s">
        <v>1703</v>
      </c>
      <c r="BU367" t="s">
        <v>219</v>
      </c>
      <c r="BV367" t="s">
        <v>241</v>
      </c>
      <c r="BW367" t="s">
        <v>220</v>
      </c>
      <c r="BX367" t="s">
        <v>219</v>
      </c>
      <c r="BY367">
        <v>790021811781</v>
      </c>
      <c r="BZ367" t="s">
        <v>242</v>
      </c>
      <c r="CA367" t="s">
        <v>1703</v>
      </c>
      <c r="CB367" s="14">
        <v>45177.246585763904</v>
      </c>
      <c r="CC367" t="s">
        <v>1703</v>
      </c>
      <c r="CD367" t="s">
        <v>1703</v>
      </c>
      <c r="CE367">
        <f>IFERROR(VLOOKUP(Table2[[#This Row],[Overall Rep Satisfaction]],$CS$2:$CV$21,2,FALSE),"")</f>
        <v>1</v>
      </c>
      <c r="CF367">
        <f>IFERROR(VLOOKUP(Table2[[#This Row],[Overall Rep Satisfaction]],$CS$2:$CV$21,3,FALSE),"")</f>
        <v>0</v>
      </c>
      <c r="CG367">
        <f>IFERROR(VLOOKUP(Table2[[#This Row],[Overall Rep Satisfaction]],$CS$2:$CV$21,4,FALSE),"")</f>
        <v>0</v>
      </c>
      <c r="CH367">
        <f>IFERROR(SUM(Table2[[#This Row],[Promoter]:[Detractor]],),"")</f>
        <v>1</v>
      </c>
      <c r="CI367" t="str">
        <f>TEXT(MONTH(Table2[[#This Row],[Survey Date]]),"##")&amp;" - "&amp;TEXT(Table2[[#This Row],[Survey Date]],"MMMM")</f>
        <v>9 - September</v>
      </c>
      <c r="CJ367" t="str">
        <f>TEXT(Table2[[#This Row],[Survey Date]],"DD-MMMM")</f>
        <v>06-September</v>
      </c>
      <c r="CK367" t="str">
        <f>"WK "&amp;WEEKNUM(Table2[[#This Row],[Survey Date]],1)</f>
        <v>WK 36</v>
      </c>
      <c r="CL367" t="str">
        <f>VLOOKUP(Table2[[#This Row],[ATTUID]],Roster!C:F,4,FALSE)</f>
        <v>Super 9</v>
      </c>
      <c r="CM367" t="str">
        <f>VLOOKUP(Table2[[#This Row],[ATTUID]],Roster!C:J,8,FALSE)</f>
        <v>agent 64</v>
      </c>
      <c r="CN367" t="str">
        <f>VLOOKUP(Table2[[#This Row],[ATTUID]],Roster!C:X,22,FALSE)</f>
        <v>Wave 25</v>
      </c>
      <c r="CO367">
        <f>IF(Table2[[#This Row],[Request Resolved]]="Yes",1,0)</f>
        <v>1</v>
      </c>
      <c r="CP367">
        <f>IF(Table2[[#This Row],[Request Resolved]]="No",1,0)</f>
        <v>0</v>
      </c>
    </row>
    <row r="368" spans="1:94" x14ac:dyDescent="0.25">
      <c r="A368" s="35">
        <v>175206</v>
      </c>
      <c r="B368" s="12" t="s">
        <v>1297</v>
      </c>
      <c r="C368" s="12" t="s">
        <v>1297</v>
      </c>
      <c r="D368" s="12" t="s">
        <v>1297</v>
      </c>
      <c r="E368" t="s">
        <v>1236</v>
      </c>
      <c r="F368" t="s">
        <v>1405</v>
      </c>
      <c r="G368" s="35">
        <v>386325</v>
      </c>
      <c r="H368" t="s">
        <v>219</v>
      </c>
      <c r="I368" s="35">
        <v>18427</v>
      </c>
      <c r="J368" t="s">
        <v>219</v>
      </c>
      <c r="K368" s="14">
        <v>45175.647916666698</v>
      </c>
      <c r="L368" s="14">
        <v>45174.728472222203</v>
      </c>
      <c r="M368" s="15" t="s">
        <v>220</v>
      </c>
      <c r="N368" s="15" t="s">
        <v>220</v>
      </c>
      <c r="O368" s="15" t="s">
        <v>220</v>
      </c>
      <c r="P368" s="15" t="s">
        <v>223</v>
      </c>
      <c r="Q368" s="15" t="s">
        <v>685</v>
      </c>
      <c r="R368" s="15" t="s">
        <v>219</v>
      </c>
      <c r="S368" s="15" t="s">
        <v>223</v>
      </c>
      <c r="T368" s="15" t="s">
        <v>221</v>
      </c>
      <c r="U368" s="15" t="s">
        <v>219</v>
      </c>
      <c r="V368" t="s">
        <v>265</v>
      </c>
      <c r="W368" t="s">
        <v>225</v>
      </c>
      <c r="X368" t="s">
        <v>265</v>
      </c>
      <c r="Y368" t="s">
        <v>225</v>
      </c>
      <c r="Z368" t="s">
        <v>226</v>
      </c>
      <c r="AA368" t="s">
        <v>219</v>
      </c>
      <c r="AB368" t="s">
        <v>226</v>
      </c>
      <c r="AC368" t="s">
        <v>219</v>
      </c>
      <c r="AD368" s="12" t="s">
        <v>1297</v>
      </c>
      <c r="AE368" t="s">
        <v>227</v>
      </c>
      <c r="AF368" s="12" t="s">
        <v>1297</v>
      </c>
      <c r="AG368" t="s">
        <v>1703</v>
      </c>
      <c r="AH368" t="s">
        <v>228</v>
      </c>
      <c r="AI368" s="12" t="s">
        <v>1297</v>
      </c>
      <c r="AJ368" s="12" t="s">
        <v>1297</v>
      </c>
      <c r="AK368" s="12" t="s">
        <v>1297</v>
      </c>
      <c r="AL368" s="12" t="s">
        <v>1297</v>
      </c>
      <c r="AM368" s="12" t="s">
        <v>1297</v>
      </c>
      <c r="AN368" t="s">
        <v>219</v>
      </c>
      <c r="AO368" t="s">
        <v>219</v>
      </c>
      <c r="AP368" t="s">
        <v>229</v>
      </c>
      <c r="AQ368" t="s">
        <v>230</v>
      </c>
      <c r="AR368" t="s">
        <v>231</v>
      </c>
      <c r="AS368" t="s">
        <v>232</v>
      </c>
      <c r="AT368" t="s">
        <v>229</v>
      </c>
      <c r="AU368" t="s">
        <v>356</v>
      </c>
      <c r="AV368" t="s">
        <v>2063</v>
      </c>
      <c r="AW368" t="s">
        <v>2367</v>
      </c>
      <c r="AX368" t="s">
        <v>1703</v>
      </c>
      <c r="AY368" t="s">
        <v>219</v>
      </c>
      <c r="AZ368" t="s">
        <v>219</v>
      </c>
      <c r="BA368" t="s">
        <v>219</v>
      </c>
      <c r="BB368" t="s">
        <v>219</v>
      </c>
      <c r="BC368" t="s">
        <v>234</v>
      </c>
      <c r="BD368" s="12" t="s">
        <v>1297</v>
      </c>
      <c r="BE368" t="s">
        <v>259</v>
      </c>
      <c r="BF368" t="s">
        <v>1297</v>
      </c>
      <c r="BG368" t="s">
        <v>1297</v>
      </c>
      <c r="BH368" t="s">
        <v>458</v>
      </c>
      <c r="BI368" t="s">
        <v>817</v>
      </c>
      <c r="BJ368" t="s">
        <v>696</v>
      </c>
      <c r="BK368" t="s">
        <v>1297</v>
      </c>
      <c r="BL368" t="s">
        <v>220</v>
      </c>
      <c r="BM368" t="s">
        <v>219</v>
      </c>
      <c r="BN368" t="s">
        <v>818</v>
      </c>
      <c r="BO368" t="s">
        <v>219</v>
      </c>
      <c r="BP368" t="s">
        <v>219</v>
      </c>
      <c r="BQ368" t="s">
        <v>1297</v>
      </c>
      <c r="BR368" t="s">
        <v>279</v>
      </c>
      <c r="BS368" t="s">
        <v>1703</v>
      </c>
      <c r="BT368" t="s">
        <v>1703</v>
      </c>
      <c r="BU368" t="s">
        <v>219</v>
      </c>
      <c r="BV368" t="s">
        <v>241</v>
      </c>
      <c r="BW368" t="s">
        <v>220</v>
      </c>
      <c r="BX368" t="s">
        <v>219</v>
      </c>
      <c r="BY368">
        <v>790690557903</v>
      </c>
      <c r="BZ368" t="s">
        <v>242</v>
      </c>
      <c r="CA368" t="s">
        <v>1703</v>
      </c>
      <c r="CB368" s="14">
        <v>45176.2493334838</v>
      </c>
      <c r="CC368" t="s">
        <v>1703</v>
      </c>
      <c r="CD368" t="s">
        <v>1703</v>
      </c>
      <c r="CE368">
        <f>IFERROR(VLOOKUP(Table2[[#This Row],[Overall Rep Satisfaction]],$CS$2:$CV$21,2,FALSE),"")</f>
        <v>1</v>
      </c>
      <c r="CF368">
        <f>IFERROR(VLOOKUP(Table2[[#This Row],[Overall Rep Satisfaction]],$CS$2:$CV$21,3,FALSE),"")</f>
        <v>0</v>
      </c>
      <c r="CG368">
        <f>IFERROR(VLOOKUP(Table2[[#This Row],[Overall Rep Satisfaction]],$CS$2:$CV$21,4,FALSE),"")</f>
        <v>0</v>
      </c>
      <c r="CH368">
        <f>IFERROR(SUM(Table2[[#This Row],[Promoter]:[Detractor]],),"")</f>
        <v>1</v>
      </c>
      <c r="CI368" t="str">
        <f>TEXT(MONTH(Table2[[#This Row],[Survey Date]]),"##")&amp;" - "&amp;TEXT(Table2[[#This Row],[Survey Date]],"MMMM")</f>
        <v>9 - September</v>
      </c>
      <c r="CJ368" t="str">
        <f>TEXT(Table2[[#This Row],[Survey Date]],"DD-MMMM")</f>
        <v>06-September</v>
      </c>
      <c r="CK368" t="str">
        <f>"WK "&amp;WEEKNUM(Table2[[#This Row],[Survey Date]],1)</f>
        <v>WK 36</v>
      </c>
      <c r="CL368" t="str">
        <f>VLOOKUP(Table2[[#This Row],[ATTUID]],Roster!C:F,4,FALSE)</f>
        <v>Super 5</v>
      </c>
      <c r="CM368" t="str">
        <f>VLOOKUP(Table2[[#This Row],[ATTUID]],Roster!C:J,8,FALSE)</f>
        <v>agent 108</v>
      </c>
      <c r="CN368" t="str">
        <f>VLOOKUP(Table2[[#This Row],[ATTUID]],Roster!C:X,22,FALSE)</f>
        <v>Wave 3</v>
      </c>
      <c r="CO368">
        <f>IF(Table2[[#This Row],[Request Resolved]]="Yes",1,0)</f>
        <v>1</v>
      </c>
      <c r="CP368">
        <f>IF(Table2[[#This Row],[Request Resolved]]="No",1,0)</f>
        <v>0</v>
      </c>
    </row>
    <row r="369" spans="1:94" x14ac:dyDescent="0.25">
      <c r="A369" s="35">
        <v>226206</v>
      </c>
      <c r="B369" s="12" t="s">
        <v>1297</v>
      </c>
      <c r="C369" s="12" t="s">
        <v>1297</v>
      </c>
      <c r="D369" s="12" t="s">
        <v>1297</v>
      </c>
      <c r="E369" t="s">
        <v>1143</v>
      </c>
      <c r="F369" t="s">
        <v>1308</v>
      </c>
      <c r="G369" s="35">
        <v>98360</v>
      </c>
      <c r="H369" t="s">
        <v>219</v>
      </c>
      <c r="I369" s="35">
        <v>314298</v>
      </c>
      <c r="J369" t="s">
        <v>219</v>
      </c>
      <c r="K369" s="14">
        <v>45175.652777777803</v>
      </c>
      <c r="L369" s="14">
        <v>45174.652777777803</v>
      </c>
      <c r="M369" s="15" t="s">
        <v>220</v>
      </c>
      <c r="N369" s="15" t="s">
        <v>220</v>
      </c>
      <c r="O369" s="15" t="s">
        <v>220</v>
      </c>
      <c r="P369" s="15" t="s">
        <v>223</v>
      </c>
      <c r="Q369" s="15" t="s">
        <v>819</v>
      </c>
      <c r="R369" s="15" t="s">
        <v>219</v>
      </c>
      <c r="S369" s="15" t="s">
        <v>223</v>
      </c>
      <c r="T369" s="15" t="s">
        <v>221</v>
      </c>
      <c r="U369" s="15" t="s">
        <v>219</v>
      </c>
      <c r="V369" t="s">
        <v>265</v>
      </c>
      <c r="W369" t="s">
        <v>225</v>
      </c>
      <c r="X369" t="s">
        <v>265</v>
      </c>
      <c r="Y369" t="s">
        <v>225</v>
      </c>
      <c r="Z369" t="s">
        <v>226</v>
      </c>
      <c r="AA369" t="s">
        <v>219</v>
      </c>
      <c r="AB369" t="s">
        <v>226</v>
      </c>
      <c r="AC369" t="s">
        <v>219</v>
      </c>
      <c r="AD369" s="12" t="s">
        <v>1297</v>
      </c>
      <c r="AE369" t="s">
        <v>227</v>
      </c>
      <c r="AF369" s="12" t="s">
        <v>1297</v>
      </c>
      <c r="AG369" t="s">
        <v>1703</v>
      </c>
      <c r="AH369" t="s">
        <v>228</v>
      </c>
      <c r="AI369" s="12" t="s">
        <v>1297</v>
      </c>
      <c r="AJ369" s="12" t="s">
        <v>1297</v>
      </c>
      <c r="AK369" s="12" t="s">
        <v>1297</v>
      </c>
      <c r="AL369" s="12" t="s">
        <v>1297</v>
      </c>
      <c r="AM369" s="12" t="s">
        <v>1297</v>
      </c>
      <c r="AN369" t="s">
        <v>219</v>
      </c>
      <c r="AO369" t="s">
        <v>219</v>
      </c>
      <c r="AP369" t="s">
        <v>229</v>
      </c>
      <c r="AQ369" t="s">
        <v>230</v>
      </c>
      <c r="AR369" t="s">
        <v>247</v>
      </c>
      <c r="AS369" t="s">
        <v>445</v>
      </c>
      <c r="AT369" t="s">
        <v>220</v>
      </c>
      <c r="AU369" t="s">
        <v>233</v>
      </c>
      <c r="AV369" t="s">
        <v>2064</v>
      </c>
      <c r="AW369" t="s">
        <v>219</v>
      </c>
      <c r="AX369" t="s">
        <v>1703</v>
      </c>
      <c r="AY369" t="s">
        <v>219</v>
      </c>
      <c r="AZ369" t="s">
        <v>219</v>
      </c>
      <c r="BA369" t="s">
        <v>219</v>
      </c>
      <c r="BB369" t="s">
        <v>219</v>
      </c>
      <c r="BC369" t="s">
        <v>234</v>
      </c>
      <c r="BD369" s="12" t="s">
        <v>1297</v>
      </c>
      <c r="BE369" t="s">
        <v>304</v>
      </c>
      <c r="BF369" t="s">
        <v>1297</v>
      </c>
      <c r="BG369" t="s">
        <v>1297</v>
      </c>
      <c r="BH369" t="s">
        <v>305</v>
      </c>
      <c r="BI369" t="s">
        <v>357</v>
      </c>
      <c r="BJ369" t="s">
        <v>446</v>
      </c>
      <c r="BK369" t="s">
        <v>1297</v>
      </c>
      <c r="BL369" t="s">
        <v>229</v>
      </c>
      <c r="BM369" t="s">
        <v>219</v>
      </c>
      <c r="BN369" t="s">
        <v>360</v>
      </c>
      <c r="BO369" t="s">
        <v>219</v>
      </c>
      <c r="BP369" t="s">
        <v>219</v>
      </c>
      <c r="BQ369" t="s">
        <v>1297</v>
      </c>
      <c r="BR369" t="s">
        <v>240</v>
      </c>
      <c r="BS369" t="s">
        <v>1703</v>
      </c>
      <c r="BT369" t="s">
        <v>1703</v>
      </c>
      <c r="BU369" t="s">
        <v>219</v>
      </c>
      <c r="BV369" t="s">
        <v>241</v>
      </c>
      <c r="BW369" t="s">
        <v>220</v>
      </c>
      <c r="BX369" t="s">
        <v>219</v>
      </c>
      <c r="BY369">
        <v>801178675964</v>
      </c>
      <c r="BZ369" t="s">
        <v>242</v>
      </c>
      <c r="CA369" t="s">
        <v>1703</v>
      </c>
      <c r="CB369" s="14">
        <v>45176.2493334838</v>
      </c>
      <c r="CC369" t="s">
        <v>1703</v>
      </c>
      <c r="CD369" t="s">
        <v>1703</v>
      </c>
      <c r="CE369">
        <f>IFERROR(VLOOKUP(Table2[[#This Row],[Overall Rep Satisfaction]],$CS$2:$CV$21,2,FALSE),"")</f>
        <v>1</v>
      </c>
      <c r="CF369">
        <f>IFERROR(VLOOKUP(Table2[[#This Row],[Overall Rep Satisfaction]],$CS$2:$CV$21,3,FALSE),"")</f>
        <v>0</v>
      </c>
      <c r="CG369">
        <f>IFERROR(VLOOKUP(Table2[[#This Row],[Overall Rep Satisfaction]],$CS$2:$CV$21,4,FALSE),"")</f>
        <v>0</v>
      </c>
      <c r="CH369">
        <f>IFERROR(SUM(Table2[[#This Row],[Promoter]:[Detractor]],),"")</f>
        <v>1</v>
      </c>
      <c r="CI369" t="str">
        <f>TEXT(MONTH(Table2[[#This Row],[Survey Date]]),"##")&amp;" - "&amp;TEXT(Table2[[#This Row],[Survey Date]],"MMMM")</f>
        <v>9 - September</v>
      </c>
      <c r="CJ369" t="str">
        <f>TEXT(Table2[[#This Row],[Survey Date]],"DD-MMMM")</f>
        <v>06-September</v>
      </c>
      <c r="CK369" t="str">
        <f>"WK "&amp;WEEKNUM(Table2[[#This Row],[Survey Date]],1)</f>
        <v>WK 36</v>
      </c>
      <c r="CL369" t="str">
        <f>VLOOKUP(Table2[[#This Row],[ATTUID]],Roster!C:F,4,FALSE)</f>
        <v>Super 8</v>
      </c>
      <c r="CM369" t="str">
        <f>VLOOKUP(Table2[[#This Row],[ATTUID]],Roster!C:J,8,FALSE)</f>
        <v>agent 11</v>
      </c>
      <c r="CN369" t="str">
        <f>VLOOKUP(Table2[[#This Row],[ATTUID]],Roster!C:X,22,FALSE)</f>
        <v>Wave 11</v>
      </c>
      <c r="CO369">
        <f>IF(Table2[[#This Row],[Request Resolved]]="Yes",1,0)</f>
        <v>1</v>
      </c>
      <c r="CP369">
        <f>IF(Table2[[#This Row],[Request Resolved]]="No",1,0)</f>
        <v>0</v>
      </c>
    </row>
    <row r="370" spans="1:94" x14ac:dyDescent="0.25">
      <c r="A370" s="35">
        <v>53206</v>
      </c>
      <c r="B370" s="12" t="s">
        <v>1297</v>
      </c>
      <c r="C370" s="12" t="s">
        <v>1297</v>
      </c>
      <c r="D370" s="12" t="s">
        <v>1297</v>
      </c>
      <c r="E370" t="s">
        <v>1179</v>
      </c>
      <c r="F370" t="s">
        <v>1344</v>
      </c>
      <c r="G370" s="35">
        <v>288903</v>
      </c>
      <c r="H370" t="s">
        <v>219</v>
      </c>
      <c r="I370" s="35">
        <v>80287</v>
      </c>
      <c r="J370" t="s">
        <v>219</v>
      </c>
      <c r="K370" s="14">
        <v>45175.657638888901</v>
      </c>
      <c r="L370" s="14">
        <v>45174.502777777801</v>
      </c>
      <c r="M370" s="15" t="s">
        <v>220</v>
      </c>
      <c r="N370" s="15" t="s">
        <v>220</v>
      </c>
      <c r="O370" s="15" t="s">
        <v>220</v>
      </c>
      <c r="P370" s="15" t="s">
        <v>325</v>
      </c>
      <c r="Q370" s="15" t="s">
        <v>820</v>
      </c>
      <c r="R370" s="15" t="s">
        <v>219</v>
      </c>
      <c r="S370" s="15" t="s">
        <v>223</v>
      </c>
      <c r="T370" s="15" t="s">
        <v>221</v>
      </c>
      <c r="U370" s="15" t="s">
        <v>219</v>
      </c>
      <c r="V370" t="s">
        <v>280</v>
      </c>
      <c r="W370" t="s">
        <v>225</v>
      </c>
      <c r="X370" t="s">
        <v>280</v>
      </c>
      <c r="Y370" t="s">
        <v>225</v>
      </c>
      <c r="Z370" t="s">
        <v>226</v>
      </c>
      <c r="AA370" t="s">
        <v>219</v>
      </c>
      <c r="AB370" t="s">
        <v>226</v>
      </c>
      <c r="AC370" t="s">
        <v>219</v>
      </c>
      <c r="AD370" s="12" t="s">
        <v>1297</v>
      </c>
      <c r="AE370" t="s">
        <v>227</v>
      </c>
      <c r="AF370" s="12" t="s">
        <v>1297</v>
      </c>
      <c r="AG370" t="s">
        <v>1703</v>
      </c>
      <c r="AH370" t="s">
        <v>228</v>
      </c>
      <c r="AI370" s="12" t="s">
        <v>1297</v>
      </c>
      <c r="AJ370" s="12" t="s">
        <v>1297</v>
      </c>
      <c r="AK370" s="12" t="s">
        <v>1297</v>
      </c>
      <c r="AL370" s="12" t="s">
        <v>1297</v>
      </c>
      <c r="AM370" s="12" t="s">
        <v>1297</v>
      </c>
      <c r="AN370" t="s">
        <v>219</v>
      </c>
      <c r="AO370" t="s">
        <v>219</v>
      </c>
      <c r="AP370" t="s">
        <v>229</v>
      </c>
      <c r="AQ370" t="s">
        <v>230</v>
      </c>
      <c r="AR370" t="s">
        <v>231</v>
      </c>
      <c r="AS370" t="s">
        <v>232</v>
      </c>
      <c r="AT370" t="s">
        <v>229</v>
      </c>
      <c r="AU370" t="s">
        <v>233</v>
      </c>
      <c r="AV370" t="s">
        <v>2065</v>
      </c>
      <c r="AW370" t="s">
        <v>2367</v>
      </c>
      <c r="AX370" t="s">
        <v>1703</v>
      </c>
      <c r="AY370" t="s">
        <v>219</v>
      </c>
      <c r="AZ370" t="s">
        <v>219</v>
      </c>
      <c r="BA370" t="s">
        <v>219</v>
      </c>
      <c r="BB370" t="s">
        <v>219</v>
      </c>
      <c r="BC370" t="s">
        <v>234</v>
      </c>
      <c r="BD370" s="12" t="s">
        <v>1297</v>
      </c>
      <c r="BE370" t="s">
        <v>304</v>
      </c>
      <c r="BF370" t="s">
        <v>1297</v>
      </c>
      <c r="BG370" t="s">
        <v>1297</v>
      </c>
      <c r="BH370" t="s">
        <v>543</v>
      </c>
      <c r="BI370" t="s">
        <v>607</v>
      </c>
      <c r="BJ370" t="s">
        <v>743</v>
      </c>
      <c r="BK370" t="s">
        <v>1297</v>
      </c>
      <c r="BL370" t="s">
        <v>220</v>
      </c>
      <c r="BM370" t="s">
        <v>219</v>
      </c>
      <c r="BN370" t="s">
        <v>608</v>
      </c>
      <c r="BO370" t="s">
        <v>219</v>
      </c>
      <c r="BP370" t="s">
        <v>219</v>
      </c>
      <c r="BQ370" t="s">
        <v>1297</v>
      </c>
      <c r="BR370" t="s">
        <v>240</v>
      </c>
      <c r="BS370" t="s">
        <v>1703</v>
      </c>
      <c r="BT370" t="s">
        <v>1703</v>
      </c>
      <c r="BU370" t="s">
        <v>219</v>
      </c>
      <c r="BV370" t="s">
        <v>241</v>
      </c>
      <c r="BW370" t="s">
        <v>220</v>
      </c>
      <c r="BX370" t="s">
        <v>219</v>
      </c>
      <c r="BY370">
        <v>800724675569</v>
      </c>
      <c r="BZ370" t="s">
        <v>242</v>
      </c>
      <c r="CA370" t="s">
        <v>1703</v>
      </c>
      <c r="CB370" s="14">
        <v>45176.2493334838</v>
      </c>
      <c r="CC370" t="s">
        <v>1703</v>
      </c>
      <c r="CD370" t="s">
        <v>1703</v>
      </c>
      <c r="CE370">
        <f>IFERROR(VLOOKUP(Table2[[#This Row],[Overall Rep Satisfaction]],$CS$2:$CV$21,2,FALSE),"")</f>
        <v>1</v>
      </c>
      <c r="CF370">
        <f>IFERROR(VLOOKUP(Table2[[#This Row],[Overall Rep Satisfaction]],$CS$2:$CV$21,3,FALSE),"")</f>
        <v>0</v>
      </c>
      <c r="CG370">
        <f>IFERROR(VLOOKUP(Table2[[#This Row],[Overall Rep Satisfaction]],$CS$2:$CV$21,4,FALSE),"")</f>
        <v>0</v>
      </c>
      <c r="CH370">
        <f>IFERROR(SUM(Table2[[#This Row],[Promoter]:[Detractor]],),"")</f>
        <v>1</v>
      </c>
      <c r="CI370" t="str">
        <f>TEXT(MONTH(Table2[[#This Row],[Survey Date]]),"##")&amp;" - "&amp;TEXT(Table2[[#This Row],[Survey Date]],"MMMM")</f>
        <v>9 - September</v>
      </c>
      <c r="CJ370" t="str">
        <f>TEXT(Table2[[#This Row],[Survey Date]],"DD-MMMM")</f>
        <v>06-September</v>
      </c>
      <c r="CK370" t="str">
        <f>"WK "&amp;WEEKNUM(Table2[[#This Row],[Survey Date]],1)</f>
        <v>WK 36</v>
      </c>
      <c r="CL370" t="str">
        <f>VLOOKUP(Table2[[#This Row],[ATTUID]],Roster!C:F,4,FALSE)</f>
        <v>Super 8</v>
      </c>
      <c r="CM370" t="str">
        <f>VLOOKUP(Table2[[#This Row],[ATTUID]],Roster!C:J,8,FALSE)</f>
        <v>agent 47</v>
      </c>
      <c r="CN370" t="str">
        <f>VLOOKUP(Table2[[#This Row],[ATTUID]],Roster!C:X,22,FALSE)</f>
        <v>Wave 23</v>
      </c>
      <c r="CO370">
        <f>IF(Table2[[#This Row],[Request Resolved]]="Yes",1,0)</f>
        <v>1</v>
      </c>
      <c r="CP370">
        <f>IF(Table2[[#This Row],[Request Resolved]]="No",1,0)</f>
        <v>0</v>
      </c>
    </row>
    <row r="371" spans="1:94" x14ac:dyDescent="0.25">
      <c r="A371" s="35">
        <v>224206</v>
      </c>
      <c r="B371" s="12" t="s">
        <v>1297</v>
      </c>
      <c r="C371" s="12" t="s">
        <v>1297</v>
      </c>
      <c r="D371" s="12" t="s">
        <v>1297</v>
      </c>
      <c r="E371" t="s">
        <v>1145</v>
      </c>
      <c r="F371" t="s">
        <v>1310</v>
      </c>
      <c r="G371" s="35">
        <v>970432</v>
      </c>
      <c r="H371" t="s">
        <v>219</v>
      </c>
      <c r="I371" s="35">
        <v>952427</v>
      </c>
      <c r="J371" t="s">
        <v>219</v>
      </c>
      <c r="K371" s="14">
        <v>45175.660416666702</v>
      </c>
      <c r="L371" s="14">
        <v>45174.588194444397</v>
      </c>
      <c r="M371" s="15" t="s">
        <v>220</v>
      </c>
      <c r="N371" s="15" t="s">
        <v>220</v>
      </c>
      <c r="O371" s="15" t="s">
        <v>220</v>
      </c>
      <c r="P371" s="15" t="s">
        <v>223</v>
      </c>
      <c r="Q371" s="15" t="s">
        <v>219</v>
      </c>
      <c r="R371" s="15" t="s">
        <v>219</v>
      </c>
      <c r="S371" s="15" t="s">
        <v>223</v>
      </c>
      <c r="T371" s="15" t="s">
        <v>221</v>
      </c>
      <c r="U371" s="15" t="s">
        <v>219</v>
      </c>
      <c r="V371" t="s">
        <v>265</v>
      </c>
      <c r="W371" t="s">
        <v>225</v>
      </c>
      <c r="X371" t="s">
        <v>265</v>
      </c>
      <c r="Y371" t="s">
        <v>225</v>
      </c>
      <c r="Z371" t="s">
        <v>226</v>
      </c>
      <c r="AA371" t="s">
        <v>219</v>
      </c>
      <c r="AB371" t="s">
        <v>226</v>
      </c>
      <c r="AC371" t="s">
        <v>219</v>
      </c>
      <c r="AD371" s="12" t="s">
        <v>1297</v>
      </c>
      <c r="AE371" t="s">
        <v>227</v>
      </c>
      <c r="AF371" s="12" t="s">
        <v>1297</v>
      </c>
      <c r="AG371" t="s">
        <v>1703</v>
      </c>
      <c r="AH371" t="s">
        <v>228</v>
      </c>
      <c r="AI371" s="12" t="s">
        <v>1297</v>
      </c>
      <c r="AJ371" s="12" t="s">
        <v>1297</v>
      </c>
      <c r="AK371" s="12" t="s">
        <v>1297</v>
      </c>
      <c r="AL371" s="12" t="s">
        <v>1297</v>
      </c>
      <c r="AM371" s="12" t="s">
        <v>1297</v>
      </c>
      <c r="AN371" t="s">
        <v>219</v>
      </c>
      <c r="AO371" t="s">
        <v>219</v>
      </c>
      <c r="AP371" t="s">
        <v>229</v>
      </c>
      <c r="AQ371" t="s">
        <v>230</v>
      </c>
      <c r="AR371" t="s">
        <v>231</v>
      </c>
      <c r="AS371" t="s">
        <v>232</v>
      </c>
      <c r="AT371" t="s">
        <v>220</v>
      </c>
      <c r="AU371" t="s">
        <v>233</v>
      </c>
      <c r="AV371" t="s">
        <v>2066</v>
      </c>
      <c r="AW371" t="s">
        <v>2368</v>
      </c>
      <c r="AX371" t="s">
        <v>1703</v>
      </c>
      <c r="AY371" t="s">
        <v>219</v>
      </c>
      <c r="AZ371" t="s">
        <v>219</v>
      </c>
      <c r="BA371" t="s">
        <v>219</v>
      </c>
      <c r="BB371" t="s">
        <v>219</v>
      </c>
      <c r="BC371" t="s">
        <v>234</v>
      </c>
      <c r="BD371" s="12" t="s">
        <v>1297</v>
      </c>
      <c r="BE371" t="s">
        <v>267</v>
      </c>
      <c r="BF371" t="s">
        <v>1297</v>
      </c>
      <c r="BG371" t="s">
        <v>1297</v>
      </c>
      <c r="BH371" t="s">
        <v>260</v>
      </c>
      <c r="BI371" t="s">
        <v>268</v>
      </c>
      <c r="BJ371" t="s">
        <v>696</v>
      </c>
      <c r="BK371" t="s">
        <v>1297</v>
      </c>
      <c r="BL371" t="s">
        <v>229</v>
      </c>
      <c r="BM371" t="s">
        <v>219</v>
      </c>
      <c r="BN371" t="s">
        <v>270</v>
      </c>
      <c r="BO371" t="s">
        <v>219</v>
      </c>
      <c r="BP371" t="s">
        <v>219</v>
      </c>
      <c r="BQ371" t="s">
        <v>1297</v>
      </c>
      <c r="BR371" t="s">
        <v>240</v>
      </c>
      <c r="BS371" t="s">
        <v>1703</v>
      </c>
      <c r="BT371" t="s">
        <v>1703</v>
      </c>
      <c r="BU371" t="s">
        <v>219</v>
      </c>
      <c r="BV371" t="s">
        <v>241</v>
      </c>
      <c r="BW371" t="s">
        <v>220</v>
      </c>
      <c r="BX371" t="s">
        <v>219</v>
      </c>
      <c r="BY371">
        <v>790004925339</v>
      </c>
      <c r="BZ371" t="s">
        <v>242</v>
      </c>
      <c r="CA371" t="s">
        <v>1703</v>
      </c>
      <c r="CB371" s="14">
        <v>45177.246585763904</v>
      </c>
      <c r="CC371" t="s">
        <v>1703</v>
      </c>
      <c r="CD371" t="s">
        <v>1703</v>
      </c>
      <c r="CE371">
        <f>IFERROR(VLOOKUP(Table2[[#This Row],[Overall Rep Satisfaction]],$CS$2:$CV$21,2,FALSE),"")</f>
        <v>1</v>
      </c>
      <c r="CF371">
        <f>IFERROR(VLOOKUP(Table2[[#This Row],[Overall Rep Satisfaction]],$CS$2:$CV$21,3,FALSE),"")</f>
        <v>0</v>
      </c>
      <c r="CG371">
        <f>IFERROR(VLOOKUP(Table2[[#This Row],[Overall Rep Satisfaction]],$CS$2:$CV$21,4,FALSE),"")</f>
        <v>0</v>
      </c>
      <c r="CH371">
        <f>IFERROR(SUM(Table2[[#This Row],[Promoter]:[Detractor]],),"")</f>
        <v>1</v>
      </c>
      <c r="CI371" t="str">
        <f>TEXT(MONTH(Table2[[#This Row],[Survey Date]]),"##")&amp;" - "&amp;TEXT(Table2[[#This Row],[Survey Date]],"MMMM")</f>
        <v>9 - September</v>
      </c>
      <c r="CJ371" t="str">
        <f>TEXT(Table2[[#This Row],[Survey Date]],"DD-MMMM")</f>
        <v>06-September</v>
      </c>
      <c r="CK371" t="str">
        <f>"WK "&amp;WEEKNUM(Table2[[#This Row],[Survey Date]],1)</f>
        <v>WK 36</v>
      </c>
      <c r="CL371" t="str">
        <f>VLOOKUP(Table2[[#This Row],[ATTUID]],Roster!C:F,4,FALSE)</f>
        <v>Super 9</v>
      </c>
      <c r="CM371" t="str">
        <f>VLOOKUP(Table2[[#This Row],[ATTUID]],Roster!C:J,8,FALSE)</f>
        <v>agent 13</v>
      </c>
      <c r="CN371" t="str">
        <f>VLOOKUP(Table2[[#This Row],[ATTUID]],Roster!C:X,22,FALSE)</f>
        <v>Wave 12 B</v>
      </c>
      <c r="CO371">
        <f>IF(Table2[[#This Row],[Request Resolved]]="Yes",1,0)</f>
        <v>1</v>
      </c>
      <c r="CP371">
        <f>IF(Table2[[#This Row],[Request Resolved]]="No",1,0)</f>
        <v>0</v>
      </c>
    </row>
    <row r="372" spans="1:94" x14ac:dyDescent="0.25">
      <c r="A372" s="35">
        <v>74206</v>
      </c>
      <c r="B372" s="12" t="s">
        <v>1297</v>
      </c>
      <c r="C372" s="12" t="s">
        <v>1297</v>
      </c>
      <c r="D372" s="12" t="s">
        <v>1297</v>
      </c>
      <c r="E372" t="s">
        <v>1265</v>
      </c>
      <c r="F372" t="s">
        <v>1436</v>
      </c>
      <c r="G372" s="35">
        <v>370707</v>
      </c>
      <c r="H372" t="s">
        <v>219</v>
      </c>
      <c r="I372" s="35">
        <v>189436</v>
      </c>
      <c r="J372" t="s">
        <v>219</v>
      </c>
      <c r="K372" s="14">
        <v>45175.662499999999</v>
      </c>
      <c r="L372" s="14">
        <v>45174.711111111101</v>
      </c>
      <c r="M372" s="15" t="s">
        <v>220</v>
      </c>
      <c r="N372" s="15" t="s">
        <v>229</v>
      </c>
      <c r="O372" s="15" t="s">
        <v>220</v>
      </c>
      <c r="P372" s="15" t="s">
        <v>392</v>
      </c>
      <c r="Q372" s="15" t="s">
        <v>821</v>
      </c>
      <c r="R372" s="15" t="s">
        <v>219</v>
      </c>
      <c r="S372" s="15" t="s">
        <v>244</v>
      </c>
      <c r="T372" s="15" t="s">
        <v>316</v>
      </c>
      <c r="U372" s="15" t="s">
        <v>219</v>
      </c>
      <c r="V372" t="s">
        <v>290</v>
      </c>
      <c r="W372" t="s">
        <v>246</v>
      </c>
      <c r="X372" t="s">
        <v>290</v>
      </c>
      <c r="Y372" t="s">
        <v>246</v>
      </c>
      <c r="Z372" t="s">
        <v>317</v>
      </c>
      <c r="AA372" t="s">
        <v>219</v>
      </c>
      <c r="AB372" t="s">
        <v>317</v>
      </c>
      <c r="AC372" t="s">
        <v>219</v>
      </c>
      <c r="AD372" s="12" t="s">
        <v>1297</v>
      </c>
      <c r="AE372" t="s">
        <v>227</v>
      </c>
      <c r="AF372" s="12" t="s">
        <v>1297</v>
      </c>
      <c r="AG372" t="s">
        <v>1703</v>
      </c>
      <c r="AH372" t="s">
        <v>228</v>
      </c>
      <c r="AI372" s="12" t="s">
        <v>1297</v>
      </c>
      <c r="AJ372" s="12" t="s">
        <v>1297</v>
      </c>
      <c r="AK372" s="12" t="s">
        <v>1297</v>
      </c>
      <c r="AL372" s="12" t="s">
        <v>1297</v>
      </c>
      <c r="AM372" s="12" t="s">
        <v>1297</v>
      </c>
      <c r="AN372" t="s">
        <v>219</v>
      </c>
      <c r="AO372" t="s">
        <v>219</v>
      </c>
      <c r="AP372" t="s">
        <v>229</v>
      </c>
      <c r="AQ372" t="s">
        <v>230</v>
      </c>
      <c r="AR372" t="s">
        <v>420</v>
      </c>
      <c r="AS372" t="s">
        <v>421</v>
      </c>
      <c r="AT372" t="s">
        <v>220</v>
      </c>
      <c r="AU372" t="s">
        <v>233</v>
      </c>
      <c r="AV372" t="s">
        <v>2067</v>
      </c>
      <c r="AW372" t="s">
        <v>219</v>
      </c>
      <c r="AX372" t="s">
        <v>1703</v>
      </c>
      <c r="AY372" t="s">
        <v>219</v>
      </c>
      <c r="AZ372" t="s">
        <v>219</v>
      </c>
      <c r="BA372" t="s">
        <v>219</v>
      </c>
      <c r="BB372" t="s">
        <v>219</v>
      </c>
      <c r="BC372" t="s">
        <v>234</v>
      </c>
      <c r="BD372" s="12" t="s">
        <v>1297</v>
      </c>
      <c r="BE372" t="s">
        <v>304</v>
      </c>
      <c r="BF372" t="s">
        <v>1297</v>
      </c>
      <c r="BG372" t="s">
        <v>1297</v>
      </c>
      <c r="BH372" t="s">
        <v>236</v>
      </c>
      <c r="BI372" t="s">
        <v>515</v>
      </c>
      <c r="BJ372" t="s">
        <v>437</v>
      </c>
      <c r="BK372" t="s">
        <v>1297</v>
      </c>
      <c r="BL372" t="s">
        <v>229</v>
      </c>
      <c r="BM372" t="s">
        <v>219</v>
      </c>
      <c r="BN372" t="s">
        <v>467</v>
      </c>
      <c r="BO372" t="s">
        <v>219</v>
      </c>
      <c r="BP372" t="s">
        <v>219</v>
      </c>
      <c r="BQ372" t="s">
        <v>1297</v>
      </c>
      <c r="BR372" t="s">
        <v>253</v>
      </c>
      <c r="BS372" t="s">
        <v>1703</v>
      </c>
      <c r="BT372" t="s">
        <v>1703</v>
      </c>
      <c r="BU372" t="s">
        <v>219</v>
      </c>
      <c r="BV372" t="s">
        <v>241</v>
      </c>
      <c r="BW372" t="s">
        <v>220</v>
      </c>
      <c r="BX372" t="s">
        <v>219</v>
      </c>
      <c r="BY372">
        <v>790035164465</v>
      </c>
      <c r="BZ372" t="s">
        <v>242</v>
      </c>
      <c r="CA372" t="s">
        <v>1703</v>
      </c>
      <c r="CB372" s="14">
        <v>45176.2493334838</v>
      </c>
      <c r="CC372" t="s">
        <v>1703</v>
      </c>
      <c r="CD372" t="s">
        <v>1703</v>
      </c>
      <c r="CE372">
        <f>IFERROR(VLOOKUP(Table2[[#This Row],[Overall Rep Satisfaction]],$CS$2:$CV$21,2,FALSE),"")</f>
        <v>0</v>
      </c>
      <c r="CF372">
        <f>IFERROR(VLOOKUP(Table2[[#This Row],[Overall Rep Satisfaction]],$CS$2:$CV$21,3,FALSE),"")</f>
        <v>0</v>
      </c>
      <c r="CG372">
        <f>IFERROR(VLOOKUP(Table2[[#This Row],[Overall Rep Satisfaction]],$CS$2:$CV$21,4,FALSE),"")</f>
        <v>1</v>
      </c>
      <c r="CH372">
        <f>IFERROR(SUM(Table2[[#This Row],[Promoter]:[Detractor]],),"")</f>
        <v>1</v>
      </c>
      <c r="CI372" t="str">
        <f>TEXT(MONTH(Table2[[#This Row],[Survey Date]]),"##")&amp;" - "&amp;TEXT(Table2[[#This Row],[Survey Date]],"MMMM")</f>
        <v>9 - September</v>
      </c>
      <c r="CJ372" t="str">
        <f>TEXT(Table2[[#This Row],[Survey Date]],"DD-MMMM")</f>
        <v>06-September</v>
      </c>
      <c r="CK372" t="str">
        <f>"WK "&amp;WEEKNUM(Table2[[#This Row],[Survey Date]],1)</f>
        <v>WK 36</v>
      </c>
      <c r="CL372" t="str">
        <f>VLOOKUP(Table2[[#This Row],[ATTUID]],Roster!C:F,4,FALSE)</f>
        <v>Super 7</v>
      </c>
      <c r="CM372" t="str">
        <f>VLOOKUP(Table2[[#This Row],[ATTUID]],Roster!C:J,8,FALSE)</f>
        <v>agent 139</v>
      </c>
      <c r="CN372" t="str">
        <f>VLOOKUP(Table2[[#This Row],[ATTUID]],Roster!C:X,22,FALSE)</f>
        <v>Wave 31</v>
      </c>
      <c r="CO372">
        <f>IF(Table2[[#This Row],[Request Resolved]]="Yes",1,0)</f>
        <v>0</v>
      </c>
      <c r="CP372">
        <f>IF(Table2[[#This Row],[Request Resolved]]="No",1,0)</f>
        <v>1</v>
      </c>
    </row>
    <row r="373" spans="1:94" x14ac:dyDescent="0.25">
      <c r="A373" s="35">
        <v>234206</v>
      </c>
      <c r="B373" s="12" t="s">
        <v>1297</v>
      </c>
      <c r="C373" s="12" t="s">
        <v>1297</v>
      </c>
      <c r="D373" s="12" t="s">
        <v>1297</v>
      </c>
      <c r="E373" t="s">
        <v>1158</v>
      </c>
      <c r="F373" t="s">
        <v>1323</v>
      </c>
      <c r="G373" s="35">
        <v>523605</v>
      </c>
      <c r="H373" t="s">
        <v>219</v>
      </c>
      <c r="I373" s="35">
        <v>787199</v>
      </c>
      <c r="J373" t="s">
        <v>219</v>
      </c>
      <c r="K373" s="14">
        <v>45175.6743055556</v>
      </c>
      <c r="L373" s="14">
        <v>45174.543055555601</v>
      </c>
      <c r="M373" s="15" t="s">
        <v>220</v>
      </c>
      <c r="N373" s="15" t="s">
        <v>220</v>
      </c>
      <c r="O373" s="15" t="s">
        <v>220</v>
      </c>
      <c r="P373" s="15" t="s">
        <v>223</v>
      </c>
      <c r="Q373" s="15" t="s">
        <v>219</v>
      </c>
      <c r="R373" s="15" t="s">
        <v>219</v>
      </c>
      <c r="S373" s="15" t="s">
        <v>822</v>
      </c>
      <c r="T373" s="15" t="s">
        <v>823</v>
      </c>
      <c r="U373" s="15" t="s">
        <v>219</v>
      </c>
      <c r="V373" t="s">
        <v>265</v>
      </c>
      <c r="W373" t="s">
        <v>225</v>
      </c>
      <c r="X373" t="s">
        <v>265</v>
      </c>
      <c r="Y373" t="s">
        <v>225</v>
      </c>
      <c r="Z373" t="s">
        <v>226</v>
      </c>
      <c r="AA373" t="s">
        <v>219</v>
      </c>
      <c r="AB373" t="s">
        <v>226</v>
      </c>
      <c r="AC373" t="s">
        <v>219</v>
      </c>
      <c r="AD373" s="12" t="s">
        <v>1297</v>
      </c>
      <c r="AE373" t="s">
        <v>227</v>
      </c>
      <c r="AF373" s="12" t="s">
        <v>1297</v>
      </c>
      <c r="AG373" t="s">
        <v>1703</v>
      </c>
      <c r="AH373" t="s">
        <v>228</v>
      </c>
      <c r="AI373" s="12" t="s">
        <v>1297</v>
      </c>
      <c r="AJ373" s="12" t="s">
        <v>1297</v>
      </c>
      <c r="AK373" s="12" t="s">
        <v>1297</v>
      </c>
      <c r="AL373" s="12" t="s">
        <v>1297</v>
      </c>
      <c r="AM373" s="12" t="s">
        <v>1297</v>
      </c>
      <c r="AN373" t="s">
        <v>219</v>
      </c>
      <c r="AO373" t="s">
        <v>219</v>
      </c>
      <c r="AP373" t="s">
        <v>229</v>
      </c>
      <c r="AQ373" t="s">
        <v>230</v>
      </c>
      <c r="AR373" t="s">
        <v>247</v>
      </c>
      <c r="AS373" t="s">
        <v>824</v>
      </c>
      <c r="AT373" t="s">
        <v>220</v>
      </c>
      <c r="AU373" t="s">
        <v>233</v>
      </c>
      <c r="AV373" t="s">
        <v>2068</v>
      </c>
      <c r="AW373" t="s">
        <v>219</v>
      </c>
      <c r="AX373" t="s">
        <v>1703</v>
      </c>
      <c r="AY373" t="s">
        <v>219</v>
      </c>
      <c r="AZ373" t="s">
        <v>219</v>
      </c>
      <c r="BA373" t="s">
        <v>219</v>
      </c>
      <c r="BB373" t="s">
        <v>219</v>
      </c>
      <c r="BC373" t="s">
        <v>234</v>
      </c>
      <c r="BD373" s="12" t="s">
        <v>1297</v>
      </c>
      <c r="BE373" t="s">
        <v>235</v>
      </c>
      <c r="BF373" t="s">
        <v>1297</v>
      </c>
      <c r="BG373" t="s">
        <v>1297</v>
      </c>
      <c r="BH373" t="s">
        <v>236</v>
      </c>
      <c r="BI373" t="s">
        <v>372</v>
      </c>
      <c r="BJ373" t="s">
        <v>379</v>
      </c>
      <c r="BK373" t="s">
        <v>1297</v>
      </c>
      <c r="BL373" t="s">
        <v>229</v>
      </c>
      <c r="BM373" t="s">
        <v>219</v>
      </c>
      <c r="BN373" t="s">
        <v>239</v>
      </c>
      <c r="BO373" t="s">
        <v>219</v>
      </c>
      <c r="BP373" t="s">
        <v>219</v>
      </c>
      <c r="BQ373" t="s">
        <v>1297</v>
      </c>
      <c r="BR373" t="s">
        <v>240</v>
      </c>
      <c r="BS373" t="s">
        <v>1703</v>
      </c>
      <c r="BT373" t="s">
        <v>1703</v>
      </c>
      <c r="BU373" t="s">
        <v>219</v>
      </c>
      <c r="BV373" t="s">
        <v>241</v>
      </c>
      <c r="BW373" t="s">
        <v>220</v>
      </c>
      <c r="BX373" t="s">
        <v>219</v>
      </c>
      <c r="BY373" t="s">
        <v>219</v>
      </c>
      <c r="BZ373" t="s">
        <v>242</v>
      </c>
      <c r="CA373" t="s">
        <v>1703</v>
      </c>
      <c r="CB373" s="14">
        <v>45177.246585763904</v>
      </c>
      <c r="CC373" t="s">
        <v>1703</v>
      </c>
      <c r="CD373" t="s">
        <v>1703</v>
      </c>
      <c r="CE373">
        <f>IFERROR(VLOOKUP(Table2[[#This Row],[Overall Rep Satisfaction]],$CS$2:$CV$21,2,FALSE),"")</f>
        <v>1</v>
      </c>
      <c r="CF373">
        <f>IFERROR(VLOOKUP(Table2[[#This Row],[Overall Rep Satisfaction]],$CS$2:$CV$21,3,FALSE),"")</f>
        <v>0</v>
      </c>
      <c r="CG373">
        <f>IFERROR(VLOOKUP(Table2[[#This Row],[Overall Rep Satisfaction]],$CS$2:$CV$21,4,FALSE),"")</f>
        <v>0</v>
      </c>
      <c r="CH373">
        <f>IFERROR(SUM(Table2[[#This Row],[Promoter]:[Detractor]],),"")</f>
        <v>1</v>
      </c>
      <c r="CI373" t="str">
        <f>TEXT(MONTH(Table2[[#This Row],[Survey Date]]),"##")&amp;" - "&amp;TEXT(Table2[[#This Row],[Survey Date]],"MMMM")</f>
        <v>9 - September</v>
      </c>
      <c r="CJ373" t="str">
        <f>TEXT(Table2[[#This Row],[Survey Date]],"DD-MMMM")</f>
        <v>06-September</v>
      </c>
      <c r="CK373" t="str">
        <f>"WK "&amp;WEEKNUM(Table2[[#This Row],[Survey Date]],1)</f>
        <v>WK 36</v>
      </c>
      <c r="CL373" t="str">
        <f>VLOOKUP(Table2[[#This Row],[ATTUID]],Roster!C:F,4,FALSE)</f>
        <v>Super 8</v>
      </c>
      <c r="CM373" t="str">
        <f>VLOOKUP(Table2[[#This Row],[ATTUID]],Roster!C:J,8,FALSE)</f>
        <v>agent 26</v>
      </c>
      <c r="CN373" t="str">
        <f>VLOOKUP(Table2[[#This Row],[ATTUID]],Roster!C:X,22,FALSE)</f>
        <v>Wave 17</v>
      </c>
      <c r="CO373">
        <f>IF(Table2[[#This Row],[Request Resolved]]="Yes",1,0)</f>
        <v>1</v>
      </c>
      <c r="CP373">
        <f>IF(Table2[[#This Row],[Request Resolved]]="No",1,0)</f>
        <v>0</v>
      </c>
    </row>
    <row r="374" spans="1:94" x14ac:dyDescent="0.25">
      <c r="A374" s="35">
        <v>69206</v>
      </c>
      <c r="B374" s="12" t="s">
        <v>1297</v>
      </c>
      <c r="C374" s="12" t="s">
        <v>1297</v>
      </c>
      <c r="D374" s="12" t="s">
        <v>1297</v>
      </c>
      <c r="E374" t="s">
        <v>1236</v>
      </c>
      <c r="F374" t="s">
        <v>1405</v>
      </c>
      <c r="G374" s="35">
        <v>356510</v>
      </c>
      <c r="H374" t="s">
        <v>219</v>
      </c>
      <c r="I374" s="35">
        <v>273436</v>
      </c>
      <c r="J374" t="s">
        <v>219</v>
      </c>
      <c r="K374" s="14">
        <v>45175.675694444399</v>
      </c>
      <c r="L374" s="14">
        <v>45174.860416666699</v>
      </c>
      <c r="M374" s="15" t="s">
        <v>220</v>
      </c>
      <c r="N374" s="15" t="s">
        <v>220</v>
      </c>
      <c r="O374" s="15" t="s">
        <v>220</v>
      </c>
      <c r="P374" s="15" t="s">
        <v>255</v>
      </c>
      <c r="Q374" s="15" t="s">
        <v>825</v>
      </c>
      <c r="R374" s="15" t="s">
        <v>219</v>
      </c>
      <c r="S374" s="15" t="s">
        <v>223</v>
      </c>
      <c r="T374" s="15" t="s">
        <v>221</v>
      </c>
      <c r="U374" s="15" t="s">
        <v>219</v>
      </c>
      <c r="V374" t="s">
        <v>257</v>
      </c>
      <c r="W374" t="s">
        <v>225</v>
      </c>
      <c r="X374" t="s">
        <v>257</v>
      </c>
      <c r="Y374" t="s">
        <v>225</v>
      </c>
      <c r="Z374" t="s">
        <v>226</v>
      </c>
      <c r="AA374" t="s">
        <v>219</v>
      </c>
      <c r="AB374" t="s">
        <v>226</v>
      </c>
      <c r="AC374" t="s">
        <v>219</v>
      </c>
      <c r="AD374" s="12" t="s">
        <v>1297</v>
      </c>
      <c r="AE374" t="s">
        <v>227</v>
      </c>
      <c r="AF374" s="12" t="s">
        <v>1297</v>
      </c>
      <c r="AG374" t="s">
        <v>1703</v>
      </c>
      <c r="AH374" t="s">
        <v>228</v>
      </c>
      <c r="AI374" s="12" t="s">
        <v>1297</v>
      </c>
      <c r="AJ374" s="12" t="s">
        <v>1297</v>
      </c>
      <c r="AK374" s="12" t="s">
        <v>1297</v>
      </c>
      <c r="AL374" s="12" t="s">
        <v>1297</v>
      </c>
      <c r="AM374" s="12" t="s">
        <v>1297</v>
      </c>
      <c r="AN374" t="s">
        <v>219</v>
      </c>
      <c r="AO374" t="s">
        <v>219</v>
      </c>
      <c r="AP374" t="s">
        <v>229</v>
      </c>
      <c r="AQ374" t="s">
        <v>230</v>
      </c>
      <c r="AR374" t="s">
        <v>420</v>
      </c>
      <c r="AS374" t="s">
        <v>421</v>
      </c>
      <c r="AT374" t="s">
        <v>220</v>
      </c>
      <c r="AU374" t="s">
        <v>233</v>
      </c>
      <c r="AV374" t="s">
        <v>2069</v>
      </c>
      <c r="AW374" t="s">
        <v>219</v>
      </c>
      <c r="AX374" t="s">
        <v>1703</v>
      </c>
      <c r="AY374" t="s">
        <v>219</v>
      </c>
      <c r="AZ374" t="s">
        <v>219</v>
      </c>
      <c r="BA374" t="s">
        <v>219</v>
      </c>
      <c r="BB374" t="s">
        <v>219</v>
      </c>
      <c r="BC374" t="s">
        <v>234</v>
      </c>
      <c r="BD374" s="12" t="s">
        <v>1297</v>
      </c>
      <c r="BE374" t="s">
        <v>267</v>
      </c>
      <c r="BF374" t="s">
        <v>1297</v>
      </c>
      <c r="BG374" t="s">
        <v>1297</v>
      </c>
      <c r="BH374" t="s">
        <v>260</v>
      </c>
      <c r="BI374" t="s">
        <v>375</v>
      </c>
      <c r="BJ374" t="s">
        <v>437</v>
      </c>
      <c r="BK374" t="s">
        <v>1297</v>
      </c>
      <c r="BL374" t="s">
        <v>229</v>
      </c>
      <c r="BM374" t="s">
        <v>219</v>
      </c>
      <c r="BN374" t="s">
        <v>377</v>
      </c>
      <c r="BO374" t="s">
        <v>219</v>
      </c>
      <c r="BP374" t="s">
        <v>219</v>
      </c>
      <c r="BQ374" t="s">
        <v>1297</v>
      </c>
      <c r="BR374" t="s">
        <v>279</v>
      </c>
      <c r="BS374" t="s">
        <v>1703</v>
      </c>
      <c r="BT374" t="s">
        <v>1703</v>
      </c>
      <c r="BU374" t="s">
        <v>219</v>
      </c>
      <c r="BV374" t="s">
        <v>241</v>
      </c>
      <c r="BW374" t="s">
        <v>220</v>
      </c>
      <c r="BX374" t="s">
        <v>219</v>
      </c>
      <c r="BY374">
        <v>790586923585</v>
      </c>
      <c r="BZ374" t="s">
        <v>242</v>
      </c>
      <c r="CA374" t="s">
        <v>1703</v>
      </c>
      <c r="CB374" s="14">
        <v>45176.2493334838</v>
      </c>
      <c r="CC374" t="s">
        <v>1703</v>
      </c>
      <c r="CD374" t="s">
        <v>1703</v>
      </c>
      <c r="CE374">
        <f>IFERROR(VLOOKUP(Table2[[#This Row],[Overall Rep Satisfaction]],$CS$2:$CV$21,2,FALSE),"")</f>
        <v>1</v>
      </c>
      <c r="CF374">
        <f>IFERROR(VLOOKUP(Table2[[#This Row],[Overall Rep Satisfaction]],$CS$2:$CV$21,3,FALSE),"")</f>
        <v>0</v>
      </c>
      <c r="CG374">
        <f>IFERROR(VLOOKUP(Table2[[#This Row],[Overall Rep Satisfaction]],$CS$2:$CV$21,4,FALSE),"")</f>
        <v>0</v>
      </c>
      <c r="CH374">
        <f>IFERROR(SUM(Table2[[#This Row],[Promoter]:[Detractor]],),"")</f>
        <v>1</v>
      </c>
      <c r="CI374" t="str">
        <f>TEXT(MONTH(Table2[[#This Row],[Survey Date]]),"##")&amp;" - "&amp;TEXT(Table2[[#This Row],[Survey Date]],"MMMM")</f>
        <v>9 - September</v>
      </c>
      <c r="CJ374" t="str">
        <f>TEXT(Table2[[#This Row],[Survey Date]],"DD-MMMM")</f>
        <v>06-September</v>
      </c>
      <c r="CK374" t="str">
        <f>"WK "&amp;WEEKNUM(Table2[[#This Row],[Survey Date]],1)</f>
        <v>WK 36</v>
      </c>
      <c r="CL374" t="str">
        <f>VLOOKUP(Table2[[#This Row],[ATTUID]],Roster!C:F,4,FALSE)</f>
        <v>Super 5</v>
      </c>
      <c r="CM374" t="str">
        <f>VLOOKUP(Table2[[#This Row],[ATTUID]],Roster!C:J,8,FALSE)</f>
        <v>agent 108</v>
      </c>
      <c r="CN374" t="str">
        <f>VLOOKUP(Table2[[#This Row],[ATTUID]],Roster!C:X,22,FALSE)</f>
        <v>Wave 3</v>
      </c>
      <c r="CO374">
        <f>IF(Table2[[#This Row],[Request Resolved]]="Yes",1,0)</f>
        <v>1</v>
      </c>
      <c r="CP374">
        <f>IF(Table2[[#This Row],[Request Resolved]]="No",1,0)</f>
        <v>0</v>
      </c>
    </row>
    <row r="375" spans="1:94" ht="30" x14ac:dyDescent="0.25">
      <c r="A375" s="35">
        <v>612206</v>
      </c>
      <c r="B375" s="12" t="s">
        <v>1297</v>
      </c>
      <c r="C375" s="12" t="s">
        <v>1297</v>
      </c>
      <c r="D375" s="12" t="s">
        <v>1297</v>
      </c>
      <c r="E375" t="s">
        <v>1136</v>
      </c>
      <c r="F375" t="s">
        <v>1301</v>
      </c>
      <c r="G375" s="35">
        <v>277850</v>
      </c>
      <c r="H375" t="s">
        <v>219</v>
      </c>
      <c r="I375" s="35">
        <v>230523</v>
      </c>
      <c r="J375" t="s">
        <v>219</v>
      </c>
      <c r="K375" s="14">
        <v>45175.726388888899</v>
      </c>
      <c r="L375" s="14">
        <v>45174.4465277778</v>
      </c>
      <c r="M375" s="15" t="s">
        <v>220</v>
      </c>
      <c r="N375" s="15" t="s">
        <v>229</v>
      </c>
      <c r="O375" s="15" t="s">
        <v>220</v>
      </c>
      <c r="P375" s="15" t="s">
        <v>221</v>
      </c>
      <c r="Q375" s="15" t="s">
        <v>826</v>
      </c>
      <c r="R375" s="15" t="s">
        <v>229</v>
      </c>
      <c r="S375" s="15" t="s">
        <v>221</v>
      </c>
      <c r="T375" s="15" t="s">
        <v>316</v>
      </c>
      <c r="U375" s="15" t="s">
        <v>219</v>
      </c>
      <c r="V375" t="s">
        <v>224</v>
      </c>
      <c r="W375" t="s">
        <v>254</v>
      </c>
      <c r="X375" t="s">
        <v>224</v>
      </c>
      <c r="Y375" t="s">
        <v>254</v>
      </c>
      <c r="Z375" t="s">
        <v>317</v>
      </c>
      <c r="AA375" t="s">
        <v>219</v>
      </c>
      <c r="AB375" t="s">
        <v>317</v>
      </c>
      <c r="AC375" t="s">
        <v>219</v>
      </c>
      <c r="AD375" s="12" t="s">
        <v>1297</v>
      </c>
      <c r="AE375" t="s">
        <v>227</v>
      </c>
      <c r="AF375" s="12" t="s">
        <v>1297</v>
      </c>
      <c r="AG375" t="s">
        <v>1703</v>
      </c>
      <c r="AH375" t="s">
        <v>228</v>
      </c>
      <c r="AI375" s="12" t="s">
        <v>1297</v>
      </c>
      <c r="AJ375" s="12" t="s">
        <v>1297</v>
      </c>
      <c r="AK375" s="12" t="s">
        <v>1297</v>
      </c>
      <c r="AL375" s="12" t="s">
        <v>1297</v>
      </c>
      <c r="AM375" s="12" t="s">
        <v>1297</v>
      </c>
      <c r="AN375" t="s">
        <v>219</v>
      </c>
      <c r="AO375" t="s">
        <v>219</v>
      </c>
      <c r="AP375" t="s">
        <v>229</v>
      </c>
      <c r="AQ375" t="s">
        <v>230</v>
      </c>
      <c r="AR375" t="s">
        <v>273</v>
      </c>
      <c r="AS375" t="s">
        <v>294</v>
      </c>
      <c r="AT375" t="s">
        <v>220</v>
      </c>
      <c r="AU375" t="s">
        <v>233</v>
      </c>
      <c r="AV375" t="s">
        <v>2070</v>
      </c>
      <c r="AW375" t="s">
        <v>219</v>
      </c>
      <c r="AX375" t="s">
        <v>1703</v>
      </c>
      <c r="AY375" t="s">
        <v>219</v>
      </c>
      <c r="AZ375" t="s">
        <v>219</v>
      </c>
      <c r="BA375" t="s">
        <v>219</v>
      </c>
      <c r="BB375" t="s">
        <v>219</v>
      </c>
      <c r="BC375" t="s">
        <v>234</v>
      </c>
      <c r="BD375" s="12" t="s">
        <v>1297</v>
      </c>
      <c r="BE375" t="s">
        <v>267</v>
      </c>
      <c r="BF375" t="s">
        <v>1297</v>
      </c>
      <c r="BG375" t="s">
        <v>1297</v>
      </c>
      <c r="BH375" t="s">
        <v>305</v>
      </c>
      <c r="BI375" t="s">
        <v>365</v>
      </c>
      <c r="BJ375" t="s">
        <v>295</v>
      </c>
      <c r="BK375" t="s">
        <v>1297</v>
      </c>
      <c r="BL375" t="s">
        <v>229</v>
      </c>
      <c r="BM375" t="s">
        <v>219</v>
      </c>
      <c r="BN375" t="s">
        <v>598</v>
      </c>
      <c r="BO375" t="s">
        <v>219</v>
      </c>
      <c r="BP375" t="s">
        <v>219</v>
      </c>
      <c r="BQ375" t="s">
        <v>1297</v>
      </c>
      <c r="BR375" t="s">
        <v>240</v>
      </c>
      <c r="BS375" t="s">
        <v>1703</v>
      </c>
      <c r="BT375" t="s">
        <v>1703</v>
      </c>
      <c r="BU375" t="s">
        <v>219</v>
      </c>
      <c r="BV375" t="s">
        <v>241</v>
      </c>
      <c r="BW375" t="s">
        <v>220</v>
      </c>
      <c r="BX375" t="s">
        <v>219</v>
      </c>
      <c r="BY375">
        <v>800206385621</v>
      </c>
      <c r="BZ375" t="s">
        <v>242</v>
      </c>
      <c r="CA375" t="s">
        <v>1703</v>
      </c>
      <c r="CB375" s="14">
        <v>45176.2493334838</v>
      </c>
      <c r="CC375" t="s">
        <v>1703</v>
      </c>
      <c r="CD375" t="s">
        <v>1703</v>
      </c>
      <c r="CE375">
        <f>IFERROR(VLOOKUP(Table2[[#This Row],[Overall Rep Satisfaction]],$CS$2:$CV$21,2,FALSE),"")</f>
        <v>0</v>
      </c>
      <c r="CF375">
        <f>IFERROR(VLOOKUP(Table2[[#This Row],[Overall Rep Satisfaction]],$CS$2:$CV$21,3,FALSE),"")</f>
        <v>0</v>
      </c>
      <c r="CG375">
        <f>IFERROR(VLOOKUP(Table2[[#This Row],[Overall Rep Satisfaction]],$CS$2:$CV$21,4,FALSE),"")</f>
        <v>1</v>
      </c>
      <c r="CH375">
        <f>IFERROR(SUM(Table2[[#This Row],[Promoter]:[Detractor]],),"")</f>
        <v>1</v>
      </c>
      <c r="CI375" t="str">
        <f>TEXT(MONTH(Table2[[#This Row],[Survey Date]]),"##")&amp;" - "&amp;TEXT(Table2[[#This Row],[Survey Date]],"MMMM")</f>
        <v>9 - September</v>
      </c>
      <c r="CJ375" t="str">
        <f>TEXT(Table2[[#This Row],[Survey Date]],"DD-MMMM")</f>
        <v>06-September</v>
      </c>
      <c r="CK375" t="str">
        <f>"WK "&amp;WEEKNUM(Table2[[#This Row],[Survey Date]],1)</f>
        <v>WK 36</v>
      </c>
      <c r="CL375" t="str">
        <f>VLOOKUP(Table2[[#This Row],[ATTUID]],Roster!C:F,4,FALSE)</f>
        <v>Super 3</v>
      </c>
      <c r="CM375" t="str">
        <f>VLOOKUP(Table2[[#This Row],[ATTUID]],Roster!C:J,8,FALSE)</f>
        <v>agent 4</v>
      </c>
      <c r="CN375" t="str">
        <f>VLOOKUP(Table2[[#This Row],[ATTUID]],Roster!C:X,22,FALSE)</f>
        <v>Wave 10 A</v>
      </c>
      <c r="CO375">
        <f>IF(Table2[[#This Row],[Request Resolved]]="Yes",1,0)</f>
        <v>0</v>
      </c>
      <c r="CP375">
        <f>IF(Table2[[#This Row],[Request Resolved]]="No",1,0)</f>
        <v>1</v>
      </c>
    </row>
    <row r="376" spans="1:94" x14ac:dyDescent="0.25">
      <c r="A376" s="35">
        <v>417206</v>
      </c>
      <c r="B376" s="12" t="s">
        <v>1297</v>
      </c>
      <c r="C376" s="12" t="s">
        <v>1297</v>
      </c>
      <c r="D376" s="12" t="s">
        <v>1297</v>
      </c>
      <c r="E376" t="s">
        <v>1143</v>
      </c>
      <c r="F376" t="s">
        <v>1308</v>
      </c>
      <c r="G376" s="35">
        <v>358909</v>
      </c>
      <c r="H376" t="s">
        <v>219</v>
      </c>
      <c r="I376" s="35">
        <v>941337</v>
      </c>
      <c r="J376" t="s">
        <v>219</v>
      </c>
      <c r="K376" s="14">
        <v>45175.762499999997</v>
      </c>
      <c r="L376" s="14">
        <v>45174.744444444397</v>
      </c>
      <c r="M376" s="15" t="s">
        <v>220</v>
      </c>
      <c r="N376" s="15" t="s">
        <v>220</v>
      </c>
      <c r="O376" s="15" t="s">
        <v>220</v>
      </c>
      <c r="P376" s="15" t="s">
        <v>223</v>
      </c>
      <c r="Q376" s="15" t="s">
        <v>827</v>
      </c>
      <c r="R376" s="15" t="s">
        <v>219</v>
      </c>
      <c r="S376" s="15" t="s">
        <v>223</v>
      </c>
      <c r="T376" s="15" t="s">
        <v>221</v>
      </c>
      <c r="U376" s="15" t="s">
        <v>219</v>
      </c>
      <c r="V376" t="s">
        <v>265</v>
      </c>
      <c r="W376" t="s">
        <v>225</v>
      </c>
      <c r="X376" t="s">
        <v>265</v>
      </c>
      <c r="Y376" t="s">
        <v>225</v>
      </c>
      <c r="Z376" t="s">
        <v>226</v>
      </c>
      <c r="AA376" t="s">
        <v>219</v>
      </c>
      <c r="AB376" t="s">
        <v>226</v>
      </c>
      <c r="AC376" t="s">
        <v>219</v>
      </c>
      <c r="AD376" s="12" t="s">
        <v>1297</v>
      </c>
      <c r="AE376" t="s">
        <v>227</v>
      </c>
      <c r="AF376" s="12" t="s">
        <v>1297</v>
      </c>
      <c r="AG376" t="s">
        <v>1703</v>
      </c>
      <c r="AH376" t="s">
        <v>228</v>
      </c>
      <c r="AI376" s="12" t="s">
        <v>1297</v>
      </c>
      <c r="AJ376" s="12" t="s">
        <v>1297</v>
      </c>
      <c r="AK376" s="12" t="s">
        <v>1297</v>
      </c>
      <c r="AL376" s="12" t="s">
        <v>1297</v>
      </c>
      <c r="AM376" s="12" t="s">
        <v>1297</v>
      </c>
      <c r="AN376" t="s">
        <v>219</v>
      </c>
      <c r="AO376" t="s">
        <v>219</v>
      </c>
      <c r="AP376" t="s">
        <v>229</v>
      </c>
      <c r="AQ376" t="s">
        <v>230</v>
      </c>
      <c r="AR376" t="s">
        <v>420</v>
      </c>
      <c r="AS376" t="s">
        <v>421</v>
      </c>
      <c r="AT376" t="s">
        <v>220</v>
      </c>
      <c r="AU376" t="s">
        <v>233</v>
      </c>
      <c r="AV376" t="s">
        <v>2071</v>
      </c>
      <c r="AW376" t="s">
        <v>219</v>
      </c>
      <c r="AX376" t="s">
        <v>1703</v>
      </c>
      <c r="AY376" t="s">
        <v>219</v>
      </c>
      <c r="AZ376" t="s">
        <v>219</v>
      </c>
      <c r="BA376" t="s">
        <v>219</v>
      </c>
      <c r="BB376" t="s">
        <v>219</v>
      </c>
      <c r="BC376" t="s">
        <v>234</v>
      </c>
      <c r="BD376" s="12" t="s">
        <v>1297</v>
      </c>
      <c r="BE376" t="s">
        <v>259</v>
      </c>
      <c r="BF376" t="s">
        <v>1297</v>
      </c>
      <c r="BG376" t="s">
        <v>1297</v>
      </c>
      <c r="BH376" t="s">
        <v>305</v>
      </c>
      <c r="BI376" t="s">
        <v>357</v>
      </c>
      <c r="BJ376" t="s">
        <v>422</v>
      </c>
      <c r="BK376" t="s">
        <v>1297</v>
      </c>
      <c r="BL376" t="s">
        <v>229</v>
      </c>
      <c r="BM376" t="s">
        <v>219</v>
      </c>
      <c r="BN376" t="s">
        <v>360</v>
      </c>
      <c r="BO376" t="s">
        <v>219</v>
      </c>
      <c r="BP376" t="s">
        <v>219</v>
      </c>
      <c r="BQ376" t="s">
        <v>1297</v>
      </c>
      <c r="BR376" t="s">
        <v>240</v>
      </c>
      <c r="BS376" t="s">
        <v>1703</v>
      </c>
      <c r="BT376" t="s">
        <v>1703</v>
      </c>
      <c r="BU376" t="s">
        <v>219</v>
      </c>
      <c r="BV376" t="s">
        <v>241</v>
      </c>
      <c r="BW376" t="s">
        <v>220</v>
      </c>
      <c r="BX376" t="s">
        <v>219</v>
      </c>
      <c r="BY376">
        <v>790192823728</v>
      </c>
      <c r="BZ376" t="s">
        <v>242</v>
      </c>
      <c r="CA376" t="s">
        <v>1703</v>
      </c>
      <c r="CB376" s="14">
        <v>45176.2493334838</v>
      </c>
      <c r="CC376" t="s">
        <v>1703</v>
      </c>
      <c r="CD376" t="s">
        <v>1703</v>
      </c>
      <c r="CE376">
        <f>IFERROR(VLOOKUP(Table2[[#This Row],[Overall Rep Satisfaction]],$CS$2:$CV$21,2,FALSE),"")</f>
        <v>1</v>
      </c>
      <c r="CF376">
        <f>IFERROR(VLOOKUP(Table2[[#This Row],[Overall Rep Satisfaction]],$CS$2:$CV$21,3,FALSE),"")</f>
        <v>0</v>
      </c>
      <c r="CG376">
        <f>IFERROR(VLOOKUP(Table2[[#This Row],[Overall Rep Satisfaction]],$CS$2:$CV$21,4,FALSE),"")</f>
        <v>0</v>
      </c>
      <c r="CH376">
        <f>IFERROR(SUM(Table2[[#This Row],[Promoter]:[Detractor]],),"")</f>
        <v>1</v>
      </c>
      <c r="CI376" t="str">
        <f>TEXT(MONTH(Table2[[#This Row],[Survey Date]]),"##")&amp;" - "&amp;TEXT(Table2[[#This Row],[Survey Date]],"MMMM")</f>
        <v>9 - September</v>
      </c>
      <c r="CJ376" t="str">
        <f>TEXT(Table2[[#This Row],[Survey Date]],"DD-MMMM")</f>
        <v>06-September</v>
      </c>
      <c r="CK376" t="str">
        <f>"WK "&amp;WEEKNUM(Table2[[#This Row],[Survey Date]],1)</f>
        <v>WK 36</v>
      </c>
      <c r="CL376" t="str">
        <f>VLOOKUP(Table2[[#This Row],[ATTUID]],Roster!C:F,4,FALSE)</f>
        <v>Super 8</v>
      </c>
      <c r="CM376" t="str">
        <f>VLOOKUP(Table2[[#This Row],[ATTUID]],Roster!C:J,8,FALSE)</f>
        <v>agent 11</v>
      </c>
      <c r="CN376" t="str">
        <f>VLOOKUP(Table2[[#This Row],[ATTUID]],Roster!C:X,22,FALSE)</f>
        <v>Wave 11</v>
      </c>
      <c r="CO376">
        <f>IF(Table2[[#This Row],[Request Resolved]]="Yes",1,0)</f>
        <v>1</v>
      </c>
      <c r="CP376">
        <f>IF(Table2[[#This Row],[Request Resolved]]="No",1,0)</f>
        <v>0</v>
      </c>
    </row>
    <row r="377" spans="1:94" x14ac:dyDescent="0.25">
      <c r="A377" s="35">
        <v>664206</v>
      </c>
      <c r="B377" s="12" t="s">
        <v>1297</v>
      </c>
      <c r="C377" s="12" t="s">
        <v>1297</v>
      </c>
      <c r="D377" s="12" t="s">
        <v>1297</v>
      </c>
      <c r="E377" t="s">
        <v>1196</v>
      </c>
      <c r="F377" t="s">
        <v>1361</v>
      </c>
      <c r="G377" s="35">
        <v>218717</v>
      </c>
      <c r="H377" t="s">
        <v>219</v>
      </c>
      <c r="I377" s="35">
        <v>915464</v>
      </c>
      <c r="J377" t="s">
        <v>219</v>
      </c>
      <c r="K377" s="14">
        <v>45175.784027777801</v>
      </c>
      <c r="L377" s="14">
        <v>45174.8881944444</v>
      </c>
      <c r="M377" s="15" t="s">
        <v>220</v>
      </c>
      <c r="N377" s="15" t="s">
        <v>220</v>
      </c>
      <c r="O377" s="15" t="s">
        <v>220</v>
      </c>
      <c r="P377" s="15" t="s">
        <v>255</v>
      </c>
      <c r="Q377" s="15" t="s">
        <v>219</v>
      </c>
      <c r="R377" s="15" t="s">
        <v>219</v>
      </c>
      <c r="S377" s="15" t="s">
        <v>255</v>
      </c>
      <c r="T377" s="15" t="s">
        <v>229</v>
      </c>
      <c r="U377" s="15" t="s">
        <v>219</v>
      </c>
      <c r="V377" t="s">
        <v>257</v>
      </c>
      <c r="W377" t="s">
        <v>257</v>
      </c>
      <c r="X377" t="s">
        <v>257</v>
      </c>
      <c r="Y377" t="s">
        <v>257</v>
      </c>
      <c r="Z377" t="s">
        <v>219</v>
      </c>
      <c r="AA377" t="s">
        <v>219</v>
      </c>
      <c r="AB377" t="s">
        <v>219</v>
      </c>
      <c r="AC377" t="s">
        <v>219</v>
      </c>
      <c r="AD377" s="12" t="s">
        <v>1297</v>
      </c>
      <c r="AE377" t="s">
        <v>227</v>
      </c>
      <c r="AF377" s="12" t="s">
        <v>1297</v>
      </c>
      <c r="AG377" t="s">
        <v>1703</v>
      </c>
      <c r="AH377" t="s">
        <v>228</v>
      </c>
      <c r="AI377" s="12" t="s">
        <v>1297</v>
      </c>
      <c r="AJ377" s="12" t="s">
        <v>1297</v>
      </c>
      <c r="AK377" s="12" t="s">
        <v>1297</v>
      </c>
      <c r="AL377" s="12" t="s">
        <v>1297</v>
      </c>
      <c r="AM377" s="12" t="s">
        <v>1297</v>
      </c>
      <c r="AN377" t="s">
        <v>219</v>
      </c>
      <c r="AO377" t="s">
        <v>219</v>
      </c>
      <c r="AP377" t="s">
        <v>229</v>
      </c>
      <c r="AQ377" t="s">
        <v>230</v>
      </c>
      <c r="AR377" t="s">
        <v>247</v>
      </c>
      <c r="AS377" t="s">
        <v>298</v>
      </c>
      <c r="AT377" t="s">
        <v>229</v>
      </c>
      <c r="AU377" t="s">
        <v>233</v>
      </c>
      <c r="AV377" t="s">
        <v>2072</v>
      </c>
      <c r="AW377" t="s">
        <v>2368</v>
      </c>
      <c r="AX377" t="s">
        <v>1703</v>
      </c>
      <c r="AY377" t="s">
        <v>219</v>
      </c>
      <c r="AZ377" t="s">
        <v>219</v>
      </c>
      <c r="BA377" t="s">
        <v>219</v>
      </c>
      <c r="BB377" t="s">
        <v>219</v>
      </c>
      <c r="BC377" t="s">
        <v>234</v>
      </c>
      <c r="BD377" s="12" t="s">
        <v>1297</v>
      </c>
      <c r="BE377" t="s">
        <v>304</v>
      </c>
      <c r="BF377" t="s">
        <v>1297</v>
      </c>
      <c r="BG377" t="s">
        <v>1297</v>
      </c>
      <c r="BH377" t="s">
        <v>236</v>
      </c>
      <c r="BI377" t="s">
        <v>386</v>
      </c>
      <c r="BJ377" t="s">
        <v>307</v>
      </c>
      <c r="BK377" t="s">
        <v>1297</v>
      </c>
      <c r="BL377" t="s">
        <v>229</v>
      </c>
      <c r="BM377" t="s">
        <v>219</v>
      </c>
      <c r="BN377" t="s">
        <v>467</v>
      </c>
      <c r="BO377" t="s">
        <v>219</v>
      </c>
      <c r="BP377" t="s">
        <v>219</v>
      </c>
      <c r="BQ377" t="s">
        <v>1297</v>
      </c>
      <c r="BR377" t="s">
        <v>279</v>
      </c>
      <c r="BS377" t="s">
        <v>1703</v>
      </c>
      <c r="BT377" t="s">
        <v>1703</v>
      </c>
      <c r="BU377" t="s">
        <v>219</v>
      </c>
      <c r="BV377" t="s">
        <v>241</v>
      </c>
      <c r="BW377" t="s">
        <v>220</v>
      </c>
      <c r="BX377" t="s">
        <v>219</v>
      </c>
      <c r="BY377">
        <v>800210891342</v>
      </c>
      <c r="BZ377" t="s">
        <v>242</v>
      </c>
      <c r="CA377" t="s">
        <v>1703</v>
      </c>
      <c r="CB377" s="14">
        <v>45177.246585763904</v>
      </c>
      <c r="CC377" t="s">
        <v>1703</v>
      </c>
      <c r="CD377" t="s">
        <v>1703</v>
      </c>
      <c r="CE377">
        <f>IFERROR(VLOOKUP(Table2[[#This Row],[Overall Rep Satisfaction]],$CS$2:$CV$21,2,FALSE),"")</f>
        <v>0</v>
      </c>
      <c r="CF377">
        <f>IFERROR(VLOOKUP(Table2[[#This Row],[Overall Rep Satisfaction]],$CS$2:$CV$21,3,FALSE),"")</f>
        <v>1</v>
      </c>
      <c r="CG377">
        <f>IFERROR(VLOOKUP(Table2[[#This Row],[Overall Rep Satisfaction]],$CS$2:$CV$21,4,FALSE),"")</f>
        <v>0</v>
      </c>
      <c r="CH377">
        <f>IFERROR(SUM(Table2[[#This Row],[Promoter]:[Detractor]],),"")</f>
        <v>1</v>
      </c>
      <c r="CI377" t="str">
        <f>TEXT(MONTH(Table2[[#This Row],[Survey Date]]),"##")&amp;" - "&amp;TEXT(Table2[[#This Row],[Survey Date]],"MMMM")</f>
        <v>9 - September</v>
      </c>
      <c r="CJ377" t="str">
        <f>TEXT(Table2[[#This Row],[Survey Date]],"DD-MMMM")</f>
        <v>06-September</v>
      </c>
      <c r="CK377" t="str">
        <f>"WK "&amp;WEEKNUM(Table2[[#This Row],[Survey Date]],1)</f>
        <v>WK 36</v>
      </c>
      <c r="CL377" t="str">
        <f>VLOOKUP(Table2[[#This Row],[ATTUID]],Roster!C:F,4,FALSE)</f>
        <v>Super 9</v>
      </c>
      <c r="CM377" t="str">
        <f>VLOOKUP(Table2[[#This Row],[ATTUID]],Roster!C:J,8,FALSE)</f>
        <v>agent 64</v>
      </c>
      <c r="CN377" t="str">
        <f>VLOOKUP(Table2[[#This Row],[ATTUID]],Roster!C:X,22,FALSE)</f>
        <v>Wave 25</v>
      </c>
      <c r="CO377">
        <f>IF(Table2[[#This Row],[Request Resolved]]="Yes",1,0)</f>
        <v>0</v>
      </c>
      <c r="CP377">
        <f>IF(Table2[[#This Row],[Request Resolved]]="No",1,0)</f>
        <v>0</v>
      </c>
    </row>
    <row r="378" spans="1:94" x14ac:dyDescent="0.25">
      <c r="A378" s="35">
        <v>979206</v>
      </c>
      <c r="B378" s="12" t="s">
        <v>1297</v>
      </c>
      <c r="C378" s="12" t="s">
        <v>1297</v>
      </c>
      <c r="D378" s="12" t="s">
        <v>1297</v>
      </c>
      <c r="E378" t="s">
        <v>1274</v>
      </c>
      <c r="F378" t="s">
        <v>1451</v>
      </c>
      <c r="G378" s="35">
        <v>33316</v>
      </c>
      <c r="H378" t="s">
        <v>219</v>
      </c>
      <c r="I378" s="35">
        <v>124276</v>
      </c>
      <c r="J378" t="s">
        <v>219</v>
      </c>
      <c r="K378" s="14">
        <v>45175.805555555598</v>
      </c>
      <c r="L378" s="14">
        <v>45174.747222222199</v>
      </c>
      <c r="M378" s="15" t="s">
        <v>220</v>
      </c>
      <c r="N378" s="15" t="s">
        <v>220</v>
      </c>
      <c r="O378" s="15" t="s">
        <v>220</v>
      </c>
      <c r="P378" s="15" t="s">
        <v>223</v>
      </c>
      <c r="Q378" s="15" t="s">
        <v>828</v>
      </c>
      <c r="R378" s="15" t="s">
        <v>219</v>
      </c>
      <c r="S378" s="15" t="s">
        <v>223</v>
      </c>
      <c r="T378" s="15" t="s">
        <v>221</v>
      </c>
      <c r="U378" s="15" t="s">
        <v>219</v>
      </c>
      <c r="V378" t="s">
        <v>265</v>
      </c>
      <c r="W378" t="s">
        <v>225</v>
      </c>
      <c r="X378" t="s">
        <v>265</v>
      </c>
      <c r="Y378" t="s">
        <v>225</v>
      </c>
      <c r="Z378" t="s">
        <v>226</v>
      </c>
      <c r="AA378" t="s">
        <v>219</v>
      </c>
      <c r="AB378" t="s">
        <v>226</v>
      </c>
      <c r="AC378" t="s">
        <v>219</v>
      </c>
      <c r="AD378" s="12" t="s">
        <v>1297</v>
      </c>
      <c r="AE378" t="s">
        <v>227</v>
      </c>
      <c r="AF378" s="12" t="s">
        <v>1297</v>
      </c>
      <c r="AG378" t="s">
        <v>1703</v>
      </c>
      <c r="AH378" t="s">
        <v>228</v>
      </c>
      <c r="AI378" s="12" t="s">
        <v>1297</v>
      </c>
      <c r="AJ378" s="12" t="s">
        <v>1297</v>
      </c>
      <c r="AK378" s="12" t="s">
        <v>1297</v>
      </c>
      <c r="AL378" s="12" t="s">
        <v>1297</v>
      </c>
      <c r="AM378" s="12" t="s">
        <v>1297</v>
      </c>
      <c r="AN378" t="s">
        <v>219</v>
      </c>
      <c r="AO378" t="s">
        <v>219</v>
      </c>
      <c r="AP378" t="s">
        <v>229</v>
      </c>
      <c r="AQ378" t="s">
        <v>230</v>
      </c>
      <c r="AR378" t="s">
        <v>231</v>
      </c>
      <c r="AS378" t="s">
        <v>374</v>
      </c>
      <c r="AT378" t="s">
        <v>220</v>
      </c>
      <c r="AU378" t="s">
        <v>233</v>
      </c>
      <c r="AV378" t="s">
        <v>2073</v>
      </c>
      <c r="AW378" t="s">
        <v>219</v>
      </c>
      <c r="AX378" t="s">
        <v>1703</v>
      </c>
      <c r="AY378" t="s">
        <v>219</v>
      </c>
      <c r="AZ378" t="s">
        <v>219</v>
      </c>
      <c r="BA378" t="s">
        <v>219</v>
      </c>
      <c r="BB378" t="s">
        <v>219</v>
      </c>
      <c r="BC378" t="s">
        <v>234</v>
      </c>
      <c r="BD378" s="12" t="s">
        <v>1297</v>
      </c>
      <c r="BE378" t="s">
        <v>304</v>
      </c>
      <c r="BF378" t="s">
        <v>1297</v>
      </c>
      <c r="BG378" t="s">
        <v>1297</v>
      </c>
      <c r="BH378" t="s">
        <v>300</v>
      </c>
      <c r="BI378" t="s">
        <v>301</v>
      </c>
      <c r="BJ378" t="s">
        <v>376</v>
      </c>
      <c r="BK378" t="s">
        <v>1297</v>
      </c>
      <c r="BL378" t="s">
        <v>229</v>
      </c>
      <c r="BM378" t="s">
        <v>219</v>
      </c>
      <c r="BN378" t="s">
        <v>829</v>
      </c>
      <c r="BO378" t="s">
        <v>219</v>
      </c>
      <c r="BP378" t="s">
        <v>219</v>
      </c>
      <c r="BQ378" t="s">
        <v>1297</v>
      </c>
      <c r="BR378" t="s">
        <v>240</v>
      </c>
      <c r="BS378" t="s">
        <v>1703</v>
      </c>
      <c r="BT378" t="s">
        <v>1703</v>
      </c>
      <c r="BU378" t="s">
        <v>219</v>
      </c>
      <c r="BV378" t="s">
        <v>241</v>
      </c>
      <c r="BW378" t="s">
        <v>220</v>
      </c>
      <c r="BX378" t="s">
        <v>219</v>
      </c>
      <c r="BY378">
        <v>790469363441</v>
      </c>
      <c r="BZ378" t="s">
        <v>242</v>
      </c>
      <c r="CA378" t="s">
        <v>1703</v>
      </c>
      <c r="CB378" s="14">
        <v>45176.2493334838</v>
      </c>
      <c r="CC378" t="s">
        <v>1703</v>
      </c>
      <c r="CD378" t="s">
        <v>1703</v>
      </c>
      <c r="CE378">
        <f>IFERROR(VLOOKUP(Table2[[#This Row],[Overall Rep Satisfaction]],$CS$2:$CV$21,2,FALSE),"")</f>
        <v>1</v>
      </c>
      <c r="CF378">
        <f>IFERROR(VLOOKUP(Table2[[#This Row],[Overall Rep Satisfaction]],$CS$2:$CV$21,3,FALSE),"")</f>
        <v>0</v>
      </c>
      <c r="CG378">
        <f>IFERROR(VLOOKUP(Table2[[#This Row],[Overall Rep Satisfaction]],$CS$2:$CV$21,4,FALSE),"")</f>
        <v>0</v>
      </c>
      <c r="CH378">
        <f>IFERROR(SUM(Table2[[#This Row],[Promoter]:[Detractor]],),"")</f>
        <v>1</v>
      </c>
      <c r="CI378" t="str">
        <f>TEXT(MONTH(Table2[[#This Row],[Survey Date]]),"##")&amp;" - "&amp;TEXT(Table2[[#This Row],[Survey Date]],"MMMM")</f>
        <v>9 - September</v>
      </c>
      <c r="CJ378" t="str">
        <f>TEXT(Table2[[#This Row],[Survey Date]],"DD-MMMM")</f>
        <v>06-September</v>
      </c>
      <c r="CK378" t="str">
        <f>"WK "&amp;WEEKNUM(Table2[[#This Row],[Survey Date]],1)</f>
        <v>WK 36</v>
      </c>
      <c r="CL378" t="str">
        <f>VLOOKUP(Table2[[#This Row],[ATTUID]],Roster!C:F,4,FALSE)</f>
        <v>Super 3</v>
      </c>
      <c r="CM378" t="str">
        <f>VLOOKUP(Table2[[#This Row],[ATTUID]],Roster!C:J,8,FALSE)</f>
        <v>agent 151</v>
      </c>
      <c r="CN378" t="str">
        <f>VLOOKUP(Table2[[#This Row],[ATTUID]],Roster!C:X,22,FALSE)</f>
        <v>Wave 4</v>
      </c>
      <c r="CO378">
        <f>IF(Table2[[#This Row],[Request Resolved]]="Yes",1,0)</f>
        <v>1</v>
      </c>
      <c r="CP378">
        <f>IF(Table2[[#This Row],[Request Resolved]]="No",1,0)</f>
        <v>0</v>
      </c>
    </row>
    <row r="379" spans="1:94" x14ac:dyDescent="0.25">
      <c r="A379" s="35">
        <v>569206</v>
      </c>
      <c r="B379" s="12" t="s">
        <v>1297</v>
      </c>
      <c r="C379" s="12" t="s">
        <v>1297</v>
      </c>
      <c r="D379" s="12" t="s">
        <v>1297</v>
      </c>
      <c r="E379" t="s">
        <v>1202</v>
      </c>
      <c r="F379" t="s">
        <v>1368</v>
      </c>
      <c r="G379" s="35">
        <v>980610</v>
      </c>
      <c r="H379" t="s">
        <v>219</v>
      </c>
      <c r="I379" s="35">
        <v>804464</v>
      </c>
      <c r="J379" t="s">
        <v>219</v>
      </c>
      <c r="K379" s="14">
        <v>45176</v>
      </c>
      <c r="L379" s="14">
        <v>45174.699305555601</v>
      </c>
      <c r="M379" s="15" t="s">
        <v>220</v>
      </c>
      <c r="N379" s="15" t="s">
        <v>229</v>
      </c>
      <c r="O379" s="15" t="s">
        <v>220</v>
      </c>
      <c r="P379" s="15" t="s">
        <v>221</v>
      </c>
      <c r="Q379" s="15" t="s">
        <v>219</v>
      </c>
      <c r="R379" s="15" t="s">
        <v>229</v>
      </c>
      <c r="S379" s="15" t="s">
        <v>221</v>
      </c>
      <c r="T379" s="15" t="s">
        <v>316</v>
      </c>
      <c r="U379" s="15" t="s">
        <v>219</v>
      </c>
      <c r="V379" t="s">
        <v>224</v>
      </c>
      <c r="W379" t="s">
        <v>254</v>
      </c>
      <c r="X379" t="s">
        <v>224</v>
      </c>
      <c r="Y379" t="s">
        <v>254</v>
      </c>
      <c r="Z379" t="s">
        <v>317</v>
      </c>
      <c r="AA379" t="s">
        <v>219</v>
      </c>
      <c r="AB379" t="s">
        <v>317</v>
      </c>
      <c r="AC379" t="s">
        <v>219</v>
      </c>
      <c r="AD379" s="12" t="s">
        <v>1297</v>
      </c>
      <c r="AE379" t="s">
        <v>227</v>
      </c>
      <c r="AF379" s="12" t="s">
        <v>1297</v>
      </c>
      <c r="AG379" t="s">
        <v>1703</v>
      </c>
      <c r="AH379" t="s">
        <v>228</v>
      </c>
      <c r="AI379" s="12" t="s">
        <v>1297</v>
      </c>
      <c r="AJ379" s="12" t="s">
        <v>1297</v>
      </c>
      <c r="AK379" s="12" t="s">
        <v>1297</v>
      </c>
      <c r="AL379" s="12" t="s">
        <v>1297</v>
      </c>
      <c r="AM379" s="12" t="s">
        <v>1297</v>
      </c>
      <c r="AN379" t="s">
        <v>219</v>
      </c>
      <c r="AO379" t="s">
        <v>219</v>
      </c>
      <c r="AP379" t="s">
        <v>229</v>
      </c>
      <c r="AQ379" t="s">
        <v>230</v>
      </c>
      <c r="AR379" t="s">
        <v>247</v>
      </c>
      <c r="AS379" t="s">
        <v>298</v>
      </c>
      <c r="AT379" t="s">
        <v>220</v>
      </c>
      <c r="AU379" t="s">
        <v>233</v>
      </c>
      <c r="AV379" t="s">
        <v>2074</v>
      </c>
      <c r="AW379" t="s">
        <v>2368</v>
      </c>
      <c r="AX379" t="s">
        <v>1703</v>
      </c>
      <c r="AY379" t="s">
        <v>219</v>
      </c>
      <c r="AZ379" t="s">
        <v>219</v>
      </c>
      <c r="BA379" t="s">
        <v>219</v>
      </c>
      <c r="BB379" t="s">
        <v>219</v>
      </c>
      <c r="BC379" t="s">
        <v>234</v>
      </c>
      <c r="BD379" s="12" t="s">
        <v>1297</v>
      </c>
      <c r="BE379" t="s">
        <v>267</v>
      </c>
      <c r="BF379" t="s">
        <v>1297</v>
      </c>
      <c r="BG379" t="s">
        <v>1297</v>
      </c>
      <c r="BH379" t="s">
        <v>458</v>
      </c>
      <c r="BI379" t="s">
        <v>830</v>
      </c>
      <c r="BJ379" t="s">
        <v>307</v>
      </c>
      <c r="BK379" t="s">
        <v>1297</v>
      </c>
      <c r="BL379" t="s">
        <v>229</v>
      </c>
      <c r="BM379" t="s">
        <v>219</v>
      </c>
      <c r="BN379" t="s">
        <v>831</v>
      </c>
      <c r="BO379" t="s">
        <v>219</v>
      </c>
      <c r="BP379" t="s">
        <v>219</v>
      </c>
      <c r="BQ379" t="s">
        <v>1297</v>
      </c>
      <c r="BR379" t="s">
        <v>279</v>
      </c>
      <c r="BS379" t="s">
        <v>1703</v>
      </c>
      <c r="BT379" t="s">
        <v>1703</v>
      </c>
      <c r="BU379" t="s">
        <v>219</v>
      </c>
      <c r="BV379" t="s">
        <v>241</v>
      </c>
      <c r="BW379" t="s">
        <v>220</v>
      </c>
      <c r="BX379" t="s">
        <v>219</v>
      </c>
      <c r="BY379">
        <v>790431081033</v>
      </c>
      <c r="BZ379" t="s">
        <v>242</v>
      </c>
      <c r="CA379" t="s">
        <v>1703</v>
      </c>
      <c r="CB379" s="14">
        <v>45177.246585763904</v>
      </c>
      <c r="CC379" t="s">
        <v>1703</v>
      </c>
      <c r="CD379" t="s">
        <v>1703</v>
      </c>
      <c r="CE379">
        <f>IFERROR(VLOOKUP(Table2[[#This Row],[Overall Rep Satisfaction]],$CS$2:$CV$21,2,FALSE),"")</f>
        <v>0</v>
      </c>
      <c r="CF379">
        <f>IFERROR(VLOOKUP(Table2[[#This Row],[Overall Rep Satisfaction]],$CS$2:$CV$21,3,FALSE),"")</f>
        <v>0</v>
      </c>
      <c r="CG379">
        <f>IFERROR(VLOOKUP(Table2[[#This Row],[Overall Rep Satisfaction]],$CS$2:$CV$21,4,FALSE),"")</f>
        <v>1</v>
      </c>
      <c r="CH379">
        <f>IFERROR(SUM(Table2[[#This Row],[Promoter]:[Detractor]],),"")</f>
        <v>1</v>
      </c>
      <c r="CI379" t="str">
        <f>TEXT(MONTH(Table2[[#This Row],[Survey Date]]),"##")&amp;" - "&amp;TEXT(Table2[[#This Row],[Survey Date]],"MMMM")</f>
        <v>9 - September</v>
      </c>
      <c r="CJ379" t="str">
        <f>TEXT(Table2[[#This Row],[Survey Date]],"DD-MMMM")</f>
        <v>07-September</v>
      </c>
      <c r="CK379" t="str">
        <f>"WK "&amp;WEEKNUM(Table2[[#This Row],[Survey Date]],1)</f>
        <v>WK 36</v>
      </c>
      <c r="CL379" t="str">
        <f>VLOOKUP(Table2[[#This Row],[ATTUID]],Roster!C:F,4,FALSE)</f>
        <v>Super 8</v>
      </c>
      <c r="CM379" t="str">
        <f>VLOOKUP(Table2[[#This Row],[ATTUID]],Roster!C:J,8,FALSE)</f>
        <v>agent 71</v>
      </c>
      <c r="CN379" t="str">
        <f>VLOOKUP(Table2[[#This Row],[ATTUID]],Roster!C:X,22,FALSE)</f>
        <v>Wave 26</v>
      </c>
      <c r="CO379">
        <f>IF(Table2[[#This Row],[Request Resolved]]="Yes",1,0)</f>
        <v>0</v>
      </c>
      <c r="CP379">
        <f>IF(Table2[[#This Row],[Request Resolved]]="No",1,0)</f>
        <v>1</v>
      </c>
    </row>
    <row r="380" spans="1:94" x14ac:dyDescent="0.25">
      <c r="A380" s="35">
        <v>560206</v>
      </c>
      <c r="B380" s="12" t="s">
        <v>1297</v>
      </c>
      <c r="C380" s="12" t="s">
        <v>1297</v>
      </c>
      <c r="D380" s="12" t="s">
        <v>1297</v>
      </c>
      <c r="E380" t="s">
        <v>1219</v>
      </c>
      <c r="F380" t="s">
        <v>1391</v>
      </c>
      <c r="G380" s="35">
        <v>758574</v>
      </c>
      <c r="H380" t="s">
        <v>219</v>
      </c>
      <c r="I380" s="35">
        <v>225243</v>
      </c>
      <c r="J380" t="s">
        <v>219</v>
      </c>
      <c r="K380" s="14">
        <v>45176.0847222222</v>
      </c>
      <c r="L380" s="14">
        <v>45174.480555555601</v>
      </c>
      <c r="M380" s="15" t="s">
        <v>220</v>
      </c>
      <c r="N380" s="15" t="s">
        <v>220</v>
      </c>
      <c r="O380" s="15" t="s">
        <v>220</v>
      </c>
      <c r="P380" s="15" t="s">
        <v>223</v>
      </c>
      <c r="Q380" s="15" t="s">
        <v>832</v>
      </c>
      <c r="R380" s="15" t="s">
        <v>219</v>
      </c>
      <c r="S380" s="15" t="s">
        <v>223</v>
      </c>
      <c r="T380" s="15" t="s">
        <v>221</v>
      </c>
      <c r="U380" s="15" t="s">
        <v>219</v>
      </c>
      <c r="V380" t="s">
        <v>265</v>
      </c>
      <c r="W380" t="s">
        <v>225</v>
      </c>
      <c r="X380" t="s">
        <v>265</v>
      </c>
      <c r="Y380" t="s">
        <v>225</v>
      </c>
      <c r="Z380" t="s">
        <v>226</v>
      </c>
      <c r="AA380" t="s">
        <v>219</v>
      </c>
      <c r="AB380" t="s">
        <v>226</v>
      </c>
      <c r="AC380" t="s">
        <v>219</v>
      </c>
      <c r="AD380" s="12" t="s">
        <v>1297</v>
      </c>
      <c r="AE380" t="s">
        <v>227</v>
      </c>
      <c r="AF380" s="12" t="s">
        <v>1297</v>
      </c>
      <c r="AG380" t="s">
        <v>1703</v>
      </c>
      <c r="AH380" t="s">
        <v>228</v>
      </c>
      <c r="AI380" s="12" t="s">
        <v>1297</v>
      </c>
      <c r="AJ380" s="12" t="s">
        <v>1297</v>
      </c>
      <c r="AK380" s="12" t="s">
        <v>1297</v>
      </c>
      <c r="AL380" s="12" t="s">
        <v>1297</v>
      </c>
      <c r="AM380" s="12" t="s">
        <v>1297</v>
      </c>
      <c r="AN380" t="s">
        <v>219</v>
      </c>
      <c r="AO380" t="s">
        <v>219</v>
      </c>
      <c r="AP380" t="s">
        <v>229</v>
      </c>
      <c r="AQ380" t="s">
        <v>230</v>
      </c>
      <c r="AR380" t="s">
        <v>281</v>
      </c>
      <c r="AS380" t="s">
        <v>282</v>
      </c>
      <c r="AT380" t="s">
        <v>220</v>
      </c>
      <c r="AU380" t="s">
        <v>233</v>
      </c>
      <c r="AV380" t="s">
        <v>2075</v>
      </c>
      <c r="AW380" t="s">
        <v>219</v>
      </c>
      <c r="AX380" t="s">
        <v>1703</v>
      </c>
      <c r="AY380" t="s">
        <v>219</v>
      </c>
      <c r="AZ380" t="s">
        <v>219</v>
      </c>
      <c r="BA380" t="s">
        <v>219</v>
      </c>
      <c r="BB380" t="s">
        <v>219</v>
      </c>
      <c r="BC380" t="s">
        <v>234</v>
      </c>
      <c r="BD380" s="12" t="s">
        <v>1297</v>
      </c>
      <c r="BE380" t="s">
        <v>304</v>
      </c>
      <c r="BF380" t="s">
        <v>1297</v>
      </c>
      <c r="BG380" t="s">
        <v>1297</v>
      </c>
      <c r="BH380" t="s">
        <v>344</v>
      </c>
      <c r="BI380" t="s">
        <v>345</v>
      </c>
      <c r="BJ380" t="s">
        <v>288</v>
      </c>
      <c r="BK380" t="s">
        <v>1297</v>
      </c>
      <c r="BL380" t="s">
        <v>229</v>
      </c>
      <c r="BM380" t="s">
        <v>219</v>
      </c>
      <c r="BN380" t="s">
        <v>347</v>
      </c>
      <c r="BO380" t="s">
        <v>219</v>
      </c>
      <c r="BP380" t="s">
        <v>219</v>
      </c>
      <c r="BQ380" t="s">
        <v>1297</v>
      </c>
      <c r="BR380" t="s">
        <v>279</v>
      </c>
      <c r="BS380" t="s">
        <v>1703</v>
      </c>
      <c r="BT380" t="s">
        <v>1703</v>
      </c>
      <c r="BU380" t="s">
        <v>219</v>
      </c>
      <c r="BV380" t="s">
        <v>241</v>
      </c>
      <c r="BW380" t="s">
        <v>220</v>
      </c>
      <c r="BX380" t="s">
        <v>219</v>
      </c>
      <c r="BY380">
        <v>800347859136</v>
      </c>
      <c r="BZ380" t="s">
        <v>242</v>
      </c>
      <c r="CA380" t="s">
        <v>1703</v>
      </c>
      <c r="CB380" s="14">
        <v>45177.246585763904</v>
      </c>
      <c r="CC380" t="s">
        <v>1703</v>
      </c>
      <c r="CD380" t="s">
        <v>1703</v>
      </c>
      <c r="CE380">
        <f>IFERROR(VLOOKUP(Table2[[#This Row],[Overall Rep Satisfaction]],$CS$2:$CV$21,2,FALSE),"")</f>
        <v>1</v>
      </c>
      <c r="CF380">
        <f>IFERROR(VLOOKUP(Table2[[#This Row],[Overall Rep Satisfaction]],$CS$2:$CV$21,3,FALSE),"")</f>
        <v>0</v>
      </c>
      <c r="CG380">
        <f>IFERROR(VLOOKUP(Table2[[#This Row],[Overall Rep Satisfaction]],$CS$2:$CV$21,4,FALSE),"")</f>
        <v>0</v>
      </c>
      <c r="CH380">
        <f>IFERROR(SUM(Table2[[#This Row],[Promoter]:[Detractor]],),"")</f>
        <v>1</v>
      </c>
      <c r="CI380" t="str">
        <f>TEXT(MONTH(Table2[[#This Row],[Survey Date]]),"##")&amp;" - "&amp;TEXT(Table2[[#This Row],[Survey Date]],"MMMM")</f>
        <v>9 - September</v>
      </c>
      <c r="CJ380" t="str">
        <f>TEXT(Table2[[#This Row],[Survey Date]],"DD-MMMM")</f>
        <v>07-September</v>
      </c>
      <c r="CK380" t="str">
        <f>"WK "&amp;WEEKNUM(Table2[[#This Row],[Survey Date]],1)</f>
        <v>WK 36</v>
      </c>
      <c r="CL380" t="str">
        <f>VLOOKUP(Table2[[#This Row],[ATTUID]],Roster!C:F,4,FALSE)</f>
        <v>Super 11</v>
      </c>
      <c r="CM380" t="str">
        <f>VLOOKUP(Table2[[#This Row],[ATTUID]],Roster!C:J,8,FALSE)</f>
        <v>agent 88</v>
      </c>
      <c r="CN380" t="str">
        <f>VLOOKUP(Table2[[#This Row],[ATTUID]],Roster!C:X,22,FALSE)</f>
        <v>Wave 28</v>
      </c>
      <c r="CO380">
        <f>IF(Table2[[#This Row],[Request Resolved]]="Yes",1,0)</f>
        <v>1</v>
      </c>
      <c r="CP380">
        <f>IF(Table2[[#This Row],[Request Resolved]]="No",1,0)</f>
        <v>0</v>
      </c>
    </row>
    <row r="381" spans="1:94" x14ac:dyDescent="0.25">
      <c r="A381" s="35">
        <v>655206</v>
      </c>
      <c r="B381" s="12" t="s">
        <v>1297</v>
      </c>
      <c r="C381" s="12" t="s">
        <v>1297</v>
      </c>
      <c r="D381" s="12" t="s">
        <v>1297</v>
      </c>
      <c r="E381" t="s">
        <v>1247</v>
      </c>
      <c r="F381" t="s">
        <v>1416</v>
      </c>
      <c r="G381" s="35">
        <v>134315</v>
      </c>
      <c r="H381" t="s">
        <v>219</v>
      </c>
      <c r="I381" s="35">
        <v>567319</v>
      </c>
      <c r="J381" t="s">
        <v>219</v>
      </c>
      <c r="K381" s="14">
        <v>45176.265972222202</v>
      </c>
      <c r="L381" s="14">
        <v>45174.636111111096</v>
      </c>
      <c r="M381" s="15" t="s">
        <v>220</v>
      </c>
      <c r="N381" s="15" t="s">
        <v>220</v>
      </c>
      <c r="O381" s="15" t="s">
        <v>220</v>
      </c>
      <c r="P381" s="15" t="s">
        <v>221</v>
      </c>
      <c r="Q381" s="15" t="s">
        <v>219</v>
      </c>
      <c r="R381" s="15" t="s">
        <v>219</v>
      </c>
      <c r="S381" s="15" t="s">
        <v>223</v>
      </c>
      <c r="T381" s="15" t="s">
        <v>221</v>
      </c>
      <c r="U381" s="15" t="s">
        <v>219</v>
      </c>
      <c r="V381" t="s">
        <v>224</v>
      </c>
      <c r="W381" t="s">
        <v>225</v>
      </c>
      <c r="X381" t="s">
        <v>224</v>
      </c>
      <c r="Y381" t="s">
        <v>225</v>
      </c>
      <c r="Z381" t="s">
        <v>226</v>
      </c>
      <c r="AA381" t="s">
        <v>219</v>
      </c>
      <c r="AB381" t="s">
        <v>226</v>
      </c>
      <c r="AC381" t="s">
        <v>219</v>
      </c>
      <c r="AD381" s="12" t="s">
        <v>1297</v>
      </c>
      <c r="AE381" t="s">
        <v>227</v>
      </c>
      <c r="AF381" s="12" t="s">
        <v>1297</v>
      </c>
      <c r="AG381" t="s">
        <v>1703</v>
      </c>
      <c r="AH381" t="s">
        <v>228</v>
      </c>
      <c r="AI381" s="12" t="s">
        <v>1297</v>
      </c>
      <c r="AJ381" s="12" t="s">
        <v>1297</v>
      </c>
      <c r="AK381" s="12" t="s">
        <v>1297</v>
      </c>
      <c r="AL381" s="12" t="s">
        <v>1297</v>
      </c>
      <c r="AM381" s="12" t="s">
        <v>1297</v>
      </c>
      <c r="AN381" t="s">
        <v>219</v>
      </c>
      <c r="AO381" t="s">
        <v>219</v>
      </c>
      <c r="AP381" t="s">
        <v>229</v>
      </c>
      <c r="AQ381" t="s">
        <v>230</v>
      </c>
      <c r="AR381" t="s">
        <v>247</v>
      </c>
      <c r="AS381" t="s">
        <v>383</v>
      </c>
      <c r="AT381" t="s">
        <v>220</v>
      </c>
      <c r="AU381" t="s">
        <v>233</v>
      </c>
      <c r="AV381" t="s">
        <v>2076</v>
      </c>
      <c r="AW381" t="s">
        <v>219</v>
      </c>
      <c r="AX381" t="s">
        <v>1703</v>
      </c>
      <c r="AY381" t="s">
        <v>219</v>
      </c>
      <c r="AZ381" t="s">
        <v>219</v>
      </c>
      <c r="BA381" t="s">
        <v>219</v>
      </c>
      <c r="BB381" t="s">
        <v>219</v>
      </c>
      <c r="BC381" t="s">
        <v>234</v>
      </c>
      <c r="BD381" s="12" t="s">
        <v>1297</v>
      </c>
      <c r="BE381" t="s">
        <v>304</v>
      </c>
      <c r="BF381" t="s">
        <v>1297</v>
      </c>
      <c r="BG381" t="s">
        <v>1297</v>
      </c>
      <c r="BH381" t="s">
        <v>486</v>
      </c>
      <c r="BI381" t="s">
        <v>628</v>
      </c>
      <c r="BJ381" t="s">
        <v>384</v>
      </c>
      <c r="BK381" t="s">
        <v>1297</v>
      </c>
      <c r="BL381" t="s">
        <v>229</v>
      </c>
      <c r="BM381" t="s">
        <v>219</v>
      </c>
      <c r="BN381" t="s">
        <v>741</v>
      </c>
      <c r="BO381" t="s">
        <v>219</v>
      </c>
      <c r="BP381" t="s">
        <v>219</v>
      </c>
      <c r="BQ381" t="s">
        <v>1297</v>
      </c>
      <c r="BR381" t="s">
        <v>296</v>
      </c>
      <c r="BS381" t="s">
        <v>1703</v>
      </c>
      <c r="BT381" t="s">
        <v>1703</v>
      </c>
      <c r="BU381" t="s">
        <v>219</v>
      </c>
      <c r="BV381" t="s">
        <v>241</v>
      </c>
      <c r="BW381" t="s">
        <v>220</v>
      </c>
      <c r="BX381" t="s">
        <v>219</v>
      </c>
      <c r="BY381" t="s">
        <v>219</v>
      </c>
      <c r="BZ381" t="s">
        <v>242</v>
      </c>
      <c r="CA381" t="s">
        <v>1703</v>
      </c>
      <c r="CB381" s="14">
        <v>45177.246585763904</v>
      </c>
      <c r="CC381" t="s">
        <v>1703</v>
      </c>
      <c r="CD381" t="s">
        <v>1703</v>
      </c>
      <c r="CE381">
        <f>IFERROR(VLOOKUP(Table2[[#This Row],[Overall Rep Satisfaction]],$CS$2:$CV$21,2,FALSE),"")</f>
        <v>1</v>
      </c>
      <c r="CF381">
        <f>IFERROR(VLOOKUP(Table2[[#This Row],[Overall Rep Satisfaction]],$CS$2:$CV$21,3,FALSE),"")</f>
        <v>0</v>
      </c>
      <c r="CG381">
        <f>IFERROR(VLOOKUP(Table2[[#This Row],[Overall Rep Satisfaction]],$CS$2:$CV$21,4,FALSE),"")</f>
        <v>0</v>
      </c>
      <c r="CH381">
        <f>IFERROR(SUM(Table2[[#This Row],[Promoter]:[Detractor]],),"")</f>
        <v>1</v>
      </c>
      <c r="CI381" t="str">
        <f>TEXT(MONTH(Table2[[#This Row],[Survey Date]]),"##")&amp;" - "&amp;TEXT(Table2[[#This Row],[Survey Date]],"MMMM")</f>
        <v>9 - September</v>
      </c>
      <c r="CJ381" t="str">
        <f>TEXT(Table2[[#This Row],[Survey Date]],"DD-MMMM")</f>
        <v>07-September</v>
      </c>
      <c r="CK381" t="str">
        <f>"WK "&amp;WEEKNUM(Table2[[#This Row],[Survey Date]],1)</f>
        <v>WK 36</v>
      </c>
      <c r="CL381" t="str">
        <f>VLOOKUP(Table2[[#This Row],[ATTUID]],Roster!C:F,4,FALSE)</f>
        <v>Super 12</v>
      </c>
      <c r="CM381" t="str">
        <f>VLOOKUP(Table2[[#This Row],[ATTUID]],Roster!C:J,8,FALSE)</f>
        <v>agent 119</v>
      </c>
      <c r="CN381" t="str">
        <f>VLOOKUP(Table2[[#This Row],[ATTUID]],Roster!C:X,22,FALSE)</f>
        <v>Wave 30</v>
      </c>
      <c r="CO381">
        <f>IF(Table2[[#This Row],[Request Resolved]]="Yes",1,0)</f>
        <v>1</v>
      </c>
      <c r="CP381">
        <f>IF(Table2[[#This Row],[Request Resolved]]="No",1,0)</f>
        <v>0</v>
      </c>
    </row>
    <row r="382" spans="1:94" x14ac:dyDescent="0.25">
      <c r="A382" s="35">
        <v>563206</v>
      </c>
      <c r="B382" s="12" t="s">
        <v>1297</v>
      </c>
      <c r="C382" s="12" t="s">
        <v>1297</v>
      </c>
      <c r="D382" s="12" t="s">
        <v>1297</v>
      </c>
      <c r="E382" t="s">
        <v>1275</v>
      </c>
      <c r="F382" t="s">
        <v>1449</v>
      </c>
      <c r="G382" s="35">
        <v>820845</v>
      </c>
      <c r="H382" t="s">
        <v>219</v>
      </c>
      <c r="I382" s="35">
        <v>255695</v>
      </c>
      <c r="J382" t="s">
        <v>219</v>
      </c>
      <c r="K382" s="14">
        <v>45176.334027777797</v>
      </c>
      <c r="L382" s="14">
        <v>45174.772916666698</v>
      </c>
      <c r="M382" s="15" t="s">
        <v>220</v>
      </c>
      <c r="N382" s="15" t="s">
        <v>220</v>
      </c>
      <c r="O382" s="15" t="s">
        <v>220</v>
      </c>
      <c r="P382" s="15" t="s">
        <v>223</v>
      </c>
      <c r="Q382" s="15" t="s">
        <v>219</v>
      </c>
      <c r="R382" s="15" t="s">
        <v>219</v>
      </c>
      <c r="S382" s="15" t="s">
        <v>833</v>
      </c>
      <c r="T382" s="15" t="s">
        <v>834</v>
      </c>
      <c r="U382" s="15" t="s">
        <v>219</v>
      </c>
      <c r="V382" t="s">
        <v>265</v>
      </c>
      <c r="W382" t="s">
        <v>225</v>
      </c>
      <c r="X382" t="s">
        <v>265</v>
      </c>
      <c r="Y382" t="s">
        <v>225</v>
      </c>
      <c r="Z382" t="s">
        <v>226</v>
      </c>
      <c r="AA382" t="s">
        <v>219</v>
      </c>
      <c r="AB382" t="s">
        <v>226</v>
      </c>
      <c r="AC382" t="s">
        <v>219</v>
      </c>
      <c r="AD382" s="12" t="s">
        <v>1297</v>
      </c>
      <c r="AE382" t="s">
        <v>227</v>
      </c>
      <c r="AF382" s="12" t="s">
        <v>1297</v>
      </c>
      <c r="AG382" t="s">
        <v>1703</v>
      </c>
      <c r="AH382" t="s">
        <v>228</v>
      </c>
      <c r="AI382" s="12" t="s">
        <v>1297</v>
      </c>
      <c r="AJ382" s="12" t="s">
        <v>1297</v>
      </c>
      <c r="AK382" s="12" t="s">
        <v>1297</v>
      </c>
      <c r="AL382" s="12" t="s">
        <v>1297</v>
      </c>
      <c r="AM382" s="12" t="s">
        <v>1297</v>
      </c>
      <c r="AN382" t="s">
        <v>219</v>
      </c>
      <c r="AO382" t="s">
        <v>219</v>
      </c>
      <c r="AP382" t="s">
        <v>229</v>
      </c>
      <c r="AQ382" t="s">
        <v>230</v>
      </c>
      <c r="AR382" t="s">
        <v>247</v>
      </c>
      <c r="AS382" t="s">
        <v>383</v>
      </c>
      <c r="AT382" t="s">
        <v>220</v>
      </c>
      <c r="AU382" t="s">
        <v>233</v>
      </c>
      <c r="AV382" t="s">
        <v>2077</v>
      </c>
      <c r="AW382" t="s">
        <v>2368</v>
      </c>
      <c r="AX382" t="s">
        <v>1703</v>
      </c>
      <c r="AY382" t="s">
        <v>219</v>
      </c>
      <c r="AZ382" t="s">
        <v>219</v>
      </c>
      <c r="BA382" t="s">
        <v>219</v>
      </c>
      <c r="BB382" t="s">
        <v>219</v>
      </c>
      <c r="BC382" t="s">
        <v>234</v>
      </c>
      <c r="BD382" s="12" t="s">
        <v>1297</v>
      </c>
      <c r="BE382" t="s">
        <v>304</v>
      </c>
      <c r="BF382" t="s">
        <v>1297</v>
      </c>
      <c r="BG382" t="s">
        <v>1297</v>
      </c>
      <c r="BH382" t="s">
        <v>260</v>
      </c>
      <c r="BI382" t="s">
        <v>375</v>
      </c>
      <c r="BJ382" t="s">
        <v>384</v>
      </c>
      <c r="BK382" t="s">
        <v>1297</v>
      </c>
      <c r="BL382" t="s">
        <v>229</v>
      </c>
      <c r="BM382" t="s">
        <v>219</v>
      </c>
      <c r="BN382" t="s">
        <v>377</v>
      </c>
      <c r="BO382" t="s">
        <v>219</v>
      </c>
      <c r="BP382" t="s">
        <v>219</v>
      </c>
      <c r="BQ382" t="s">
        <v>1297</v>
      </c>
      <c r="BR382" t="s">
        <v>240</v>
      </c>
      <c r="BS382" t="s">
        <v>1703</v>
      </c>
      <c r="BT382" t="s">
        <v>1703</v>
      </c>
      <c r="BU382" t="s">
        <v>219</v>
      </c>
      <c r="BV382" t="s">
        <v>241</v>
      </c>
      <c r="BW382" t="s">
        <v>220</v>
      </c>
      <c r="BX382" t="s">
        <v>219</v>
      </c>
      <c r="BY382">
        <v>790615947525</v>
      </c>
      <c r="BZ382" t="s">
        <v>242</v>
      </c>
      <c r="CA382" t="s">
        <v>1703</v>
      </c>
      <c r="CB382" s="14">
        <v>45177.246585763904</v>
      </c>
      <c r="CC382" t="s">
        <v>1703</v>
      </c>
      <c r="CD382" t="s">
        <v>1703</v>
      </c>
      <c r="CE382">
        <f>IFERROR(VLOOKUP(Table2[[#This Row],[Overall Rep Satisfaction]],$CS$2:$CV$21,2,FALSE),"")</f>
        <v>1</v>
      </c>
      <c r="CF382">
        <f>IFERROR(VLOOKUP(Table2[[#This Row],[Overall Rep Satisfaction]],$CS$2:$CV$21,3,FALSE),"")</f>
        <v>0</v>
      </c>
      <c r="CG382">
        <f>IFERROR(VLOOKUP(Table2[[#This Row],[Overall Rep Satisfaction]],$CS$2:$CV$21,4,FALSE),"")</f>
        <v>0</v>
      </c>
      <c r="CH382">
        <f>IFERROR(SUM(Table2[[#This Row],[Promoter]:[Detractor]],),"")</f>
        <v>1</v>
      </c>
      <c r="CI382" t="str">
        <f>TEXT(MONTH(Table2[[#This Row],[Survey Date]]),"##")&amp;" - "&amp;TEXT(Table2[[#This Row],[Survey Date]],"MMMM")</f>
        <v>9 - September</v>
      </c>
      <c r="CJ382" t="str">
        <f>TEXT(Table2[[#This Row],[Survey Date]],"DD-MMMM")</f>
        <v>07-September</v>
      </c>
      <c r="CK382" t="str">
        <f>"WK "&amp;WEEKNUM(Table2[[#This Row],[Survey Date]],1)</f>
        <v>WK 36</v>
      </c>
      <c r="CL382" t="str">
        <f>VLOOKUP(Table2[[#This Row],[ATTUID]],Roster!C:F,4,FALSE)</f>
        <v>Super 1</v>
      </c>
      <c r="CM382" t="str">
        <f>VLOOKUP(Table2[[#This Row],[ATTUID]],Roster!C:J,8,FALSE)</f>
        <v>agent 152</v>
      </c>
      <c r="CN382" t="str">
        <f>VLOOKUP(Table2[[#This Row],[ATTUID]],Roster!C:X,22,FALSE)</f>
        <v>Wave 4</v>
      </c>
      <c r="CO382">
        <f>IF(Table2[[#This Row],[Request Resolved]]="Yes",1,0)</f>
        <v>1</v>
      </c>
      <c r="CP382">
        <f>IF(Table2[[#This Row],[Request Resolved]]="No",1,0)</f>
        <v>0</v>
      </c>
    </row>
    <row r="383" spans="1:94" x14ac:dyDescent="0.25">
      <c r="A383" s="35">
        <v>211206</v>
      </c>
      <c r="B383" s="12" t="s">
        <v>1297</v>
      </c>
      <c r="C383" s="12" t="s">
        <v>1297</v>
      </c>
      <c r="D383" s="12" t="s">
        <v>1297</v>
      </c>
      <c r="E383" t="s">
        <v>1174</v>
      </c>
      <c r="F383" t="s">
        <v>1339</v>
      </c>
      <c r="G383" s="35">
        <v>146216</v>
      </c>
      <c r="H383" t="s">
        <v>219</v>
      </c>
      <c r="I383" s="35">
        <v>233188</v>
      </c>
      <c r="J383" t="s">
        <v>219</v>
      </c>
      <c r="K383" s="14">
        <v>45176.384722222203</v>
      </c>
      <c r="L383" s="14">
        <v>45175.413888888899</v>
      </c>
      <c r="M383" s="15" t="s">
        <v>220</v>
      </c>
      <c r="N383" s="15" t="s">
        <v>220</v>
      </c>
      <c r="O383" s="15" t="s">
        <v>220</v>
      </c>
      <c r="P383" s="15" t="s">
        <v>334</v>
      </c>
      <c r="Q383" s="15" t="s">
        <v>219</v>
      </c>
      <c r="R383" s="15" t="s">
        <v>219</v>
      </c>
      <c r="S383" s="15" t="s">
        <v>334</v>
      </c>
      <c r="T383" s="15" t="s">
        <v>221</v>
      </c>
      <c r="U383" s="15" t="s">
        <v>219</v>
      </c>
      <c r="V383" t="s">
        <v>309</v>
      </c>
      <c r="W383" t="s">
        <v>309</v>
      </c>
      <c r="X383" t="s">
        <v>309</v>
      </c>
      <c r="Y383" t="s">
        <v>309</v>
      </c>
      <c r="Z383" t="s">
        <v>226</v>
      </c>
      <c r="AA383" t="s">
        <v>219</v>
      </c>
      <c r="AB383" t="s">
        <v>226</v>
      </c>
      <c r="AC383" t="s">
        <v>219</v>
      </c>
      <c r="AD383" s="12" t="s">
        <v>1297</v>
      </c>
      <c r="AE383" t="s">
        <v>227</v>
      </c>
      <c r="AF383" s="12" t="s">
        <v>1297</v>
      </c>
      <c r="AG383" t="s">
        <v>1703</v>
      </c>
      <c r="AH383" t="s">
        <v>228</v>
      </c>
      <c r="AI383" s="12" t="s">
        <v>1297</v>
      </c>
      <c r="AJ383" s="12" t="s">
        <v>1297</v>
      </c>
      <c r="AK383" s="12" t="s">
        <v>1297</v>
      </c>
      <c r="AL383" s="12" t="s">
        <v>1297</v>
      </c>
      <c r="AM383" s="12" t="s">
        <v>1297</v>
      </c>
      <c r="AN383" t="s">
        <v>219</v>
      </c>
      <c r="AO383" t="s">
        <v>219</v>
      </c>
      <c r="AP383" t="s">
        <v>229</v>
      </c>
      <c r="AQ383" t="s">
        <v>230</v>
      </c>
      <c r="AR383" t="s">
        <v>281</v>
      </c>
      <c r="AS383" t="s">
        <v>355</v>
      </c>
      <c r="AT383" t="s">
        <v>220</v>
      </c>
      <c r="AU383" t="s">
        <v>233</v>
      </c>
      <c r="AV383" t="s">
        <v>1769</v>
      </c>
      <c r="AW383" t="s">
        <v>219</v>
      </c>
      <c r="AX383" t="s">
        <v>1703</v>
      </c>
      <c r="AY383" t="s">
        <v>219</v>
      </c>
      <c r="AZ383" t="s">
        <v>219</v>
      </c>
      <c r="BA383" t="s">
        <v>219</v>
      </c>
      <c r="BB383" t="s">
        <v>219</v>
      </c>
      <c r="BC383" t="s">
        <v>234</v>
      </c>
      <c r="BD383" s="12" t="s">
        <v>1297</v>
      </c>
      <c r="BE383" t="s">
        <v>267</v>
      </c>
      <c r="BF383" t="s">
        <v>1297</v>
      </c>
      <c r="BG383" t="s">
        <v>1297</v>
      </c>
      <c r="BH383" t="s">
        <v>794</v>
      </c>
      <c r="BI383" t="s">
        <v>795</v>
      </c>
      <c r="BJ383" t="s">
        <v>302</v>
      </c>
      <c r="BK383" t="s">
        <v>1297</v>
      </c>
      <c r="BL383" t="s">
        <v>229</v>
      </c>
      <c r="BM383" t="s">
        <v>219</v>
      </c>
      <c r="BN383" t="s">
        <v>835</v>
      </c>
      <c r="BO383" t="s">
        <v>219</v>
      </c>
      <c r="BP383" t="s">
        <v>219</v>
      </c>
      <c r="BQ383" t="s">
        <v>1297</v>
      </c>
      <c r="BR383" t="s">
        <v>240</v>
      </c>
      <c r="BS383" t="s">
        <v>1703</v>
      </c>
      <c r="BT383" t="s">
        <v>1703</v>
      </c>
      <c r="BU383" t="s">
        <v>219</v>
      </c>
      <c r="BV383" t="s">
        <v>241</v>
      </c>
      <c r="BW383" t="s">
        <v>220</v>
      </c>
      <c r="BX383" t="s">
        <v>219</v>
      </c>
      <c r="BY383">
        <v>801152321538</v>
      </c>
      <c r="BZ383" t="s">
        <v>242</v>
      </c>
      <c r="CA383" t="s">
        <v>1703</v>
      </c>
      <c r="CB383" s="14">
        <v>45178.247037847199</v>
      </c>
      <c r="CC383" t="s">
        <v>1703</v>
      </c>
      <c r="CD383" t="s">
        <v>1703</v>
      </c>
      <c r="CE383">
        <f>IFERROR(VLOOKUP(Table2[[#This Row],[Overall Rep Satisfaction]],$CS$2:$CV$21,2,FALSE),"")</f>
        <v>0</v>
      </c>
      <c r="CF383">
        <f>IFERROR(VLOOKUP(Table2[[#This Row],[Overall Rep Satisfaction]],$CS$2:$CV$21,3,FALSE),"")</f>
        <v>1</v>
      </c>
      <c r="CG383">
        <f>IFERROR(VLOOKUP(Table2[[#This Row],[Overall Rep Satisfaction]],$CS$2:$CV$21,4,FALSE),"")</f>
        <v>0</v>
      </c>
      <c r="CH383">
        <f>IFERROR(SUM(Table2[[#This Row],[Promoter]:[Detractor]],),"")</f>
        <v>1</v>
      </c>
      <c r="CI383" t="str">
        <f>TEXT(MONTH(Table2[[#This Row],[Survey Date]]),"##")&amp;" - "&amp;TEXT(Table2[[#This Row],[Survey Date]],"MMMM")</f>
        <v>9 - September</v>
      </c>
      <c r="CJ383" t="str">
        <f>TEXT(Table2[[#This Row],[Survey Date]],"DD-MMMM")</f>
        <v>07-September</v>
      </c>
      <c r="CK383" t="str">
        <f>"WK "&amp;WEEKNUM(Table2[[#This Row],[Survey Date]],1)</f>
        <v>WK 36</v>
      </c>
      <c r="CL383" t="str">
        <f>VLOOKUP(Table2[[#This Row],[ATTUID]],Roster!C:F,4,FALSE)</f>
        <v>Super 7</v>
      </c>
      <c r="CM383" t="str">
        <f>VLOOKUP(Table2[[#This Row],[ATTUID]],Roster!C:J,8,FALSE)</f>
        <v>agent 42</v>
      </c>
      <c r="CN383" t="str">
        <f>VLOOKUP(Table2[[#This Row],[ATTUID]],Roster!C:X,22,FALSE)</f>
        <v>Wave 21</v>
      </c>
      <c r="CO383">
        <f>IF(Table2[[#This Row],[Request Resolved]]="Yes",1,0)</f>
        <v>1</v>
      </c>
      <c r="CP383">
        <f>IF(Table2[[#This Row],[Request Resolved]]="No",1,0)</f>
        <v>0</v>
      </c>
    </row>
    <row r="384" spans="1:94" x14ac:dyDescent="0.25">
      <c r="A384" s="35">
        <v>470206</v>
      </c>
      <c r="B384" s="12" t="s">
        <v>1297</v>
      </c>
      <c r="C384" s="12" t="s">
        <v>1297</v>
      </c>
      <c r="D384" s="12" t="s">
        <v>1297</v>
      </c>
      <c r="E384" t="s">
        <v>1207</v>
      </c>
      <c r="F384" t="s">
        <v>1373</v>
      </c>
      <c r="G384" s="35">
        <v>613765</v>
      </c>
      <c r="H384" t="s">
        <v>219</v>
      </c>
      <c r="I384" s="35">
        <v>906243</v>
      </c>
      <c r="J384" t="s">
        <v>219</v>
      </c>
      <c r="K384" s="14">
        <v>45176.386805555601</v>
      </c>
      <c r="L384" s="14">
        <v>45175.525694444397</v>
      </c>
      <c r="M384" s="15" t="s">
        <v>220</v>
      </c>
      <c r="N384" s="15" t="s">
        <v>220</v>
      </c>
      <c r="O384" s="15" t="s">
        <v>220</v>
      </c>
      <c r="P384" s="15" t="s">
        <v>255</v>
      </c>
      <c r="Q384" s="15" t="s">
        <v>836</v>
      </c>
      <c r="R384" s="15" t="s">
        <v>219</v>
      </c>
      <c r="S384" s="15" t="s">
        <v>223</v>
      </c>
      <c r="T384" s="15" t="s">
        <v>221</v>
      </c>
      <c r="U384" s="15" t="s">
        <v>219</v>
      </c>
      <c r="V384" t="s">
        <v>257</v>
      </c>
      <c r="W384" t="s">
        <v>225</v>
      </c>
      <c r="X384" t="s">
        <v>257</v>
      </c>
      <c r="Y384" t="s">
        <v>225</v>
      </c>
      <c r="Z384" t="s">
        <v>226</v>
      </c>
      <c r="AA384" t="s">
        <v>219</v>
      </c>
      <c r="AB384" t="s">
        <v>226</v>
      </c>
      <c r="AC384" t="s">
        <v>219</v>
      </c>
      <c r="AD384" s="12" t="s">
        <v>1297</v>
      </c>
      <c r="AE384" t="s">
        <v>227</v>
      </c>
      <c r="AF384" s="12" t="s">
        <v>1297</v>
      </c>
      <c r="AG384" t="s">
        <v>1703</v>
      </c>
      <c r="AH384" t="s">
        <v>228</v>
      </c>
      <c r="AI384" s="12" t="s">
        <v>1297</v>
      </c>
      <c r="AJ384" s="12" t="s">
        <v>1297</v>
      </c>
      <c r="AK384" s="12" t="s">
        <v>1297</v>
      </c>
      <c r="AL384" s="12" t="s">
        <v>1297</v>
      </c>
      <c r="AM384" s="12" t="s">
        <v>1297</v>
      </c>
      <c r="AN384" t="s">
        <v>219</v>
      </c>
      <c r="AO384" t="s">
        <v>219</v>
      </c>
      <c r="AP384" t="s">
        <v>229</v>
      </c>
      <c r="AQ384" t="s">
        <v>230</v>
      </c>
      <c r="AR384" t="s">
        <v>281</v>
      </c>
      <c r="AS384" t="s">
        <v>282</v>
      </c>
      <c r="AT384" t="s">
        <v>220</v>
      </c>
      <c r="AU384" t="s">
        <v>233</v>
      </c>
      <c r="AV384" t="s">
        <v>2078</v>
      </c>
      <c r="AW384" t="s">
        <v>219</v>
      </c>
      <c r="AX384" t="s">
        <v>1703</v>
      </c>
      <c r="AY384" t="s">
        <v>219</v>
      </c>
      <c r="AZ384" t="s">
        <v>219</v>
      </c>
      <c r="BA384" t="s">
        <v>219</v>
      </c>
      <c r="BB384" t="s">
        <v>219</v>
      </c>
      <c r="BC384" t="s">
        <v>234</v>
      </c>
      <c r="BD384" s="12" t="s">
        <v>1297</v>
      </c>
      <c r="BE384" t="s">
        <v>267</v>
      </c>
      <c r="BF384" t="s">
        <v>1297</v>
      </c>
      <c r="BG384" t="s">
        <v>1297</v>
      </c>
      <c r="BH384" t="s">
        <v>236</v>
      </c>
      <c r="BI384" t="s">
        <v>634</v>
      </c>
      <c r="BJ384" t="s">
        <v>288</v>
      </c>
      <c r="BK384" t="s">
        <v>1297</v>
      </c>
      <c r="BL384" t="s">
        <v>229</v>
      </c>
      <c r="BM384" t="s">
        <v>219</v>
      </c>
      <c r="BN384" t="s">
        <v>252</v>
      </c>
      <c r="BO384" t="s">
        <v>219</v>
      </c>
      <c r="BP384" t="s">
        <v>219</v>
      </c>
      <c r="BQ384" t="s">
        <v>1297</v>
      </c>
      <c r="BR384" t="s">
        <v>279</v>
      </c>
      <c r="BS384" t="s">
        <v>1703</v>
      </c>
      <c r="BT384" t="s">
        <v>1703</v>
      </c>
      <c r="BU384" t="s">
        <v>219</v>
      </c>
      <c r="BV384" t="s">
        <v>241</v>
      </c>
      <c r="BW384" t="s">
        <v>220</v>
      </c>
      <c r="BX384" t="s">
        <v>219</v>
      </c>
      <c r="BY384">
        <v>790329331720</v>
      </c>
      <c r="BZ384" t="s">
        <v>242</v>
      </c>
      <c r="CA384" t="s">
        <v>1703</v>
      </c>
      <c r="CB384" s="14">
        <v>45177.246585763904</v>
      </c>
      <c r="CC384" t="s">
        <v>1703</v>
      </c>
      <c r="CD384" t="s">
        <v>1703</v>
      </c>
      <c r="CE384">
        <f>IFERROR(VLOOKUP(Table2[[#This Row],[Overall Rep Satisfaction]],$CS$2:$CV$21,2,FALSE),"")</f>
        <v>1</v>
      </c>
      <c r="CF384">
        <f>IFERROR(VLOOKUP(Table2[[#This Row],[Overall Rep Satisfaction]],$CS$2:$CV$21,3,FALSE),"")</f>
        <v>0</v>
      </c>
      <c r="CG384">
        <f>IFERROR(VLOOKUP(Table2[[#This Row],[Overall Rep Satisfaction]],$CS$2:$CV$21,4,FALSE),"")</f>
        <v>0</v>
      </c>
      <c r="CH384">
        <f>IFERROR(SUM(Table2[[#This Row],[Promoter]:[Detractor]],),"")</f>
        <v>1</v>
      </c>
      <c r="CI384" t="str">
        <f>TEXT(MONTH(Table2[[#This Row],[Survey Date]]),"##")&amp;" - "&amp;TEXT(Table2[[#This Row],[Survey Date]],"MMMM")</f>
        <v>9 - September</v>
      </c>
      <c r="CJ384" t="str">
        <f>TEXT(Table2[[#This Row],[Survey Date]],"DD-MMMM")</f>
        <v>07-September</v>
      </c>
      <c r="CK384" t="str">
        <f>"WK "&amp;WEEKNUM(Table2[[#This Row],[Survey Date]],1)</f>
        <v>WK 36</v>
      </c>
      <c r="CL384" t="str">
        <f>VLOOKUP(Table2[[#This Row],[ATTUID]],Roster!C:F,4,FALSE)</f>
        <v>Super 8</v>
      </c>
      <c r="CM384" t="str">
        <f>VLOOKUP(Table2[[#This Row],[ATTUID]],Roster!C:J,8,FALSE)</f>
        <v>agent 76</v>
      </c>
      <c r="CN384" t="str">
        <f>VLOOKUP(Table2[[#This Row],[ATTUID]],Roster!C:X,22,FALSE)</f>
        <v>Wave 27</v>
      </c>
      <c r="CO384">
        <f>IF(Table2[[#This Row],[Request Resolved]]="Yes",1,0)</f>
        <v>1</v>
      </c>
      <c r="CP384">
        <f>IF(Table2[[#This Row],[Request Resolved]]="No",1,0)</f>
        <v>0</v>
      </c>
    </row>
    <row r="385" spans="1:94" x14ac:dyDescent="0.25">
      <c r="A385" s="35">
        <v>251206</v>
      </c>
      <c r="B385" s="12" t="s">
        <v>1297</v>
      </c>
      <c r="C385" s="12" t="s">
        <v>1297</v>
      </c>
      <c r="D385" s="12" t="s">
        <v>1297</v>
      </c>
      <c r="E385" t="s">
        <v>1244</v>
      </c>
      <c r="F385" t="s">
        <v>1413</v>
      </c>
      <c r="G385" s="35">
        <v>566978</v>
      </c>
      <c r="H385" t="s">
        <v>219</v>
      </c>
      <c r="I385" s="35">
        <v>196155</v>
      </c>
      <c r="J385" t="s">
        <v>219</v>
      </c>
      <c r="K385" s="14">
        <v>45176.386805555601</v>
      </c>
      <c r="L385" s="14">
        <v>45175.527777777803</v>
      </c>
      <c r="M385" s="15" t="s">
        <v>220</v>
      </c>
      <c r="N385" s="15" t="s">
        <v>220</v>
      </c>
      <c r="O385" s="15" t="s">
        <v>220</v>
      </c>
      <c r="P385" s="15" t="s">
        <v>223</v>
      </c>
      <c r="Q385" s="15" t="s">
        <v>219</v>
      </c>
      <c r="R385" s="15" t="s">
        <v>219</v>
      </c>
      <c r="S385" s="15" t="s">
        <v>223</v>
      </c>
      <c r="T385" s="15" t="s">
        <v>221</v>
      </c>
      <c r="U385" s="15" t="s">
        <v>219</v>
      </c>
      <c r="V385" t="s">
        <v>265</v>
      </c>
      <c r="W385" t="s">
        <v>225</v>
      </c>
      <c r="X385" t="s">
        <v>265</v>
      </c>
      <c r="Y385" t="s">
        <v>225</v>
      </c>
      <c r="Z385" t="s">
        <v>226</v>
      </c>
      <c r="AA385" t="s">
        <v>219</v>
      </c>
      <c r="AB385" t="s">
        <v>226</v>
      </c>
      <c r="AC385" t="s">
        <v>219</v>
      </c>
      <c r="AD385" s="12" t="s">
        <v>1297</v>
      </c>
      <c r="AE385" t="s">
        <v>227</v>
      </c>
      <c r="AF385" s="12" t="s">
        <v>1297</v>
      </c>
      <c r="AG385" t="s">
        <v>1703</v>
      </c>
      <c r="AH385" t="s">
        <v>228</v>
      </c>
      <c r="AI385" s="12" t="s">
        <v>1297</v>
      </c>
      <c r="AJ385" s="12" t="s">
        <v>1297</v>
      </c>
      <c r="AK385" s="12" t="s">
        <v>1297</v>
      </c>
      <c r="AL385" s="12" t="s">
        <v>1297</v>
      </c>
      <c r="AM385" s="12" t="s">
        <v>1297</v>
      </c>
      <c r="AN385" t="s">
        <v>219</v>
      </c>
      <c r="AO385" t="s">
        <v>219</v>
      </c>
      <c r="AP385" t="s">
        <v>229</v>
      </c>
      <c r="AQ385" t="s">
        <v>230</v>
      </c>
      <c r="AR385" t="s">
        <v>247</v>
      </c>
      <c r="AS385" t="s">
        <v>248</v>
      </c>
      <c r="AT385" t="s">
        <v>220</v>
      </c>
      <c r="AU385" t="s">
        <v>233</v>
      </c>
      <c r="AV385" t="s">
        <v>2079</v>
      </c>
      <c r="AW385" t="s">
        <v>219</v>
      </c>
      <c r="AX385" t="s">
        <v>1703</v>
      </c>
      <c r="AY385" t="s">
        <v>219</v>
      </c>
      <c r="AZ385" t="s">
        <v>219</v>
      </c>
      <c r="BA385" t="s">
        <v>219</v>
      </c>
      <c r="BB385" t="s">
        <v>219</v>
      </c>
      <c r="BC385" t="s">
        <v>234</v>
      </c>
      <c r="BD385" s="12" t="s">
        <v>1297</v>
      </c>
      <c r="BE385" t="s">
        <v>259</v>
      </c>
      <c r="BF385" t="s">
        <v>1297</v>
      </c>
      <c r="BG385" t="s">
        <v>1297</v>
      </c>
      <c r="BH385" t="s">
        <v>312</v>
      </c>
      <c r="BI385" t="s">
        <v>339</v>
      </c>
      <c r="BJ385" t="s">
        <v>251</v>
      </c>
      <c r="BK385" t="s">
        <v>1297</v>
      </c>
      <c r="BL385" t="s">
        <v>229</v>
      </c>
      <c r="BM385" t="s">
        <v>219</v>
      </c>
      <c r="BN385" t="s">
        <v>336</v>
      </c>
      <c r="BO385" t="s">
        <v>219</v>
      </c>
      <c r="BP385" t="s">
        <v>219</v>
      </c>
      <c r="BQ385" t="s">
        <v>1297</v>
      </c>
      <c r="BR385" t="s">
        <v>296</v>
      </c>
      <c r="BS385" t="s">
        <v>1703</v>
      </c>
      <c r="BT385" t="s">
        <v>1703</v>
      </c>
      <c r="BU385" t="s">
        <v>219</v>
      </c>
      <c r="BV385" t="s">
        <v>241</v>
      </c>
      <c r="BW385" t="s">
        <v>220</v>
      </c>
      <c r="BX385" t="s">
        <v>219</v>
      </c>
      <c r="BY385">
        <v>800448516586</v>
      </c>
      <c r="BZ385" t="s">
        <v>242</v>
      </c>
      <c r="CA385" t="s">
        <v>1703</v>
      </c>
      <c r="CB385" s="14">
        <v>45178.247037847199</v>
      </c>
      <c r="CC385" t="s">
        <v>1703</v>
      </c>
      <c r="CD385" t="s">
        <v>1703</v>
      </c>
      <c r="CE385">
        <f>IFERROR(VLOOKUP(Table2[[#This Row],[Overall Rep Satisfaction]],$CS$2:$CV$21,2,FALSE),"")</f>
        <v>1</v>
      </c>
      <c r="CF385">
        <f>IFERROR(VLOOKUP(Table2[[#This Row],[Overall Rep Satisfaction]],$CS$2:$CV$21,3,FALSE),"")</f>
        <v>0</v>
      </c>
      <c r="CG385">
        <f>IFERROR(VLOOKUP(Table2[[#This Row],[Overall Rep Satisfaction]],$CS$2:$CV$21,4,FALSE),"")</f>
        <v>0</v>
      </c>
      <c r="CH385">
        <f>IFERROR(SUM(Table2[[#This Row],[Promoter]:[Detractor]],),"")</f>
        <v>1</v>
      </c>
      <c r="CI385" t="str">
        <f>TEXT(MONTH(Table2[[#This Row],[Survey Date]]),"##")&amp;" - "&amp;TEXT(Table2[[#This Row],[Survey Date]],"MMMM")</f>
        <v>9 - September</v>
      </c>
      <c r="CJ385" t="str">
        <f>TEXT(Table2[[#This Row],[Survey Date]],"DD-MMMM")</f>
        <v>07-September</v>
      </c>
      <c r="CK385" t="str">
        <f>"WK "&amp;WEEKNUM(Table2[[#This Row],[Survey Date]],1)</f>
        <v>WK 36</v>
      </c>
      <c r="CL385" t="str">
        <f>VLOOKUP(Table2[[#This Row],[ATTUID]],Roster!C:F,4,FALSE)</f>
        <v>Super 12</v>
      </c>
      <c r="CM385" t="str">
        <f>VLOOKUP(Table2[[#This Row],[ATTUID]],Roster!C:J,8,FALSE)</f>
        <v>agent 116</v>
      </c>
      <c r="CN385" t="str">
        <f>VLOOKUP(Table2[[#This Row],[ATTUID]],Roster!C:X,22,FALSE)</f>
        <v>Wave 30</v>
      </c>
      <c r="CO385">
        <f>IF(Table2[[#This Row],[Request Resolved]]="Yes",1,0)</f>
        <v>1</v>
      </c>
      <c r="CP385">
        <f>IF(Table2[[#This Row],[Request Resolved]]="No",1,0)</f>
        <v>0</v>
      </c>
    </row>
    <row r="386" spans="1:94" x14ac:dyDescent="0.25">
      <c r="A386" s="35">
        <v>207206</v>
      </c>
      <c r="B386" s="12" t="s">
        <v>1297</v>
      </c>
      <c r="C386" s="12" t="s">
        <v>1297</v>
      </c>
      <c r="D386" s="12" t="s">
        <v>1297</v>
      </c>
      <c r="E386" t="s">
        <v>1238</v>
      </c>
      <c r="F386" t="s">
        <v>1407</v>
      </c>
      <c r="G386" s="35">
        <v>185919</v>
      </c>
      <c r="H386" t="s">
        <v>219</v>
      </c>
      <c r="I386" s="35">
        <v>382534</v>
      </c>
      <c r="J386" t="s">
        <v>219</v>
      </c>
      <c r="K386" s="14">
        <v>45176.387499999997</v>
      </c>
      <c r="L386" s="14">
        <v>45175.881944444402</v>
      </c>
      <c r="M386" s="15" t="s">
        <v>220</v>
      </c>
      <c r="N386" s="15" t="s">
        <v>229</v>
      </c>
      <c r="O386" s="15" t="s">
        <v>220</v>
      </c>
      <c r="P386" s="15" t="s">
        <v>316</v>
      </c>
      <c r="Q386" s="15" t="s">
        <v>219</v>
      </c>
      <c r="R386" s="15" t="s">
        <v>219</v>
      </c>
      <c r="S386" s="15" t="s">
        <v>316</v>
      </c>
      <c r="T386" s="15" t="s">
        <v>316</v>
      </c>
      <c r="U386" s="15" t="s">
        <v>219</v>
      </c>
      <c r="V386" t="s">
        <v>263</v>
      </c>
      <c r="W386" t="s">
        <v>263</v>
      </c>
      <c r="X386" t="s">
        <v>263</v>
      </c>
      <c r="Y386" t="s">
        <v>263</v>
      </c>
      <c r="Z386" t="s">
        <v>317</v>
      </c>
      <c r="AA386" t="s">
        <v>219</v>
      </c>
      <c r="AB386" t="s">
        <v>317</v>
      </c>
      <c r="AC386" t="s">
        <v>219</v>
      </c>
      <c r="AD386" s="12" t="s">
        <v>1297</v>
      </c>
      <c r="AE386" t="s">
        <v>227</v>
      </c>
      <c r="AF386" s="12" t="s">
        <v>1297</v>
      </c>
      <c r="AG386" t="s">
        <v>1703</v>
      </c>
      <c r="AH386" t="s">
        <v>228</v>
      </c>
      <c r="AI386" s="12" t="s">
        <v>1297</v>
      </c>
      <c r="AJ386" s="12" t="s">
        <v>1297</v>
      </c>
      <c r="AK386" s="12" t="s">
        <v>1297</v>
      </c>
      <c r="AL386" s="12" t="s">
        <v>1297</v>
      </c>
      <c r="AM386" s="12" t="s">
        <v>1297</v>
      </c>
      <c r="AN386" t="s">
        <v>219</v>
      </c>
      <c r="AO386" t="s">
        <v>219</v>
      </c>
      <c r="AP386" t="s">
        <v>229</v>
      </c>
      <c r="AQ386" t="s">
        <v>230</v>
      </c>
      <c r="AR386" t="s">
        <v>273</v>
      </c>
      <c r="AS386" t="s">
        <v>274</v>
      </c>
      <c r="AT386" t="s">
        <v>229</v>
      </c>
      <c r="AU386" t="s">
        <v>356</v>
      </c>
      <c r="AV386" t="s">
        <v>2080</v>
      </c>
      <c r="AW386" t="s">
        <v>219</v>
      </c>
      <c r="AX386" t="s">
        <v>1703</v>
      </c>
      <c r="AY386" t="s">
        <v>219</v>
      </c>
      <c r="AZ386" t="s">
        <v>219</v>
      </c>
      <c r="BA386" t="s">
        <v>219</v>
      </c>
      <c r="BB386" t="s">
        <v>219</v>
      </c>
      <c r="BC386" t="s">
        <v>234</v>
      </c>
      <c r="BD386" s="12" t="s">
        <v>1297</v>
      </c>
      <c r="BE386" t="s">
        <v>451</v>
      </c>
      <c r="BF386" t="s">
        <v>1297</v>
      </c>
      <c r="BG386" t="s">
        <v>1297</v>
      </c>
      <c r="BH386" t="s">
        <v>236</v>
      </c>
      <c r="BI386" t="s">
        <v>237</v>
      </c>
      <c r="BJ386" t="s">
        <v>277</v>
      </c>
      <c r="BK386" t="s">
        <v>1297</v>
      </c>
      <c r="BL386" t="s">
        <v>229</v>
      </c>
      <c r="BM386" t="s">
        <v>219</v>
      </c>
      <c r="BN386" t="s">
        <v>837</v>
      </c>
      <c r="BO386" t="s">
        <v>219</v>
      </c>
      <c r="BP386" t="s">
        <v>219</v>
      </c>
      <c r="BQ386" t="s">
        <v>1297</v>
      </c>
      <c r="BR386" t="s">
        <v>296</v>
      </c>
      <c r="BS386" t="s">
        <v>1703</v>
      </c>
      <c r="BT386" t="s">
        <v>1703</v>
      </c>
      <c r="BU386" t="s">
        <v>219</v>
      </c>
      <c r="BV386" t="s">
        <v>241</v>
      </c>
      <c r="BW386" t="s">
        <v>220</v>
      </c>
      <c r="BX386" t="s">
        <v>219</v>
      </c>
      <c r="BY386">
        <v>801175906855</v>
      </c>
      <c r="BZ386" t="s">
        <v>242</v>
      </c>
      <c r="CA386" t="s">
        <v>1703</v>
      </c>
      <c r="CB386" s="14">
        <v>45178.247037847199</v>
      </c>
      <c r="CC386" t="s">
        <v>1703</v>
      </c>
      <c r="CD386" t="s">
        <v>1703</v>
      </c>
      <c r="CE386">
        <f>IFERROR(VLOOKUP(Table2[[#This Row],[Overall Rep Satisfaction]],$CS$2:$CV$21,2,FALSE),"")</f>
        <v>0</v>
      </c>
      <c r="CF386">
        <f>IFERROR(VLOOKUP(Table2[[#This Row],[Overall Rep Satisfaction]],$CS$2:$CV$21,3,FALSE),"")</f>
        <v>0</v>
      </c>
      <c r="CG386">
        <f>IFERROR(VLOOKUP(Table2[[#This Row],[Overall Rep Satisfaction]],$CS$2:$CV$21,4,FALSE),"")</f>
        <v>1</v>
      </c>
      <c r="CH386">
        <f>IFERROR(SUM(Table2[[#This Row],[Promoter]:[Detractor]],),"")</f>
        <v>1</v>
      </c>
      <c r="CI386" t="str">
        <f>TEXT(MONTH(Table2[[#This Row],[Survey Date]]),"##")&amp;" - "&amp;TEXT(Table2[[#This Row],[Survey Date]],"MMMM")</f>
        <v>9 - September</v>
      </c>
      <c r="CJ386" t="str">
        <f>TEXT(Table2[[#This Row],[Survey Date]],"DD-MMMM")</f>
        <v>07-September</v>
      </c>
      <c r="CK386" t="str">
        <f>"WK "&amp;WEEKNUM(Table2[[#This Row],[Survey Date]],1)</f>
        <v>WK 36</v>
      </c>
      <c r="CL386" t="str">
        <f>VLOOKUP(Table2[[#This Row],[ATTUID]],Roster!C:F,4,FALSE)</f>
        <v>Super 12</v>
      </c>
      <c r="CM386" t="str">
        <f>VLOOKUP(Table2[[#This Row],[ATTUID]],Roster!C:J,8,FALSE)</f>
        <v>agent 110</v>
      </c>
      <c r="CN386" t="str">
        <f>VLOOKUP(Table2[[#This Row],[ATTUID]],Roster!C:X,22,FALSE)</f>
        <v>Wave 30</v>
      </c>
      <c r="CO386">
        <f>IF(Table2[[#This Row],[Request Resolved]]="Yes",1,0)</f>
        <v>0</v>
      </c>
      <c r="CP386">
        <f>IF(Table2[[#This Row],[Request Resolved]]="No",1,0)</f>
        <v>1</v>
      </c>
    </row>
    <row r="387" spans="1:94" x14ac:dyDescent="0.25">
      <c r="A387" s="35">
        <v>447206</v>
      </c>
      <c r="B387" s="12" t="s">
        <v>1297</v>
      </c>
      <c r="C387" s="12" t="s">
        <v>1297</v>
      </c>
      <c r="D387" s="12" t="s">
        <v>1297</v>
      </c>
      <c r="E387" t="s">
        <v>1164</v>
      </c>
      <c r="F387" t="s">
        <v>1329</v>
      </c>
      <c r="G387" s="35">
        <v>556240</v>
      </c>
      <c r="H387" t="s">
        <v>219</v>
      </c>
      <c r="I387" s="35">
        <v>552418</v>
      </c>
      <c r="J387" t="s">
        <v>219</v>
      </c>
      <c r="K387" s="14">
        <v>45176.388888888898</v>
      </c>
      <c r="L387" s="14">
        <v>45175.413194444402</v>
      </c>
      <c r="M387" s="15" t="s">
        <v>220</v>
      </c>
      <c r="N387" s="15" t="s">
        <v>220</v>
      </c>
      <c r="O387" s="15" t="s">
        <v>220</v>
      </c>
      <c r="P387" s="15" t="s">
        <v>223</v>
      </c>
      <c r="Q387" s="15" t="s">
        <v>838</v>
      </c>
      <c r="R387" s="15" t="s">
        <v>219</v>
      </c>
      <c r="S387" s="15" t="s">
        <v>223</v>
      </c>
      <c r="T387" s="15" t="s">
        <v>326</v>
      </c>
      <c r="U387" s="15" t="s">
        <v>219</v>
      </c>
      <c r="V387" t="s">
        <v>265</v>
      </c>
      <c r="W387" t="s">
        <v>225</v>
      </c>
      <c r="X387" t="s">
        <v>265</v>
      </c>
      <c r="Y387" t="s">
        <v>225</v>
      </c>
      <c r="Z387" t="s">
        <v>226</v>
      </c>
      <c r="AA387" t="s">
        <v>219</v>
      </c>
      <c r="AB387" t="s">
        <v>226</v>
      </c>
      <c r="AC387" t="s">
        <v>219</v>
      </c>
      <c r="AD387" s="12" t="s">
        <v>1297</v>
      </c>
      <c r="AE387" t="s">
        <v>227</v>
      </c>
      <c r="AF387" s="12" t="s">
        <v>1297</v>
      </c>
      <c r="AG387" t="s">
        <v>1703</v>
      </c>
      <c r="AH387" t="s">
        <v>228</v>
      </c>
      <c r="AI387" s="12" t="s">
        <v>1297</v>
      </c>
      <c r="AJ387" s="12" t="s">
        <v>1297</v>
      </c>
      <c r="AK387" s="12" t="s">
        <v>1297</v>
      </c>
      <c r="AL387" s="12" t="s">
        <v>1297</v>
      </c>
      <c r="AM387" s="12" t="s">
        <v>1297</v>
      </c>
      <c r="AN387" t="s">
        <v>219</v>
      </c>
      <c r="AO387" t="s">
        <v>219</v>
      </c>
      <c r="AP387" t="s">
        <v>229</v>
      </c>
      <c r="AQ387" t="s">
        <v>230</v>
      </c>
      <c r="AR387" t="s">
        <v>247</v>
      </c>
      <c r="AS387" t="s">
        <v>343</v>
      </c>
      <c r="AT387" t="s">
        <v>220</v>
      </c>
      <c r="AU387" t="s">
        <v>233</v>
      </c>
      <c r="AV387" t="s">
        <v>2081</v>
      </c>
      <c r="AW387" t="s">
        <v>2368</v>
      </c>
      <c r="AX387" t="s">
        <v>1703</v>
      </c>
      <c r="AY387" t="s">
        <v>219</v>
      </c>
      <c r="AZ387" t="s">
        <v>219</v>
      </c>
      <c r="BA387" t="s">
        <v>219</v>
      </c>
      <c r="BB387" t="s">
        <v>219</v>
      </c>
      <c r="BC387" t="s">
        <v>234</v>
      </c>
      <c r="BD387" s="12" t="s">
        <v>1297</v>
      </c>
      <c r="BE387" t="s">
        <v>304</v>
      </c>
      <c r="BF387" t="s">
        <v>1297</v>
      </c>
      <c r="BG387" t="s">
        <v>1297</v>
      </c>
      <c r="BH387" t="s">
        <v>300</v>
      </c>
      <c r="BI387" t="s">
        <v>471</v>
      </c>
      <c r="BJ387" t="s">
        <v>346</v>
      </c>
      <c r="BK387" t="s">
        <v>1297</v>
      </c>
      <c r="BL387" t="s">
        <v>229</v>
      </c>
      <c r="BM387" t="s">
        <v>219</v>
      </c>
      <c r="BN387" t="s">
        <v>472</v>
      </c>
      <c r="BO387" t="s">
        <v>219</v>
      </c>
      <c r="BP387" t="s">
        <v>219</v>
      </c>
      <c r="BQ387" t="s">
        <v>1297</v>
      </c>
      <c r="BR387" t="s">
        <v>240</v>
      </c>
      <c r="BS387" t="s">
        <v>1703</v>
      </c>
      <c r="BT387" t="s">
        <v>1703</v>
      </c>
      <c r="BU387" t="s">
        <v>219</v>
      </c>
      <c r="BV387" t="s">
        <v>241</v>
      </c>
      <c r="BW387" t="s">
        <v>220</v>
      </c>
      <c r="BX387" t="s">
        <v>219</v>
      </c>
      <c r="BY387">
        <v>801173572357</v>
      </c>
      <c r="BZ387" t="s">
        <v>242</v>
      </c>
      <c r="CA387" t="s">
        <v>1703</v>
      </c>
      <c r="CB387" s="14">
        <v>45177.246585763904</v>
      </c>
      <c r="CC387" t="s">
        <v>1703</v>
      </c>
      <c r="CD387" t="s">
        <v>1703</v>
      </c>
      <c r="CE387">
        <f>IFERROR(VLOOKUP(Table2[[#This Row],[Overall Rep Satisfaction]],$CS$2:$CV$21,2,FALSE),"")</f>
        <v>1</v>
      </c>
      <c r="CF387">
        <f>IFERROR(VLOOKUP(Table2[[#This Row],[Overall Rep Satisfaction]],$CS$2:$CV$21,3,FALSE),"")</f>
        <v>0</v>
      </c>
      <c r="CG387">
        <f>IFERROR(VLOOKUP(Table2[[#This Row],[Overall Rep Satisfaction]],$CS$2:$CV$21,4,FALSE),"")</f>
        <v>0</v>
      </c>
      <c r="CH387">
        <f>IFERROR(SUM(Table2[[#This Row],[Promoter]:[Detractor]],),"")</f>
        <v>1</v>
      </c>
      <c r="CI387" t="str">
        <f>TEXT(MONTH(Table2[[#This Row],[Survey Date]]),"##")&amp;" - "&amp;TEXT(Table2[[#This Row],[Survey Date]],"MMMM")</f>
        <v>9 - September</v>
      </c>
      <c r="CJ387" t="str">
        <f>TEXT(Table2[[#This Row],[Survey Date]],"DD-MMMM")</f>
        <v>07-September</v>
      </c>
      <c r="CK387" t="str">
        <f>"WK "&amp;WEEKNUM(Table2[[#This Row],[Survey Date]],1)</f>
        <v>WK 36</v>
      </c>
      <c r="CL387" t="str">
        <f>VLOOKUP(Table2[[#This Row],[ATTUID]],Roster!C:F,4,FALSE)</f>
        <v>Super 8</v>
      </c>
      <c r="CM387" t="str">
        <f>VLOOKUP(Table2[[#This Row],[ATTUID]],Roster!C:J,8,FALSE)</f>
        <v>agent 32</v>
      </c>
      <c r="CN387" t="str">
        <f>VLOOKUP(Table2[[#This Row],[ATTUID]],Roster!C:X,22,FALSE)</f>
        <v>Wave 18</v>
      </c>
      <c r="CO387">
        <f>IF(Table2[[#This Row],[Request Resolved]]="Yes",1,0)</f>
        <v>1</v>
      </c>
      <c r="CP387">
        <f>IF(Table2[[#This Row],[Request Resolved]]="No",1,0)</f>
        <v>0</v>
      </c>
    </row>
    <row r="388" spans="1:94" x14ac:dyDescent="0.25">
      <c r="A388" s="35">
        <v>466206</v>
      </c>
      <c r="B388" s="12" t="s">
        <v>1297</v>
      </c>
      <c r="C388" s="12" t="s">
        <v>1297</v>
      </c>
      <c r="D388" s="12" t="s">
        <v>1297</v>
      </c>
      <c r="E388" t="s">
        <v>1272</v>
      </c>
      <c r="F388" t="s">
        <v>1446</v>
      </c>
      <c r="G388" s="35">
        <v>243586</v>
      </c>
      <c r="H388" t="s">
        <v>219</v>
      </c>
      <c r="I388" s="35">
        <v>423188</v>
      </c>
      <c r="J388" t="s">
        <v>219</v>
      </c>
      <c r="K388" s="14">
        <v>45176.388888888898</v>
      </c>
      <c r="L388" s="14">
        <v>45175.661805555603</v>
      </c>
      <c r="M388" s="15" t="s">
        <v>220</v>
      </c>
      <c r="N388" s="15" t="s">
        <v>229</v>
      </c>
      <c r="O388" s="15" t="s">
        <v>220</v>
      </c>
      <c r="P388" s="15" t="s">
        <v>325</v>
      </c>
      <c r="Q388" s="15" t="s">
        <v>325</v>
      </c>
      <c r="R388" s="15" t="s">
        <v>219</v>
      </c>
      <c r="S388" s="15" t="s">
        <v>325</v>
      </c>
      <c r="T388" s="15" t="s">
        <v>316</v>
      </c>
      <c r="U388" s="15" t="s">
        <v>219</v>
      </c>
      <c r="V388" t="s">
        <v>280</v>
      </c>
      <c r="W388" t="s">
        <v>280</v>
      </c>
      <c r="X388" t="s">
        <v>280</v>
      </c>
      <c r="Y388" t="s">
        <v>280</v>
      </c>
      <c r="Z388" t="s">
        <v>317</v>
      </c>
      <c r="AA388" t="s">
        <v>219</v>
      </c>
      <c r="AB388" t="s">
        <v>317</v>
      </c>
      <c r="AC388" t="s">
        <v>219</v>
      </c>
      <c r="AD388" s="12" t="s">
        <v>1297</v>
      </c>
      <c r="AE388" t="s">
        <v>227</v>
      </c>
      <c r="AF388" s="12" t="s">
        <v>1297</v>
      </c>
      <c r="AG388" t="s">
        <v>1703</v>
      </c>
      <c r="AH388" t="s">
        <v>228</v>
      </c>
      <c r="AI388" s="12" t="s">
        <v>1297</v>
      </c>
      <c r="AJ388" s="12" t="s">
        <v>1297</v>
      </c>
      <c r="AK388" s="12" t="s">
        <v>1297</v>
      </c>
      <c r="AL388" s="12" t="s">
        <v>1297</v>
      </c>
      <c r="AM388" s="12" t="s">
        <v>1297</v>
      </c>
      <c r="AN388" t="s">
        <v>219</v>
      </c>
      <c r="AO388" t="s">
        <v>219</v>
      </c>
      <c r="AP388" t="s">
        <v>229</v>
      </c>
      <c r="AQ388" t="s">
        <v>230</v>
      </c>
      <c r="AR388" t="s">
        <v>281</v>
      </c>
      <c r="AS388" t="s">
        <v>505</v>
      </c>
      <c r="AT388" t="s">
        <v>229</v>
      </c>
      <c r="AU388" t="s">
        <v>233</v>
      </c>
      <c r="AV388" t="s">
        <v>2082</v>
      </c>
      <c r="AW388" t="s">
        <v>219</v>
      </c>
      <c r="AX388" t="s">
        <v>1703</v>
      </c>
      <c r="AY388" t="s">
        <v>219</v>
      </c>
      <c r="AZ388" t="s">
        <v>219</v>
      </c>
      <c r="BA388" t="s">
        <v>219</v>
      </c>
      <c r="BB388" t="s">
        <v>219</v>
      </c>
      <c r="BC388" t="s">
        <v>234</v>
      </c>
      <c r="BD388" s="12" t="s">
        <v>1297</v>
      </c>
      <c r="BE388" t="s">
        <v>476</v>
      </c>
      <c r="BF388" t="s">
        <v>1297</v>
      </c>
      <c r="BG388" t="s">
        <v>1297</v>
      </c>
      <c r="BH388" t="s">
        <v>236</v>
      </c>
      <c r="BI388" t="s">
        <v>515</v>
      </c>
      <c r="BJ388" t="s">
        <v>302</v>
      </c>
      <c r="BK388" t="s">
        <v>1297</v>
      </c>
      <c r="BL388" t="s">
        <v>229</v>
      </c>
      <c r="BM388" t="s">
        <v>219</v>
      </c>
      <c r="BN388" t="s">
        <v>252</v>
      </c>
      <c r="BO388" t="s">
        <v>219</v>
      </c>
      <c r="BP388" t="s">
        <v>219</v>
      </c>
      <c r="BQ388" t="s">
        <v>1297</v>
      </c>
      <c r="BR388" t="s">
        <v>253</v>
      </c>
      <c r="BS388" t="s">
        <v>1703</v>
      </c>
      <c r="BT388" t="s">
        <v>1703</v>
      </c>
      <c r="BU388" t="s">
        <v>219</v>
      </c>
      <c r="BV388" t="s">
        <v>241</v>
      </c>
      <c r="BW388" t="s">
        <v>220</v>
      </c>
      <c r="BX388" t="s">
        <v>219</v>
      </c>
      <c r="BY388">
        <v>800710290380</v>
      </c>
      <c r="BZ388" t="s">
        <v>242</v>
      </c>
      <c r="CA388" t="s">
        <v>1703</v>
      </c>
      <c r="CB388" s="14">
        <v>45177.246585763904</v>
      </c>
      <c r="CC388" t="s">
        <v>1703</v>
      </c>
      <c r="CD388" t="s">
        <v>1703</v>
      </c>
      <c r="CE388">
        <f>IFERROR(VLOOKUP(Table2[[#This Row],[Overall Rep Satisfaction]],$CS$2:$CV$21,2,FALSE),"")</f>
        <v>0</v>
      </c>
      <c r="CF388">
        <f>IFERROR(VLOOKUP(Table2[[#This Row],[Overall Rep Satisfaction]],$CS$2:$CV$21,3,FALSE),"")</f>
        <v>0</v>
      </c>
      <c r="CG388">
        <f>IFERROR(VLOOKUP(Table2[[#This Row],[Overall Rep Satisfaction]],$CS$2:$CV$21,4,FALSE),"")</f>
        <v>1</v>
      </c>
      <c r="CH388">
        <f>IFERROR(SUM(Table2[[#This Row],[Promoter]:[Detractor]],),"")</f>
        <v>1</v>
      </c>
      <c r="CI388" t="str">
        <f>TEXT(MONTH(Table2[[#This Row],[Survey Date]]),"##")&amp;" - "&amp;TEXT(Table2[[#This Row],[Survey Date]],"MMMM")</f>
        <v>9 - September</v>
      </c>
      <c r="CJ388" t="str">
        <f>TEXT(Table2[[#This Row],[Survey Date]],"DD-MMMM")</f>
        <v>07-September</v>
      </c>
      <c r="CK388" t="str">
        <f>"WK "&amp;WEEKNUM(Table2[[#This Row],[Survey Date]],1)</f>
        <v>WK 36</v>
      </c>
      <c r="CL388" t="str">
        <f>VLOOKUP(Table2[[#This Row],[ATTUID]],Roster!C:F,4,FALSE)</f>
        <v>Super 4</v>
      </c>
      <c r="CM388" t="str">
        <f>VLOOKUP(Table2[[#This Row],[ATTUID]],Roster!C:J,8,FALSE)</f>
        <v>agent 149</v>
      </c>
      <c r="CN388" t="str">
        <f>VLOOKUP(Table2[[#This Row],[ATTUID]],Roster!C:X,22,FALSE)</f>
        <v>Wave 31</v>
      </c>
      <c r="CO388">
        <f>IF(Table2[[#This Row],[Request Resolved]]="Yes",1,0)</f>
        <v>0</v>
      </c>
      <c r="CP388">
        <f>IF(Table2[[#This Row],[Request Resolved]]="No",1,0)</f>
        <v>1</v>
      </c>
    </row>
    <row r="389" spans="1:94" x14ac:dyDescent="0.25">
      <c r="A389" s="35">
        <v>445206</v>
      </c>
      <c r="B389" s="12" t="s">
        <v>1297</v>
      </c>
      <c r="C389" s="12" t="s">
        <v>1297</v>
      </c>
      <c r="D389" s="12" t="s">
        <v>1297</v>
      </c>
      <c r="E389" t="s">
        <v>1203</v>
      </c>
      <c r="F389" t="s">
        <v>1369</v>
      </c>
      <c r="G389" s="35">
        <v>107984</v>
      </c>
      <c r="H389" t="s">
        <v>219</v>
      </c>
      <c r="I389" s="35">
        <v>187534</v>
      </c>
      <c r="J389" t="s">
        <v>219</v>
      </c>
      <c r="K389" s="14">
        <v>45176.390277777798</v>
      </c>
      <c r="L389" s="14">
        <v>45175.779166666704</v>
      </c>
      <c r="M389" s="15" t="s">
        <v>220</v>
      </c>
      <c r="N389" s="15" t="s">
        <v>229</v>
      </c>
      <c r="O389" s="15" t="s">
        <v>220</v>
      </c>
      <c r="P389" s="15" t="s">
        <v>839</v>
      </c>
      <c r="Q389" s="15" t="s">
        <v>840</v>
      </c>
      <c r="R389" s="15" t="s">
        <v>219</v>
      </c>
      <c r="S389" s="15" t="s">
        <v>244</v>
      </c>
      <c r="T389" s="15" t="s">
        <v>316</v>
      </c>
      <c r="U389" s="15" t="s">
        <v>219</v>
      </c>
      <c r="V389" t="s">
        <v>257</v>
      </c>
      <c r="W389" t="s">
        <v>246</v>
      </c>
      <c r="X389" t="s">
        <v>257</v>
      </c>
      <c r="Y389" t="s">
        <v>246</v>
      </c>
      <c r="Z389" t="s">
        <v>317</v>
      </c>
      <c r="AA389" t="s">
        <v>219</v>
      </c>
      <c r="AB389" t="s">
        <v>317</v>
      </c>
      <c r="AC389" t="s">
        <v>219</v>
      </c>
      <c r="AD389" s="12" t="s">
        <v>1297</v>
      </c>
      <c r="AE389" t="s">
        <v>227</v>
      </c>
      <c r="AF389" s="12" t="s">
        <v>1297</v>
      </c>
      <c r="AG389" t="s">
        <v>1703</v>
      </c>
      <c r="AH389" t="s">
        <v>228</v>
      </c>
      <c r="AI389" s="12" t="s">
        <v>1297</v>
      </c>
      <c r="AJ389" s="12" t="s">
        <v>1297</v>
      </c>
      <c r="AK389" s="12" t="s">
        <v>1297</v>
      </c>
      <c r="AL389" s="12" t="s">
        <v>1297</v>
      </c>
      <c r="AM389" s="12" t="s">
        <v>1297</v>
      </c>
      <c r="AN389" t="s">
        <v>219</v>
      </c>
      <c r="AO389" t="s">
        <v>219</v>
      </c>
      <c r="AP389" t="s">
        <v>229</v>
      </c>
      <c r="AQ389" t="s">
        <v>230</v>
      </c>
      <c r="AR389" t="s">
        <v>273</v>
      </c>
      <c r="AS389" t="s">
        <v>274</v>
      </c>
      <c r="AT389" t="s">
        <v>220</v>
      </c>
      <c r="AU389" t="s">
        <v>233</v>
      </c>
      <c r="AV389" t="s">
        <v>2083</v>
      </c>
      <c r="AW389" t="s">
        <v>2368</v>
      </c>
      <c r="AX389" t="s">
        <v>1703</v>
      </c>
      <c r="AY389" t="s">
        <v>219</v>
      </c>
      <c r="AZ389" t="s">
        <v>219</v>
      </c>
      <c r="BA389" t="s">
        <v>219</v>
      </c>
      <c r="BB389" t="s">
        <v>219</v>
      </c>
      <c r="BC389" t="s">
        <v>234</v>
      </c>
      <c r="BD389" s="12" t="s">
        <v>1297</v>
      </c>
      <c r="BE389" t="s">
        <v>267</v>
      </c>
      <c r="BF389" t="s">
        <v>1297</v>
      </c>
      <c r="BG389" t="s">
        <v>1297</v>
      </c>
      <c r="BH389" t="s">
        <v>305</v>
      </c>
      <c r="BI389" t="s">
        <v>357</v>
      </c>
      <c r="BJ389" t="s">
        <v>277</v>
      </c>
      <c r="BK389" t="s">
        <v>1297</v>
      </c>
      <c r="BL389" t="s">
        <v>229</v>
      </c>
      <c r="BM389" t="s">
        <v>219</v>
      </c>
      <c r="BN389" t="s">
        <v>598</v>
      </c>
      <c r="BO389" t="s">
        <v>219</v>
      </c>
      <c r="BP389" t="s">
        <v>219</v>
      </c>
      <c r="BQ389" t="s">
        <v>1297</v>
      </c>
      <c r="BR389" t="s">
        <v>279</v>
      </c>
      <c r="BS389" t="s">
        <v>1703</v>
      </c>
      <c r="BT389" t="s">
        <v>1703</v>
      </c>
      <c r="BU389" t="s">
        <v>219</v>
      </c>
      <c r="BV389" t="s">
        <v>241</v>
      </c>
      <c r="BW389" t="s">
        <v>220</v>
      </c>
      <c r="BX389" t="s">
        <v>219</v>
      </c>
      <c r="BY389">
        <v>801115672794</v>
      </c>
      <c r="BZ389" t="s">
        <v>242</v>
      </c>
      <c r="CA389" t="s">
        <v>1703</v>
      </c>
      <c r="CB389" s="14">
        <v>45177.246585763904</v>
      </c>
      <c r="CC389" t="s">
        <v>1703</v>
      </c>
      <c r="CD389" t="s">
        <v>1703</v>
      </c>
      <c r="CE389">
        <f>IFERROR(VLOOKUP(Table2[[#This Row],[Overall Rep Satisfaction]],$CS$2:$CV$21,2,FALSE),"")</f>
        <v>0</v>
      </c>
      <c r="CF389">
        <f>IFERROR(VLOOKUP(Table2[[#This Row],[Overall Rep Satisfaction]],$CS$2:$CV$21,3,FALSE),"")</f>
        <v>0</v>
      </c>
      <c r="CG389">
        <f>IFERROR(VLOOKUP(Table2[[#This Row],[Overall Rep Satisfaction]],$CS$2:$CV$21,4,FALSE),"")</f>
        <v>1</v>
      </c>
      <c r="CH389">
        <f>IFERROR(SUM(Table2[[#This Row],[Promoter]:[Detractor]],),"")</f>
        <v>1</v>
      </c>
      <c r="CI389" t="str">
        <f>TEXT(MONTH(Table2[[#This Row],[Survey Date]]),"##")&amp;" - "&amp;TEXT(Table2[[#This Row],[Survey Date]],"MMMM")</f>
        <v>9 - September</v>
      </c>
      <c r="CJ389" t="str">
        <f>TEXT(Table2[[#This Row],[Survey Date]],"DD-MMMM")</f>
        <v>07-September</v>
      </c>
      <c r="CK389" t="str">
        <f>"WK "&amp;WEEKNUM(Table2[[#This Row],[Survey Date]],1)</f>
        <v>WK 36</v>
      </c>
      <c r="CL389" t="str">
        <f>VLOOKUP(Table2[[#This Row],[ATTUID]],Roster!C:F,4,FALSE)</f>
        <v>Super 8</v>
      </c>
      <c r="CM389" t="str">
        <f>VLOOKUP(Table2[[#This Row],[ATTUID]],Roster!C:J,8,FALSE)</f>
        <v>agent 72</v>
      </c>
      <c r="CN389" t="str">
        <f>VLOOKUP(Table2[[#This Row],[ATTUID]],Roster!C:X,22,FALSE)</f>
        <v>Wave 26</v>
      </c>
      <c r="CO389">
        <f>IF(Table2[[#This Row],[Request Resolved]]="Yes",1,0)</f>
        <v>0</v>
      </c>
      <c r="CP389">
        <f>IF(Table2[[#This Row],[Request Resolved]]="No",1,0)</f>
        <v>1</v>
      </c>
    </row>
    <row r="390" spans="1:94" x14ac:dyDescent="0.25">
      <c r="A390" s="35">
        <v>441206</v>
      </c>
      <c r="B390" s="12" t="s">
        <v>1297</v>
      </c>
      <c r="C390" s="12" t="s">
        <v>1297</v>
      </c>
      <c r="D390" s="12" t="s">
        <v>1297</v>
      </c>
      <c r="E390" t="s">
        <v>1179</v>
      </c>
      <c r="F390" t="s">
        <v>1344</v>
      </c>
      <c r="G390" s="35">
        <v>361463</v>
      </c>
      <c r="H390" t="s">
        <v>219</v>
      </c>
      <c r="I390" s="35">
        <v>609243</v>
      </c>
      <c r="J390" t="s">
        <v>219</v>
      </c>
      <c r="K390" s="14">
        <v>45176.391666666699</v>
      </c>
      <c r="L390" s="14">
        <v>45175.809722222199</v>
      </c>
      <c r="M390" s="15" t="s">
        <v>220</v>
      </c>
      <c r="N390" s="15" t="s">
        <v>220</v>
      </c>
      <c r="O390" s="15" t="s">
        <v>220</v>
      </c>
      <c r="P390" s="15" t="s">
        <v>291</v>
      </c>
      <c r="Q390" s="15" t="s">
        <v>841</v>
      </c>
      <c r="R390" s="15" t="s">
        <v>219</v>
      </c>
      <c r="S390" s="15" t="s">
        <v>223</v>
      </c>
      <c r="T390" s="15" t="s">
        <v>221</v>
      </c>
      <c r="U390" s="15" t="s">
        <v>219</v>
      </c>
      <c r="V390" t="s">
        <v>293</v>
      </c>
      <c r="W390" t="s">
        <v>225</v>
      </c>
      <c r="X390" t="s">
        <v>293</v>
      </c>
      <c r="Y390" t="s">
        <v>225</v>
      </c>
      <c r="Z390" t="s">
        <v>226</v>
      </c>
      <c r="AA390" t="s">
        <v>219</v>
      </c>
      <c r="AB390" t="s">
        <v>226</v>
      </c>
      <c r="AC390" t="s">
        <v>219</v>
      </c>
      <c r="AD390" s="12" t="s">
        <v>1297</v>
      </c>
      <c r="AE390" t="s">
        <v>227</v>
      </c>
      <c r="AF390" s="12" t="s">
        <v>1297</v>
      </c>
      <c r="AG390" t="s">
        <v>1703</v>
      </c>
      <c r="AH390" t="s">
        <v>228</v>
      </c>
      <c r="AI390" s="12" t="s">
        <v>1297</v>
      </c>
      <c r="AJ390" s="12" t="s">
        <v>1297</v>
      </c>
      <c r="AK390" s="12" t="s">
        <v>1297</v>
      </c>
      <c r="AL390" s="12" t="s">
        <v>1297</v>
      </c>
      <c r="AM390" s="12" t="s">
        <v>1297</v>
      </c>
      <c r="AN390" t="s">
        <v>219</v>
      </c>
      <c r="AO390" t="s">
        <v>219</v>
      </c>
      <c r="AP390" t="s">
        <v>229</v>
      </c>
      <c r="AQ390" t="s">
        <v>230</v>
      </c>
      <c r="AR390" t="s">
        <v>281</v>
      </c>
      <c r="AS390" t="s">
        <v>282</v>
      </c>
      <c r="AT390" t="s">
        <v>220</v>
      </c>
      <c r="AU390" t="s">
        <v>233</v>
      </c>
      <c r="AV390" t="s">
        <v>2084</v>
      </c>
      <c r="AW390" t="s">
        <v>2368</v>
      </c>
      <c r="AX390" t="s">
        <v>1703</v>
      </c>
      <c r="AY390" t="s">
        <v>219</v>
      </c>
      <c r="AZ390" t="s">
        <v>219</v>
      </c>
      <c r="BA390" t="s">
        <v>219</v>
      </c>
      <c r="BB390" t="s">
        <v>219</v>
      </c>
      <c r="BC390" t="s">
        <v>234</v>
      </c>
      <c r="BD390" s="12" t="s">
        <v>1297</v>
      </c>
      <c r="BE390" t="s">
        <v>267</v>
      </c>
      <c r="BF390" t="s">
        <v>1297</v>
      </c>
      <c r="BG390" t="s">
        <v>1297</v>
      </c>
      <c r="BH390" t="s">
        <v>305</v>
      </c>
      <c r="BI390" t="s">
        <v>357</v>
      </c>
      <c r="BJ390" t="s">
        <v>288</v>
      </c>
      <c r="BK390" t="s">
        <v>1297</v>
      </c>
      <c r="BL390" t="s">
        <v>229</v>
      </c>
      <c r="BM390" t="s">
        <v>219</v>
      </c>
      <c r="BN390" t="s">
        <v>360</v>
      </c>
      <c r="BO390" t="s">
        <v>219</v>
      </c>
      <c r="BP390" t="s">
        <v>219</v>
      </c>
      <c r="BQ390" t="s">
        <v>1297</v>
      </c>
      <c r="BR390" t="s">
        <v>240</v>
      </c>
      <c r="BS390" t="s">
        <v>1703</v>
      </c>
      <c r="BT390" t="s">
        <v>1703</v>
      </c>
      <c r="BU390" t="s">
        <v>219</v>
      </c>
      <c r="BV390" t="s">
        <v>241</v>
      </c>
      <c r="BW390" t="s">
        <v>220</v>
      </c>
      <c r="BX390" t="s">
        <v>219</v>
      </c>
      <c r="BY390">
        <v>801142951617</v>
      </c>
      <c r="BZ390" t="s">
        <v>242</v>
      </c>
      <c r="CA390" t="s">
        <v>1703</v>
      </c>
      <c r="CB390" s="14">
        <v>45177.246585763904</v>
      </c>
      <c r="CC390" t="s">
        <v>1703</v>
      </c>
      <c r="CD390" t="s">
        <v>1703</v>
      </c>
      <c r="CE390">
        <f>IFERROR(VLOOKUP(Table2[[#This Row],[Overall Rep Satisfaction]],$CS$2:$CV$21,2,FALSE),"")</f>
        <v>1</v>
      </c>
      <c r="CF390">
        <f>IFERROR(VLOOKUP(Table2[[#This Row],[Overall Rep Satisfaction]],$CS$2:$CV$21,3,FALSE),"")</f>
        <v>0</v>
      </c>
      <c r="CG390">
        <f>IFERROR(VLOOKUP(Table2[[#This Row],[Overall Rep Satisfaction]],$CS$2:$CV$21,4,FALSE),"")</f>
        <v>0</v>
      </c>
      <c r="CH390">
        <f>IFERROR(SUM(Table2[[#This Row],[Promoter]:[Detractor]],),"")</f>
        <v>1</v>
      </c>
      <c r="CI390" t="str">
        <f>TEXT(MONTH(Table2[[#This Row],[Survey Date]]),"##")&amp;" - "&amp;TEXT(Table2[[#This Row],[Survey Date]],"MMMM")</f>
        <v>9 - September</v>
      </c>
      <c r="CJ390" t="str">
        <f>TEXT(Table2[[#This Row],[Survey Date]],"DD-MMMM")</f>
        <v>07-September</v>
      </c>
      <c r="CK390" t="str">
        <f>"WK "&amp;WEEKNUM(Table2[[#This Row],[Survey Date]],1)</f>
        <v>WK 36</v>
      </c>
      <c r="CL390" t="str">
        <f>VLOOKUP(Table2[[#This Row],[ATTUID]],Roster!C:F,4,FALSE)</f>
        <v>Super 8</v>
      </c>
      <c r="CM390" t="str">
        <f>VLOOKUP(Table2[[#This Row],[ATTUID]],Roster!C:J,8,FALSE)</f>
        <v>agent 47</v>
      </c>
      <c r="CN390" t="str">
        <f>VLOOKUP(Table2[[#This Row],[ATTUID]],Roster!C:X,22,FALSE)</f>
        <v>Wave 23</v>
      </c>
      <c r="CO390">
        <f>IF(Table2[[#This Row],[Request Resolved]]="Yes",1,0)</f>
        <v>1</v>
      </c>
      <c r="CP390">
        <f>IF(Table2[[#This Row],[Request Resolved]]="No",1,0)</f>
        <v>0</v>
      </c>
    </row>
    <row r="391" spans="1:94" x14ac:dyDescent="0.25">
      <c r="A391" s="35">
        <v>436206</v>
      </c>
      <c r="B391" s="12" t="s">
        <v>1297</v>
      </c>
      <c r="C391" s="12" t="s">
        <v>1297</v>
      </c>
      <c r="D391" s="12" t="s">
        <v>1297</v>
      </c>
      <c r="E391" t="s">
        <v>1280</v>
      </c>
      <c r="F391" t="s">
        <v>1455</v>
      </c>
      <c r="G391" s="35">
        <v>215919</v>
      </c>
      <c r="H391" t="s">
        <v>219</v>
      </c>
      <c r="I391" s="35">
        <v>383534</v>
      </c>
      <c r="J391" t="s">
        <v>219</v>
      </c>
      <c r="K391" s="14">
        <v>45176.398611111101</v>
      </c>
      <c r="L391" s="14">
        <v>45175.6743055556</v>
      </c>
      <c r="M391" s="15" t="s">
        <v>220</v>
      </c>
      <c r="N391" s="15" t="s">
        <v>220</v>
      </c>
      <c r="O391" s="15" t="s">
        <v>220</v>
      </c>
      <c r="P391" s="15" t="s">
        <v>223</v>
      </c>
      <c r="Q391" s="15" t="s">
        <v>842</v>
      </c>
      <c r="R391" s="15" t="s">
        <v>219</v>
      </c>
      <c r="S391" s="15" t="s">
        <v>223</v>
      </c>
      <c r="T391" s="15" t="s">
        <v>221</v>
      </c>
      <c r="U391" s="15" t="s">
        <v>219</v>
      </c>
      <c r="V391" t="s">
        <v>265</v>
      </c>
      <c r="W391" t="s">
        <v>225</v>
      </c>
      <c r="X391" t="s">
        <v>265</v>
      </c>
      <c r="Y391" t="s">
        <v>225</v>
      </c>
      <c r="Z391" t="s">
        <v>226</v>
      </c>
      <c r="AA391" t="s">
        <v>219</v>
      </c>
      <c r="AB391" t="s">
        <v>226</v>
      </c>
      <c r="AC391" t="s">
        <v>219</v>
      </c>
      <c r="AD391" s="12" t="s">
        <v>1297</v>
      </c>
      <c r="AE391" t="s">
        <v>227</v>
      </c>
      <c r="AF391" s="12" t="s">
        <v>1297</v>
      </c>
      <c r="AG391" t="s">
        <v>1703</v>
      </c>
      <c r="AH391" t="s">
        <v>228</v>
      </c>
      <c r="AI391" s="12" t="s">
        <v>1297</v>
      </c>
      <c r="AJ391" s="12" t="s">
        <v>1297</v>
      </c>
      <c r="AK391" s="12" t="s">
        <v>1297</v>
      </c>
      <c r="AL391" s="12" t="s">
        <v>1297</v>
      </c>
      <c r="AM391" s="12" t="s">
        <v>1297</v>
      </c>
      <c r="AN391" t="s">
        <v>219</v>
      </c>
      <c r="AO391" t="s">
        <v>219</v>
      </c>
      <c r="AP391" t="s">
        <v>229</v>
      </c>
      <c r="AQ391" t="s">
        <v>230</v>
      </c>
      <c r="AR391" t="s">
        <v>273</v>
      </c>
      <c r="AS391" t="s">
        <v>274</v>
      </c>
      <c r="AT391" t="s">
        <v>229</v>
      </c>
      <c r="AU391" t="s">
        <v>233</v>
      </c>
      <c r="AV391" t="s">
        <v>2085</v>
      </c>
      <c r="AW391" t="s">
        <v>2368</v>
      </c>
      <c r="AX391" t="s">
        <v>1703</v>
      </c>
      <c r="AY391" t="s">
        <v>219</v>
      </c>
      <c r="AZ391" t="s">
        <v>219</v>
      </c>
      <c r="BA391" t="s">
        <v>219</v>
      </c>
      <c r="BB391" t="s">
        <v>219</v>
      </c>
      <c r="BC391" t="s">
        <v>234</v>
      </c>
      <c r="BD391" s="12" t="s">
        <v>1297</v>
      </c>
      <c r="BE391" t="s">
        <v>267</v>
      </c>
      <c r="BF391" t="s">
        <v>1297</v>
      </c>
      <c r="BG391" t="s">
        <v>1297</v>
      </c>
      <c r="BH391" t="s">
        <v>236</v>
      </c>
      <c r="BI391" t="s">
        <v>250</v>
      </c>
      <c r="BJ391" t="s">
        <v>277</v>
      </c>
      <c r="BK391" t="s">
        <v>1297</v>
      </c>
      <c r="BL391" t="s">
        <v>229</v>
      </c>
      <c r="BM391" t="s">
        <v>219</v>
      </c>
      <c r="BN391" t="s">
        <v>252</v>
      </c>
      <c r="BO391" t="s">
        <v>219</v>
      </c>
      <c r="BP391" t="s">
        <v>219</v>
      </c>
      <c r="BQ391" t="s">
        <v>1297</v>
      </c>
      <c r="BR391" t="s">
        <v>240</v>
      </c>
      <c r="BS391" t="s">
        <v>1703</v>
      </c>
      <c r="BT391" t="s">
        <v>1703</v>
      </c>
      <c r="BU391" t="s">
        <v>219</v>
      </c>
      <c r="BV391" t="s">
        <v>241</v>
      </c>
      <c r="BW391" t="s">
        <v>220</v>
      </c>
      <c r="BX391" t="s">
        <v>219</v>
      </c>
      <c r="BY391">
        <v>790654716761</v>
      </c>
      <c r="BZ391" t="s">
        <v>242</v>
      </c>
      <c r="CA391" t="s">
        <v>1703</v>
      </c>
      <c r="CB391" s="14">
        <v>45177.246585763904</v>
      </c>
      <c r="CC391" t="s">
        <v>1703</v>
      </c>
      <c r="CD391" t="s">
        <v>1703</v>
      </c>
      <c r="CE391">
        <f>IFERROR(VLOOKUP(Table2[[#This Row],[Overall Rep Satisfaction]],$CS$2:$CV$21,2,FALSE),"")</f>
        <v>1</v>
      </c>
      <c r="CF391">
        <f>IFERROR(VLOOKUP(Table2[[#This Row],[Overall Rep Satisfaction]],$CS$2:$CV$21,3,FALSE),"")</f>
        <v>0</v>
      </c>
      <c r="CG391">
        <f>IFERROR(VLOOKUP(Table2[[#This Row],[Overall Rep Satisfaction]],$CS$2:$CV$21,4,FALSE),"")</f>
        <v>0</v>
      </c>
      <c r="CH391">
        <f>IFERROR(SUM(Table2[[#This Row],[Promoter]:[Detractor]],),"")</f>
        <v>1</v>
      </c>
      <c r="CI391" t="str">
        <f>TEXT(MONTH(Table2[[#This Row],[Survey Date]]),"##")&amp;" - "&amp;TEXT(Table2[[#This Row],[Survey Date]],"MMMM")</f>
        <v>9 - September</v>
      </c>
      <c r="CJ391" t="str">
        <f>TEXT(Table2[[#This Row],[Survey Date]],"DD-MMMM")</f>
        <v>07-September</v>
      </c>
      <c r="CK391" t="str">
        <f>"WK "&amp;WEEKNUM(Table2[[#This Row],[Survey Date]],1)</f>
        <v>WK 36</v>
      </c>
      <c r="CL391" t="str">
        <f>VLOOKUP(Table2[[#This Row],[ATTUID]],Roster!C:F,4,FALSE)</f>
        <v>Super 9</v>
      </c>
      <c r="CM391" t="str">
        <f>VLOOKUP(Table2[[#This Row],[ATTUID]],Roster!C:J,8,FALSE)</f>
        <v>agent 158</v>
      </c>
      <c r="CN391" t="str">
        <f>VLOOKUP(Table2[[#This Row],[ATTUID]],Roster!C:X,22,FALSE)</f>
        <v>Wave 9</v>
      </c>
      <c r="CO391">
        <f>IF(Table2[[#This Row],[Request Resolved]]="Yes",1,0)</f>
        <v>1</v>
      </c>
      <c r="CP391">
        <f>IF(Table2[[#This Row],[Request Resolved]]="No",1,0)</f>
        <v>0</v>
      </c>
    </row>
    <row r="392" spans="1:94" x14ac:dyDescent="0.25">
      <c r="A392" s="35">
        <v>344206</v>
      </c>
      <c r="B392" s="12" t="s">
        <v>1297</v>
      </c>
      <c r="C392" s="12" t="s">
        <v>1297</v>
      </c>
      <c r="D392" s="12" t="s">
        <v>1297</v>
      </c>
      <c r="E392" t="s">
        <v>1264</v>
      </c>
      <c r="F392" t="s">
        <v>1435</v>
      </c>
      <c r="G392" s="35">
        <v>944910</v>
      </c>
      <c r="H392" t="s">
        <v>219</v>
      </c>
      <c r="I392" s="35">
        <v>248534</v>
      </c>
      <c r="J392" t="s">
        <v>219</v>
      </c>
      <c r="K392" s="14">
        <v>45176.398611111101</v>
      </c>
      <c r="L392" s="14">
        <v>45175.684027777803</v>
      </c>
      <c r="M392" s="15" t="s">
        <v>220</v>
      </c>
      <c r="N392" s="15" t="s">
        <v>229</v>
      </c>
      <c r="O392" s="15" t="s">
        <v>220</v>
      </c>
      <c r="P392" s="15" t="s">
        <v>223</v>
      </c>
      <c r="Q392" s="15" t="s">
        <v>219</v>
      </c>
      <c r="R392" s="15" t="s">
        <v>219</v>
      </c>
      <c r="S392" s="15" t="s">
        <v>392</v>
      </c>
      <c r="T392" s="15" t="s">
        <v>316</v>
      </c>
      <c r="U392" s="15" t="s">
        <v>219</v>
      </c>
      <c r="V392" t="s">
        <v>265</v>
      </c>
      <c r="W392" t="s">
        <v>290</v>
      </c>
      <c r="X392" t="s">
        <v>265</v>
      </c>
      <c r="Y392" t="s">
        <v>290</v>
      </c>
      <c r="Z392" t="s">
        <v>317</v>
      </c>
      <c r="AA392" t="s">
        <v>219</v>
      </c>
      <c r="AB392" t="s">
        <v>317</v>
      </c>
      <c r="AC392" t="s">
        <v>219</v>
      </c>
      <c r="AD392" s="12" t="s">
        <v>1297</v>
      </c>
      <c r="AE392" t="s">
        <v>227</v>
      </c>
      <c r="AF392" s="12" t="s">
        <v>1297</v>
      </c>
      <c r="AG392" t="s">
        <v>1703</v>
      </c>
      <c r="AH392" t="s">
        <v>228</v>
      </c>
      <c r="AI392" s="12" t="s">
        <v>1297</v>
      </c>
      <c r="AJ392" s="12" t="s">
        <v>1297</v>
      </c>
      <c r="AK392" s="12" t="s">
        <v>1297</v>
      </c>
      <c r="AL392" s="12" t="s">
        <v>1297</v>
      </c>
      <c r="AM392" s="12" t="s">
        <v>1297</v>
      </c>
      <c r="AN392" t="s">
        <v>219</v>
      </c>
      <c r="AO392" t="s">
        <v>219</v>
      </c>
      <c r="AP392" t="s">
        <v>229</v>
      </c>
      <c r="AQ392" t="s">
        <v>230</v>
      </c>
      <c r="AR392" t="s">
        <v>273</v>
      </c>
      <c r="AS392" t="s">
        <v>274</v>
      </c>
      <c r="AT392" t="s">
        <v>220</v>
      </c>
      <c r="AU392" t="s">
        <v>233</v>
      </c>
      <c r="AV392" t="s">
        <v>2086</v>
      </c>
      <c r="AW392" t="s">
        <v>219</v>
      </c>
      <c r="AX392" t="s">
        <v>1703</v>
      </c>
      <c r="AY392" t="s">
        <v>219</v>
      </c>
      <c r="AZ392" t="s">
        <v>219</v>
      </c>
      <c r="BA392" t="s">
        <v>219</v>
      </c>
      <c r="BB392" t="s">
        <v>219</v>
      </c>
      <c r="BC392" t="s">
        <v>234</v>
      </c>
      <c r="BD392" s="12" t="s">
        <v>1297</v>
      </c>
      <c r="BE392" t="s">
        <v>259</v>
      </c>
      <c r="BF392" t="s">
        <v>1297</v>
      </c>
      <c r="BG392" t="s">
        <v>1297</v>
      </c>
      <c r="BH392" t="s">
        <v>236</v>
      </c>
      <c r="BI392" t="s">
        <v>250</v>
      </c>
      <c r="BJ392" t="s">
        <v>277</v>
      </c>
      <c r="BK392" t="s">
        <v>1297</v>
      </c>
      <c r="BL392" t="s">
        <v>229</v>
      </c>
      <c r="BM392" t="s">
        <v>219</v>
      </c>
      <c r="BN392" t="s">
        <v>467</v>
      </c>
      <c r="BO392" t="s">
        <v>219</v>
      </c>
      <c r="BP392" t="s">
        <v>219</v>
      </c>
      <c r="BQ392" t="s">
        <v>1297</v>
      </c>
      <c r="BR392" t="s">
        <v>253</v>
      </c>
      <c r="BS392" t="s">
        <v>1703</v>
      </c>
      <c r="BT392" t="s">
        <v>1703</v>
      </c>
      <c r="BU392" t="s">
        <v>219</v>
      </c>
      <c r="BV392" t="s">
        <v>241</v>
      </c>
      <c r="BW392" t="s">
        <v>220</v>
      </c>
      <c r="BX392" t="s">
        <v>219</v>
      </c>
      <c r="BY392">
        <v>800812129467</v>
      </c>
      <c r="BZ392" t="s">
        <v>242</v>
      </c>
      <c r="CA392" t="s">
        <v>1703</v>
      </c>
      <c r="CB392" s="14">
        <v>45178.247037847199</v>
      </c>
      <c r="CC392" t="s">
        <v>1703</v>
      </c>
      <c r="CD392" t="s">
        <v>1703</v>
      </c>
      <c r="CE392">
        <f>IFERROR(VLOOKUP(Table2[[#This Row],[Overall Rep Satisfaction]],$CS$2:$CV$21,2,FALSE),"")</f>
        <v>0</v>
      </c>
      <c r="CF392">
        <f>IFERROR(VLOOKUP(Table2[[#This Row],[Overall Rep Satisfaction]],$CS$2:$CV$21,3,FALSE),"")</f>
        <v>0</v>
      </c>
      <c r="CG392">
        <f>IFERROR(VLOOKUP(Table2[[#This Row],[Overall Rep Satisfaction]],$CS$2:$CV$21,4,FALSE),"")</f>
        <v>1</v>
      </c>
      <c r="CH392">
        <f>IFERROR(SUM(Table2[[#This Row],[Promoter]:[Detractor]],),"")</f>
        <v>1</v>
      </c>
      <c r="CI392" t="str">
        <f>TEXT(MONTH(Table2[[#This Row],[Survey Date]]),"##")&amp;" - "&amp;TEXT(Table2[[#This Row],[Survey Date]],"MMMM")</f>
        <v>9 - September</v>
      </c>
      <c r="CJ392" t="str">
        <f>TEXT(Table2[[#This Row],[Survey Date]],"DD-MMMM")</f>
        <v>07-September</v>
      </c>
      <c r="CK392" t="str">
        <f>"WK "&amp;WEEKNUM(Table2[[#This Row],[Survey Date]],1)</f>
        <v>WK 36</v>
      </c>
      <c r="CL392" t="str">
        <f>VLOOKUP(Table2[[#This Row],[ATTUID]],Roster!C:F,4,FALSE)</f>
        <v>Super 9</v>
      </c>
      <c r="CM392" t="str">
        <f>VLOOKUP(Table2[[#This Row],[ATTUID]],Roster!C:J,8,FALSE)</f>
        <v>agent 138</v>
      </c>
      <c r="CN392" t="str">
        <f>VLOOKUP(Table2[[#This Row],[ATTUID]],Roster!C:X,22,FALSE)</f>
        <v>Wave 31</v>
      </c>
      <c r="CO392">
        <f>IF(Table2[[#This Row],[Request Resolved]]="Yes",1,0)</f>
        <v>0</v>
      </c>
      <c r="CP392">
        <f>IF(Table2[[#This Row],[Request Resolved]]="No",1,0)</f>
        <v>1</v>
      </c>
    </row>
    <row r="393" spans="1:94" x14ac:dyDescent="0.25">
      <c r="A393" s="35">
        <v>460206</v>
      </c>
      <c r="B393" s="12" t="s">
        <v>1297</v>
      </c>
      <c r="C393" s="12" t="s">
        <v>1297</v>
      </c>
      <c r="D393" s="12" t="s">
        <v>1297</v>
      </c>
      <c r="E393" t="s">
        <v>1179</v>
      </c>
      <c r="F393" t="s">
        <v>1344</v>
      </c>
      <c r="G393" s="35">
        <v>524803</v>
      </c>
      <c r="H393" t="s">
        <v>219</v>
      </c>
      <c r="I393" s="35">
        <v>685534</v>
      </c>
      <c r="J393" t="s">
        <v>219</v>
      </c>
      <c r="K393" s="14">
        <v>45176.404861111099</v>
      </c>
      <c r="L393" s="14">
        <v>45175.454861111102</v>
      </c>
      <c r="M393" s="15" t="s">
        <v>220</v>
      </c>
      <c r="N393" s="15" t="s">
        <v>220</v>
      </c>
      <c r="O393" s="15" t="s">
        <v>220</v>
      </c>
      <c r="P393" s="15" t="s">
        <v>223</v>
      </c>
      <c r="Q393" s="15" t="s">
        <v>843</v>
      </c>
      <c r="R393" s="15" t="s">
        <v>219</v>
      </c>
      <c r="S393" s="15" t="s">
        <v>223</v>
      </c>
      <c r="T393" s="15" t="s">
        <v>844</v>
      </c>
      <c r="U393" s="15" t="s">
        <v>219</v>
      </c>
      <c r="V393" t="s">
        <v>265</v>
      </c>
      <c r="W393" t="s">
        <v>225</v>
      </c>
      <c r="X393" t="s">
        <v>265</v>
      </c>
      <c r="Y393" t="s">
        <v>225</v>
      </c>
      <c r="Z393" t="s">
        <v>226</v>
      </c>
      <c r="AA393" t="s">
        <v>219</v>
      </c>
      <c r="AB393" t="s">
        <v>226</v>
      </c>
      <c r="AC393" t="s">
        <v>219</v>
      </c>
      <c r="AD393" s="12" t="s">
        <v>1297</v>
      </c>
      <c r="AE393" t="s">
        <v>227</v>
      </c>
      <c r="AF393" s="12" t="s">
        <v>1297</v>
      </c>
      <c r="AG393" t="s">
        <v>1703</v>
      </c>
      <c r="AH393" t="s">
        <v>228</v>
      </c>
      <c r="AI393" s="12" t="s">
        <v>1297</v>
      </c>
      <c r="AJ393" s="12" t="s">
        <v>1297</v>
      </c>
      <c r="AK393" s="12" t="s">
        <v>1297</v>
      </c>
      <c r="AL393" s="12" t="s">
        <v>1297</v>
      </c>
      <c r="AM393" s="12" t="s">
        <v>1297</v>
      </c>
      <c r="AN393" t="s">
        <v>219</v>
      </c>
      <c r="AO393" t="s">
        <v>219</v>
      </c>
      <c r="AP393" t="s">
        <v>229</v>
      </c>
      <c r="AQ393" t="s">
        <v>230</v>
      </c>
      <c r="AR393" t="s">
        <v>273</v>
      </c>
      <c r="AS393" t="s">
        <v>341</v>
      </c>
      <c r="AT393" t="s">
        <v>220</v>
      </c>
      <c r="AU393" t="s">
        <v>233</v>
      </c>
      <c r="AV393" t="s">
        <v>2087</v>
      </c>
      <c r="AW393" t="s">
        <v>219</v>
      </c>
      <c r="AX393" t="s">
        <v>1703</v>
      </c>
      <c r="AY393" t="s">
        <v>219</v>
      </c>
      <c r="AZ393" t="s">
        <v>219</v>
      </c>
      <c r="BA393" t="s">
        <v>219</v>
      </c>
      <c r="BB393" t="s">
        <v>219</v>
      </c>
      <c r="BC393" t="s">
        <v>234</v>
      </c>
      <c r="BD393" s="12" t="s">
        <v>1297</v>
      </c>
      <c r="BE393" t="s">
        <v>304</v>
      </c>
      <c r="BF393" t="s">
        <v>1297</v>
      </c>
      <c r="BG393" t="s">
        <v>1297</v>
      </c>
      <c r="BH393" t="s">
        <v>305</v>
      </c>
      <c r="BI393" t="s">
        <v>357</v>
      </c>
      <c r="BJ393" t="s">
        <v>277</v>
      </c>
      <c r="BK393" t="s">
        <v>1297</v>
      </c>
      <c r="BL393" t="s">
        <v>229</v>
      </c>
      <c r="BM393" t="s">
        <v>219</v>
      </c>
      <c r="BN393" t="s">
        <v>360</v>
      </c>
      <c r="BO393" t="s">
        <v>219</v>
      </c>
      <c r="BP393" t="s">
        <v>219</v>
      </c>
      <c r="BQ393" t="s">
        <v>1297</v>
      </c>
      <c r="BR393" t="s">
        <v>240</v>
      </c>
      <c r="BS393" t="s">
        <v>1703</v>
      </c>
      <c r="BT393" t="s">
        <v>1703</v>
      </c>
      <c r="BU393" t="s">
        <v>219</v>
      </c>
      <c r="BV393" t="s">
        <v>241</v>
      </c>
      <c r="BW393" t="s">
        <v>220</v>
      </c>
      <c r="BX393" t="s">
        <v>219</v>
      </c>
      <c r="BY393">
        <v>800240047733</v>
      </c>
      <c r="BZ393" t="s">
        <v>242</v>
      </c>
      <c r="CA393" t="s">
        <v>1703</v>
      </c>
      <c r="CB393" s="14">
        <v>45177.246585763904</v>
      </c>
      <c r="CC393" t="s">
        <v>1703</v>
      </c>
      <c r="CD393" t="s">
        <v>1703</v>
      </c>
      <c r="CE393">
        <f>IFERROR(VLOOKUP(Table2[[#This Row],[Overall Rep Satisfaction]],$CS$2:$CV$21,2,FALSE),"")</f>
        <v>1</v>
      </c>
      <c r="CF393">
        <f>IFERROR(VLOOKUP(Table2[[#This Row],[Overall Rep Satisfaction]],$CS$2:$CV$21,3,FALSE),"")</f>
        <v>0</v>
      </c>
      <c r="CG393">
        <f>IFERROR(VLOOKUP(Table2[[#This Row],[Overall Rep Satisfaction]],$CS$2:$CV$21,4,FALSE),"")</f>
        <v>0</v>
      </c>
      <c r="CH393">
        <f>IFERROR(SUM(Table2[[#This Row],[Promoter]:[Detractor]],),"")</f>
        <v>1</v>
      </c>
      <c r="CI393" t="str">
        <f>TEXT(MONTH(Table2[[#This Row],[Survey Date]]),"##")&amp;" - "&amp;TEXT(Table2[[#This Row],[Survey Date]],"MMMM")</f>
        <v>9 - September</v>
      </c>
      <c r="CJ393" t="str">
        <f>TEXT(Table2[[#This Row],[Survey Date]],"DD-MMMM")</f>
        <v>07-September</v>
      </c>
      <c r="CK393" t="str">
        <f>"WK "&amp;WEEKNUM(Table2[[#This Row],[Survey Date]],1)</f>
        <v>WK 36</v>
      </c>
      <c r="CL393" t="str">
        <f>VLOOKUP(Table2[[#This Row],[ATTUID]],Roster!C:F,4,FALSE)</f>
        <v>Super 8</v>
      </c>
      <c r="CM393" t="str">
        <f>VLOOKUP(Table2[[#This Row],[ATTUID]],Roster!C:J,8,FALSE)</f>
        <v>agent 47</v>
      </c>
      <c r="CN393" t="str">
        <f>VLOOKUP(Table2[[#This Row],[ATTUID]],Roster!C:X,22,FALSE)</f>
        <v>Wave 23</v>
      </c>
      <c r="CO393">
        <f>IF(Table2[[#This Row],[Request Resolved]]="Yes",1,0)</f>
        <v>1</v>
      </c>
      <c r="CP393">
        <f>IF(Table2[[#This Row],[Request Resolved]]="No",1,0)</f>
        <v>0</v>
      </c>
    </row>
    <row r="394" spans="1:94" x14ac:dyDescent="0.25">
      <c r="A394" s="35">
        <v>295206</v>
      </c>
      <c r="B394" s="12" t="s">
        <v>1297</v>
      </c>
      <c r="C394" s="12" t="s">
        <v>1297</v>
      </c>
      <c r="D394" s="12" t="s">
        <v>1297</v>
      </c>
      <c r="E394" t="s">
        <v>1174</v>
      </c>
      <c r="F394" t="s">
        <v>1339</v>
      </c>
      <c r="G394" s="35">
        <v>681252</v>
      </c>
      <c r="H394" t="s">
        <v>219</v>
      </c>
      <c r="I394" s="35">
        <v>388534</v>
      </c>
      <c r="J394" t="s">
        <v>219</v>
      </c>
      <c r="K394" s="14">
        <v>45176.413194444402</v>
      </c>
      <c r="L394" s="14">
        <v>45175.697222222203</v>
      </c>
      <c r="M394" s="15" t="s">
        <v>220</v>
      </c>
      <c r="N394" s="15" t="s">
        <v>220</v>
      </c>
      <c r="O394" s="15" t="s">
        <v>220</v>
      </c>
      <c r="P394" s="15" t="s">
        <v>797</v>
      </c>
      <c r="Q394" s="15" t="s">
        <v>219</v>
      </c>
      <c r="R394" s="15" t="s">
        <v>219</v>
      </c>
      <c r="S394" s="15" t="s">
        <v>223</v>
      </c>
      <c r="T394" s="15" t="s">
        <v>221</v>
      </c>
      <c r="U394" s="15" t="s">
        <v>219</v>
      </c>
      <c r="V394" t="s">
        <v>265</v>
      </c>
      <c r="W394" t="s">
        <v>225</v>
      </c>
      <c r="X394" t="s">
        <v>265</v>
      </c>
      <c r="Y394" t="s">
        <v>225</v>
      </c>
      <c r="Z394" t="s">
        <v>226</v>
      </c>
      <c r="AA394" t="s">
        <v>219</v>
      </c>
      <c r="AB394" t="s">
        <v>226</v>
      </c>
      <c r="AC394" t="s">
        <v>219</v>
      </c>
      <c r="AD394" s="12" t="s">
        <v>1297</v>
      </c>
      <c r="AE394" t="s">
        <v>227</v>
      </c>
      <c r="AF394" s="12" t="s">
        <v>1297</v>
      </c>
      <c r="AG394" t="s">
        <v>1703</v>
      </c>
      <c r="AH394" t="s">
        <v>228</v>
      </c>
      <c r="AI394" s="12" t="s">
        <v>1297</v>
      </c>
      <c r="AJ394" s="12" t="s">
        <v>1297</v>
      </c>
      <c r="AK394" s="12" t="s">
        <v>1297</v>
      </c>
      <c r="AL394" s="12" t="s">
        <v>1297</v>
      </c>
      <c r="AM394" s="12" t="s">
        <v>1297</v>
      </c>
      <c r="AN394" t="s">
        <v>219</v>
      </c>
      <c r="AO394" t="s">
        <v>219</v>
      </c>
      <c r="AP394" t="s">
        <v>229</v>
      </c>
      <c r="AQ394" t="s">
        <v>230</v>
      </c>
      <c r="AR394" t="s">
        <v>273</v>
      </c>
      <c r="AS394" t="s">
        <v>274</v>
      </c>
      <c r="AT394" t="s">
        <v>220</v>
      </c>
      <c r="AU394" t="s">
        <v>233</v>
      </c>
      <c r="AV394" t="s">
        <v>2088</v>
      </c>
      <c r="AW394" t="s">
        <v>219</v>
      </c>
      <c r="AX394" t="s">
        <v>1703</v>
      </c>
      <c r="AY394" t="s">
        <v>219</v>
      </c>
      <c r="AZ394" t="s">
        <v>219</v>
      </c>
      <c r="BA394" t="s">
        <v>219</v>
      </c>
      <c r="BB394" t="s">
        <v>219</v>
      </c>
      <c r="BC394" t="s">
        <v>234</v>
      </c>
      <c r="BD394" s="12" t="s">
        <v>1297</v>
      </c>
      <c r="BE394" t="s">
        <v>259</v>
      </c>
      <c r="BF394" t="s">
        <v>1297</v>
      </c>
      <c r="BG394" t="s">
        <v>1297</v>
      </c>
      <c r="BH394" t="s">
        <v>275</v>
      </c>
      <c r="BI394" t="s">
        <v>349</v>
      </c>
      <c r="BJ394" t="s">
        <v>277</v>
      </c>
      <c r="BK394" t="s">
        <v>1297</v>
      </c>
      <c r="BL394" t="s">
        <v>229</v>
      </c>
      <c r="BM394" t="s">
        <v>219</v>
      </c>
      <c r="BN394" t="s">
        <v>597</v>
      </c>
      <c r="BO394" t="s">
        <v>219</v>
      </c>
      <c r="BP394" t="s">
        <v>219</v>
      </c>
      <c r="BQ394" t="s">
        <v>1297</v>
      </c>
      <c r="BR394" t="s">
        <v>240</v>
      </c>
      <c r="BS394" t="s">
        <v>1703</v>
      </c>
      <c r="BT394" t="s">
        <v>1703</v>
      </c>
      <c r="BU394" t="s">
        <v>219</v>
      </c>
      <c r="BV394" t="s">
        <v>241</v>
      </c>
      <c r="BW394" t="s">
        <v>220</v>
      </c>
      <c r="BX394" t="s">
        <v>219</v>
      </c>
      <c r="BY394">
        <v>800403981192</v>
      </c>
      <c r="BZ394" t="s">
        <v>242</v>
      </c>
      <c r="CA394" t="s">
        <v>1703</v>
      </c>
      <c r="CB394" s="14">
        <v>45178.247037847199</v>
      </c>
      <c r="CC394" t="s">
        <v>1703</v>
      </c>
      <c r="CD394" t="s">
        <v>1703</v>
      </c>
      <c r="CE394">
        <f>IFERROR(VLOOKUP(Table2[[#This Row],[Overall Rep Satisfaction]],$CS$2:$CV$21,2,FALSE),"")</f>
        <v>1</v>
      </c>
      <c r="CF394">
        <f>IFERROR(VLOOKUP(Table2[[#This Row],[Overall Rep Satisfaction]],$CS$2:$CV$21,3,FALSE),"")</f>
        <v>0</v>
      </c>
      <c r="CG394">
        <f>IFERROR(VLOOKUP(Table2[[#This Row],[Overall Rep Satisfaction]],$CS$2:$CV$21,4,FALSE),"")</f>
        <v>0</v>
      </c>
      <c r="CH394">
        <f>IFERROR(SUM(Table2[[#This Row],[Promoter]:[Detractor]],),"")</f>
        <v>1</v>
      </c>
      <c r="CI394" t="str">
        <f>TEXT(MONTH(Table2[[#This Row],[Survey Date]]),"##")&amp;" - "&amp;TEXT(Table2[[#This Row],[Survey Date]],"MMMM")</f>
        <v>9 - September</v>
      </c>
      <c r="CJ394" t="str">
        <f>TEXT(Table2[[#This Row],[Survey Date]],"DD-MMMM")</f>
        <v>07-September</v>
      </c>
      <c r="CK394" t="str">
        <f>"WK "&amp;WEEKNUM(Table2[[#This Row],[Survey Date]],1)</f>
        <v>WK 36</v>
      </c>
      <c r="CL394" t="str">
        <f>VLOOKUP(Table2[[#This Row],[ATTUID]],Roster!C:F,4,FALSE)</f>
        <v>Super 7</v>
      </c>
      <c r="CM394" t="str">
        <f>VLOOKUP(Table2[[#This Row],[ATTUID]],Roster!C:J,8,FALSE)</f>
        <v>agent 42</v>
      </c>
      <c r="CN394" t="str">
        <f>VLOOKUP(Table2[[#This Row],[ATTUID]],Roster!C:X,22,FALSE)</f>
        <v>Wave 21</v>
      </c>
      <c r="CO394">
        <f>IF(Table2[[#This Row],[Request Resolved]]="Yes",1,0)</f>
        <v>1</v>
      </c>
      <c r="CP394">
        <f>IF(Table2[[#This Row],[Request Resolved]]="No",1,0)</f>
        <v>0</v>
      </c>
    </row>
    <row r="395" spans="1:94" x14ac:dyDescent="0.25">
      <c r="A395" s="35">
        <v>219206</v>
      </c>
      <c r="B395" s="12" t="s">
        <v>1297</v>
      </c>
      <c r="C395" s="12" t="s">
        <v>1297</v>
      </c>
      <c r="D395" s="12" t="s">
        <v>1297</v>
      </c>
      <c r="E395" t="s">
        <v>1264</v>
      </c>
      <c r="F395" t="s">
        <v>1435</v>
      </c>
      <c r="G395" s="35">
        <v>785606</v>
      </c>
      <c r="H395" t="s">
        <v>219</v>
      </c>
      <c r="I395" s="35">
        <v>914545</v>
      </c>
      <c r="J395" t="s">
        <v>219</v>
      </c>
      <c r="K395" s="14">
        <v>45176.413888888899</v>
      </c>
      <c r="L395" s="14">
        <v>45175.7902777778</v>
      </c>
      <c r="M395" s="15" t="s">
        <v>220</v>
      </c>
      <c r="N395" s="15" t="s">
        <v>220</v>
      </c>
      <c r="O395" s="15" t="s">
        <v>220</v>
      </c>
      <c r="P395" s="15" t="s">
        <v>223</v>
      </c>
      <c r="Q395" s="15" t="s">
        <v>219</v>
      </c>
      <c r="R395" s="15" t="s">
        <v>219</v>
      </c>
      <c r="S395" s="15" t="s">
        <v>223</v>
      </c>
      <c r="T395" s="15" t="s">
        <v>221</v>
      </c>
      <c r="U395" s="15" t="s">
        <v>219</v>
      </c>
      <c r="V395" t="s">
        <v>265</v>
      </c>
      <c r="W395" t="s">
        <v>225</v>
      </c>
      <c r="X395" t="s">
        <v>265</v>
      </c>
      <c r="Y395" t="s">
        <v>225</v>
      </c>
      <c r="Z395" t="s">
        <v>226</v>
      </c>
      <c r="AA395" t="s">
        <v>219</v>
      </c>
      <c r="AB395" t="s">
        <v>226</v>
      </c>
      <c r="AC395" t="s">
        <v>219</v>
      </c>
      <c r="AD395" s="12" t="s">
        <v>1297</v>
      </c>
      <c r="AE395" t="s">
        <v>227</v>
      </c>
      <c r="AF395" s="12" t="s">
        <v>1297</v>
      </c>
      <c r="AG395" t="s">
        <v>1703</v>
      </c>
      <c r="AH395" t="s">
        <v>228</v>
      </c>
      <c r="AI395" s="12" t="s">
        <v>1297</v>
      </c>
      <c r="AJ395" s="12" t="s">
        <v>1297</v>
      </c>
      <c r="AK395" s="12" t="s">
        <v>1297</v>
      </c>
      <c r="AL395" s="12" t="s">
        <v>1297</v>
      </c>
      <c r="AM395" s="12" t="s">
        <v>1297</v>
      </c>
      <c r="AN395" t="s">
        <v>219</v>
      </c>
      <c r="AO395" t="s">
        <v>219</v>
      </c>
      <c r="AP395" t="s">
        <v>229</v>
      </c>
      <c r="AQ395" t="s">
        <v>230</v>
      </c>
      <c r="AR395" t="s">
        <v>273</v>
      </c>
      <c r="AS395" t="s">
        <v>327</v>
      </c>
      <c r="AT395" t="s">
        <v>220</v>
      </c>
      <c r="AU395" t="s">
        <v>233</v>
      </c>
      <c r="AV395" t="s">
        <v>2089</v>
      </c>
      <c r="AW395" t="s">
        <v>219</v>
      </c>
      <c r="AX395" t="s">
        <v>1703</v>
      </c>
      <c r="AY395" t="s">
        <v>219</v>
      </c>
      <c r="AZ395" t="s">
        <v>219</v>
      </c>
      <c r="BA395" t="s">
        <v>219</v>
      </c>
      <c r="BB395" t="s">
        <v>219</v>
      </c>
      <c r="BC395" t="s">
        <v>234</v>
      </c>
      <c r="BD395" s="12" t="s">
        <v>1297</v>
      </c>
      <c r="BE395" t="s">
        <v>267</v>
      </c>
      <c r="BF395" t="s">
        <v>1297</v>
      </c>
      <c r="BG395" t="s">
        <v>1297</v>
      </c>
      <c r="BH395" t="s">
        <v>236</v>
      </c>
      <c r="BI395" t="s">
        <v>328</v>
      </c>
      <c r="BJ395" t="s">
        <v>329</v>
      </c>
      <c r="BK395" t="s">
        <v>1297</v>
      </c>
      <c r="BL395" t="s">
        <v>229</v>
      </c>
      <c r="BM395" t="s">
        <v>219</v>
      </c>
      <c r="BN395" t="s">
        <v>330</v>
      </c>
      <c r="BO395" t="s">
        <v>219</v>
      </c>
      <c r="BP395" t="s">
        <v>219</v>
      </c>
      <c r="BQ395" t="s">
        <v>1297</v>
      </c>
      <c r="BR395" t="s">
        <v>253</v>
      </c>
      <c r="BS395" t="s">
        <v>1703</v>
      </c>
      <c r="BT395" t="s">
        <v>1703</v>
      </c>
      <c r="BU395" t="s">
        <v>219</v>
      </c>
      <c r="BV395" t="s">
        <v>241</v>
      </c>
      <c r="BW395" t="s">
        <v>220</v>
      </c>
      <c r="BX395" t="s">
        <v>219</v>
      </c>
      <c r="BY395">
        <v>800120660540</v>
      </c>
      <c r="BZ395" t="s">
        <v>242</v>
      </c>
      <c r="CA395" t="s">
        <v>1703</v>
      </c>
      <c r="CB395" s="14">
        <v>45178.247037847199</v>
      </c>
      <c r="CC395" t="s">
        <v>1703</v>
      </c>
      <c r="CD395" t="s">
        <v>1703</v>
      </c>
      <c r="CE395">
        <f>IFERROR(VLOOKUP(Table2[[#This Row],[Overall Rep Satisfaction]],$CS$2:$CV$21,2,FALSE),"")</f>
        <v>1</v>
      </c>
      <c r="CF395">
        <f>IFERROR(VLOOKUP(Table2[[#This Row],[Overall Rep Satisfaction]],$CS$2:$CV$21,3,FALSE),"")</f>
        <v>0</v>
      </c>
      <c r="CG395">
        <f>IFERROR(VLOOKUP(Table2[[#This Row],[Overall Rep Satisfaction]],$CS$2:$CV$21,4,FALSE),"")</f>
        <v>0</v>
      </c>
      <c r="CH395">
        <f>IFERROR(SUM(Table2[[#This Row],[Promoter]:[Detractor]],),"")</f>
        <v>1</v>
      </c>
      <c r="CI395" t="str">
        <f>TEXT(MONTH(Table2[[#This Row],[Survey Date]]),"##")&amp;" - "&amp;TEXT(Table2[[#This Row],[Survey Date]],"MMMM")</f>
        <v>9 - September</v>
      </c>
      <c r="CJ395" t="str">
        <f>TEXT(Table2[[#This Row],[Survey Date]],"DD-MMMM")</f>
        <v>07-September</v>
      </c>
      <c r="CK395" t="str">
        <f>"WK "&amp;WEEKNUM(Table2[[#This Row],[Survey Date]],1)</f>
        <v>WK 36</v>
      </c>
      <c r="CL395" t="str">
        <f>VLOOKUP(Table2[[#This Row],[ATTUID]],Roster!C:F,4,FALSE)</f>
        <v>Super 9</v>
      </c>
      <c r="CM395" t="str">
        <f>VLOOKUP(Table2[[#This Row],[ATTUID]],Roster!C:J,8,FALSE)</f>
        <v>agent 138</v>
      </c>
      <c r="CN395" t="str">
        <f>VLOOKUP(Table2[[#This Row],[ATTUID]],Roster!C:X,22,FALSE)</f>
        <v>Wave 31</v>
      </c>
      <c r="CO395">
        <f>IF(Table2[[#This Row],[Request Resolved]]="Yes",1,0)</f>
        <v>1</v>
      </c>
      <c r="CP395">
        <f>IF(Table2[[#This Row],[Request Resolved]]="No",1,0)</f>
        <v>0</v>
      </c>
    </row>
    <row r="396" spans="1:94" x14ac:dyDescent="0.25">
      <c r="A396" s="35">
        <v>500206</v>
      </c>
      <c r="B396" s="12" t="s">
        <v>1297</v>
      </c>
      <c r="C396" s="12" t="s">
        <v>1297</v>
      </c>
      <c r="D396" s="12" t="s">
        <v>1297</v>
      </c>
      <c r="E396" t="s">
        <v>1159</v>
      </c>
      <c r="F396" t="s">
        <v>1324</v>
      </c>
      <c r="G396" s="35">
        <v>850802</v>
      </c>
      <c r="H396" t="s">
        <v>219</v>
      </c>
      <c r="I396" s="35">
        <v>740155</v>
      </c>
      <c r="J396" t="s">
        <v>219</v>
      </c>
      <c r="K396" s="14">
        <v>45176.422222222202</v>
      </c>
      <c r="L396" s="14">
        <v>45175.652083333298</v>
      </c>
      <c r="M396" s="15" t="s">
        <v>220</v>
      </c>
      <c r="N396" s="15" t="s">
        <v>220</v>
      </c>
      <c r="O396" s="15" t="s">
        <v>220</v>
      </c>
      <c r="P396" s="15" t="s">
        <v>223</v>
      </c>
      <c r="Q396" s="15" t="s">
        <v>845</v>
      </c>
      <c r="R396" s="15" t="s">
        <v>219</v>
      </c>
      <c r="S396" s="15" t="s">
        <v>223</v>
      </c>
      <c r="T396" s="15" t="s">
        <v>221</v>
      </c>
      <c r="U396" s="15" t="s">
        <v>219</v>
      </c>
      <c r="V396" t="s">
        <v>265</v>
      </c>
      <c r="W396" t="s">
        <v>225</v>
      </c>
      <c r="X396" t="s">
        <v>265</v>
      </c>
      <c r="Y396" t="s">
        <v>225</v>
      </c>
      <c r="Z396" t="s">
        <v>226</v>
      </c>
      <c r="AA396" t="s">
        <v>219</v>
      </c>
      <c r="AB396" t="s">
        <v>226</v>
      </c>
      <c r="AC396" t="s">
        <v>219</v>
      </c>
      <c r="AD396" s="12" t="s">
        <v>1297</v>
      </c>
      <c r="AE396" t="s">
        <v>227</v>
      </c>
      <c r="AF396" s="12" t="s">
        <v>1297</v>
      </c>
      <c r="AG396" t="s">
        <v>1703</v>
      </c>
      <c r="AH396" t="s">
        <v>228</v>
      </c>
      <c r="AI396" s="12" t="s">
        <v>1297</v>
      </c>
      <c r="AJ396" s="12" t="s">
        <v>1297</v>
      </c>
      <c r="AK396" s="12" t="s">
        <v>1297</v>
      </c>
      <c r="AL396" s="12" t="s">
        <v>1297</v>
      </c>
      <c r="AM396" s="12" t="s">
        <v>1297</v>
      </c>
      <c r="AN396" t="s">
        <v>219</v>
      </c>
      <c r="AO396" t="s">
        <v>219</v>
      </c>
      <c r="AP396" t="s">
        <v>229</v>
      </c>
      <c r="AQ396" t="s">
        <v>230</v>
      </c>
      <c r="AR396" t="s">
        <v>247</v>
      </c>
      <c r="AS396" t="s">
        <v>498</v>
      </c>
      <c r="AT396" t="s">
        <v>220</v>
      </c>
      <c r="AU396" t="s">
        <v>233</v>
      </c>
      <c r="AV396" t="s">
        <v>1922</v>
      </c>
      <c r="AW396" t="s">
        <v>219</v>
      </c>
      <c r="AX396" t="s">
        <v>1703</v>
      </c>
      <c r="AY396" t="s">
        <v>219</v>
      </c>
      <c r="AZ396" t="s">
        <v>219</v>
      </c>
      <c r="BA396" t="s">
        <v>219</v>
      </c>
      <c r="BB396" t="s">
        <v>219</v>
      </c>
      <c r="BC396" t="s">
        <v>234</v>
      </c>
      <c r="BD396" s="12" t="s">
        <v>1297</v>
      </c>
      <c r="BE396" t="s">
        <v>299</v>
      </c>
      <c r="BF396" t="s">
        <v>1297</v>
      </c>
      <c r="BG396" t="s">
        <v>1297</v>
      </c>
      <c r="BH396" t="s">
        <v>260</v>
      </c>
      <c r="BI396" t="s">
        <v>268</v>
      </c>
      <c r="BJ396" t="s">
        <v>251</v>
      </c>
      <c r="BK396" t="s">
        <v>1297</v>
      </c>
      <c r="BL396" t="s">
        <v>229</v>
      </c>
      <c r="BM396" t="s">
        <v>219</v>
      </c>
      <c r="BN396" t="s">
        <v>270</v>
      </c>
      <c r="BO396" t="s">
        <v>219</v>
      </c>
      <c r="BP396" t="s">
        <v>219</v>
      </c>
      <c r="BQ396" t="s">
        <v>1297</v>
      </c>
      <c r="BR396" t="s">
        <v>240</v>
      </c>
      <c r="BS396" t="s">
        <v>1703</v>
      </c>
      <c r="BT396" t="s">
        <v>1703</v>
      </c>
      <c r="BU396" t="s">
        <v>219</v>
      </c>
      <c r="BV396" t="s">
        <v>241</v>
      </c>
      <c r="BW396" t="s">
        <v>220</v>
      </c>
      <c r="BX396" t="s">
        <v>219</v>
      </c>
      <c r="BY396">
        <v>801118526050</v>
      </c>
      <c r="BZ396" t="s">
        <v>242</v>
      </c>
      <c r="CA396" t="s">
        <v>1703</v>
      </c>
      <c r="CB396" s="14">
        <v>45177.246585763904</v>
      </c>
      <c r="CC396" t="s">
        <v>1703</v>
      </c>
      <c r="CD396" t="s">
        <v>1703</v>
      </c>
      <c r="CE396">
        <f>IFERROR(VLOOKUP(Table2[[#This Row],[Overall Rep Satisfaction]],$CS$2:$CV$21,2,FALSE),"")</f>
        <v>1</v>
      </c>
      <c r="CF396">
        <f>IFERROR(VLOOKUP(Table2[[#This Row],[Overall Rep Satisfaction]],$CS$2:$CV$21,3,FALSE),"")</f>
        <v>0</v>
      </c>
      <c r="CG396">
        <f>IFERROR(VLOOKUP(Table2[[#This Row],[Overall Rep Satisfaction]],$CS$2:$CV$21,4,FALSE),"")</f>
        <v>0</v>
      </c>
      <c r="CH396">
        <f>IFERROR(SUM(Table2[[#This Row],[Promoter]:[Detractor]],),"")</f>
        <v>1</v>
      </c>
      <c r="CI396" t="str">
        <f>TEXT(MONTH(Table2[[#This Row],[Survey Date]]),"##")&amp;" - "&amp;TEXT(Table2[[#This Row],[Survey Date]],"MMMM")</f>
        <v>9 - September</v>
      </c>
      <c r="CJ396" t="str">
        <f>TEXT(Table2[[#This Row],[Survey Date]],"DD-MMMM")</f>
        <v>07-September</v>
      </c>
      <c r="CK396" t="str">
        <f>"WK "&amp;WEEKNUM(Table2[[#This Row],[Survey Date]],1)</f>
        <v>WK 36</v>
      </c>
      <c r="CL396" t="str">
        <f>VLOOKUP(Table2[[#This Row],[ATTUID]],Roster!C:F,4,FALSE)</f>
        <v>Super 9</v>
      </c>
      <c r="CM396" t="str">
        <f>VLOOKUP(Table2[[#This Row],[ATTUID]],Roster!C:J,8,FALSE)</f>
        <v>agent 27</v>
      </c>
      <c r="CN396" t="str">
        <f>VLOOKUP(Table2[[#This Row],[ATTUID]],Roster!C:X,22,FALSE)</f>
        <v>Wave 17</v>
      </c>
      <c r="CO396">
        <f>IF(Table2[[#This Row],[Request Resolved]]="Yes",1,0)</f>
        <v>1</v>
      </c>
      <c r="CP396">
        <f>IF(Table2[[#This Row],[Request Resolved]]="No",1,0)</f>
        <v>0</v>
      </c>
    </row>
    <row r="397" spans="1:94" x14ac:dyDescent="0.25">
      <c r="A397" s="35">
        <v>526206</v>
      </c>
      <c r="B397" s="12" t="s">
        <v>1297</v>
      </c>
      <c r="C397" s="12" t="s">
        <v>1297</v>
      </c>
      <c r="D397" s="12" t="s">
        <v>1297</v>
      </c>
      <c r="E397" t="s">
        <v>1244</v>
      </c>
      <c r="F397" t="s">
        <v>1413</v>
      </c>
      <c r="G397" s="35">
        <v>341724</v>
      </c>
      <c r="H397" t="s">
        <v>219</v>
      </c>
      <c r="I397" s="35">
        <v>767188</v>
      </c>
      <c r="J397" t="s">
        <v>219</v>
      </c>
      <c r="K397" s="14">
        <v>45176.4284722222</v>
      </c>
      <c r="L397" s="14">
        <v>45175.732638888898</v>
      </c>
      <c r="M397" s="15" t="s">
        <v>220</v>
      </c>
      <c r="N397" s="15" t="s">
        <v>220</v>
      </c>
      <c r="O397" s="15" t="s">
        <v>220</v>
      </c>
      <c r="P397" s="15" t="s">
        <v>221</v>
      </c>
      <c r="Q397" s="15" t="s">
        <v>846</v>
      </c>
      <c r="R397" s="15" t="s">
        <v>219</v>
      </c>
      <c r="S397" s="15" t="s">
        <v>334</v>
      </c>
      <c r="T397" s="15" t="s">
        <v>847</v>
      </c>
      <c r="U397" s="15" t="s">
        <v>219</v>
      </c>
      <c r="V397" t="s">
        <v>224</v>
      </c>
      <c r="W397" t="s">
        <v>309</v>
      </c>
      <c r="X397" t="s">
        <v>224</v>
      </c>
      <c r="Y397" t="s">
        <v>309</v>
      </c>
      <c r="Z397" t="s">
        <v>226</v>
      </c>
      <c r="AA397" t="s">
        <v>219</v>
      </c>
      <c r="AB397" t="s">
        <v>226</v>
      </c>
      <c r="AC397" t="s">
        <v>219</v>
      </c>
      <c r="AD397" s="12" t="s">
        <v>1297</v>
      </c>
      <c r="AE397" t="s">
        <v>227</v>
      </c>
      <c r="AF397" s="12" t="s">
        <v>1297</v>
      </c>
      <c r="AG397" t="s">
        <v>1703</v>
      </c>
      <c r="AH397" t="s">
        <v>228</v>
      </c>
      <c r="AI397" s="12" t="s">
        <v>1297</v>
      </c>
      <c r="AJ397" s="12" t="s">
        <v>1297</v>
      </c>
      <c r="AK397" s="12" t="s">
        <v>1297</v>
      </c>
      <c r="AL397" s="12" t="s">
        <v>1297</v>
      </c>
      <c r="AM397" s="12" t="s">
        <v>1297</v>
      </c>
      <c r="AN397" t="s">
        <v>219</v>
      </c>
      <c r="AO397" t="s">
        <v>219</v>
      </c>
      <c r="AP397" t="s">
        <v>229</v>
      </c>
      <c r="AQ397" t="s">
        <v>230</v>
      </c>
      <c r="AR397" t="s">
        <v>247</v>
      </c>
      <c r="AS397" t="s">
        <v>298</v>
      </c>
      <c r="AT397" t="s">
        <v>229</v>
      </c>
      <c r="AU397" t="s">
        <v>233</v>
      </c>
      <c r="AV397" t="s">
        <v>2090</v>
      </c>
      <c r="AW397" t="s">
        <v>2368</v>
      </c>
      <c r="AX397" t="s">
        <v>1703</v>
      </c>
      <c r="AY397" t="s">
        <v>219</v>
      </c>
      <c r="AZ397" t="s">
        <v>219</v>
      </c>
      <c r="BA397" t="s">
        <v>219</v>
      </c>
      <c r="BB397" t="s">
        <v>219</v>
      </c>
      <c r="BC397" t="s">
        <v>234</v>
      </c>
      <c r="BD397" s="12" t="s">
        <v>1297</v>
      </c>
      <c r="BE397" t="s">
        <v>758</v>
      </c>
      <c r="BF397" t="s">
        <v>1297</v>
      </c>
      <c r="BG397" t="s">
        <v>1297</v>
      </c>
      <c r="BH397" t="s">
        <v>260</v>
      </c>
      <c r="BI397" t="s">
        <v>268</v>
      </c>
      <c r="BJ397" t="s">
        <v>302</v>
      </c>
      <c r="BK397" t="s">
        <v>1297</v>
      </c>
      <c r="BL397" t="s">
        <v>229</v>
      </c>
      <c r="BM397" t="s">
        <v>219</v>
      </c>
      <c r="BN397" t="s">
        <v>270</v>
      </c>
      <c r="BO397" t="s">
        <v>219</v>
      </c>
      <c r="BP397" t="s">
        <v>219</v>
      </c>
      <c r="BQ397" t="s">
        <v>1297</v>
      </c>
      <c r="BR397" t="s">
        <v>296</v>
      </c>
      <c r="BS397" t="s">
        <v>1703</v>
      </c>
      <c r="BT397" t="s">
        <v>1703</v>
      </c>
      <c r="BU397" t="s">
        <v>219</v>
      </c>
      <c r="BV397" t="s">
        <v>241</v>
      </c>
      <c r="BW397" t="s">
        <v>220</v>
      </c>
      <c r="BX397" t="s">
        <v>219</v>
      </c>
      <c r="BY397">
        <v>790496870240</v>
      </c>
      <c r="BZ397" t="s">
        <v>242</v>
      </c>
      <c r="CA397" t="s">
        <v>1703</v>
      </c>
      <c r="CB397" s="14">
        <v>45177.246585763904</v>
      </c>
      <c r="CC397" t="s">
        <v>1703</v>
      </c>
      <c r="CD397" t="s">
        <v>1703</v>
      </c>
      <c r="CE397">
        <f>IFERROR(VLOOKUP(Table2[[#This Row],[Overall Rep Satisfaction]],$CS$2:$CV$21,2,FALSE),"")</f>
        <v>0</v>
      </c>
      <c r="CF397">
        <f>IFERROR(VLOOKUP(Table2[[#This Row],[Overall Rep Satisfaction]],$CS$2:$CV$21,3,FALSE),"")</f>
        <v>1</v>
      </c>
      <c r="CG397">
        <f>IFERROR(VLOOKUP(Table2[[#This Row],[Overall Rep Satisfaction]],$CS$2:$CV$21,4,FALSE),"")</f>
        <v>0</v>
      </c>
      <c r="CH397">
        <f>IFERROR(SUM(Table2[[#This Row],[Promoter]:[Detractor]],),"")</f>
        <v>1</v>
      </c>
      <c r="CI397" t="str">
        <f>TEXT(MONTH(Table2[[#This Row],[Survey Date]]),"##")&amp;" - "&amp;TEXT(Table2[[#This Row],[Survey Date]],"MMMM")</f>
        <v>9 - September</v>
      </c>
      <c r="CJ397" t="str">
        <f>TEXT(Table2[[#This Row],[Survey Date]],"DD-MMMM")</f>
        <v>07-September</v>
      </c>
      <c r="CK397" t="str">
        <f>"WK "&amp;WEEKNUM(Table2[[#This Row],[Survey Date]],1)</f>
        <v>WK 36</v>
      </c>
      <c r="CL397" t="str">
        <f>VLOOKUP(Table2[[#This Row],[ATTUID]],Roster!C:F,4,FALSE)</f>
        <v>Super 12</v>
      </c>
      <c r="CM397" t="str">
        <f>VLOOKUP(Table2[[#This Row],[ATTUID]],Roster!C:J,8,FALSE)</f>
        <v>agent 116</v>
      </c>
      <c r="CN397" t="str">
        <f>VLOOKUP(Table2[[#This Row],[ATTUID]],Roster!C:X,22,FALSE)</f>
        <v>Wave 30</v>
      </c>
      <c r="CO397">
        <f>IF(Table2[[#This Row],[Request Resolved]]="Yes",1,0)</f>
        <v>1</v>
      </c>
      <c r="CP397">
        <f>IF(Table2[[#This Row],[Request Resolved]]="No",1,0)</f>
        <v>0</v>
      </c>
    </row>
    <row r="398" spans="1:94" ht="30" x14ac:dyDescent="0.25">
      <c r="A398" s="35">
        <v>517206</v>
      </c>
      <c r="B398" s="12" t="s">
        <v>1297</v>
      </c>
      <c r="C398" s="12" t="s">
        <v>1297</v>
      </c>
      <c r="D398" s="12" t="s">
        <v>1297</v>
      </c>
      <c r="E398" t="s">
        <v>1154</v>
      </c>
      <c r="F398" t="s">
        <v>1319</v>
      </c>
      <c r="G398" s="35">
        <v>57814</v>
      </c>
      <c r="H398" t="s">
        <v>219</v>
      </c>
      <c r="I398" s="35">
        <v>895188</v>
      </c>
      <c r="J398" t="s">
        <v>219</v>
      </c>
      <c r="K398" s="14">
        <v>45176.431250000001</v>
      </c>
      <c r="L398" s="14">
        <v>45175.645138888904</v>
      </c>
      <c r="M398" s="15" t="s">
        <v>220</v>
      </c>
      <c r="N398" s="15" t="s">
        <v>229</v>
      </c>
      <c r="O398" s="15" t="s">
        <v>220</v>
      </c>
      <c r="P398" s="15" t="s">
        <v>316</v>
      </c>
      <c r="Q398" s="15" t="s">
        <v>848</v>
      </c>
      <c r="R398" s="15" t="s">
        <v>219</v>
      </c>
      <c r="S398" s="15" t="s">
        <v>244</v>
      </c>
      <c r="T398" s="15" t="s">
        <v>316</v>
      </c>
      <c r="U398" s="15" t="s">
        <v>219</v>
      </c>
      <c r="V398" t="s">
        <v>263</v>
      </c>
      <c r="W398" t="s">
        <v>246</v>
      </c>
      <c r="X398" t="s">
        <v>263</v>
      </c>
      <c r="Y398" t="s">
        <v>246</v>
      </c>
      <c r="Z398" t="s">
        <v>317</v>
      </c>
      <c r="AA398" t="s">
        <v>219</v>
      </c>
      <c r="AB398" t="s">
        <v>317</v>
      </c>
      <c r="AC398" t="s">
        <v>219</v>
      </c>
      <c r="AD398" s="12" t="s">
        <v>1297</v>
      </c>
      <c r="AE398" t="s">
        <v>227</v>
      </c>
      <c r="AF398" s="12" t="s">
        <v>1297</v>
      </c>
      <c r="AG398" t="s">
        <v>1703</v>
      </c>
      <c r="AH398" t="s">
        <v>228</v>
      </c>
      <c r="AI398" s="12" t="s">
        <v>1297</v>
      </c>
      <c r="AJ398" s="12" t="s">
        <v>1297</v>
      </c>
      <c r="AK398" s="12" t="s">
        <v>1297</v>
      </c>
      <c r="AL398" s="12" t="s">
        <v>1297</v>
      </c>
      <c r="AM398" s="12" t="s">
        <v>1297</v>
      </c>
      <c r="AN398" t="s">
        <v>219</v>
      </c>
      <c r="AO398" t="s">
        <v>219</v>
      </c>
      <c r="AP398" t="s">
        <v>229</v>
      </c>
      <c r="AQ398" t="s">
        <v>230</v>
      </c>
      <c r="AR398" t="s">
        <v>247</v>
      </c>
      <c r="AS398" t="s">
        <v>298</v>
      </c>
      <c r="AT398" t="s">
        <v>229</v>
      </c>
      <c r="AU398" t="s">
        <v>233</v>
      </c>
      <c r="AV398" t="s">
        <v>2091</v>
      </c>
      <c r="AW398" t="s">
        <v>2367</v>
      </c>
      <c r="AX398" t="s">
        <v>1703</v>
      </c>
      <c r="AY398" t="s">
        <v>219</v>
      </c>
      <c r="AZ398" t="s">
        <v>219</v>
      </c>
      <c r="BA398" t="s">
        <v>219</v>
      </c>
      <c r="BB398" t="s">
        <v>219</v>
      </c>
      <c r="BC398" t="s">
        <v>234</v>
      </c>
      <c r="BD398" s="12" t="s">
        <v>1297</v>
      </c>
      <c r="BE398" t="s">
        <v>304</v>
      </c>
      <c r="BF398" t="s">
        <v>1297</v>
      </c>
      <c r="BG398" t="s">
        <v>1297</v>
      </c>
      <c r="BH398" t="s">
        <v>543</v>
      </c>
      <c r="BI398" t="s">
        <v>607</v>
      </c>
      <c r="BJ398" t="s">
        <v>302</v>
      </c>
      <c r="BK398" t="s">
        <v>1297</v>
      </c>
      <c r="BL398" t="s">
        <v>220</v>
      </c>
      <c r="BM398" t="s">
        <v>219</v>
      </c>
      <c r="BN398" t="s">
        <v>608</v>
      </c>
      <c r="BO398" t="s">
        <v>219</v>
      </c>
      <c r="BP398" t="s">
        <v>219</v>
      </c>
      <c r="BQ398" t="s">
        <v>1297</v>
      </c>
      <c r="BR398" t="s">
        <v>240</v>
      </c>
      <c r="BS398" t="s">
        <v>1703</v>
      </c>
      <c r="BT398" t="s">
        <v>1703</v>
      </c>
      <c r="BU398" t="s">
        <v>219</v>
      </c>
      <c r="BV398" t="s">
        <v>241</v>
      </c>
      <c r="BW398" t="s">
        <v>220</v>
      </c>
      <c r="BX398" t="s">
        <v>219</v>
      </c>
      <c r="BY398">
        <v>800016328733</v>
      </c>
      <c r="BZ398" t="s">
        <v>242</v>
      </c>
      <c r="CA398" t="s">
        <v>1703</v>
      </c>
      <c r="CB398" s="14">
        <v>45177.246585763904</v>
      </c>
      <c r="CC398" t="s">
        <v>1703</v>
      </c>
      <c r="CD398" t="s">
        <v>1703</v>
      </c>
      <c r="CE398">
        <f>IFERROR(VLOOKUP(Table2[[#This Row],[Overall Rep Satisfaction]],$CS$2:$CV$21,2,FALSE),"")</f>
        <v>0</v>
      </c>
      <c r="CF398">
        <f>IFERROR(VLOOKUP(Table2[[#This Row],[Overall Rep Satisfaction]],$CS$2:$CV$21,3,FALSE),"")</f>
        <v>0</v>
      </c>
      <c r="CG398">
        <f>IFERROR(VLOOKUP(Table2[[#This Row],[Overall Rep Satisfaction]],$CS$2:$CV$21,4,FALSE),"")</f>
        <v>1</v>
      </c>
      <c r="CH398">
        <f>IFERROR(SUM(Table2[[#This Row],[Promoter]:[Detractor]],),"")</f>
        <v>1</v>
      </c>
      <c r="CI398" t="str">
        <f>TEXT(MONTH(Table2[[#This Row],[Survey Date]]),"##")&amp;" - "&amp;TEXT(Table2[[#This Row],[Survey Date]],"MMMM")</f>
        <v>9 - September</v>
      </c>
      <c r="CJ398" t="str">
        <f>TEXT(Table2[[#This Row],[Survey Date]],"DD-MMMM")</f>
        <v>07-September</v>
      </c>
      <c r="CK398" t="str">
        <f>"WK "&amp;WEEKNUM(Table2[[#This Row],[Survey Date]],1)</f>
        <v>WK 36</v>
      </c>
      <c r="CL398" t="str">
        <f>VLOOKUP(Table2[[#This Row],[ATTUID]],Roster!C:F,4,FALSE)</f>
        <v>Super 9</v>
      </c>
      <c r="CM398" t="str">
        <f>VLOOKUP(Table2[[#This Row],[ATTUID]],Roster!C:J,8,FALSE)</f>
        <v>agent 22</v>
      </c>
      <c r="CN398" t="str">
        <f>VLOOKUP(Table2[[#This Row],[ATTUID]],Roster!C:X,22,FALSE)</f>
        <v>Wave 16</v>
      </c>
      <c r="CO398">
        <f>IF(Table2[[#This Row],[Request Resolved]]="Yes",1,0)</f>
        <v>0</v>
      </c>
      <c r="CP398">
        <f>IF(Table2[[#This Row],[Request Resolved]]="No",1,0)</f>
        <v>1</v>
      </c>
    </row>
    <row r="399" spans="1:94" x14ac:dyDescent="0.25">
      <c r="A399" s="35">
        <v>511206</v>
      </c>
      <c r="B399" s="12" t="s">
        <v>1297</v>
      </c>
      <c r="C399" s="12" t="s">
        <v>1297</v>
      </c>
      <c r="D399" s="12" t="s">
        <v>1297</v>
      </c>
      <c r="E399" t="s">
        <v>1208</v>
      </c>
      <c r="F399" t="s">
        <v>1374</v>
      </c>
      <c r="G399" s="35">
        <v>739478</v>
      </c>
      <c r="H399" t="s">
        <v>219</v>
      </c>
      <c r="I399" s="35">
        <v>549534</v>
      </c>
      <c r="J399" t="s">
        <v>219</v>
      </c>
      <c r="K399" s="14">
        <v>45176.440972222197</v>
      </c>
      <c r="L399" s="14">
        <v>45175.71875</v>
      </c>
      <c r="M399" s="15" t="s">
        <v>220</v>
      </c>
      <c r="N399" s="15" t="s">
        <v>220</v>
      </c>
      <c r="O399" s="15" t="s">
        <v>220</v>
      </c>
      <c r="P399" s="15" t="s">
        <v>223</v>
      </c>
      <c r="Q399" s="15" t="s">
        <v>849</v>
      </c>
      <c r="R399" s="15" t="s">
        <v>219</v>
      </c>
      <c r="S399" s="15" t="s">
        <v>223</v>
      </c>
      <c r="T399" s="15" t="s">
        <v>221</v>
      </c>
      <c r="U399" s="15" t="s">
        <v>219</v>
      </c>
      <c r="V399" t="s">
        <v>265</v>
      </c>
      <c r="W399" t="s">
        <v>225</v>
      </c>
      <c r="X399" t="s">
        <v>265</v>
      </c>
      <c r="Y399" t="s">
        <v>225</v>
      </c>
      <c r="Z399" t="s">
        <v>226</v>
      </c>
      <c r="AA399" t="s">
        <v>219</v>
      </c>
      <c r="AB399" t="s">
        <v>226</v>
      </c>
      <c r="AC399" t="s">
        <v>219</v>
      </c>
      <c r="AD399" s="12" t="s">
        <v>1297</v>
      </c>
      <c r="AE399" t="s">
        <v>227</v>
      </c>
      <c r="AF399" s="12" t="s">
        <v>1297</v>
      </c>
      <c r="AG399" t="s">
        <v>1703</v>
      </c>
      <c r="AH399" t="s">
        <v>228</v>
      </c>
      <c r="AI399" s="12" t="s">
        <v>1297</v>
      </c>
      <c r="AJ399" s="12" t="s">
        <v>1297</v>
      </c>
      <c r="AK399" s="12" t="s">
        <v>1297</v>
      </c>
      <c r="AL399" s="12" t="s">
        <v>1297</v>
      </c>
      <c r="AM399" s="12" t="s">
        <v>1297</v>
      </c>
      <c r="AN399" t="s">
        <v>219</v>
      </c>
      <c r="AO399" t="s">
        <v>219</v>
      </c>
      <c r="AP399" t="s">
        <v>229</v>
      </c>
      <c r="AQ399" t="s">
        <v>230</v>
      </c>
      <c r="AR399" t="s">
        <v>273</v>
      </c>
      <c r="AS399" t="s">
        <v>311</v>
      </c>
      <c r="AT399" t="s">
        <v>220</v>
      </c>
      <c r="AU399" t="s">
        <v>233</v>
      </c>
      <c r="AV399" t="s">
        <v>2092</v>
      </c>
      <c r="AW399" t="s">
        <v>2368</v>
      </c>
      <c r="AX399" t="s">
        <v>1703</v>
      </c>
      <c r="AY399" t="s">
        <v>219</v>
      </c>
      <c r="AZ399" t="s">
        <v>219</v>
      </c>
      <c r="BA399" t="s">
        <v>219</v>
      </c>
      <c r="BB399" t="s">
        <v>219</v>
      </c>
      <c r="BC399" t="s">
        <v>234</v>
      </c>
      <c r="BD399" s="12" t="s">
        <v>1297</v>
      </c>
      <c r="BE399" t="s">
        <v>304</v>
      </c>
      <c r="BF399" t="s">
        <v>1297</v>
      </c>
      <c r="BG399" t="s">
        <v>1297</v>
      </c>
      <c r="BH399" t="s">
        <v>543</v>
      </c>
      <c r="BI399" t="s">
        <v>544</v>
      </c>
      <c r="BJ399" t="s">
        <v>277</v>
      </c>
      <c r="BK399" t="s">
        <v>1297</v>
      </c>
      <c r="BL399" t="s">
        <v>229</v>
      </c>
      <c r="BM399" t="s">
        <v>219</v>
      </c>
      <c r="BN399" t="s">
        <v>545</v>
      </c>
      <c r="BO399" t="s">
        <v>219</v>
      </c>
      <c r="BP399" t="s">
        <v>219</v>
      </c>
      <c r="BQ399" t="s">
        <v>1297</v>
      </c>
      <c r="BR399" t="s">
        <v>279</v>
      </c>
      <c r="BS399" t="s">
        <v>1703</v>
      </c>
      <c r="BT399" t="s">
        <v>1703</v>
      </c>
      <c r="BU399" t="s">
        <v>219</v>
      </c>
      <c r="BV399" t="s">
        <v>241</v>
      </c>
      <c r="BW399" t="s">
        <v>220</v>
      </c>
      <c r="BX399" t="s">
        <v>219</v>
      </c>
      <c r="BY399">
        <v>790289383276</v>
      </c>
      <c r="BZ399" t="s">
        <v>242</v>
      </c>
      <c r="CA399" t="s">
        <v>1703</v>
      </c>
      <c r="CB399" s="14">
        <v>45177.246585763904</v>
      </c>
      <c r="CC399" t="s">
        <v>1703</v>
      </c>
      <c r="CD399" t="s">
        <v>1703</v>
      </c>
      <c r="CE399">
        <f>IFERROR(VLOOKUP(Table2[[#This Row],[Overall Rep Satisfaction]],$CS$2:$CV$21,2,FALSE),"")</f>
        <v>1</v>
      </c>
      <c r="CF399">
        <f>IFERROR(VLOOKUP(Table2[[#This Row],[Overall Rep Satisfaction]],$CS$2:$CV$21,3,FALSE),"")</f>
        <v>0</v>
      </c>
      <c r="CG399">
        <f>IFERROR(VLOOKUP(Table2[[#This Row],[Overall Rep Satisfaction]],$CS$2:$CV$21,4,FALSE),"")</f>
        <v>0</v>
      </c>
      <c r="CH399">
        <f>IFERROR(SUM(Table2[[#This Row],[Promoter]:[Detractor]],),"")</f>
        <v>1</v>
      </c>
      <c r="CI399" t="str">
        <f>TEXT(MONTH(Table2[[#This Row],[Survey Date]]),"##")&amp;" - "&amp;TEXT(Table2[[#This Row],[Survey Date]],"MMMM")</f>
        <v>9 - September</v>
      </c>
      <c r="CJ399" t="str">
        <f>TEXT(Table2[[#This Row],[Survey Date]],"DD-MMMM")</f>
        <v>07-September</v>
      </c>
      <c r="CK399" t="str">
        <f>"WK "&amp;WEEKNUM(Table2[[#This Row],[Survey Date]],1)</f>
        <v>WK 36</v>
      </c>
      <c r="CL399" t="str">
        <f>VLOOKUP(Table2[[#This Row],[ATTUID]],Roster!C:F,4,FALSE)</f>
        <v>Super 8</v>
      </c>
      <c r="CM399" t="str">
        <f>VLOOKUP(Table2[[#This Row],[ATTUID]],Roster!C:J,8,FALSE)</f>
        <v>agent 77</v>
      </c>
      <c r="CN399" t="str">
        <f>VLOOKUP(Table2[[#This Row],[ATTUID]],Roster!C:X,22,FALSE)</f>
        <v>Wave 27</v>
      </c>
      <c r="CO399">
        <f>IF(Table2[[#This Row],[Request Resolved]]="Yes",1,0)</f>
        <v>1</v>
      </c>
      <c r="CP399">
        <f>IF(Table2[[#This Row],[Request Resolved]]="No",1,0)</f>
        <v>0</v>
      </c>
    </row>
    <row r="400" spans="1:94" x14ac:dyDescent="0.25">
      <c r="A400" s="35">
        <v>945206</v>
      </c>
      <c r="B400" s="12" t="s">
        <v>1297</v>
      </c>
      <c r="C400" s="12" t="s">
        <v>1297</v>
      </c>
      <c r="D400" s="12" t="s">
        <v>1297</v>
      </c>
      <c r="E400" t="s">
        <v>1271</v>
      </c>
      <c r="F400" t="s">
        <v>1445</v>
      </c>
      <c r="G400" s="35">
        <v>118769</v>
      </c>
      <c r="H400" t="s">
        <v>219</v>
      </c>
      <c r="I400" s="35">
        <v>460578</v>
      </c>
      <c r="J400" t="s">
        <v>219</v>
      </c>
      <c r="K400" s="14">
        <v>45176.447222222203</v>
      </c>
      <c r="L400" s="14">
        <v>45175.780555555597</v>
      </c>
      <c r="M400" s="15" t="s">
        <v>220</v>
      </c>
      <c r="N400" s="15" t="s">
        <v>220</v>
      </c>
      <c r="O400" s="15" t="s">
        <v>220</v>
      </c>
      <c r="P400" s="15" t="s">
        <v>850</v>
      </c>
      <c r="Q400" s="15" t="s">
        <v>219</v>
      </c>
      <c r="R400" s="15" t="s">
        <v>219</v>
      </c>
      <c r="S400" s="15" t="s">
        <v>223</v>
      </c>
      <c r="T400" s="15" t="s">
        <v>568</v>
      </c>
      <c r="U400" s="15" t="s">
        <v>219</v>
      </c>
      <c r="V400" t="s">
        <v>265</v>
      </c>
      <c r="W400" t="s">
        <v>225</v>
      </c>
      <c r="X400" t="s">
        <v>265</v>
      </c>
      <c r="Y400" t="s">
        <v>225</v>
      </c>
      <c r="Z400" t="s">
        <v>226</v>
      </c>
      <c r="AA400" t="s">
        <v>219</v>
      </c>
      <c r="AB400" t="s">
        <v>226</v>
      </c>
      <c r="AC400" t="s">
        <v>219</v>
      </c>
      <c r="AD400" s="12" t="s">
        <v>1297</v>
      </c>
      <c r="AE400" t="s">
        <v>227</v>
      </c>
      <c r="AF400" s="12" t="s">
        <v>1297</v>
      </c>
      <c r="AG400" t="s">
        <v>1703</v>
      </c>
      <c r="AH400" t="s">
        <v>228</v>
      </c>
      <c r="AI400" s="12" t="s">
        <v>1297</v>
      </c>
      <c r="AJ400" s="12" t="s">
        <v>1297</v>
      </c>
      <c r="AK400" s="12" t="s">
        <v>1297</v>
      </c>
      <c r="AL400" s="12" t="s">
        <v>1297</v>
      </c>
      <c r="AM400" s="12" t="s">
        <v>1297</v>
      </c>
      <c r="AN400" t="s">
        <v>219</v>
      </c>
      <c r="AO400" t="s">
        <v>219</v>
      </c>
      <c r="AP400" t="s">
        <v>229</v>
      </c>
      <c r="AQ400" t="s">
        <v>230</v>
      </c>
      <c r="AR400" t="s">
        <v>273</v>
      </c>
      <c r="AS400" t="s">
        <v>528</v>
      </c>
      <c r="AT400" t="s">
        <v>220</v>
      </c>
      <c r="AU400" t="s">
        <v>233</v>
      </c>
      <c r="AV400" t="s">
        <v>2093</v>
      </c>
      <c r="AW400" t="s">
        <v>219</v>
      </c>
      <c r="AX400" t="s">
        <v>1703</v>
      </c>
      <c r="AY400" t="s">
        <v>219</v>
      </c>
      <c r="AZ400" t="s">
        <v>219</v>
      </c>
      <c r="BA400" t="s">
        <v>219</v>
      </c>
      <c r="BB400" t="s">
        <v>219</v>
      </c>
      <c r="BC400" t="s">
        <v>234</v>
      </c>
      <c r="BD400" s="12" t="s">
        <v>1297</v>
      </c>
      <c r="BE400" t="s">
        <v>259</v>
      </c>
      <c r="BF400" t="s">
        <v>1297</v>
      </c>
      <c r="BG400" t="s">
        <v>1297</v>
      </c>
      <c r="BH400" t="s">
        <v>236</v>
      </c>
      <c r="BI400" t="s">
        <v>250</v>
      </c>
      <c r="BJ400" t="s">
        <v>353</v>
      </c>
      <c r="BK400" t="s">
        <v>1297</v>
      </c>
      <c r="BL400" t="s">
        <v>229</v>
      </c>
      <c r="BM400" t="s">
        <v>219</v>
      </c>
      <c r="BN400" t="s">
        <v>252</v>
      </c>
      <c r="BO400" t="s">
        <v>219</v>
      </c>
      <c r="BP400" t="s">
        <v>219</v>
      </c>
      <c r="BQ400" t="s">
        <v>1297</v>
      </c>
      <c r="BR400" t="s">
        <v>253</v>
      </c>
      <c r="BS400" t="s">
        <v>1703</v>
      </c>
      <c r="BT400" t="s">
        <v>1703</v>
      </c>
      <c r="BU400" t="s">
        <v>219</v>
      </c>
      <c r="BV400" t="s">
        <v>241</v>
      </c>
      <c r="BW400" t="s">
        <v>220</v>
      </c>
      <c r="BX400" t="s">
        <v>219</v>
      </c>
      <c r="BY400" t="s">
        <v>219</v>
      </c>
      <c r="BZ400" t="s">
        <v>242</v>
      </c>
      <c r="CA400" t="s">
        <v>1703</v>
      </c>
      <c r="CB400" s="14">
        <v>45178.247037847199</v>
      </c>
      <c r="CC400" t="s">
        <v>1703</v>
      </c>
      <c r="CD400" t="s">
        <v>1703</v>
      </c>
      <c r="CE400">
        <f>IFERROR(VLOOKUP(Table2[[#This Row],[Overall Rep Satisfaction]],$CS$2:$CV$21,2,FALSE),"")</f>
        <v>1</v>
      </c>
      <c r="CF400">
        <f>IFERROR(VLOOKUP(Table2[[#This Row],[Overall Rep Satisfaction]],$CS$2:$CV$21,3,FALSE),"")</f>
        <v>0</v>
      </c>
      <c r="CG400">
        <f>IFERROR(VLOOKUP(Table2[[#This Row],[Overall Rep Satisfaction]],$CS$2:$CV$21,4,FALSE),"")</f>
        <v>0</v>
      </c>
      <c r="CH400">
        <f>IFERROR(SUM(Table2[[#This Row],[Promoter]:[Detractor]],),"")</f>
        <v>1</v>
      </c>
      <c r="CI400" t="str">
        <f>TEXT(MONTH(Table2[[#This Row],[Survey Date]]),"##")&amp;" - "&amp;TEXT(Table2[[#This Row],[Survey Date]],"MMMM")</f>
        <v>9 - September</v>
      </c>
      <c r="CJ400" t="str">
        <f>TEXT(Table2[[#This Row],[Survey Date]],"DD-MMMM")</f>
        <v>07-September</v>
      </c>
      <c r="CK400" t="str">
        <f>"WK "&amp;WEEKNUM(Table2[[#This Row],[Survey Date]],1)</f>
        <v>WK 36</v>
      </c>
      <c r="CL400" t="str">
        <f>VLOOKUP(Table2[[#This Row],[ATTUID]],Roster!C:F,4,FALSE)</f>
        <v>Super 4</v>
      </c>
      <c r="CM400" t="str">
        <f>VLOOKUP(Table2[[#This Row],[ATTUID]],Roster!C:J,8,FALSE)</f>
        <v>agent 148</v>
      </c>
      <c r="CN400" t="str">
        <f>VLOOKUP(Table2[[#This Row],[ATTUID]],Roster!C:X,22,FALSE)</f>
        <v>Wave 31</v>
      </c>
      <c r="CO400">
        <f>IF(Table2[[#This Row],[Request Resolved]]="Yes",1,0)</f>
        <v>1</v>
      </c>
      <c r="CP400">
        <f>IF(Table2[[#This Row],[Request Resolved]]="No",1,0)</f>
        <v>0</v>
      </c>
    </row>
    <row r="401" spans="1:94" x14ac:dyDescent="0.25">
      <c r="A401" s="35">
        <v>653206</v>
      </c>
      <c r="B401" s="12" t="s">
        <v>1297</v>
      </c>
      <c r="C401" s="12" t="s">
        <v>1297</v>
      </c>
      <c r="D401" s="12" t="s">
        <v>1297</v>
      </c>
      <c r="E401" t="s">
        <v>1143</v>
      </c>
      <c r="F401" t="s">
        <v>1308</v>
      </c>
      <c r="G401" s="35">
        <v>780618</v>
      </c>
      <c r="H401" t="s">
        <v>219</v>
      </c>
      <c r="I401" s="35">
        <v>115383</v>
      </c>
      <c r="J401" t="s">
        <v>219</v>
      </c>
      <c r="K401" s="14">
        <v>45176.448611111096</v>
      </c>
      <c r="L401" s="14">
        <v>45175.658333333296</v>
      </c>
      <c r="M401" s="15" t="s">
        <v>220</v>
      </c>
      <c r="N401" s="15" t="s">
        <v>229</v>
      </c>
      <c r="O401" s="15" t="s">
        <v>220</v>
      </c>
      <c r="P401" s="15" t="s">
        <v>316</v>
      </c>
      <c r="Q401" s="15" t="s">
        <v>851</v>
      </c>
      <c r="R401" s="15" t="s">
        <v>219</v>
      </c>
      <c r="S401" s="15" t="s">
        <v>221</v>
      </c>
      <c r="T401" s="15" t="s">
        <v>316</v>
      </c>
      <c r="U401" s="15" t="s">
        <v>219</v>
      </c>
      <c r="V401" t="s">
        <v>263</v>
      </c>
      <c r="W401" t="s">
        <v>254</v>
      </c>
      <c r="X401" t="s">
        <v>263</v>
      </c>
      <c r="Y401" t="s">
        <v>254</v>
      </c>
      <c r="Z401" t="s">
        <v>317</v>
      </c>
      <c r="AA401" t="s">
        <v>219</v>
      </c>
      <c r="AB401" t="s">
        <v>317</v>
      </c>
      <c r="AC401" t="s">
        <v>219</v>
      </c>
      <c r="AD401" s="12" t="s">
        <v>1297</v>
      </c>
      <c r="AE401" t="s">
        <v>227</v>
      </c>
      <c r="AF401" s="12" t="s">
        <v>1297</v>
      </c>
      <c r="AG401" t="s">
        <v>1703</v>
      </c>
      <c r="AH401" t="s">
        <v>228</v>
      </c>
      <c r="AI401" s="12" t="s">
        <v>1297</v>
      </c>
      <c r="AJ401" s="12" t="s">
        <v>1297</v>
      </c>
      <c r="AK401" s="12" t="s">
        <v>1297</v>
      </c>
      <c r="AL401" s="12" t="s">
        <v>1297</v>
      </c>
      <c r="AM401" s="12" t="s">
        <v>1297</v>
      </c>
      <c r="AN401" t="s">
        <v>219</v>
      </c>
      <c r="AO401" t="s">
        <v>219</v>
      </c>
      <c r="AP401" t="s">
        <v>229</v>
      </c>
      <c r="AQ401" t="s">
        <v>230</v>
      </c>
      <c r="AR401" t="s">
        <v>281</v>
      </c>
      <c r="AS401" t="s">
        <v>361</v>
      </c>
      <c r="AT401" t="s">
        <v>220</v>
      </c>
      <c r="AU401" t="s">
        <v>233</v>
      </c>
      <c r="AV401" t="s">
        <v>2094</v>
      </c>
      <c r="AW401" t="s">
        <v>219</v>
      </c>
      <c r="AX401" t="s">
        <v>1703</v>
      </c>
      <c r="AY401" t="s">
        <v>219</v>
      </c>
      <c r="AZ401" t="s">
        <v>219</v>
      </c>
      <c r="BA401" t="s">
        <v>219</v>
      </c>
      <c r="BB401" t="s">
        <v>219</v>
      </c>
      <c r="BC401" t="s">
        <v>234</v>
      </c>
      <c r="BD401" s="12" t="s">
        <v>1297</v>
      </c>
      <c r="BE401" t="s">
        <v>476</v>
      </c>
      <c r="BF401" t="s">
        <v>1297</v>
      </c>
      <c r="BG401" t="s">
        <v>1297</v>
      </c>
      <c r="BH401" t="s">
        <v>236</v>
      </c>
      <c r="BI401" t="s">
        <v>852</v>
      </c>
      <c r="BJ401" t="s">
        <v>404</v>
      </c>
      <c r="BK401" t="s">
        <v>1297</v>
      </c>
      <c r="BL401" t="s">
        <v>229</v>
      </c>
      <c r="BM401" t="s">
        <v>219</v>
      </c>
      <c r="BN401" t="s">
        <v>853</v>
      </c>
      <c r="BO401" t="s">
        <v>219</v>
      </c>
      <c r="BP401" t="s">
        <v>219</v>
      </c>
      <c r="BQ401" t="s">
        <v>1297</v>
      </c>
      <c r="BR401" t="s">
        <v>240</v>
      </c>
      <c r="BS401" t="s">
        <v>1703</v>
      </c>
      <c r="BT401" t="s">
        <v>1703</v>
      </c>
      <c r="BU401" t="s">
        <v>219</v>
      </c>
      <c r="BV401" t="s">
        <v>241</v>
      </c>
      <c r="BW401" t="s">
        <v>220</v>
      </c>
      <c r="BX401" t="s">
        <v>219</v>
      </c>
      <c r="BY401">
        <v>800237977695</v>
      </c>
      <c r="BZ401" t="s">
        <v>242</v>
      </c>
      <c r="CA401" t="s">
        <v>1703</v>
      </c>
      <c r="CB401" s="14">
        <v>45177.246585763904</v>
      </c>
      <c r="CC401" t="s">
        <v>1703</v>
      </c>
      <c r="CD401" t="s">
        <v>1703</v>
      </c>
      <c r="CE401">
        <f>IFERROR(VLOOKUP(Table2[[#This Row],[Overall Rep Satisfaction]],$CS$2:$CV$21,2,FALSE),"")</f>
        <v>0</v>
      </c>
      <c r="CF401">
        <f>IFERROR(VLOOKUP(Table2[[#This Row],[Overall Rep Satisfaction]],$CS$2:$CV$21,3,FALSE),"")</f>
        <v>0</v>
      </c>
      <c r="CG401">
        <f>IFERROR(VLOOKUP(Table2[[#This Row],[Overall Rep Satisfaction]],$CS$2:$CV$21,4,FALSE),"")</f>
        <v>1</v>
      </c>
      <c r="CH401">
        <f>IFERROR(SUM(Table2[[#This Row],[Promoter]:[Detractor]],),"")</f>
        <v>1</v>
      </c>
      <c r="CI401" t="str">
        <f>TEXT(MONTH(Table2[[#This Row],[Survey Date]]),"##")&amp;" - "&amp;TEXT(Table2[[#This Row],[Survey Date]],"MMMM")</f>
        <v>9 - September</v>
      </c>
      <c r="CJ401" t="str">
        <f>TEXT(Table2[[#This Row],[Survey Date]],"DD-MMMM")</f>
        <v>07-September</v>
      </c>
      <c r="CK401" t="str">
        <f>"WK "&amp;WEEKNUM(Table2[[#This Row],[Survey Date]],1)</f>
        <v>WK 36</v>
      </c>
      <c r="CL401" t="str">
        <f>VLOOKUP(Table2[[#This Row],[ATTUID]],Roster!C:F,4,FALSE)</f>
        <v>Super 8</v>
      </c>
      <c r="CM401" t="str">
        <f>VLOOKUP(Table2[[#This Row],[ATTUID]],Roster!C:J,8,FALSE)</f>
        <v>agent 11</v>
      </c>
      <c r="CN401" t="str">
        <f>VLOOKUP(Table2[[#This Row],[ATTUID]],Roster!C:X,22,FALSE)</f>
        <v>Wave 11</v>
      </c>
      <c r="CO401">
        <f>IF(Table2[[#This Row],[Request Resolved]]="Yes",1,0)</f>
        <v>0</v>
      </c>
      <c r="CP401">
        <f>IF(Table2[[#This Row],[Request Resolved]]="No",1,0)</f>
        <v>1</v>
      </c>
    </row>
    <row r="402" spans="1:94" x14ac:dyDescent="0.25">
      <c r="A402" s="35">
        <v>7206</v>
      </c>
      <c r="B402" s="12" t="s">
        <v>1297</v>
      </c>
      <c r="C402" s="12" t="s">
        <v>1297</v>
      </c>
      <c r="D402" s="12" t="s">
        <v>1297</v>
      </c>
      <c r="E402" t="s">
        <v>1260</v>
      </c>
      <c r="F402" t="s">
        <v>1431</v>
      </c>
      <c r="G402" s="35">
        <v>21318</v>
      </c>
      <c r="H402" t="s">
        <v>219</v>
      </c>
      <c r="I402" s="35">
        <v>567578</v>
      </c>
      <c r="J402" t="s">
        <v>219</v>
      </c>
      <c r="K402" s="14">
        <v>45176.448611111096</v>
      </c>
      <c r="L402" s="14">
        <v>45175.520138888904</v>
      </c>
      <c r="M402" s="15" t="s">
        <v>220</v>
      </c>
      <c r="N402" s="15" t="s">
        <v>220</v>
      </c>
      <c r="O402" s="15" t="s">
        <v>220</v>
      </c>
      <c r="P402" s="15" t="s">
        <v>223</v>
      </c>
      <c r="Q402" s="15" t="s">
        <v>219</v>
      </c>
      <c r="R402" s="15" t="s">
        <v>219</v>
      </c>
      <c r="S402" s="15" t="s">
        <v>223</v>
      </c>
      <c r="T402" s="15" t="s">
        <v>221</v>
      </c>
      <c r="U402" s="15" t="s">
        <v>219</v>
      </c>
      <c r="V402" t="s">
        <v>265</v>
      </c>
      <c r="W402" t="s">
        <v>225</v>
      </c>
      <c r="X402" t="s">
        <v>265</v>
      </c>
      <c r="Y402" t="s">
        <v>225</v>
      </c>
      <c r="Z402" t="s">
        <v>226</v>
      </c>
      <c r="AA402" t="s">
        <v>219</v>
      </c>
      <c r="AB402" t="s">
        <v>226</v>
      </c>
      <c r="AC402" t="s">
        <v>219</v>
      </c>
      <c r="AD402" s="12" t="s">
        <v>1297</v>
      </c>
      <c r="AE402" t="s">
        <v>227</v>
      </c>
      <c r="AF402" s="12" t="s">
        <v>1297</v>
      </c>
      <c r="AG402" t="s">
        <v>1703</v>
      </c>
      <c r="AH402" t="s">
        <v>228</v>
      </c>
      <c r="AI402" s="12" t="s">
        <v>1297</v>
      </c>
      <c r="AJ402" s="12" t="s">
        <v>1297</v>
      </c>
      <c r="AK402" s="12" t="s">
        <v>1297</v>
      </c>
      <c r="AL402" s="12" t="s">
        <v>1297</v>
      </c>
      <c r="AM402" s="12" t="s">
        <v>1297</v>
      </c>
      <c r="AN402" t="s">
        <v>219</v>
      </c>
      <c r="AO402" t="s">
        <v>219</v>
      </c>
      <c r="AP402" t="s">
        <v>229</v>
      </c>
      <c r="AQ402" t="s">
        <v>230</v>
      </c>
      <c r="AR402" t="s">
        <v>273</v>
      </c>
      <c r="AS402" t="s">
        <v>352</v>
      </c>
      <c r="AT402" t="s">
        <v>220</v>
      </c>
      <c r="AU402" t="s">
        <v>233</v>
      </c>
      <c r="AV402" t="s">
        <v>2095</v>
      </c>
      <c r="AW402" t="s">
        <v>219</v>
      </c>
      <c r="AX402" t="s">
        <v>1703</v>
      </c>
      <c r="AY402" t="s">
        <v>219</v>
      </c>
      <c r="AZ402" t="s">
        <v>219</v>
      </c>
      <c r="BA402" t="s">
        <v>219</v>
      </c>
      <c r="BB402" t="s">
        <v>219</v>
      </c>
      <c r="BC402" t="s">
        <v>234</v>
      </c>
      <c r="BD402" s="12" t="s">
        <v>1297</v>
      </c>
      <c r="BE402" t="s">
        <v>267</v>
      </c>
      <c r="BF402" t="s">
        <v>1297</v>
      </c>
      <c r="BG402" t="s">
        <v>1297</v>
      </c>
      <c r="BH402" t="s">
        <v>344</v>
      </c>
      <c r="BI402" t="s">
        <v>854</v>
      </c>
      <c r="BJ402" t="s">
        <v>353</v>
      </c>
      <c r="BK402" t="s">
        <v>1297</v>
      </c>
      <c r="BL402" t="s">
        <v>229</v>
      </c>
      <c r="BM402" t="s">
        <v>219</v>
      </c>
      <c r="BN402" t="s">
        <v>855</v>
      </c>
      <c r="BO402" t="s">
        <v>219</v>
      </c>
      <c r="BP402" t="s">
        <v>219</v>
      </c>
      <c r="BQ402" t="s">
        <v>1297</v>
      </c>
      <c r="BR402" t="s">
        <v>253</v>
      </c>
      <c r="BS402" t="s">
        <v>1703</v>
      </c>
      <c r="BT402" t="s">
        <v>1703</v>
      </c>
      <c r="BU402" t="s">
        <v>219</v>
      </c>
      <c r="BV402" t="s">
        <v>241</v>
      </c>
      <c r="BW402" t="s">
        <v>220</v>
      </c>
      <c r="BX402" t="s">
        <v>219</v>
      </c>
      <c r="BY402">
        <v>790555724304</v>
      </c>
      <c r="BZ402" t="s">
        <v>242</v>
      </c>
      <c r="CA402" t="s">
        <v>1703</v>
      </c>
      <c r="CB402" s="14">
        <v>45178.247037847199</v>
      </c>
      <c r="CC402" t="s">
        <v>1703</v>
      </c>
      <c r="CD402" t="s">
        <v>1703</v>
      </c>
      <c r="CE402">
        <f>IFERROR(VLOOKUP(Table2[[#This Row],[Overall Rep Satisfaction]],$CS$2:$CV$21,2,FALSE),"")</f>
        <v>1</v>
      </c>
      <c r="CF402">
        <f>IFERROR(VLOOKUP(Table2[[#This Row],[Overall Rep Satisfaction]],$CS$2:$CV$21,3,FALSE),"")</f>
        <v>0</v>
      </c>
      <c r="CG402">
        <f>IFERROR(VLOOKUP(Table2[[#This Row],[Overall Rep Satisfaction]],$CS$2:$CV$21,4,FALSE),"")</f>
        <v>0</v>
      </c>
      <c r="CH402">
        <f>IFERROR(SUM(Table2[[#This Row],[Promoter]:[Detractor]],),"")</f>
        <v>1</v>
      </c>
      <c r="CI402" t="str">
        <f>TEXT(MONTH(Table2[[#This Row],[Survey Date]]),"##")&amp;" - "&amp;TEXT(Table2[[#This Row],[Survey Date]],"MMMM")</f>
        <v>9 - September</v>
      </c>
      <c r="CJ402" t="str">
        <f>TEXT(Table2[[#This Row],[Survey Date]],"DD-MMMM")</f>
        <v>07-September</v>
      </c>
      <c r="CK402" t="str">
        <f>"WK "&amp;WEEKNUM(Table2[[#This Row],[Survey Date]],1)</f>
        <v>WK 36</v>
      </c>
      <c r="CL402" t="str">
        <f>VLOOKUP(Table2[[#This Row],[ATTUID]],Roster!C:F,4,FALSE)</f>
        <v>Super 3</v>
      </c>
      <c r="CM402" t="str">
        <f>VLOOKUP(Table2[[#This Row],[ATTUID]],Roster!C:J,8,FALSE)</f>
        <v>agent 134</v>
      </c>
      <c r="CN402" t="str">
        <f>VLOOKUP(Table2[[#This Row],[ATTUID]],Roster!C:X,22,FALSE)</f>
        <v>Wave 31</v>
      </c>
      <c r="CO402">
        <f>IF(Table2[[#This Row],[Request Resolved]]="Yes",1,0)</f>
        <v>1</v>
      </c>
      <c r="CP402">
        <f>IF(Table2[[#This Row],[Request Resolved]]="No",1,0)</f>
        <v>0</v>
      </c>
    </row>
    <row r="403" spans="1:94" x14ac:dyDescent="0.25">
      <c r="A403" s="35">
        <v>29206</v>
      </c>
      <c r="B403" s="12" t="s">
        <v>1297</v>
      </c>
      <c r="C403" s="12" t="s">
        <v>1297</v>
      </c>
      <c r="D403" s="12" t="s">
        <v>1297</v>
      </c>
      <c r="E403" t="s">
        <v>1203</v>
      </c>
      <c r="F403" t="s">
        <v>1369</v>
      </c>
      <c r="G403" s="35">
        <v>904256</v>
      </c>
      <c r="H403" t="s">
        <v>219</v>
      </c>
      <c r="I403" s="35">
        <v>195578</v>
      </c>
      <c r="J403" t="s">
        <v>219</v>
      </c>
      <c r="K403" s="14">
        <v>45176.45</v>
      </c>
      <c r="L403" s="14">
        <v>45175.697222222203</v>
      </c>
      <c r="M403" s="15" t="s">
        <v>220</v>
      </c>
      <c r="N403" s="15" t="s">
        <v>229</v>
      </c>
      <c r="O403" s="15" t="s">
        <v>220</v>
      </c>
      <c r="P403" s="15" t="s">
        <v>221</v>
      </c>
      <c r="Q403" s="15" t="s">
        <v>219</v>
      </c>
      <c r="R403" s="15" t="s">
        <v>229</v>
      </c>
      <c r="S403" s="15" t="s">
        <v>221</v>
      </c>
      <c r="T403" s="15" t="s">
        <v>316</v>
      </c>
      <c r="U403" s="15" t="s">
        <v>219</v>
      </c>
      <c r="V403" t="s">
        <v>224</v>
      </c>
      <c r="W403" t="s">
        <v>254</v>
      </c>
      <c r="X403" t="s">
        <v>224</v>
      </c>
      <c r="Y403" t="s">
        <v>254</v>
      </c>
      <c r="Z403" t="s">
        <v>317</v>
      </c>
      <c r="AA403" t="s">
        <v>219</v>
      </c>
      <c r="AB403" t="s">
        <v>317</v>
      </c>
      <c r="AC403" t="s">
        <v>219</v>
      </c>
      <c r="AD403" s="12" t="s">
        <v>1297</v>
      </c>
      <c r="AE403" t="s">
        <v>227</v>
      </c>
      <c r="AF403" s="12" t="s">
        <v>1297</v>
      </c>
      <c r="AG403" t="s">
        <v>1703</v>
      </c>
      <c r="AH403" t="s">
        <v>228</v>
      </c>
      <c r="AI403" s="12" t="s">
        <v>1297</v>
      </c>
      <c r="AJ403" s="12" t="s">
        <v>1297</v>
      </c>
      <c r="AK403" s="12" t="s">
        <v>1297</v>
      </c>
      <c r="AL403" s="12" t="s">
        <v>1297</v>
      </c>
      <c r="AM403" s="12" t="s">
        <v>1297</v>
      </c>
      <c r="AN403" t="s">
        <v>219</v>
      </c>
      <c r="AO403" t="s">
        <v>219</v>
      </c>
      <c r="AP403" t="s">
        <v>229</v>
      </c>
      <c r="AQ403" t="s">
        <v>230</v>
      </c>
      <c r="AR403" t="s">
        <v>273</v>
      </c>
      <c r="AS403" t="s">
        <v>370</v>
      </c>
      <c r="AT403" t="s">
        <v>229</v>
      </c>
      <c r="AU403" t="s">
        <v>233</v>
      </c>
      <c r="AV403" t="s">
        <v>2096</v>
      </c>
      <c r="AW403" t="s">
        <v>219</v>
      </c>
      <c r="AX403" t="s">
        <v>1703</v>
      </c>
      <c r="AY403" t="s">
        <v>219</v>
      </c>
      <c r="AZ403" t="s">
        <v>219</v>
      </c>
      <c r="BA403" t="s">
        <v>219</v>
      </c>
      <c r="BB403" t="s">
        <v>219</v>
      </c>
      <c r="BC403" t="s">
        <v>234</v>
      </c>
      <c r="BD403" s="12" t="s">
        <v>1297</v>
      </c>
      <c r="BE403" t="s">
        <v>267</v>
      </c>
      <c r="BF403" t="s">
        <v>1297</v>
      </c>
      <c r="BG403" t="s">
        <v>1297</v>
      </c>
      <c r="BH403" t="s">
        <v>236</v>
      </c>
      <c r="BI403" t="s">
        <v>856</v>
      </c>
      <c r="BJ403" t="s">
        <v>353</v>
      </c>
      <c r="BK403" t="s">
        <v>1297</v>
      </c>
      <c r="BL403" t="s">
        <v>229</v>
      </c>
      <c r="BM403" t="s">
        <v>219</v>
      </c>
      <c r="BN403" t="s">
        <v>239</v>
      </c>
      <c r="BO403" t="s">
        <v>219</v>
      </c>
      <c r="BP403" t="s">
        <v>219</v>
      </c>
      <c r="BQ403" t="s">
        <v>1297</v>
      </c>
      <c r="BR403" t="s">
        <v>279</v>
      </c>
      <c r="BS403" t="s">
        <v>1703</v>
      </c>
      <c r="BT403" t="s">
        <v>1703</v>
      </c>
      <c r="BU403" t="s">
        <v>219</v>
      </c>
      <c r="BV403" t="s">
        <v>241</v>
      </c>
      <c r="BW403" t="s">
        <v>220</v>
      </c>
      <c r="BX403" t="s">
        <v>219</v>
      </c>
      <c r="BY403">
        <v>800983295221</v>
      </c>
      <c r="BZ403" t="s">
        <v>242</v>
      </c>
      <c r="CA403" t="s">
        <v>1703</v>
      </c>
      <c r="CB403" s="14">
        <v>45178.247037847199</v>
      </c>
      <c r="CC403" t="s">
        <v>1703</v>
      </c>
      <c r="CD403" t="s">
        <v>1703</v>
      </c>
      <c r="CE403">
        <f>IFERROR(VLOOKUP(Table2[[#This Row],[Overall Rep Satisfaction]],$CS$2:$CV$21,2,FALSE),"")</f>
        <v>0</v>
      </c>
      <c r="CF403">
        <f>IFERROR(VLOOKUP(Table2[[#This Row],[Overall Rep Satisfaction]],$CS$2:$CV$21,3,FALSE),"")</f>
        <v>0</v>
      </c>
      <c r="CG403">
        <f>IFERROR(VLOOKUP(Table2[[#This Row],[Overall Rep Satisfaction]],$CS$2:$CV$21,4,FALSE),"")</f>
        <v>1</v>
      </c>
      <c r="CH403">
        <f>IFERROR(SUM(Table2[[#This Row],[Promoter]:[Detractor]],),"")</f>
        <v>1</v>
      </c>
      <c r="CI403" t="str">
        <f>TEXT(MONTH(Table2[[#This Row],[Survey Date]]),"##")&amp;" - "&amp;TEXT(Table2[[#This Row],[Survey Date]],"MMMM")</f>
        <v>9 - September</v>
      </c>
      <c r="CJ403" t="str">
        <f>TEXT(Table2[[#This Row],[Survey Date]],"DD-MMMM")</f>
        <v>07-September</v>
      </c>
      <c r="CK403" t="str">
        <f>"WK "&amp;WEEKNUM(Table2[[#This Row],[Survey Date]],1)</f>
        <v>WK 36</v>
      </c>
      <c r="CL403" t="str">
        <f>VLOOKUP(Table2[[#This Row],[ATTUID]],Roster!C:F,4,FALSE)</f>
        <v>Super 8</v>
      </c>
      <c r="CM403" t="str">
        <f>VLOOKUP(Table2[[#This Row],[ATTUID]],Roster!C:J,8,FALSE)</f>
        <v>agent 72</v>
      </c>
      <c r="CN403" t="str">
        <f>VLOOKUP(Table2[[#This Row],[ATTUID]],Roster!C:X,22,FALSE)</f>
        <v>Wave 26</v>
      </c>
      <c r="CO403">
        <f>IF(Table2[[#This Row],[Request Resolved]]="Yes",1,0)</f>
        <v>0</v>
      </c>
      <c r="CP403">
        <f>IF(Table2[[#This Row],[Request Resolved]]="No",1,0)</f>
        <v>1</v>
      </c>
    </row>
    <row r="404" spans="1:94" x14ac:dyDescent="0.25">
      <c r="A404" s="35">
        <v>651206</v>
      </c>
      <c r="B404" s="12" t="s">
        <v>1297</v>
      </c>
      <c r="C404" s="12" t="s">
        <v>1297</v>
      </c>
      <c r="D404" s="12" t="s">
        <v>1297</v>
      </c>
      <c r="E404" t="s">
        <v>1260</v>
      </c>
      <c r="F404" t="s">
        <v>1431</v>
      </c>
      <c r="G404" s="35">
        <v>567870</v>
      </c>
      <c r="H404" t="s">
        <v>219</v>
      </c>
      <c r="I404" s="35">
        <v>947943</v>
      </c>
      <c r="J404" t="s">
        <v>219</v>
      </c>
      <c r="K404" s="14">
        <v>45176.454166666699</v>
      </c>
      <c r="L404" s="14">
        <v>45175.4</v>
      </c>
      <c r="M404" s="15" t="s">
        <v>220</v>
      </c>
      <c r="N404" s="15" t="s">
        <v>220</v>
      </c>
      <c r="O404" s="15" t="s">
        <v>220</v>
      </c>
      <c r="P404" s="15" t="s">
        <v>223</v>
      </c>
      <c r="Q404" s="15" t="s">
        <v>324</v>
      </c>
      <c r="R404" s="15" t="s">
        <v>219</v>
      </c>
      <c r="S404" s="15" t="s">
        <v>223</v>
      </c>
      <c r="T404" s="15" t="s">
        <v>221</v>
      </c>
      <c r="U404" s="15" t="s">
        <v>219</v>
      </c>
      <c r="V404" t="s">
        <v>265</v>
      </c>
      <c r="W404" t="s">
        <v>225</v>
      </c>
      <c r="X404" t="s">
        <v>265</v>
      </c>
      <c r="Y404" t="s">
        <v>225</v>
      </c>
      <c r="Z404" t="s">
        <v>226</v>
      </c>
      <c r="AA404" t="s">
        <v>219</v>
      </c>
      <c r="AB404" t="s">
        <v>226</v>
      </c>
      <c r="AC404" t="s">
        <v>219</v>
      </c>
      <c r="AD404" s="12" t="s">
        <v>1297</v>
      </c>
      <c r="AE404" t="s">
        <v>227</v>
      </c>
      <c r="AF404" s="12" t="s">
        <v>1297</v>
      </c>
      <c r="AG404" t="s">
        <v>1703</v>
      </c>
      <c r="AH404" t="s">
        <v>228</v>
      </c>
      <c r="AI404" s="12" t="s">
        <v>1297</v>
      </c>
      <c r="AJ404" s="12" t="s">
        <v>1297</v>
      </c>
      <c r="AK404" s="12" t="s">
        <v>1297</v>
      </c>
      <c r="AL404" s="12" t="s">
        <v>1297</v>
      </c>
      <c r="AM404" s="12" t="s">
        <v>1297</v>
      </c>
      <c r="AN404" t="s">
        <v>219</v>
      </c>
      <c r="AO404" t="s">
        <v>219</v>
      </c>
      <c r="AP404" t="s">
        <v>229</v>
      </c>
      <c r="AQ404" t="s">
        <v>230</v>
      </c>
      <c r="AR404" t="s">
        <v>231</v>
      </c>
      <c r="AS404" t="s">
        <v>258</v>
      </c>
      <c r="AT404" t="s">
        <v>220</v>
      </c>
      <c r="AU404" t="s">
        <v>233</v>
      </c>
      <c r="AV404" t="s">
        <v>2097</v>
      </c>
      <c r="AW404" t="s">
        <v>219</v>
      </c>
      <c r="AX404" t="s">
        <v>1703</v>
      </c>
      <c r="AY404" t="s">
        <v>219</v>
      </c>
      <c r="AZ404" t="s">
        <v>219</v>
      </c>
      <c r="BA404" t="s">
        <v>219</v>
      </c>
      <c r="BB404" t="s">
        <v>219</v>
      </c>
      <c r="BC404" t="s">
        <v>234</v>
      </c>
      <c r="BD404" s="12" t="s">
        <v>1297</v>
      </c>
      <c r="BE404" t="s">
        <v>267</v>
      </c>
      <c r="BF404" t="s">
        <v>1297</v>
      </c>
      <c r="BG404" t="s">
        <v>1297</v>
      </c>
      <c r="BH404" t="s">
        <v>344</v>
      </c>
      <c r="BI404" t="s">
        <v>854</v>
      </c>
      <c r="BJ404" t="s">
        <v>261</v>
      </c>
      <c r="BK404" t="s">
        <v>1297</v>
      </c>
      <c r="BL404" t="s">
        <v>229</v>
      </c>
      <c r="BM404" t="s">
        <v>219</v>
      </c>
      <c r="BN404" t="s">
        <v>855</v>
      </c>
      <c r="BO404" t="s">
        <v>219</v>
      </c>
      <c r="BP404" t="s">
        <v>219</v>
      </c>
      <c r="BQ404" t="s">
        <v>1297</v>
      </c>
      <c r="BR404" t="s">
        <v>253</v>
      </c>
      <c r="BS404" t="s">
        <v>1703</v>
      </c>
      <c r="BT404" t="s">
        <v>1703</v>
      </c>
      <c r="BU404" t="s">
        <v>219</v>
      </c>
      <c r="BV404" t="s">
        <v>241</v>
      </c>
      <c r="BW404" t="s">
        <v>220</v>
      </c>
      <c r="BX404" t="s">
        <v>219</v>
      </c>
      <c r="BY404">
        <v>801152880155</v>
      </c>
      <c r="BZ404" t="s">
        <v>242</v>
      </c>
      <c r="CA404" t="s">
        <v>1703</v>
      </c>
      <c r="CB404" s="14">
        <v>45177.246585763904</v>
      </c>
      <c r="CC404" t="s">
        <v>1703</v>
      </c>
      <c r="CD404" t="s">
        <v>1703</v>
      </c>
      <c r="CE404">
        <f>IFERROR(VLOOKUP(Table2[[#This Row],[Overall Rep Satisfaction]],$CS$2:$CV$21,2,FALSE),"")</f>
        <v>1</v>
      </c>
      <c r="CF404">
        <f>IFERROR(VLOOKUP(Table2[[#This Row],[Overall Rep Satisfaction]],$CS$2:$CV$21,3,FALSE),"")</f>
        <v>0</v>
      </c>
      <c r="CG404">
        <f>IFERROR(VLOOKUP(Table2[[#This Row],[Overall Rep Satisfaction]],$CS$2:$CV$21,4,FALSE),"")</f>
        <v>0</v>
      </c>
      <c r="CH404">
        <f>IFERROR(SUM(Table2[[#This Row],[Promoter]:[Detractor]],),"")</f>
        <v>1</v>
      </c>
      <c r="CI404" t="str">
        <f>TEXT(MONTH(Table2[[#This Row],[Survey Date]]),"##")&amp;" - "&amp;TEXT(Table2[[#This Row],[Survey Date]],"MMMM")</f>
        <v>9 - September</v>
      </c>
      <c r="CJ404" t="str">
        <f>TEXT(Table2[[#This Row],[Survey Date]],"DD-MMMM")</f>
        <v>07-September</v>
      </c>
      <c r="CK404" t="str">
        <f>"WK "&amp;WEEKNUM(Table2[[#This Row],[Survey Date]],1)</f>
        <v>WK 36</v>
      </c>
      <c r="CL404" t="str">
        <f>VLOOKUP(Table2[[#This Row],[ATTUID]],Roster!C:F,4,FALSE)</f>
        <v>Super 3</v>
      </c>
      <c r="CM404" t="str">
        <f>VLOOKUP(Table2[[#This Row],[ATTUID]],Roster!C:J,8,FALSE)</f>
        <v>agent 134</v>
      </c>
      <c r="CN404" t="str">
        <f>VLOOKUP(Table2[[#This Row],[ATTUID]],Roster!C:X,22,FALSE)</f>
        <v>Wave 31</v>
      </c>
      <c r="CO404">
        <f>IF(Table2[[#This Row],[Request Resolved]]="Yes",1,0)</f>
        <v>1</v>
      </c>
      <c r="CP404">
        <f>IF(Table2[[#This Row],[Request Resolved]]="No",1,0)</f>
        <v>0</v>
      </c>
    </row>
    <row r="405" spans="1:94" x14ac:dyDescent="0.25">
      <c r="A405" s="35">
        <v>683206</v>
      </c>
      <c r="B405" s="12" t="s">
        <v>1297</v>
      </c>
      <c r="C405" s="12" t="s">
        <v>1297</v>
      </c>
      <c r="D405" s="12" t="s">
        <v>1297</v>
      </c>
      <c r="E405" t="s">
        <v>1202</v>
      </c>
      <c r="F405" t="s">
        <v>1368</v>
      </c>
      <c r="G405" s="35">
        <v>224662</v>
      </c>
      <c r="H405" t="s">
        <v>219</v>
      </c>
      <c r="I405" s="35">
        <v>698545</v>
      </c>
      <c r="J405" t="s">
        <v>219</v>
      </c>
      <c r="K405" s="14">
        <v>45176.454861111102</v>
      </c>
      <c r="L405" s="14">
        <v>45175.713194444397</v>
      </c>
      <c r="M405" s="15" t="s">
        <v>220</v>
      </c>
      <c r="N405" s="15" t="s">
        <v>220</v>
      </c>
      <c r="O405" s="15" t="s">
        <v>220</v>
      </c>
      <c r="P405" s="15" t="s">
        <v>223</v>
      </c>
      <c r="Q405" s="15" t="s">
        <v>857</v>
      </c>
      <c r="R405" s="15" t="s">
        <v>219</v>
      </c>
      <c r="S405" s="15" t="s">
        <v>223</v>
      </c>
      <c r="T405" s="15" t="s">
        <v>221</v>
      </c>
      <c r="U405" s="15" t="s">
        <v>219</v>
      </c>
      <c r="V405" t="s">
        <v>265</v>
      </c>
      <c r="W405" t="s">
        <v>225</v>
      </c>
      <c r="X405" t="s">
        <v>265</v>
      </c>
      <c r="Y405" t="s">
        <v>225</v>
      </c>
      <c r="Z405" t="s">
        <v>226</v>
      </c>
      <c r="AA405" t="s">
        <v>219</v>
      </c>
      <c r="AB405" t="s">
        <v>226</v>
      </c>
      <c r="AC405" t="s">
        <v>219</v>
      </c>
      <c r="AD405" s="12" t="s">
        <v>1297</v>
      </c>
      <c r="AE405" t="s">
        <v>227</v>
      </c>
      <c r="AF405" s="12" t="s">
        <v>1297</v>
      </c>
      <c r="AG405" t="s">
        <v>1703</v>
      </c>
      <c r="AH405" t="s">
        <v>228</v>
      </c>
      <c r="AI405" s="12" t="s">
        <v>1297</v>
      </c>
      <c r="AJ405" s="12" t="s">
        <v>1297</v>
      </c>
      <c r="AK405" s="12" t="s">
        <v>1297</v>
      </c>
      <c r="AL405" s="12" t="s">
        <v>1297</v>
      </c>
      <c r="AM405" s="12" t="s">
        <v>1297</v>
      </c>
      <c r="AN405" t="s">
        <v>219</v>
      </c>
      <c r="AO405" t="s">
        <v>219</v>
      </c>
      <c r="AP405" t="s">
        <v>229</v>
      </c>
      <c r="AQ405" t="s">
        <v>230</v>
      </c>
      <c r="AR405" t="s">
        <v>273</v>
      </c>
      <c r="AS405" t="s">
        <v>528</v>
      </c>
      <c r="AT405" t="s">
        <v>220</v>
      </c>
      <c r="AU405" t="s">
        <v>233</v>
      </c>
      <c r="AV405" t="s">
        <v>2098</v>
      </c>
      <c r="AW405" t="s">
        <v>219</v>
      </c>
      <c r="AX405" t="s">
        <v>1703</v>
      </c>
      <c r="AY405" t="s">
        <v>219</v>
      </c>
      <c r="AZ405" t="s">
        <v>219</v>
      </c>
      <c r="BA405" t="s">
        <v>219</v>
      </c>
      <c r="BB405" t="s">
        <v>219</v>
      </c>
      <c r="BC405" t="s">
        <v>234</v>
      </c>
      <c r="BD405" s="12" t="s">
        <v>1297</v>
      </c>
      <c r="BE405" t="s">
        <v>235</v>
      </c>
      <c r="BF405" t="s">
        <v>1297</v>
      </c>
      <c r="BG405" t="s">
        <v>1297</v>
      </c>
      <c r="BH405" t="s">
        <v>305</v>
      </c>
      <c r="BI405" t="s">
        <v>357</v>
      </c>
      <c r="BJ405" t="s">
        <v>329</v>
      </c>
      <c r="BK405" t="s">
        <v>1297</v>
      </c>
      <c r="BL405" t="s">
        <v>229</v>
      </c>
      <c r="BM405" t="s">
        <v>219</v>
      </c>
      <c r="BN405" t="s">
        <v>360</v>
      </c>
      <c r="BO405" t="s">
        <v>219</v>
      </c>
      <c r="BP405" t="s">
        <v>219</v>
      </c>
      <c r="BQ405" t="s">
        <v>1297</v>
      </c>
      <c r="BR405" t="s">
        <v>279</v>
      </c>
      <c r="BS405" t="s">
        <v>1703</v>
      </c>
      <c r="BT405" t="s">
        <v>1703</v>
      </c>
      <c r="BU405" t="s">
        <v>219</v>
      </c>
      <c r="BV405" t="s">
        <v>241</v>
      </c>
      <c r="BW405" t="s">
        <v>220</v>
      </c>
      <c r="BX405" t="s">
        <v>219</v>
      </c>
      <c r="BY405" t="s">
        <v>219</v>
      </c>
      <c r="BZ405" t="s">
        <v>242</v>
      </c>
      <c r="CA405" t="s">
        <v>1703</v>
      </c>
      <c r="CB405" s="14">
        <v>45177.246585763904</v>
      </c>
      <c r="CC405" t="s">
        <v>1703</v>
      </c>
      <c r="CD405" t="s">
        <v>1703</v>
      </c>
      <c r="CE405">
        <f>IFERROR(VLOOKUP(Table2[[#This Row],[Overall Rep Satisfaction]],$CS$2:$CV$21,2,FALSE),"")</f>
        <v>1</v>
      </c>
      <c r="CF405">
        <f>IFERROR(VLOOKUP(Table2[[#This Row],[Overall Rep Satisfaction]],$CS$2:$CV$21,3,FALSE),"")</f>
        <v>0</v>
      </c>
      <c r="CG405">
        <f>IFERROR(VLOOKUP(Table2[[#This Row],[Overall Rep Satisfaction]],$CS$2:$CV$21,4,FALSE),"")</f>
        <v>0</v>
      </c>
      <c r="CH405">
        <f>IFERROR(SUM(Table2[[#This Row],[Promoter]:[Detractor]],),"")</f>
        <v>1</v>
      </c>
      <c r="CI405" t="str">
        <f>TEXT(MONTH(Table2[[#This Row],[Survey Date]]),"##")&amp;" - "&amp;TEXT(Table2[[#This Row],[Survey Date]],"MMMM")</f>
        <v>9 - September</v>
      </c>
      <c r="CJ405" t="str">
        <f>TEXT(Table2[[#This Row],[Survey Date]],"DD-MMMM")</f>
        <v>07-September</v>
      </c>
      <c r="CK405" t="str">
        <f>"WK "&amp;WEEKNUM(Table2[[#This Row],[Survey Date]],1)</f>
        <v>WK 36</v>
      </c>
      <c r="CL405" t="str">
        <f>VLOOKUP(Table2[[#This Row],[ATTUID]],Roster!C:F,4,FALSE)</f>
        <v>Super 8</v>
      </c>
      <c r="CM405" t="str">
        <f>VLOOKUP(Table2[[#This Row],[ATTUID]],Roster!C:J,8,FALSE)</f>
        <v>agent 71</v>
      </c>
      <c r="CN405" t="str">
        <f>VLOOKUP(Table2[[#This Row],[ATTUID]],Roster!C:X,22,FALSE)</f>
        <v>Wave 26</v>
      </c>
      <c r="CO405">
        <f>IF(Table2[[#This Row],[Request Resolved]]="Yes",1,0)</f>
        <v>1</v>
      </c>
      <c r="CP405">
        <f>IF(Table2[[#This Row],[Request Resolved]]="No",1,0)</f>
        <v>0</v>
      </c>
    </row>
    <row r="406" spans="1:94" x14ac:dyDescent="0.25">
      <c r="A406" s="35">
        <v>226206</v>
      </c>
      <c r="B406" s="12" t="s">
        <v>1297</v>
      </c>
      <c r="C406" s="12" t="s">
        <v>1297</v>
      </c>
      <c r="D406" s="12" t="s">
        <v>1297</v>
      </c>
      <c r="E406" t="s">
        <v>1199</v>
      </c>
      <c r="F406" t="s">
        <v>1364</v>
      </c>
      <c r="G406" s="35">
        <v>354716</v>
      </c>
      <c r="H406" t="s">
        <v>219</v>
      </c>
      <c r="I406" s="35">
        <v>956319</v>
      </c>
      <c r="J406" t="s">
        <v>219</v>
      </c>
      <c r="K406" s="14">
        <v>45176.4555555556</v>
      </c>
      <c r="L406" s="14">
        <v>45175.576388888898</v>
      </c>
      <c r="M406" s="15" t="s">
        <v>220</v>
      </c>
      <c r="N406" s="15" t="s">
        <v>220</v>
      </c>
      <c r="O406" s="15" t="s">
        <v>220</v>
      </c>
      <c r="P406" s="15" t="s">
        <v>223</v>
      </c>
      <c r="Q406" s="15" t="s">
        <v>858</v>
      </c>
      <c r="R406" s="15" t="s">
        <v>219</v>
      </c>
      <c r="S406" s="15" t="s">
        <v>223</v>
      </c>
      <c r="T406" s="15" t="s">
        <v>221</v>
      </c>
      <c r="U406" s="15" t="s">
        <v>219</v>
      </c>
      <c r="V406" t="s">
        <v>265</v>
      </c>
      <c r="W406" t="s">
        <v>225</v>
      </c>
      <c r="X406" t="s">
        <v>265</v>
      </c>
      <c r="Y406" t="s">
        <v>225</v>
      </c>
      <c r="Z406" t="s">
        <v>226</v>
      </c>
      <c r="AA406" t="s">
        <v>219</v>
      </c>
      <c r="AB406" t="s">
        <v>226</v>
      </c>
      <c r="AC406" t="s">
        <v>219</v>
      </c>
      <c r="AD406" s="12" t="s">
        <v>1297</v>
      </c>
      <c r="AE406" t="s">
        <v>227</v>
      </c>
      <c r="AF406" s="12" t="s">
        <v>1297</v>
      </c>
      <c r="AG406" t="s">
        <v>1703</v>
      </c>
      <c r="AH406" t="s">
        <v>228</v>
      </c>
      <c r="AI406" s="12" t="s">
        <v>1297</v>
      </c>
      <c r="AJ406" s="12" t="s">
        <v>1297</v>
      </c>
      <c r="AK406" s="12" t="s">
        <v>1297</v>
      </c>
      <c r="AL406" s="12" t="s">
        <v>1297</v>
      </c>
      <c r="AM406" s="12" t="s">
        <v>1297</v>
      </c>
      <c r="AN406" t="s">
        <v>219</v>
      </c>
      <c r="AO406" t="s">
        <v>219</v>
      </c>
      <c r="AP406" t="s">
        <v>229</v>
      </c>
      <c r="AQ406" t="s">
        <v>230</v>
      </c>
      <c r="AR406" t="s">
        <v>247</v>
      </c>
      <c r="AS406" t="s">
        <v>383</v>
      </c>
      <c r="AT406" t="s">
        <v>220</v>
      </c>
      <c r="AU406" t="s">
        <v>233</v>
      </c>
      <c r="AV406" t="s">
        <v>2099</v>
      </c>
      <c r="AW406" t="s">
        <v>219</v>
      </c>
      <c r="AX406" t="s">
        <v>1703</v>
      </c>
      <c r="AY406" t="s">
        <v>219</v>
      </c>
      <c r="AZ406" t="s">
        <v>219</v>
      </c>
      <c r="BA406" t="s">
        <v>219</v>
      </c>
      <c r="BB406" t="s">
        <v>219</v>
      </c>
      <c r="BC406" t="s">
        <v>234</v>
      </c>
      <c r="BD406" s="12" t="s">
        <v>1297</v>
      </c>
      <c r="BE406" t="s">
        <v>304</v>
      </c>
      <c r="BF406" t="s">
        <v>1297</v>
      </c>
      <c r="BG406" t="s">
        <v>1297</v>
      </c>
      <c r="BH406" t="s">
        <v>260</v>
      </c>
      <c r="BI406" t="s">
        <v>375</v>
      </c>
      <c r="BJ406" t="s">
        <v>384</v>
      </c>
      <c r="BK406" t="s">
        <v>1297</v>
      </c>
      <c r="BL406" t="s">
        <v>229</v>
      </c>
      <c r="BM406" t="s">
        <v>219</v>
      </c>
      <c r="BN406" t="s">
        <v>377</v>
      </c>
      <c r="BO406" t="s">
        <v>219</v>
      </c>
      <c r="BP406" t="s">
        <v>219</v>
      </c>
      <c r="BQ406" t="s">
        <v>1297</v>
      </c>
      <c r="BR406" t="s">
        <v>279</v>
      </c>
      <c r="BS406" t="s">
        <v>1703</v>
      </c>
      <c r="BT406" t="s">
        <v>1703</v>
      </c>
      <c r="BU406" t="s">
        <v>219</v>
      </c>
      <c r="BV406" t="s">
        <v>241</v>
      </c>
      <c r="BW406" t="s">
        <v>220</v>
      </c>
      <c r="BX406" t="s">
        <v>219</v>
      </c>
      <c r="BY406">
        <v>800714777015</v>
      </c>
      <c r="BZ406" t="s">
        <v>242</v>
      </c>
      <c r="CA406" t="s">
        <v>1703</v>
      </c>
      <c r="CB406" s="14">
        <v>45177.246585763904</v>
      </c>
      <c r="CC406" t="s">
        <v>1703</v>
      </c>
      <c r="CD406" t="s">
        <v>1703</v>
      </c>
      <c r="CE406">
        <f>IFERROR(VLOOKUP(Table2[[#This Row],[Overall Rep Satisfaction]],$CS$2:$CV$21,2,FALSE),"")</f>
        <v>1</v>
      </c>
      <c r="CF406">
        <f>IFERROR(VLOOKUP(Table2[[#This Row],[Overall Rep Satisfaction]],$CS$2:$CV$21,3,FALSE),"")</f>
        <v>0</v>
      </c>
      <c r="CG406">
        <f>IFERROR(VLOOKUP(Table2[[#This Row],[Overall Rep Satisfaction]],$CS$2:$CV$21,4,FALSE),"")</f>
        <v>0</v>
      </c>
      <c r="CH406">
        <f>IFERROR(SUM(Table2[[#This Row],[Promoter]:[Detractor]],),"")</f>
        <v>1</v>
      </c>
      <c r="CI406" t="str">
        <f>TEXT(MONTH(Table2[[#This Row],[Survey Date]]),"##")&amp;" - "&amp;TEXT(Table2[[#This Row],[Survey Date]],"MMMM")</f>
        <v>9 - September</v>
      </c>
      <c r="CJ406" t="str">
        <f>TEXT(Table2[[#This Row],[Survey Date]],"DD-MMMM")</f>
        <v>07-September</v>
      </c>
      <c r="CK406" t="str">
        <f>"WK "&amp;WEEKNUM(Table2[[#This Row],[Survey Date]],1)</f>
        <v>WK 36</v>
      </c>
      <c r="CL406" t="str">
        <f>VLOOKUP(Table2[[#This Row],[ATTUID]],Roster!C:F,4,FALSE)</f>
        <v>Super 4</v>
      </c>
      <c r="CM406" t="str">
        <f>VLOOKUP(Table2[[#This Row],[ATTUID]],Roster!C:J,8,FALSE)</f>
        <v>agent 67</v>
      </c>
      <c r="CN406" t="str">
        <f>VLOOKUP(Table2[[#This Row],[ATTUID]],Roster!C:X,22,FALSE)</f>
        <v>Wave 26</v>
      </c>
      <c r="CO406">
        <f>IF(Table2[[#This Row],[Request Resolved]]="Yes",1,0)</f>
        <v>1</v>
      </c>
      <c r="CP406">
        <f>IF(Table2[[#This Row],[Request Resolved]]="No",1,0)</f>
        <v>0</v>
      </c>
    </row>
    <row r="407" spans="1:94" x14ac:dyDescent="0.25">
      <c r="A407" s="35">
        <v>228206</v>
      </c>
      <c r="B407" s="12" t="s">
        <v>1297</v>
      </c>
      <c r="C407" s="12" t="s">
        <v>1297</v>
      </c>
      <c r="D407" s="12" t="s">
        <v>1297</v>
      </c>
      <c r="E407" t="s">
        <v>1202</v>
      </c>
      <c r="F407" t="s">
        <v>1368</v>
      </c>
      <c r="G407" s="35">
        <v>692423</v>
      </c>
      <c r="H407" t="s">
        <v>219</v>
      </c>
      <c r="I407" s="35">
        <v>745545</v>
      </c>
      <c r="J407" t="s">
        <v>219</v>
      </c>
      <c r="K407" s="14">
        <v>45176.456250000003</v>
      </c>
      <c r="L407" s="14">
        <v>45175.40625</v>
      </c>
      <c r="M407" s="15" t="s">
        <v>220</v>
      </c>
      <c r="N407" s="15" t="s">
        <v>220</v>
      </c>
      <c r="O407" s="15" t="s">
        <v>220</v>
      </c>
      <c r="P407" s="15" t="s">
        <v>221</v>
      </c>
      <c r="Q407" s="15" t="s">
        <v>859</v>
      </c>
      <c r="R407" s="15" t="s">
        <v>219</v>
      </c>
      <c r="S407" s="15" t="s">
        <v>223</v>
      </c>
      <c r="T407" s="15" t="s">
        <v>221</v>
      </c>
      <c r="U407" s="15" t="s">
        <v>219</v>
      </c>
      <c r="V407" t="s">
        <v>224</v>
      </c>
      <c r="W407" t="s">
        <v>225</v>
      </c>
      <c r="X407" t="s">
        <v>224</v>
      </c>
      <c r="Y407" t="s">
        <v>225</v>
      </c>
      <c r="Z407" t="s">
        <v>226</v>
      </c>
      <c r="AA407" t="s">
        <v>219</v>
      </c>
      <c r="AB407" t="s">
        <v>226</v>
      </c>
      <c r="AC407" t="s">
        <v>219</v>
      </c>
      <c r="AD407" s="12" t="s">
        <v>1297</v>
      </c>
      <c r="AE407" t="s">
        <v>227</v>
      </c>
      <c r="AF407" s="12" t="s">
        <v>1297</v>
      </c>
      <c r="AG407" t="s">
        <v>1703</v>
      </c>
      <c r="AH407" t="s">
        <v>228</v>
      </c>
      <c r="AI407" s="12" t="s">
        <v>1297</v>
      </c>
      <c r="AJ407" s="12" t="s">
        <v>1297</v>
      </c>
      <c r="AK407" s="12" t="s">
        <v>1297</v>
      </c>
      <c r="AL407" s="12" t="s">
        <v>1297</v>
      </c>
      <c r="AM407" s="12" t="s">
        <v>1297</v>
      </c>
      <c r="AN407" t="s">
        <v>219</v>
      </c>
      <c r="AO407" t="s">
        <v>219</v>
      </c>
      <c r="AP407" t="s">
        <v>229</v>
      </c>
      <c r="AQ407" t="s">
        <v>230</v>
      </c>
      <c r="AR407" t="s">
        <v>273</v>
      </c>
      <c r="AS407" t="s">
        <v>709</v>
      </c>
      <c r="AT407" t="s">
        <v>220</v>
      </c>
      <c r="AU407" t="s">
        <v>233</v>
      </c>
      <c r="AV407" t="s">
        <v>2100</v>
      </c>
      <c r="AW407" t="s">
        <v>2368</v>
      </c>
      <c r="AX407" t="s">
        <v>1703</v>
      </c>
      <c r="AY407" t="s">
        <v>219</v>
      </c>
      <c r="AZ407" t="s">
        <v>219</v>
      </c>
      <c r="BA407" t="s">
        <v>219</v>
      </c>
      <c r="BB407" t="s">
        <v>219</v>
      </c>
      <c r="BC407" t="s">
        <v>234</v>
      </c>
      <c r="BD407" s="12" t="s">
        <v>1297</v>
      </c>
      <c r="BE407" t="s">
        <v>267</v>
      </c>
      <c r="BF407" t="s">
        <v>1297</v>
      </c>
      <c r="BG407" t="s">
        <v>1297</v>
      </c>
      <c r="BH407" t="s">
        <v>260</v>
      </c>
      <c r="BI407" t="s">
        <v>268</v>
      </c>
      <c r="BJ407" t="s">
        <v>329</v>
      </c>
      <c r="BK407" t="s">
        <v>1297</v>
      </c>
      <c r="BL407" t="s">
        <v>229</v>
      </c>
      <c r="BM407" t="s">
        <v>219</v>
      </c>
      <c r="BN407" t="s">
        <v>270</v>
      </c>
      <c r="BO407" t="s">
        <v>219</v>
      </c>
      <c r="BP407" t="s">
        <v>219</v>
      </c>
      <c r="BQ407" t="s">
        <v>1297</v>
      </c>
      <c r="BR407" t="s">
        <v>279</v>
      </c>
      <c r="BS407" t="s">
        <v>1703</v>
      </c>
      <c r="BT407" t="s">
        <v>1703</v>
      </c>
      <c r="BU407" t="s">
        <v>219</v>
      </c>
      <c r="BV407" t="s">
        <v>241</v>
      </c>
      <c r="BW407" t="s">
        <v>220</v>
      </c>
      <c r="BX407" t="s">
        <v>219</v>
      </c>
      <c r="BY407">
        <v>800526487159</v>
      </c>
      <c r="BZ407" t="s">
        <v>242</v>
      </c>
      <c r="CA407" t="s">
        <v>1703</v>
      </c>
      <c r="CB407" s="14">
        <v>45177.246585763904</v>
      </c>
      <c r="CC407" t="s">
        <v>1703</v>
      </c>
      <c r="CD407" t="s">
        <v>1703</v>
      </c>
      <c r="CE407">
        <f>IFERROR(VLOOKUP(Table2[[#This Row],[Overall Rep Satisfaction]],$CS$2:$CV$21,2,FALSE),"")</f>
        <v>1</v>
      </c>
      <c r="CF407">
        <f>IFERROR(VLOOKUP(Table2[[#This Row],[Overall Rep Satisfaction]],$CS$2:$CV$21,3,FALSE),"")</f>
        <v>0</v>
      </c>
      <c r="CG407">
        <f>IFERROR(VLOOKUP(Table2[[#This Row],[Overall Rep Satisfaction]],$CS$2:$CV$21,4,FALSE),"")</f>
        <v>0</v>
      </c>
      <c r="CH407">
        <f>IFERROR(SUM(Table2[[#This Row],[Promoter]:[Detractor]],),"")</f>
        <v>1</v>
      </c>
      <c r="CI407" t="str">
        <f>TEXT(MONTH(Table2[[#This Row],[Survey Date]]),"##")&amp;" - "&amp;TEXT(Table2[[#This Row],[Survey Date]],"MMMM")</f>
        <v>9 - September</v>
      </c>
      <c r="CJ407" t="str">
        <f>TEXT(Table2[[#This Row],[Survey Date]],"DD-MMMM")</f>
        <v>07-September</v>
      </c>
      <c r="CK407" t="str">
        <f>"WK "&amp;WEEKNUM(Table2[[#This Row],[Survey Date]],1)</f>
        <v>WK 36</v>
      </c>
      <c r="CL407" t="str">
        <f>VLOOKUP(Table2[[#This Row],[ATTUID]],Roster!C:F,4,FALSE)</f>
        <v>Super 8</v>
      </c>
      <c r="CM407" t="str">
        <f>VLOOKUP(Table2[[#This Row],[ATTUID]],Roster!C:J,8,FALSE)</f>
        <v>agent 71</v>
      </c>
      <c r="CN407" t="str">
        <f>VLOOKUP(Table2[[#This Row],[ATTUID]],Roster!C:X,22,FALSE)</f>
        <v>Wave 26</v>
      </c>
      <c r="CO407">
        <f>IF(Table2[[#This Row],[Request Resolved]]="Yes",1,0)</f>
        <v>1</v>
      </c>
      <c r="CP407">
        <f>IF(Table2[[#This Row],[Request Resolved]]="No",1,0)</f>
        <v>0</v>
      </c>
    </row>
    <row r="408" spans="1:94" x14ac:dyDescent="0.25">
      <c r="A408" s="35">
        <v>663206</v>
      </c>
      <c r="B408" s="12" t="s">
        <v>1297</v>
      </c>
      <c r="C408" s="12" t="s">
        <v>1297</v>
      </c>
      <c r="D408" s="12" t="s">
        <v>1297</v>
      </c>
      <c r="E408" t="s">
        <v>1133</v>
      </c>
      <c r="F408" t="s">
        <v>1298</v>
      </c>
      <c r="G408" s="35">
        <v>857318</v>
      </c>
      <c r="H408" t="s">
        <v>219</v>
      </c>
      <c r="I408" s="35">
        <v>521578</v>
      </c>
      <c r="J408" t="s">
        <v>219</v>
      </c>
      <c r="K408" s="14">
        <v>45176.457638888904</v>
      </c>
      <c r="L408" s="14">
        <v>45175.770833333299</v>
      </c>
      <c r="M408" s="15" t="s">
        <v>220</v>
      </c>
      <c r="N408" s="15" t="s">
        <v>220</v>
      </c>
      <c r="O408" s="15" t="s">
        <v>220</v>
      </c>
      <c r="P408" s="15" t="s">
        <v>325</v>
      </c>
      <c r="Q408" s="15" t="s">
        <v>860</v>
      </c>
      <c r="R408" s="15" t="s">
        <v>219</v>
      </c>
      <c r="S408" s="15" t="s">
        <v>223</v>
      </c>
      <c r="T408" s="15" t="s">
        <v>226</v>
      </c>
      <c r="U408" s="15" t="s">
        <v>219</v>
      </c>
      <c r="V408" t="s">
        <v>280</v>
      </c>
      <c r="W408" t="s">
        <v>225</v>
      </c>
      <c r="X408" t="s">
        <v>280</v>
      </c>
      <c r="Y408" t="s">
        <v>225</v>
      </c>
      <c r="Z408" t="s">
        <v>226</v>
      </c>
      <c r="AA408" t="s">
        <v>219</v>
      </c>
      <c r="AB408" t="s">
        <v>226</v>
      </c>
      <c r="AC408" t="s">
        <v>219</v>
      </c>
      <c r="AD408" s="12" t="s">
        <v>1297</v>
      </c>
      <c r="AE408" t="s">
        <v>227</v>
      </c>
      <c r="AF408" s="12" t="s">
        <v>1297</v>
      </c>
      <c r="AG408" t="s">
        <v>1703</v>
      </c>
      <c r="AH408" t="s">
        <v>228</v>
      </c>
      <c r="AI408" s="12" t="s">
        <v>1297</v>
      </c>
      <c r="AJ408" s="12" t="s">
        <v>1297</v>
      </c>
      <c r="AK408" s="12" t="s">
        <v>1297</v>
      </c>
      <c r="AL408" s="12" t="s">
        <v>1297</v>
      </c>
      <c r="AM408" s="12" t="s">
        <v>1297</v>
      </c>
      <c r="AN408" t="s">
        <v>219</v>
      </c>
      <c r="AO408" t="s">
        <v>219</v>
      </c>
      <c r="AP408" t="s">
        <v>229</v>
      </c>
      <c r="AQ408" t="s">
        <v>230</v>
      </c>
      <c r="AR408" t="s">
        <v>273</v>
      </c>
      <c r="AS408" t="s">
        <v>352</v>
      </c>
      <c r="AT408" t="s">
        <v>220</v>
      </c>
      <c r="AU408" t="s">
        <v>233</v>
      </c>
      <c r="AV408" t="s">
        <v>2101</v>
      </c>
      <c r="AW408" t="s">
        <v>219</v>
      </c>
      <c r="AX408" t="s">
        <v>1703</v>
      </c>
      <c r="AY408" t="s">
        <v>219</v>
      </c>
      <c r="AZ408" t="s">
        <v>219</v>
      </c>
      <c r="BA408" t="s">
        <v>219</v>
      </c>
      <c r="BB408" t="s">
        <v>219</v>
      </c>
      <c r="BC408" t="s">
        <v>234</v>
      </c>
      <c r="BD408" s="12" t="s">
        <v>1297</v>
      </c>
      <c r="BE408" t="s">
        <v>267</v>
      </c>
      <c r="BF408" t="s">
        <v>1297</v>
      </c>
      <c r="BG408" t="s">
        <v>1297</v>
      </c>
      <c r="BH408" t="s">
        <v>312</v>
      </c>
      <c r="BI408" t="s">
        <v>339</v>
      </c>
      <c r="BJ408" t="s">
        <v>353</v>
      </c>
      <c r="BK408" t="s">
        <v>1297</v>
      </c>
      <c r="BL408" t="s">
        <v>229</v>
      </c>
      <c r="BM408" t="s">
        <v>219</v>
      </c>
      <c r="BN408" t="s">
        <v>336</v>
      </c>
      <c r="BO408" t="s">
        <v>219</v>
      </c>
      <c r="BP408" t="s">
        <v>219</v>
      </c>
      <c r="BQ408" t="s">
        <v>1297</v>
      </c>
      <c r="BR408" t="s">
        <v>632</v>
      </c>
      <c r="BS408" t="s">
        <v>1703</v>
      </c>
      <c r="BT408" t="s">
        <v>1703</v>
      </c>
      <c r="BU408" t="s">
        <v>219</v>
      </c>
      <c r="BV408" t="s">
        <v>241</v>
      </c>
      <c r="BW408" t="s">
        <v>220</v>
      </c>
      <c r="BX408" t="s">
        <v>219</v>
      </c>
      <c r="BY408">
        <v>800924670401</v>
      </c>
      <c r="BZ408" t="s">
        <v>242</v>
      </c>
      <c r="CA408" t="s">
        <v>1703</v>
      </c>
      <c r="CB408" s="14">
        <v>45177.246585763904</v>
      </c>
      <c r="CC408" t="s">
        <v>1703</v>
      </c>
      <c r="CD408" t="s">
        <v>1703</v>
      </c>
      <c r="CE408">
        <f>IFERROR(VLOOKUP(Table2[[#This Row],[Overall Rep Satisfaction]],$CS$2:$CV$21,2,FALSE),"")</f>
        <v>1</v>
      </c>
      <c r="CF408">
        <f>IFERROR(VLOOKUP(Table2[[#This Row],[Overall Rep Satisfaction]],$CS$2:$CV$21,3,FALSE),"")</f>
        <v>0</v>
      </c>
      <c r="CG408">
        <f>IFERROR(VLOOKUP(Table2[[#This Row],[Overall Rep Satisfaction]],$CS$2:$CV$21,4,FALSE),"")</f>
        <v>0</v>
      </c>
      <c r="CH408">
        <f>IFERROR(SUM(Table2[[#This Row],[Promoter]:[Detractor]],),"")</f>
        <v>1</v>
      </c>
      <c r="CI408" t="str">
        <f>TEXT(MONTH(Table2[[#This Row],[Survey Date]]),"##")&amp;" - "&amp;TEXT(Table2[[#This Row],[Survey Date]],"MMMM")</f>
        <v>9 - September</v>
      </c>
      <c r="CJ408" t="str">
        <f>TEXT(Table2[[#This Row],[Survey Date]],"DD-MMMM")</f>
        <v>07-September</v>
      </c>
      <c r="CK408" t="str">
        <f>"WK "&amp;WEEKNUM(Table2[[#This Row],[Survey Date]],1)</f>
        <v>WK 36</v>
      </c>
      <c r="CL408" t="str">
        <f>VLOOKUP(Table2[[#This Row],[ATTUID]],Roster!C:F,4,FALSE)</f>
        <v>Super 1</v>
      </c>
      <c r="CM408" t="str">
        <f>VLOOKUP(Table2[[#This Row],[ATTUID]],Roster!C:J,8,FALSE)</f>
        <v>agent 1</v>
      </c>
      <c r="CN408" t="str">
        <f>VLOOKUP(Table2[[#This Row],[ATTUID]],Roster!C:X,22,FALSE)</f>
        <v>Wave 1</v>
      </c>
      <c r="CO408">
        <f>IF(Table2[[#This Row],[Request Resolved]]="Yes",1,0)</f>
        <v>1</v>
      </c>
      <c r="CP408">
        <f>IF(Table2[[#This Row],[Request Resolved]]="No",1,0)</f>
        <v>0</v>
      </c>
    </row>
    <row r="409" spans="1:94" x14ac:dyDescent="0.25">
      <c r="A409" s="35">
        <v>37206</v>
      </c>
      <c r="B409" s="12" t="s">
        <v>1297</v>
      </c>
      <c r="C409" s="12" t="s">
        <v>1297</v>
      </c>
      <c r="D409" s="12" t="s">
        <v>1297</v>
      </c>
      <c r="E409" t="s">
        <v>1174</v>
      </c>
      <c r="F409" t="s">
        <v>1339</v>
      </c>
      <c r="G409" s="35">
        <v>719331</v>
      </c>
      <c r="H409" t="s">
        <v>219</v>
      </c>
      <c r="I409" s="35">
        <v>836232</v>
      </c>
      <c r="J409" t="s">
        <v>219</v>
      </c>
      <c r="K409" s="14">
        <v>45176.458333333299</v>
      </c>
      <c r="L409" s="14">
        <v>45175.623611111099</v>
      </c>
      <c r="M409" s="15" t="s">
        <v>220</v>
      </c>
      <c r="N409" s="15" t="s">
        <v>229</v>
      </c>
      <c r="O409" s="15" t="s">
        <v>220</v>
      </c>
      <c r="P409" s="15" t="s">
        <v>255</v>
      </c>
      <c r="Q409" s="15" t="s">
        <v>219</v>
      </c>
      <c r="R409" s="15" t="s">
        <v>219</v>
      </c>
      <c r="S409" s="15" t="s">
        <v>255</v>
      </c>
      <c r="T409" s="15" t="s">
        <v>316</v>
      </c>
      <c r="U409" s="15" t="s">
        <v>219</v>
      </c>
      <c r="V409" t="s">
        <v>257</v>
      </c>
      <c r="W409" t="s">
        <v>257</v>
      </c>
      <c r="X409" t="s">
        <v>257</v>
      </c>
      <c r="Y409" t="s">
        <v>257</v>
      </c>
      <c r="Z409" t="s">
        <v>317</v>
      </c>
      <c r="AA409" t="s">
        <v>219</v>
      </c>
      <c r="AB409" t="s">
        <v>317</v>
      </c>
      <c r="AC409" t="s">
        <v>219</v>
      </c>
      <c r="AD409" s="12" t="s">
        <v>1297</v>
      </c>
      <c r="AE409" t="s">
        <v>227</v>
      </c>
      <c r="AF409" s="12" t="s">
        <v>1297</v>
      </c>
      <c r="AG409" t="s">
        <v>1703</v>
      </c>
      <c r="AH409" t="s">
        <v>228</v>
      </c>
      <c r="AI409" s="12" t="s">
        <v>1297</v>
      </c>
      <c r="AJ409" s="12" t="s">
        <v>1297</v>
      </c>
      <c r="AK409" s="12" t="s">
        <v>1297</v>
      </c>
      <c r="AL409" s="12" t="s">
        <v>1297</v>
      </c>
      <c r="AM409" s="12" t="s">
        <v>1297</v>
      </c>
      <c r="AN409" t="s">
        <v>219</v>
      </c>
      <c r="AO409" t="s">
        <v>219</v>
      </c>
      <c r="AP409" t="s">
        <v>229</v>
      </c>
      <c r="AQ409" t="s">
        <v>230</v>
      </c>
      <c r="AR409" t="s">
        <v>281</v>
      </c>
      <c r="AS409" t="s">
        <v>361</v>
      </c>
      <c r="AT409" t="s">
        <v>220</v>
      </c>
      <c r="AU409" t="s">
        <v>233</v>
      </c>
      <c r="AV409" t="s">
        <v>2102</v>
      </c>
      <c r="AW409" t="s">
        <v>219</v>
      </c>
      <c r="AX409" t="s">
        <v>1703</v>
      </c>
      <c r="AY409" t="s">
        <v>219</v>
      </c>
      <c r="AZ409" t="s">
        <v>219</v>
      </c>
      <c r="BA409" t="s">
        <v>219</v>
      </c>
      <c r="BB409" t="s">
        <v>219</v>
      </c>
      <c r="BC409" t="s">
        <v>234</v>
      </c>
      <c r="BD409" s="12" t="s">
        <v>1297</v>
      </c>
      <c r="BE409" t="s">
        <v>385</v>
      </c>
      <c r="BF409" t="s">
        <v>1297</v>
      </c>
      <c r="BG409" t="s">
        <v>1297</v>
      </c>
      <c r="BH409" t="s">
        <v>300</v>
      </c>
      <c r="BI409" t="s">
        <v>301</v>
      </c>
      <c r="BJ409" t="s">
        <v>362</v>
      </c>
      <c r="BK409" t="s">
        <v>1297</v>
      </c>
      <c r="BL409" t="s">
        <v>229</v>
      </c>
      <c r="BM409" t="s">
        <v>219</v>
      </c>
      <c r="BN409" t="s">
        <v>417</v>
      </c>
      <c r="BO409" t="s">
        <v>219</v>
      </c>
      <c r="BP409" t="s">
        <v>219</v>
      </c>
      <c r="BQ409" t="s">
        <v>1297</v>
      </c>
      <c r="BR409" t="s">
        <v>240</v>
      </c>
      <c r="BS409" t="s">
        <v>1703</v>
      </c>
      <c r="BT409" t="s">
        <v>1703</v>
      </c>
      <c r="BU409" t="s">
        <v>219</v>
      </c>
      <c r="BV409" t="s">
        <v>241</v>
      </c>
      <c r="BW409" t="s">
        <v>220</v>
      </c>
      <c r="BX409" t="s">
        <v>219</v>
      </c>
      <c r="BY409">
        <v>801184765155</v>
      </c>
      <c r="BZ409" t="s">
        <v>242</v>
      </c>
      <c r="CA409" t="s">
        <v>1703</v>
      </c>
      <c r="CB409" s="14">
        <v>45178.247037847199</v>
      </c>
      <c r="CC409" t="s">
        <v>1703</v>
      </c>
      <c r="CD409" t="s">
        <v>1703</v>
      </c>
      <c r="CE409">
        <f>IFERROR(VLOOKUP(Table2[[#This Row],[Overall Rep Satisfaction]],$CS$2:$CV$21,2,FALSE),"")</f>
        <v>0</v>
      </c>
      <c r="CF409">
        <f>IFERROR(VLOOKUP(Table2[[#This Row],[Overall Rep Satisfaction]],$CS$2:$CV$21,3,FALSE),"")</f>
        <v>1</v>
      </c>
      <c r="CG409">
        <f>IFERROR(VLOOKUP(Table2[[#This Row],[Overall Rep Satisfaction]],$CS$2:$CV$21,4,FALSE),"")</f>
        <v>0</v>
      </c>
      <c r="CH409">
        <f>IFERROR(SUM(Table2[[#This Row],[Promoter]:[Detractor]],),"")</f>
        <v>1</v>
      </c>
      <c r="CI409" t="str">
        <f>TEXT(MONTH(Table2[[#This Row],[Survey Date]]),"##")&amp;" - "&amp;TEXT(Table2[[#This Row],[Survey Date]],"MMMM")</f>
        <v>9 - September</v>
      </c>
      <c r="CJ409" t="str">
        <f>TEXT(Table2[[#This Row],[Survey Date]],"DD-MMMM")</f>
        <v>07-September</v>
      </c>
      <c r="CK409" t="str">
        <f>"WK "&amp;WEEKNUM(Table2[[#This Row],[Survey Date]],1)</f>
        <v>WK 36</v>
      </c>
      <c r="CL409" t="str">
        <f>VLOOKUP(Table2[[#This Row],[ATTUID]],Roster!C:F,4,FALSE)</f>
        <v>Super 7</v>
      </c>
      <c r="CM409" t="str">
        <f>VLOOKUP(Table2[[#This Row],[ATTUID]],Roster!C:J,8,FALSE)</f>
        <v>agent 42</v>
      </c>
      <c r="CN409" t="str">
        <f>VLOOKUP(Table2[[#This Row],[ATTUID]],Roster!C:X,22,FALSE)</f>
        <v>Wave 21</v>
      </c>
      <c r="CO409">
        <f>IF(Table2[[#This Row],[Request Resolved]]="Yes",1,0)</f>
        <v>0</v>
      </c>
      <c r="CP409">
        <f>IF(Table2[[#This Row],[Request Resolved]]="No",1,0)</f>
        <v>1</v>
      </c>
    </row>
    <row r="410" spans="1:94" x14ac:dyDescent="0.25">
      <c r="A410" s="35">
        <v>672206</v>
      </c>
      <c r="B410" s="12" t="s">
        <v>1297</v>
      </c>
      <c r="C410" s="12" t="s">
        <v>1297</v>
      </c>
      <c r="D410" s="12" t="s">
        <v>1297</v>
      </c>
      <c r="E410" t="s">
        <v>1188</v>
      </c>
      <c r="F410" t="s">
        <v>1353</v>
      </c>
      <c r="G410" s="35">
        <v>150662</v>
      </c>
      <c r="H410" t="s">
        <v>219</v>
      </c>
      <c r="I410" s="35">
        <v>166578</v>
      </c>
      <c r="J410" t="s">
        <v>219</v>
      </c>
      <c r="K410" s="14">
        <v>45176.459027777797</v>
      </c>
      <c r="L410" s="14">
        <v>45175.488194444399</v>
      </c>
      <c r="M410" s="15" t="s">
        <v>220</v>
      </c>
      <c r="N410" s="15" t="s">
        <v>220</v>
      </c>
      <c r="O410" s="15" t="s">
        <v>220</v>
      </c>
      <c r="P410" s="15" t="s">
        <v>223</v>
      </c>
      <c r="Q410" s="15" t="s">
        <v>861</v>
      </c>
      <c r="R410" s="15" t="s">
        <v>219</v>
      </c>
      <c r="S410" s="15" t="s">
        <v>223</v>
      </c>
      <c r="T410" s="15" t="s">
        <v>221</v>
      </c>
      <c r="U410" s="15" t="s">
        <v>219</v>
      </c>
      <c r="V410" t="s">
        <v>265</v>
      </c>
      <c r="W410" t="s">
        <v>225</v>
      </c>
      <c r="X410" t="s">
        <v>265</v>
      </c>
      <c r="Y410" t="s">
        <v>225</v>
      </c>
      <c r="Z410" t="s">
        <v>226</v>
      </c>
      <c r="AA410" t="s">
        <v>219</v>
      </c>
      <c r="AB410" t="s">
        <v>226</v>
      </c>
      <c r="AC410" t="s">
        <v>219</v>
      </c>
      <c r="AD410" s="12" t="s">
        <v>1297</v>
      </c>
      <c r="AE410" t="s">
        <v>227</v>
      </c>
      <c r="AF410" s="12" t="s">
        <v>1297</v>
      </c>
      <c r="AG410" t="s">
        <v>1703</v>
      </c>
      <c r="AH410" t="s">
        <v>228</v>
      </c>
      <c r="AI410" s="12" t="s">
        <v>1297</v>
      </c>
      <c r="AJ410" s="12" t="s">
        <v>1297</v>
      </c>
      <c r="AK410" s="12" t="s">
        <v>1297</v>
      </c>
      <c r="AL410" s="12" t="s">
        <v>1297</v>
      </c>
      <c r="AM410" s="12" t="s">
        <v>1297</v>
      </c>
      <c r="AN410" t="s">
        <v>219</v>
      </c>
      <c r="AO410" t="s">
        <v>219</v>
      </c>
      <c r="AP410" t="s">
        <v>229</v>
      </c>
      <c r="AQ410" t="s">
        <v>230</v>
      </c>
      <c r="AR410" t="s">
        <v>273</v>
      </c>
      <c r="AS410" t="s">
        <v>528</v>
      </c>
      <c r="AT410" t="s">
        <v>220</v>
      </c>
      <c r="AU410" t="s">
        <v>233</v>
      </c>
      <c r="AV410" t="s">
        <v>2103</v>
      </c>
      <c r="AW410" t="s">
        <v>2368</v>
      </c>
      <c r="AX410" t="s">
        <v>1703</v>
      </c>
      <c r="AY410" t="s">
        <v>219</v>
      </c>
      <c r="AZ410" t="s">
        <v>219</v>
      </c>
      <c r="BA410" t="s">
        <v>219</v>
      </c>
      <c r="BB410" t="s">
        <v>219</v>
      </c>
      <c r="BC410" t="s">
        <v>234</v>
      </c>
      <c r="BD410" s="12" t="s">
        <v>1297</v>
      </c>
      <c r="BE410" t="s">
        <v>235</v>
      </c>
      <c r="BF410" t="s">
        <v>1297</v>
      </c>
      <c r="BG410" t="s">
        <v>1297</v>
      </c>
      <c r="BH410" t="s">
        <v>300</v>
      </c>
      <c r="BI410" t="s">
        <v>471</v>
      </c>
      <c r="BJ410" t="s">
        <v>353</v>
      </c>
      <c r="BK410" t="s">
        <v>1297</v>
      </c>
      <c r="BL410" t="s">
        <v>229</v>
      </c>
      <c r="BM410" t="s">
        <v>219</v>
      </c>
      <c r="BN410" t="s">
        <v>862</v>
      </c>
      <c r="BO410" t="s">
        <v>219</v>
      </c>
      <c r="BP410" t="s">
        <v>219</v>
      </c>
      <c r="BQ410" t="s">
        <v>1297</v>
      </c>
      <c r="BR410" t="s">
        <v>240</v>
      </c>
      <c r="BS410" t="s">
        <v>1703</v>
      </c>
      <c r="BT410" t="s">
        <v>1703</v>
      </c>
      <c r="BU410" t="s">
        <v>219</v>
      </c>
      <c r="BV410" t="s">
        <v>241</v>
      </c>
      <c r="BW410" t="s">
        <v>220</v>
      </c>
      <c r="BX410" t="s">
        <v>219</v>
      </c>
      <c r="BY410">
        <v>790161947773</v>
      </c>
      <c r="BZ410" t="s">
        <v>242</v>
      </c>
      <c r="CA410" t="s">
        <v>1703</v>
      </c>
      <c r="CB410" s="14">
        <v>45177.246585763904</v>
      </c>
      <c r="CC410" t="s">
        <v>1703</v>
      </c>
      <c r="CD410" t="s">
        <v>1703</v>
      </c>
      <c r="CE410">
        <f>IFERROR(VLOOKUP(Table2[[#This Row],[Overall Rep Satisfaction]],$CS$2:$CV$21,2,FALSE),"")</f>
        <v>1</v>
      </c>
      <c r="CF410">
        <f>IFERROR(VLOOKUP(Table2[[#This Row],[Overall Rep Satisfaction]],$CS$2:$CV$21,3,FALSE),"")</f>
        <v>0</v>
      </c>
      <c r="CG410">
        <f>IFERROR(VLOOKUP(Table2[[#This Row],[Overall Rep Satisfaction]],$CS$2:$CV$21,4,FALSE),"")</f>
        <v>0</v>
      </c>
      <c r="CH410">
        <f>IFERROR(SUM(Table2[[#This Row],[Promoter]:[Detractor]],),"")</f>
        <v>1</v>
      </c>
      <c r="CI410" t="str">
        <f>TEXT(MONTH(Table2[[#This Row],[Survey Date]]),"##")&amp;" - "&amp;TEXT(Table2[[#This Row],[Survey Date]],"MMMM")</f>
        <v>9 - September</v>
      </c>
      <c r="CJ410" t="str">
        <f>TEXT(Table2[[#This Row],[Survey Date]],"DD-MMMM")</f>
        <v>07-September</v>
      </c>
      <c r="CK410" t="str">
        <f>"WK "&amp;WEEKNUM(Table2[[#This Row],[Survey Date]],1)</f>
        <v>WK 36</v>
      </c>
      <c r="CL410" t="str">
        <f>VLOOKUP(Table2[[#This Row],[ATTUID]],Roster!C:F,4,FALSE)</f>
        <v>Super 3</v>
      </c>
      <c r="CM410" t="str">
        <f>VLOOKUP(Table2[[#This Row],[ATTUID]],Roster!C:J,8,FALSE)</f>
        <v>agent 56</v>
      </c>
      <c r="CN410" t="str">
        <f>VLOOKUP(Table2[[#This Row],[ATTUID]],Roster!C:X,22,FALSE)</f>
        <v>Wave 24</v>
      </c>
      <c r="CO410">
        <f>IF(Table2[[#This Row],[Request Resolved]]="Yes",1,0)</f>
        <v>1</v>
      </c>
      <c r="CP410">
        <f>IF(Table2[[#This Row],[Request Resolved]]="No",1,0)</f>
        <v>0</v>
      </c>
    </row>
    <row r="411" spans="1:94" x14ac:dyDescent="0.25">
      <c r="A411" s="35">
        <v>659206</v>
      </c>
      <c r="B411" s="12" t="s">
        <v>1297</v>
      </c>
      <c r="C411" s="12" t="s">
        <v>1297</v>
      </c>
      <c r="D411" s="12" t="s">
        <v>1297</v>
      </c>
      <c r="E411" t="s">
        <v>1266</v>
      </c>
      <c r="F411" t="s">
        <v>1438</v>
      </c>
      <c r="G411" s="35">
        <v>14830</v>
      </c>
      <c r="H411" t="s">
        <v>219</v>
      </c>
      <c r="I411" s="35">
        <v>831144</v>
      </c>
      <c r="J411" t="s">
        <v>219</v>
      </c>
      <c r="K411" s="14">
        <v>45176.465277777803</v>
      </c>
      <c r="L411" s="14">
        <v>45175.556944444397</v>
      </c>
      <c r="M411" s="15" t="s">
        <v>220</v>
      </c>
      <c r="N411" s="15" t="s">
        <v>220</v>
      </c>
      <c r="O411" s="15" t="s">
        <v>220</v>
      </c>
      <c r="P411" s="15" t="s">
        <v>392</v>
      </c>
      <c r="Q411" s="15" t="s">
        <v>863</v>
      </c>
      <c r="R411" s="15" t="s">
        <v>219</v>
      </c>
      <c r="S411" s="15" t="s">
        <v>291</v>
      </c>
      <c r="T411" s="15" t="s">
        <v>221</v>
      </c>
      <c r="U411" s="15" t="s">
        <v>219</v>
      </c>
      <c r="V411" t="s">
        <v>290</v>
      </c>
      <c r="W411" t="s">
        <v>293</v>
      </c>
      <c r="X411" t="s">
        <v>290</v>
      </c>
      <c r="Y411" t="s">
        <v>293</v>
      </c>
      <c r="Z411" t="s">
        <v>226</v>
      </c>
      <c r="AA411" t="s">
        <v>219</v>
      </c>
      <c r="AB411" t="s">
        <v>226</v>
      </c>
      <c r="AC411" t="s">
        <v>219</v>
      </c>
      <c r="AD411" s="12" t="s">
        <v>1297</v>
      </c>
      <c r="AE411" t="s">
        <v>227</v>
      </c>
      <c r="AF411" s="12" t="s">
        <v>1297</v>
      </c>
      <c r="AG411" t="s">
        <v>1703</v>
      </c>
      <c r="AH411" t="s">
        <v>228</v>
      </c>
      <c r="AI411" s="12" t="s">
        <v>1297</v>
      </c>
      <c r="AJ411" s="12" t="s">
        <v>1297</v>
      </c>
      <c r="AK411" s="12" t="s">
        <v>1297</v>
      </c>
      <c r="AL411" s="12" t="s">
        <v>1297</v>
      </c>
      <c r="AM411" s="12" t="s">
        <v>1297</v>
      </c>
      <c r="AN411" t="s">
        <v>219</v>
      </c>
      <c r="AO411" t="s">
        <v>219</v>
      </c>
      <c r="AP411" t="s">
        <v>229</v>
      </c>
      <c r="AQ411" t="s">
        <v>230</v>
      </c>
      <c r="AR411" t="s">
        <v>231</v>
      </c>
      <c r="AS411" t="s">
        <v>232</v>
      </c>
      <c r="AT411" t="s">
        <v>220</v>
      </c>
      <c r="AU411" t="s">
        <v>233</v>
      </c>
      <c r="AV411" t="s">
        <v>2104</v>
      </c>
      <c r="AW411" t="s">
        <v>2368</v>
      </c>
      <c r="AX411" t="s">
        <v>1703</v>
      </c>
      <c r="AY411" t="s">
        <v>219</v>
      </c>
      <c r="AZ411" t="s">
        <v>219</v>
      </c>
      <c r="BA411" t="s">
        <v>219</v>
      </c>
      <c r="BB411" t="s">
        <v>219</v>
      </c>
      <c r="BC411" t="s">
        <v>234</v>
      </c>
      <c r="BD411" s="12" t="s">
        <v>1297</v>
      </c>
      <c r="BE411" t="s">
        <v>267</v>
      </c>
      <c r="BF411" t="s">
        <v>1297</v>
      </c>
      <c r="BG411" t="s">
        <v>1297</v>
      </c>
      <c r="BH411" t="s">
        <v>260</v>
      </c>
      <c r="BI411" t="s">
        <v>260</v>
      </c>
      <c r="BJ411" t="s">
        <v>388</v>
      </c>
      <c r="BK411" t="s">
        <v>1297</v>
      </c>
      <c r="BL411" t="s">
        <v>229</v>
      </c>
      <c r="BM411" t="s">
        <v>219</v>
      </c>
      <c r="BN411" t="s">
        <v>363</v>
      </c>
      <c r="BO411" t="s">
        <v>219</v>
      </c>
      <c r="BP411" t="s">
        <v>219</v>
      </c>
      <c r="BQ411" t="s">
        <v>1297</v>
      </c>
      <c r="BR411" t="s">
        <v>253</v>
      </c>
      <c r="BS411" t="s">
        <v>1703</v>
      </c>
      <c r="BT411" t="s">
        <v>1703</v>
      </c>
      <c r="BU411" t="s">
        <v>219</v>
      </c>
      <c r="BV411" t="s">
        <v>241</v>
      </c>
      <c r="BW411" t="s">
        <v>220</v>
      </c>
      <c r="BX411" t="s">
        <v>219</v>
      </c>
      <c r="BY411">
        <v>800022687062</v>
      </c>
      <c r="BZ411" t="s">
        <v>242</v>
      </c>
      <c r="CA411" t="s">
        <v>1703</v>
      </c>
      <c r="CB411" s="14">
        <v>45177.246585763904</v>
      </c>
      <c r="CC411" t="s">
        <v>1703</v>
      </c>
      <c r="CD411" t="s">
        <v>1703</v>
      </c>
      <c r="CE411">
        <f>IFERROR(VLOOKUP(Table2[[#This Row],[Overall Rep Satisfaction]],$CS$2:$CV$21,2,FALSE),"")</f>
        <v>1</v>
      </c>
      <c r="CF411">
        <f>IFERROR(VLOOKUP(Table2[[#This Row],[Overall Rep Satisfaction]],$CS$2:$CV$21,3,FALSE),"")</f>
        <v>0</v>
      </c>
      <c r="CG411">
        <f>IFERROR(VLOOKUP(Table2[[#This Row],[Overall Rep Satisfaction]],$CS$2:$CV$21,4,FALSE),"")</f>
        <v>0</v>
      </c>
      <c r="CH411">
        <f>IFERROR(SUM(Table2[[#This Row],[Promoter]:[Detractor]],),"")</f>
        <v>1</v>
      </c>
      <c r="CI411" t="str">
        <f>TEXT(MONTH(Table2[[#This Row],[Survey Date]]),"##")&amp;" - "&amp;TEXT(Table2[[#This Row],[Survey Date]],"MMMM")</f>
        <v>9 - September</v>
      </c>
      <c r="CJ411" t="str">
        <f>TEXT(Table2[[#This Row],[Survey Date]],"DD-MMMM")</f>
        <v>07-September</v>
      </c>
      <c r="CK411" t="str">
        <f>"WK "&amp;WEEKNUM(Table2[[#This Row],[Survey Date]],1)</f>
        <v>WK 36</v>
      </c>
      <c r="CL411" t="str">
        <f>VLOOKUP(Table2[[#This Row],[ATTUID]],Roster!C:F,4,FALSE)</f>
        <v>Super 9</v>
      </c>
      <c r="CM411" t="str">
        <f>VLOOKUP(Table2[[#This Row],[ATTUID]],Roster!C:J,8,FALSE)</f>
        <v>agent 141</v>
      </c>
      <c r="CN411" t="str">
        <f>VLOOKUP(Table2[[#This Row],[ATTUID]],Roster!C:X,22,FALSE)</f>
        <v>Wave 31</v>
      </c>
      <c r="CO411">
        <f>IF(Table2[[#This Row],[Request Resolved]]="Yes",1,0)</f>
        <v>1</v>
      </c>
      <c r="CP411">
        <f>IF(Table2[[#This Row],[Request Resolved]]="No",1,0)</f>
        <v>0</v>
      </c>
    </row>
    <row r="412" spans="1:94" x14ac:dyDescent="0.25">
      <c r="A412" s="35">
        <v>687206</v>
      </c>
      <c r="B412" s="12" t="s">
        <v>1297</v>
      </c>
      <c r="C412" s="12" t="s">
        <v>1297</v>
      </c>
      <c r="D412" s="12" t="s">
        <v>1297</v>
      </c>
      <c r="E412" t="s">
        <v>1208</v>
      </c>
      <c r="F412" t="s">
        <v>1374</v>
      </c>
      <c r="G412" s="35">
        <v>608931</v>
      </c>
      <c r="H412" t="s">
        <v>219</v>
      </c>
      <c r="I412" s="35">
        <v>988545</v>
      </c>
      <c r="J412" t="s">
        <v>219</v>
      </c>
      <c r="K412" s="14">
        <v>45176.465277777803</v>
      </c>
      <c r="L412" s="14">
        <v>45175.409027777801</v>
      </c>
      <c r="M412" s="15" t="s">
        <v>220</v>
      </c>
      <c r="N412" s="15" t="s">
        <v>220</v>
      </c>
      <c r="O412" s="15" t="s">
        <v>220</v>
      </c>
      <c r="P412" s="15" t="s">
        <v>223</v>
      </c>
      <c r="Q412" s="15" t="s">
        <v>864</v>
      </c>
      <c r="R412" s="15" t="s">
        <v>219</v>
      </c>
      <c r="S412" s="15" t="s">
        <v>223</v>
      </c>
      <c r="T412" s="15" t="s">
        <v>221</v>
      </c>
      <c r="U412" s="15" t="s">
        <v>219</v>
      </c>
      <c r="V412" t="s">
        <v>265</v>
      </c>
      <c r="W412" t="s">
        <v>225</v>
      </c>
      <c r="X412" t="s">
        <v>265</v>
      </c>
      <c r="Y412" t="s">
        <v>225</v>
      </c>
      <c r="Z412" t="s">
        <v>226</v>
      </c>
      <c r="AA412" t="s">
        <v>219</v>
      </c>
      <c r="AB412" t="s">
        <v>226</v>
      </c>
      <c r="AC412" t="s">
        <v>219</v>
      </c>
      <c r="AD412" s="12" t="s">
        <v>1297</v>
      </c>
      <c r="AE412" t="s">
        <v>227</v>
      </c>
      <c r="AF412" s="12" t="s">
        <v>1297</v>
      </c>
      <c r="AG412" t="s">
        <v>1703</v>
      </c>
      <c r="AH412" t="s">
        <v>228</v>
      </c>
      <c r="AI412" s="12" t="s">
        <v>1297</v>
      </c>
      <c r="AJ412" s="12" t="s">
        <v>1297</v>
      </c>
      <c r="AK412" s="12" t="s">
        <v>1297</v>
      </c>
      <c r="AL412" s="12" t="s">
        <v>1297</v>
      </c>
      <c r="AM412" s="12" t="s">
        <v>1297</v>
      </c>
      <c r="AN412" t="s">
        <v>219</v>
      </c>
      <c r="AO412" t="s">
        <v>219</v>
      </c>
      <c r="AP412" t="s">
        <v>229</v>
      </c>
      <c r="AQ412" t="s">
        <v>230</v>
      </c>
      <c r="AR412" t="s">
        <v>273</v>
      </c>
      <c r="AS412" t="s">
        <v>709</v>
      </c>
      <c r="AT412" t="s">
        <v>220</v>
      </c>
      <c r="AU412" t="s">
        <v>233</v>
      </c>
      <c r="AV412" t="s">
        <v>2105</v>
      </c>
      <c r="AW412" t="s">
        <v>219</v>
      </c>
      <c r="AX412" t="s">
        <v>1703</v>
      </c>
      <c r="AY412" t="s">
        <v>219</v>
      </c>
      <c r="AZ412" t="s">
        <v>219</v>
      </c>
      <c r="BA412" t="s">
        <v>219</v>
      </c>
      <c r="BB412" t="s">
        <v>219</v>
      </c>
      <c r="BC412" t="s">
        <v>234</v>
      </c>
      <c r="BD412" s="12" t="s">
        <v>1297</v>
      </c>
      <c r="BE412" t="s">
        <v>267</v>
      </c>
      <c r="BF412" t="s">
        <v>1297</v>
      </c>
      <c r="BG412" t="s">
        <v>1297</v>
      </c>
      <c r="BH412" t="s">
        <v>300</v>
      </c>
      <c r="BI412" t="s">
        <v>301</v>
      </c>
      <c r="BJ412" t="s">
        <v>329</v>
      </c>
      <c r="BK412" t="s">
        <v>1297</v>
      </c>
      <c r="BL412" t="s">
        <v>229</v>
      </c>
      <c r="BM412" t="s">
        <v>219</v>
      </c>
      <c r="BN412" t="s">
        <v>512</v>
      </c>
      <c r="BO412" t="s">
        <v>219</v>
      </c>
      <c r="BP412" t="s">
        <v>219</v>
      </c>
      <c r="BQ412" t="s">
        <v>1297</v>
      </c>
      <c r="BR412" t="s">
        <v>279</v>
      </c>
      <c r="BS412" t="s">
        <v>1703</v>
      </c>
      <c r="BT412" t="s">
        <v>1703</v>
      </c>
      <c r="BU412" t="s">
        <v>219</v>
      </c>
      <c r="BV412" t="s">
        <v>241</v>
      </c>
      <c r="BW412" t="s">
        <v>220</v>
      </c>
      <c r="BX412" t="s">
        <v>219</v>
      </c>
      <c r="BY412">
        <v>790200730960</v>
      </c>
      <c r="BZ412" t="s">
        <v>242</v>
      </c>
      <c r="CA412" t="s">
        <v>1703</v>
      </c>
      <c r="CB412" s="14">
        <v>45177.246585763904</v>
      </c>
      <c r="CC412" t="s">
        <v>1703</v>
      </c>
      <c r="CD412" t="s">
        <v>1703</v>
      </c>
      <c r="CE412">
        <f>IFERROR(VLOOKUP(Table2[[#This Row],[Overall Rep Satisfaction]],$CS$2:$CV$21,2,FALSE),"")</f>
        <v>1</v>
      </c>
      <c r="CF412">
        <f>IFERROR(VLOOKUP(Table2[[#This Row],[Overall Rep Satisfaction]],$CS$2:$CV$21,3,FALSE),"")</f>
        <v>0</v>
      </c>
      <c r="CG412">
        <f>IFERROR(VLOOKUP(Table2[[#This Row],[Overall Rep Satisfaction]],$CS$2:$CV$21,4,FALSE),"")</f>
        <v>0</v>
      </c>
      <c r="CH412">
        <f>IFERROR(SUM(Table2[[#This Row],[Promoter]:[Detractor]],),"")</f>
        <v>1</v>
      </c>
      <c r="CI412" t="str">
        <f>TEXT(MONTH(Table2[[#This Row],[Survey Date]]),"##")&amp;" - "&amp;TEXT(Table2[[#This Row],[Survey Date]],"MMMM")</f>
        <v>9 - September</v>
      </c>
      <c r="CJ412" t="str">
        <f>TEXT(Table2[[#This Row],[Survey Date]],"DD-MMMM")</f>
        <v>07-September</v>
      </c>
      <c r="CK412" t="str">
        <f>"WK "&amp;WEEKNUM(Table2[[#This Row],[Survey Date]],1)</f>
        <v>WK 36</v>
      </c>
      <c r="CL412" t="str">
        <f>VLOOKUP(Table2[[#This Row],[ATTUID]],Roster!C:F,4,FALSE)</f>
        <v>Super 8</v>
      </c>
      <c r="CM412" t="str">
        <f>VLOOKUP(Table2[[#This Row],[ATTUID]],Roster!C:J,8,FALSE)</f>
        <v>agent 77</v>
      </c>
      <c r="CN412" t="str">
        <f>VLOOKUP(Table2[[#This Row],[ATTUID]],Roster!C:X,22,FALSE)</f>
        <v>Wave 27</v>
      </c>
      <c r="CO412">
        <f>IF(Table2[[#This Row],[Request Resolved]]="Yes",1,0)</f>
        <v>1</v>
      </c>
      <c r="CP412">
        <f>IF(Table2[[#This Row],[Request Resolved]]="No",1,0)</f>
        <v>0</v>
      </c>
    </row>
    <row r="413" spans="1:94" x14ac:dyDescent="0.25">
      <c r="A413" s="35">
        <v>6206</v>
      </c>
      <c r="B413" s="12" t="s">
        <v>1297</v>
      </c>
      <c r="C413" s="12" t="s">
        <v>1297</v>
      </c>
      <c r="D413" s="12" t="s">
        <v>1297</v>
      </c>
      <c r="E413" t="s">
        <v>1209</v>
      </c>
      <c r="F413" t="s">
        <v>1375</v>
      </c>
      <c r="G413" s="35">
        <v>732573</v>
      </c>
      <c r="H413" t="s">
        <v>219</v>
      </c>
      <c r="I413" s="35">
        <v>619383</v>
      </c>
      <c r="J413" t="s">
        <v>219</v>
      </c>
      <c r="K413" s="14">
        <v>45176.468055555597</v>
      </c>
      <c r="L413" s="14">
        <v>45175.510416666701</v>
      </c>
      <c r="M413" s="15" t="s">
        <v>220</v>
      </c>
      <c r="N413" s="15" t="s">
        <v>220</v>
      </c>
      <c r="O413" s="15" t="s">
        <v>220</v>
      </c>
      <c r="P413" s="15" t="s">
        <v>223</v>
      </c>
      <c r="Q413" s="15" t="s">
        <v>219</v>
      </c>
      <c r="R413" s="15" t="s">
        <v>219</v>
      </c>
      <c r="S413" s="15" t="s">
        <v>223</v>
      </c>
      <c r="T413" s="15" t="s">
        <v>221</v>
      </c>
      <c r="U413" s="15" t="s">
        <v>219</v>
      </c>
      <c r="V413" t="s">
        <v>265</v>
      </c>
      <c r="W413" t="s">
        <v>225</v>
      </c>
      <c r="X413" t="s">
        <v>265</v>
      </c>
      <c r="Y413" t="s">
        <v>225</v>
      </c>
      <c r="Z413" t="s">
        <v>226</v>
      </c>
      <c r="AA413" t="s">
        <v>219</v>
      </c>
      <c r="AB413" t="s">
        <v>226</v>
      </c>
      <c r="AC413" t="s">
        <v>219</v>
      </c>
      <c r="AD413" s="12" t="s">
        <v>1297</v>
      </c>
      <c r="AE413" t="s">
        <v>227</v>
      </c>
      <c r="AF413" s="12" t="s">
        <v>1297</v>
      </c>
      <c r="AG413" t="s">
        <v>1703</v>
      </c>
      <c r="AH413" t="s">
        <v>228</v>
      </c>
      <c r="AI413" s="12" t="s">
        <v>1297</v>
      </c>
      <c r="AJ413" s="12" t="s">
        <v>1297</v>
      </c>
      <c r="AK413" s="12" t="s">
        <v>1297</v>
      </c>
      <c r="AL413" s="12" t="s">
        <v>1297</v>
      </c>
      <c r="AM413" s="12" t="s">
        <v>1297</v>
      </c>
      <c r="AN413" t="s">
        <v>219</v>
      </c>
      <c r="AO413" t="s">
        <v>219</v>
      </c>
      <c r="AP413" t="s">
        <v>229</v>
      </c>
      <c r="AQ413" t="s">
        <v>230</v>
      </c>
      <c r="AR413" t="s">
        <v>231</v>
      </c>
      <c r="AS413" t="s">
        <v>403</v>
      </c>
      <c r="AT413" t="s">
        <v>220</v>
      </c>
      <c r="AU413" t="s">
        <v>233</v>
      </c>
      <c r="AV413" t="s">
        <v>2106</v>
      </c>
      <c r="AW413" t="s">
        <v>219</v>
      </c>
      <c r="AX413" t="s">
        <v>1703</v>
      </c>
      <c r="AY413" t="s">
        <v>219</v>
      </c>
      <c r="AZ413" t="s">
        <v>219</v>
      </c>
      <c r="BA413" t="s">
        <v>219</v>
      </c>
      <c r="BB413" t="s">
        <v>219</v>
      </c>
      <c r="BC413" t="s">
        <v>234</v>
      </c>
      <c r="BD413" s="12" t="s">
        <v>1297</v>
      </c>
      <c r="BE413" t="s">
        <v>235</v>
      </c>
      <c r="BF413" t="s">
        <v>1297</v>
      </c>
      <c r="BG413" t="s">
        <v>1297</v>
      </c>
      <c r="BH413" t="s">
        <v>486</v>
      </c>
      <c r="BI413" t="s">
        <v>487</v>
      </c>
      <c r="BJ413" t="s">
        <v>404</v>
      </c>
      <c r="BK413" t="s">
        <v>1297</v>
      </c>
      <c r="BL413" t="s">
        <v>229</v>
      </c>
      <c r="BM413" t="s">
        <v>219</v>
      </c>
      <c r="BN413" t="s">
        <v>488</v>
      </c>
      <c r="BO413" t="s">
        <v>219</v>
      </c>
      <c r="BP413" t="s">
        <v>219</v>
      </c>
      <c r="BQ413" t="s">
        <v>1297</v>
      </c>
      <c r="BR413" t="s">
        <v>279</v>
      </c>
      <c r="BS413" t="s">
        <v>1703</v>
      </c>
      <c r="BT413" t="s">
        <v>1703</v>
      </c>
      <c r="BU413" t="s">
        <v>219</v>
      </c>
      <c r="BV413" t="s">
        <v>241</v>
      </c>
      <c r="BW413" t="s">
        <v>220</v>
      </c>
      <c r="BX413" t="s">
        <v>219</v>
      </c>
      <c r="BY413" t="s">
        <v>219</v>
      </c>
      <c r="BZ413" t="s">
        <v>242</v>
      </c>
      <c r="CA413" t="s">
        <v>1703</v>
      </c>
      <c r="CB413" s="14">
        <v>45178.247037847199</v>
      </c>
      <c r="CC413" t="s">
        <v>1703</v>
      </c>
      <c r="CD413" t="s">
        <v>1703</v>
      </c>
      <c r="CE413">
        <f>IFERROR(VLOOKUP(Table2[[#This Row],[Overall Rep Satisfaction]],$CS$2:$CV$21,2,FALSE),"")</f>
        <v>1</v>
      </c>
      <c r="CF413">
        <f>IFERROR(VLOOKUP(Table2[[#This Row],[Overall Rep Satisfaction]],$CS$2:$CV$21,3,FALSE),"")</f>
        <v>0</v>
      </c>
      <c r="CG413">
        <f>IFERROR(VLOOKUP(Table2[[#This Row],[Overall Rep Satisfaction]],$CS$2:$CV$21,4,FALSE),"")</f>
        <v>0</v>
      </c>
      <c r="CH413">
        <f>IFERROR(SUM(Table2[[#This Row],[Promoter]:[Detractor]],),"")</f>
        <v>1</v>
      </c>
      <c r="CI413" t="str">
        <f>TEXT(MONTH(Table2[[#This Row],[Survey Date]]),"##")&amp;" - "&amp;TEXT(Table2[[#This Row],[Survey Date]],"MMMM")</f>
        <v>9 - September</v>
      </c>
      <c r="CJ413" t="str">
        <f>TEXT(Table2[[#This Row],[Survey Date]],"DD-MMMM")</f>
        <v>07-September</v>
      </c>
      <c r="CK413" t="str">
        <f>"WK "&amp;WEEKNUM(Table2[[#This Row],[Survey Date]],1)</f>
        <v>WK 36</v>
      </c>
      <c r="CL413" t="str">
        <f>VLOOKUP(Table2[[#This Row],[ATTUID]],Roster!C:F,4,FALSE)</f>
        <v>Super 3</v>
      </c>
      <c r="CM413" t="str">
        <f>VLOOKUP(Table2[[#This Row],[ATTUID]],Roster!C:J,8,FALSE)</f>
        <v>agent 78</v>
      </c>
      <c r="CN413" t="str">
        <f>VLOOKUP(Table2[[#This Row],[ATTUID]],Roster!C:X,22,FALSE)</f>
        <v>Wave 27</v>
      </c>
      <c r="CO413">
        <f>IF(Table2[[#This Row],[Request Resolved]]="Yes",1,0)</f>
        <v>1</v>
      </c>
      <c r="CP413">
        <f>IF(Table2[[#This Row],[Request Resolved]]="No",1,0)</f>
        <v>0</v>
      </c>
    </row>
    <row r="414" spans="1:94" x14ac:dyDescent="0.25">
      <c r="A414" s="35">
        <v>24206</v>
      </c>
      <c r="B414" s="12" t="s">
        <v>1297</v>
      </c>
      <c r="C414" s="12" t="s">
        <v>1297</v>
      </c>
      <c r="D414" s="12" t="s">
        <v>1297</v>
      </c>
      <c r="E414" t="s">
        <v>1182</v>
      </c>
      <c r="F414" t="s">
        <v>1347</v>
      </c>
      <c r="G414" s="35">
        <v>379580</v>
      </c>
      <c r="H414" t="s">
        <v>219</v>
      </c>
      <c r="I414" s="35">
        <v>305328</v>
      </c>
      <c r="J414" t="s">
        <v>219</v>
      </c>
      <c r="K414" s="14">
        <v>45176.474999999999</v>
      </c>
      <c r="L414" s="14">
        <v>45175.484722222202</v>
      </c>
      <c r="M414" s="15" t="s">
        <v>220</v>
      </c>
      <c r="N414" s="15" t="s">
        <v>220</v>
      </c>
      <c r="O414" s="15" t="s">
        <v>220</v>
      </c>
      <c r="P414" s="15" t="s">
        <v>223</v>
      </c>
      <c r="Q414" s="15" t="s">
        <v>219</v>
      </c>
      <c r="R414" s="15" t="s">
        <v>219</v>
      </c>
      <c r="S414" s="15" t="s">
        <v>325</v>
      </c>
      <c r="T414" s="15" t="s">
        <v>221</v>
      </c>
      <c r="U414" s="15" t="s">
        <v>219</v>
      </c>
      <c r="V414" t="s">
        <v>265</v>
      </c>
      <c r="W414" t="s">
        <v>280</v>
      </c>
      <c r="X414" t="s">
        <v>265</v>
      </c>
      <c r="Y414" t="s">
        <v>280</v>
      </c>
      <c r="Z414" t="s">
        <v>226</v>
      </c>
      <c r="AA414" t="s">
        <v>219</v>
      </c>
      <c r="AB414" t="s">
        <v>226</v>
      </c>
      <c r="AC414" t="s">
        <v>219</v>
      </c>
      <c r="AD414" s="12" t="s">
        <v>1297</v>
      </c>
      <c r="AE414" t="s">
        <v>227</v>
      </c>
      <c r="AF414" s="12" t="s">
        <v>1297</v>
      </c>
      <c r="AG414" t="s">
        <v>1703</v>
      </c>
      <c r="AH414" t="s">
        <v>228</v>
      </c>
      <c r="AI414" s="12" t="s">
        <v>1297</v>
      </c>
      <c r="AJ414" s="12" t="s">
        <v>1297</v>
      </c>
      <c r="AK414" s="12" t="s">
        <v>1297</v>
      </c>
      <c r="AL414" s="12" t="s">
        <v>1297</v>
      </c>
      <c r="AM414" s="12" t="s">
        <v>1297</v>
      </c>
      <c r="AN414" t="s">
        <v>219</v>
      </c>
      <c r="AO414" t="s">
        <v>219</v>
      </c>
      <c r="AP414" t="s">
        <v>229</v>
      </c>
      <c r="AQ414" t="s">
        <v>230</v>
      </c>
      <c r="AR414" t="s">
        <v>231</v>
      </c>
      <c r="AS414" t="s">
        <v>429</v>
      </c>
      <c r="AT414" t="s">
        <v>220</v>
      </c>
      <c r="AU414" t="s">
        <v>233</v>
      </c>
      <c r="AV414" t="s">
        <v>2107</v>
      </c>
      <c r="AW414" t="s">
        <v>219</v>
      </c>
      <c r="AX414" t="s">
        <v>1703</v>
      </c>
      <c r="AY414" t="s">
        <v>219</v>
      </c>
      <c r="AZ414" t="s">
        <v>219</v>
      </c>
      <c r="BA414" t="s">
        <v>219</v>
      </c>
      <c r="BB414" t="s">
        <v>219</v>
      </c>
      <c r="BC414" t="s">
        <v>234</v>
      </c>
      <c r="BD414" s="12" t="s">
        <v>1297</v>
      </c>
      <c r="BE414" t="s">
        <v>267</v>
      </c>
      <c r="BF414" t="s">
        <v>1297</v>
      </c>
      <c r="BG414" t="s">
        <v>1297</v>
      </c>
      <c r="BH414" t="s">
        <v>300</v>
      </c>
      <c r="BI414" t="s">
        <v>301</v>
      </c>
      <c r="BJ414" t="s">
        <v>536</v>
      </c>
      <c r="BK414" t="s">
        <v>1297</v>
      </c>
      <c r="BL414" t="s">
        <v>229</v>
      </c>
      <c r="BM414" t="s">
        <v>219</v>
      </c>
      <c r="BN414" t="s">
        <v>350</v>
      </c>
      <c r="BO414" t="s">
        <v>219</v>
      </c>
      <c r="BP414" t="s">
        <v>219</v>
      </c>
      <c r="BQ414" t="s">
        <v>1297</v>
      </c>
      <c r="BR414" t="s">
        <v>279</v>
      </c>
      <c r="BS414" t="s">
        <v>1703</v>
      </c>
      <c r="BT414" t="s">
        <v>1703</v>
      </c>
      <c r="BU414" t="s">
        <v>219</v>
      </c>
      <c r="BV414" t="s">
        <v>241</v>
      </c>
      <c r="BW414" t="s">
        <v>220</v>
      </c>
      <c r="BX414" t="s">
        <v>219</v>
      </c>
      <c r="BY414">
        <v>800112510694</v>
      </c>
      <c r="BZ414" t="s">
        <v>242</v>
      </c>
      <c r="CA414" t="s">
        <v>1703</v>
      </c>
      <c r="CB414" s="14">
        <v>45178.247037847199</v>
      </c>
      <c r="CC414" t="s">
        <v>1703</v>
      </c>
      <c r="CD414" t="s">
        <v>1703</v>
      </c>
      <c r="CE414">
        <f>IFERROR(VLOOKUP(Table2[[#This Row],[Overall Rep Satisfaction]],$CS$2:$CV$21,2,FALSE),"")</f>
        <v>0</v>
      </c>
      <c r="CF414">
        <f>IFERROR(VLOOKUP(Table2[[#This Row],[Overall Rep Satisfaction]],$CS$2:$CV$21,3,FALSE),"")</f>
        <v>0</v>
      </c>
      <c r="CG414">
        <f>IFERROR(VLOOKUP(Table2[[#This Row],[Overall Rep Satisfaction]],$CS$2:$CV$21,4,FALSE),"")</f>
        <v>1</v>
      </c>
      <c r="CH414">
        <f>IFERROR(SUM(Table2[[#This Row],[Promoter]:[Detractor]],),"")</f>
        <v>1</v>
      </c>
      <c r="CI414" t="str">
        <f>TEXT(MONTH(Table2[[#This Row],[Survey Date]]),"##")&amp;" - "&amp;TEXT(Table2[[#This Row],[Survey Date]],"MMMM")</f>
        <v>9 - September</v>
      </c>
      <c r="CJ414" t="str">
        <f>TEXT(Table2[[#This Row],[Survey Date]],"DD-MMMM")</f>
        <v>07-September</v>
      </c>
      <c r="CK414" t="str">
        <f>"WK "&amp;WEEKNUM(Table2[[#This Row],[Survey Date]],1)</f>
        <v>WK 36</v>
      </c>
      <c r="CL414" t="str">
        <f>VLOOKUP(Table2[[#This Row],[ATTUID]],Roster!C:F,4,FALSE)</f>
        <v>Super 8</v>
      </c>
      <c r="CM414" t="str">
        <f>VLOOKUP(Table2[[#This Row],[ATTUID]],Roster!C:J,8,FALSE)</f>
        <v>agent 50</v>
      </c>
      <c r="CN414" t="str">
        <f>VLOOKUP(Table2[[#This Row],[ATTUID]],Roster!C:X,22,FALSE)</f>
        <v>Wave 24</v>
      </c>
      <c r="CO414">
        <f>IF(Table2[[#This Row],[Request Resolved]]="Yes",1,0)</f>
        <v>1</v>
      </c>
      <c r="CP414">
        <f>IF(Table2[[#This Row],[Request Resolved]]="No",1,0)</f>
        <v>0</v>
      </c>
    </row>
    <row r="415" spans="1:94" x14ac:dyDescent="0.25">
      <c r="A415" s="35">
        <v>974206</v>
      </c>
      <c r="B415" s="12" t="s">
        <v>1297</v>
      </c>
      <c r="C415" s="12" t="s">
        <v>1297</v>
      </c>
      <c r="D415" s="12" t="s">
        <v>1297</v>
      </c>
      <c r="E415" t="s">
        <v>1248</v>
      </c>
      <c r="F415" t="s">
        <v>1418</v>
      </c>
      <c r="G415" s="35">
        <v>176405</v>
      </c>
      <c r="H415" t="s">
        <v>219</v>
      </c>
      <c r="I415" s="35">
        <v>678328</v>
      </c>
      <c r="J415" t="s">
        <v>219</v>
      </c>
      <c r="K415" s="14">
        <v>45176.481249999997</v>
      </c>
      <c r="L415" s="14">
        <v>45175.770833333299</v>
      </c>
      <c r="M415" s="15" t="s">
        <v>220</v>
      </c>
      <c r="N415" s="15" t="s">
        <v>220</v>
      </c>
      <c r="O415" s="15" t="s">
        <v>220</v>
      </c>
      <c r="P415" s="15" t="s">
        <v>223</v>
      </c>
      <c r="Q415" s="15" t="s">
        <v>219</v>
      </c>
      <c r="R415" s="15" t="s">
        <v>219</v>
      </c>
      <c r="S415" s="15" t="s">
        <v>291</v>
      </c>
      <c r="T415" s="15" t="s">
        <v>221</v>
      </c>
      <c r="U415" s="15" t="s">
        <v>219</v>
      </c>
      <c r="V415" t="s">
        <v>265</v>
      </c>
      <c r="W415" t="s">
        <v>293</v>
      </c>
      <c r="X415" t="s">
        <v>265</v>
      </c>
      <c r="Y415" t="s">
        <v>293</v>
      </c>
      <c r="Z415" t="s">
        <v>226</v>
      </c>
      <c r="AA415" t="s">
        <v>219</v>
      </c>
      <c r="AB415" t="s">
        <v>226</v>
      </c>
      <c r="AC415" t="s">
        <v>219</v>
      </c>
      <c r="AD415" s="12" t="s">
        <v>1297</v>
      </c>
      <c r="AE415" t="s">
        <v>227</v>
      </c>
      <c r="AF415" s="12" t="s">
        <v>1297</v>
      </c>
      <c r="AG415" t="s">
        <v>1703</v>
      </c>
      <c r="AH415" t="s">
        <v>228</v>
      </c>
      <c r="AI415" s="12" t="s">
        <v>1297</v>
      </c>
      <c r="AJ415" s="12" t="s">
        <v>1297</v>
      </c>
      <c r="AK415" s="12" t="s">
        <v>1297</v>
      </c>
      <c r="AL415" s="12" t="s">
        <v>1297</v>
      </c>
      <c r="AM415" s="12" t="s">
        <v>1297</v>
      </c>
      <c r="AN415" t="s">
        <v>219</v>
      </c>
      <c r="AO415" t="s">
        <v>219</v>
      </c>
      <c r="AP415" t="s">
        <v>229</v>
      </c>
      <c r="AQ415" t="s">
        <v>230</v>
      </c>
      <c r="AR415" t="s">
        <v>231</v>
      </c>
      <c r="AS415" t="s">
        <v>429</v>
      </c>
      <c r="AT415" t="s">
        <v>220</v>
      </c>
      <c r="AU415" t="s">
        <v>233</v>
      </c>
      <c r="AV415" t="s">
        <v>2108</v>
      </c>
      <c r="AW415" t="s">
        <v>2368</v>
      </c>
      <c r="AX415" t="s">
        <v>1703</v>
      </c>
      <c r="AY415" t="s">
        <v>219</v>
      </c>
      <c r="AZ415" t="s">
        <v>219</v>
      </c>
      <c r="BA415" t="s">
        <v>219</v>
      </c>
      <c r="BB415" t="s">
        <v>219</v>
      </c>
      <c r="BC415" t="s">
        <v>234</v>
      </c>
      <c r="BD415" s="12" t="s">
        <v>1297</v>
      </c>
      <c r="BE415" t="s">
        <v>304</v>
      </c>
      <c r="BF415" t="s">
        <v>1297</v>
      </c>
      <c r="BG415" t="s">
        <v>1297</v>
      </c>
      <c r="BH415" t="s">
        <v>236</v>
      </c>
      <c r="BI415" t="s">
        <v>237</v>
      </c>
      <c r="BJ415" t="s">
        <v>536</v>
      </c>
      <c r="BK415" t="s">
        <v>1297</v>
      </c>
      <c r="BL415" t="s">
        <v>229</v>
      </c>
      <c r="BM415" t="s">
        <v>219</v>
      </c>
      <c r="BN415" t="s">
        <v>239</v>
      </c>
      <c r="BO415" t="s">
        <v>219</v>
      </c>
      <c r="BP415" t="s">
        <v>219</v>
      </c>
      <c r="BQ415" t="s">
        <v>1297</v>
      </c>
      <c r="BR415" t="s">
        <v>296</v>
      </c>
      <c r="BS415" t="s">
        <v>1703</v>
      </c>
      <c r="BT415" t="s">
        <v>1703</v>
      </c>
      <c r="BU415" t="s">
        <v>219</v>
      </c>
      <c r="BV415" t="s">
        <v>241</v>
      </c>
      <c r="BW415" t="s">
        <v>220</v>
      </c>
      <c r="BX415" t="s">
        <v>219</v>
      </c>
      <c r="BY415">
        <v>800065669433</v>
      </c>
      <c r="BZ415" t="s">
        <v>242</v>
      </c>
      <c r="CA415" t="s">
        <v>1703</v>
      </c>
      <c r="CB415" s="14">
        <v>45178.247037847199</v>
      </c>
      <c r="CC415" t="s">
        <v>1703</v>
      </c>
      <c r="CD415" t="s">
        <v>1703</v>
      </c>
      <c r="CE415">
        <f>IFERROR(VLOOKUP(Table2[[#This Row],[Overall Rep Satisfaction]],$CS$2:$CV$21,2,FALSE),"")</f>
        <v>1</v>
      </c>
      <c r="CF415">
        <f>IFERROR(VLOOKUP(Table2[[#This Row],[Overall Rep Satisfaction]],$CS$2:$CV$21,3,FALSE),"")</f>
        <v>0</v>
      </c>
      <c r="CG415">
        <f>IFERROR(VLOOKUP(Table2[[#This Row],[Overall Rep Satisfaction]],$CS$2:$CV$21,4,FALSE),"")</f>
        <v>0</v>
      </c>
      <c r="CH415">
        <f>IFERROR(SUM(Table2[[#This Row],[Promoter]:[Detractor]],),"")</f>
        <v>1</v>
      </c>
      <c r="CI415" t="str">
        <f>TEXT(MONTH(Table2[[#This Row],[Survey Date]]),"##")&amp;" - "&amp;TEXT(Table2[[#This Row],[Survey Date]],"MMMM")</f>
        <v>9 - September</v>
      </c>
      <c r="CJ415" t="str">
        <f>TEXT(Table2[[#This Row],[Survey Date]],"DD-MMMM")</f>
        <v>07-September</v>
      </c>
      <c r="CK415" t="str">
        <f>"WK "&amp;WEEKNUM(Table2[[#This Row],[Survey Date]],1)</f>
        <v>WK 36</v>
      </c>
      <c r="CL415" t="str">
        <f>VLOOKUP(Table2[[#This Row],[ATTUID]],Roster!C:F,4,FALSE)</f>
        <v>Super 12</v>
      </c>
      <c r="CM415" t="str">
        <f>VLOOKUP(Table2[[#This Row],[ATTUID]],Roster!C:J,8,FALSE)</f>
        <v>agent 121</v>
      </c>
      <c r="CN415" t="str">
        <f>VLOOKUP(Table2[[#This Row],[ATTUID]],Roster!C:X,22,FALSE)</f>
        <v>Wave 30</v>
      </c>
      <c r="CO415">
        <f>IF(Table2[[#This Row],[Request Resolved]]="Yes",1,0)</f>
        <v>1</v>
      </c>
      <c r="CP415">
        <f>IF(Table2[[#This Row],[Request Resolved]]="No",1,0)</f>
        <v>0</v>
      </c>
    </row>
    <row r="416" spans="1:94" x14ac:dyDescent="0.25">
      <c r="A416" s="35">
        <v>992206</v>
      </c>
      <c r="B416" s="12" t="s">
        <v>1297</v>
      </c>
      <c r="C416" s="12" t="s">
        <v>1297</v>
      </c>
      <c r="D416" s="12" t="s">
        <v>1297</v>
      </c>
      <c r="E416" t="s">
        <v>1244</v>
      </c>
      <c r="F416" t="s">
        <v>1413</v>
      </c>
      <c r="G416" s="35">
        <v>791218</v>
      </c>
      <c r="H416" t="s">
        <v>219</v>
      </c>
      <c r="I416" s="35">
        <v>700199</v>
      </c>
      <c r="J416" t="s">
        <v>219</v>
      </c>
      <c r="K416" s="14">
        <v>45176.484027777798</v>
      </c>
      <c r="L416" s="14">
        <v>45175.840972222199</v>
      </c>
      <c r="M416" s="15" t="s">
        <v>220</v>
      </c>
      <c r="N416" s="15" t="s">
        <v>220</v>
      </c>
      <c r="O416" s="15" t="s">
        <v>220</v>
      </c>
      <c r="P416" s="15" t="s">
        <v>223</v>
      </c>
      <c r="Q416" s="15" t="s">
        <v>219</v>
      </c>
      <c r="R416" s="15" t="s">
        <v>219</v>
      </c>
      <c r="S416" s="15" t="s">
        <v>223</v>
      </c>
      <c r="T416" s="15" t="s">
        <v>865</v>
      </c>
      <c r="U416" s="15" t="s">
        <v>219</v>
      </c>
      <c r="V416" t="s">
        <v>265</v>
      </c>
      <c r="W416" t="s">
        <v>225</v>
      </c>
      <c r="X416" t="s">
        <v>265</v>
      </c>
      <c r="Y416" t="s">
        <v>225</v>
      </c>
      <c r="Z416" t="s">
        <v>219</v>
      </c>
      <c r="AA416" t="s">
        <v>219</v>
      </c>
      <c r="AB416" t="s">
        <v>219</v>
      </c>
      <c r="AC416" t="s">
        <v>219</v>
      </c>
      <c r="AD416" s="12" t="s">
        <v>1297</v>
      </c>
      <c r="AE416" t="s">
        <v>227</v>
      </c>
      <c r="AF416" s="12" t="s">
        <v>1297</v>
      </c>
      <c r="AG416" t="s">
        <v>1703</v>
      </c>
      <c r="AH416" t="s">
        <v>228</v>
      </c>
      <c r="AI416" s="12" t="s">
        <v>1297</v>
      </c>
      <c r="AJ416" s="12" t="s">
        <v>1297</v>
      </c>
      <c r="AK416" s="12" t="s">
        <v>1297</v>
      </c>
      <c r="AL416" s="12" t="s">
        <v>1297</v>
      </c>
      <c r="AM416" s="12" t="s">
        <v>1297</v>
      </c>
      <c r="AN416" t="s">
        <v>219</v>
      </c>
      <c r="AO416" t="s">
        <v>219</v>
      </c>
      <c r="AP416" t="s">
        <v>229</v>
      </c>
      <c r="AQ416" t="s">
        <v>230</v>
      </c>
      <c r="AR416" t="s">
        <v>247</v>
      </c>
      <c r="AS416" t="s">
        <v>378</v>
      </c>
      <c r="AT416" t="s">
        <v>220</v>
      </c>
      <c r="AU416" t="s">
        <v>233</v>
      </c>
      <c r="AV416" t="s">
        <v>2109</v>
      </c>
      <c r="AW416" t="s">
        <v>219</v>
      </c>
      <c r="AX416" t="s">
        <v>1703</v>
      </c>
      <c r="AY416" t="s">
        <v>219</v>
      </c>
      <c r="AZ416" t="s">
        <v>219</v>
      </c>
      <c r="BA416" t="s">
        <v>219</v>
      </c>
      <c r="BB416" t="s">
        <v>219</v>
      </c>
      <c r="BC416" t="s">
        <v>234</v>
      </c>
      <c r="BD416" s="12" t="s">
        <v>1297</v>
      </c>
      <c r="BE416" t="s">
        <v>259</v>
      </c>
      <c r="BF416" t="s">
        <v>1297</v>
      </c>
      <c r="BG416" t="s">
        <v>1297</v>
      </c>
      <c r="BH416" t="s">
        <v>305</v>
      </c>
      <c r="BI416" t="s">
        <v>357</v>
      </c>
      <c r="BJ416" t="s">
        <v>379</v>
      </c>
      <c r="BK416" t="s">
        <v>1297</v>
      </c>
      <c r="BL416" t="s">
        <v>229</v>
      </c>
      <c r="BM416" t="s">
        <v>219</v>
      </c>
      <c r="BN416" t="s">
        <v>414</v>
      </c>
      <c r="BO416" t="s">
        <v>219</v>
      </c>
      <c r="BP416" t="s">
        <v>219</v>
      </c>
      <c r="BQ416" t="s">
        <v>1297</v>
      </c>
      <c r="BR416" t="s">
        <v>296</v>
      </c>
      <c r="BS416" t="s">
        <v>1703</v>
      </c>
      <c r="BT416" t="s">
        <v>1703</v>
      </c>
      <c r="BU416" t="s">
        <v>219</v>
      </c>
      <c r="BV416" t="s">
        <v>241</v>
      </c>
      <c r="BW416" t="s">
        <v>220</v>
      </c>
      <c r="BX416" t="s">
        <v>219</v>
      </c>
      <c r="BY416">
        <v>801104763546</v>
      </c>
      <c r="BZ416" t="s">
        <v>242</v>
      </c>
      <c r="CA416" t="s">
        <v>1703</v>
      </c>
      <c r="CB416" s="14">
        <v>45178.247037847199</v>
      </c>
      <c r="CC416" t="s">
        <v>1703</v>
      </c>
      <c r="CD416" t="s">
        <v>1703</v>
      </c>
      <c r="CE416">
        <f>IFERROR(VLOOKUP(Table2[[#This Row],[Overall Rep Satisfaction]],$CS$2:$CV$21,2,FALSE),"")</f>
        <v>1</v>
      </c>
      <c r="CF416">
        <f>IFERROR(VLOOKUP(Table2[[#This Row],[Overall Rep Satisfaction]],$CS$2:$CV$21,3,FALSE),"")</f>
        <v>0</v>
      </c>
      <c r="CG416">
        <f>IFERROR(VLOOKUP(Table2[[#This Row],[Overall Rep Satisfaction]],$CS$2:$CV$21,4,FALSE),"")</f>
        <v>0</v>
      </c>
      <c r="CH416">
        <f>IFERROR(SUM(Table2[[#This Row],[Promoter]:[Detractor]],),"")</f>
        <v>1</v>
      </c>
      <c r="CI416" t="str">
        <f>TEXT(MONTH(Table2[[#This Row],[Survey Date]]),"##")&amp;" - "&amp;TEXT(Table2[[#This Row],[Survey Date]],"MMMM")</f>
        <v>9 - September</v>
      </c>
      <c r="CJ416" t="str">
        <f>TEXT(Table2[[#This Row],[Survey Date]],"DD-MMMM")</f>
        <v>07-September</v>
      </c>
      <c r="CK416" t="str">
        <f>"WK "&amp;WEEKNUM(Table2[[#This Row],[Survey Date]],1)</f>
        <v>WK 36</v>
      </c>
      <c r="CL416" t="str">
        <f>VLOOKUP(Table2[[#This Row],[ATTUID]],Roster!C:F,4,FALSE)</f>
        <v>Super 12</v>
      </c>
      <c r="CM416" t="str">
        <f>VLOOKUP(Table2[[#This Row],[ATTUID]],Roster!C:J,8,FALSE)</f>
        <v>agent 116</v>
      </c>
      <c r="CN416" t="str">
        <f>VLOOKUP(Table2[[#This Row],[ATTUID]],Roster!C:X,22,FALSE)</f>
        <v>Wave 30</v>
      </c>
      <c r="CO416">
        <f>IF(Table2[[#This Row],[Request Resolved]]="Yes",1,0)</f>
        <v>0</v>
      </c>
      <c r="CP416">
        <f>IF(Table2[[#This Row],[Request Resolved]]="No",1,0)</f>
        <v>0</v>
      </c>
    </row>
    <row r="417" spans="1:94" x14ac:dyDescent="0.25">
      <c r="A417" s="35">
        <v>287206</v>
      </c>
      <c r="B417" s="12" t="s">
        <v>1297</v>
      </c>
      <c r="C417" s="12" t="s">
        <v>1297</v>
      </c>
      <c r="D417" s="12" t="s">
        <v>1297</v>
      </c>
      <c r="E417" t="s">
        <v>1259</v>
      </c>
      <c r="F417" t="s">
        <v>1430</v>
      </c>
      <c r="G417" s="35">
        <v>792518</v>
      </c>
      <c r="H417" t="s">
        <v>219</v>
      </c>
      <c r="I417" s="35">
        <v>271319</v>
      </c>
      <c r="J417" t="s">
        <v>219</v>
      </c>
      <c r="K417" s="14">
        <v>45176.484722222202</v>
      </c>
      <c r="L417" s="14">
        <v>45175.443055555603</v>
      </c>
      <c r="M417" s="15" t="s">
        <v>220</v>
      </c>
      <c r="N417" s="15" t="s">
        <v>220</v>
      </c>
      <c r="O417" s="15" t="s">
        <v>220</v>
      </c>
      <c r="P417" s="15" t="s">
        <v>223</v>
      </c>
      <c r="Q417" s="15" t="s">
        <v>219</v>
      </c>
      <c r="R417" s="15" t="s">
        <v>219</v>
      </c>
      <c r="S417" s="15" t="s">
        <v>223</v>
      </c>
      <c r="T417" s="15" t="s">
        <v>221</v>
      </c>
      <c r="U417" s="15" t="s">
        <v>219</v>
      </c>
      <c r="V417" t="s">
        <v>265</v>
      </c>
      <c r="W417" t="s">
        <v>225</v>
      </c>
      <c r="X417" t="s">
        <v>265</v>
      </c>
      <c r="Y417" t="s">
        <v>225</v>
      </c>
      <c r="Z417" t="s">
        <v>226</v>
      </c>
      <c r="AA417" t="s">
        <v>219</v>
      </c>
      <c r="AB417" t="s">
        <v>226</v>
      </c>
      <c r="AC417" t="s">
        <v>219</v>
      </c>
      <c r="AD417" s="12" t="s">
        <v>1297</v>
      </c>
      <c r="AE417" t="s">
        <v>227</v>
      </c>
      <c r="AF417" s="12" t="s">
        <v>1297</v>
      </c>
      <c r="AG417" t="s">
        <v>1703</v>
      </c>
      <c r="AH417" t="s">
        <v>228</v>
      </c>
      <c r="AI417" s="12" t="s">
        <v>1297</v>
      </c>
      <c r="AJ417" s="12" t="s">
        <v>1297</v>
      </c>
      <c r="AK417" s="12" t="s">
        <v>1297</v>
      </c>
      <c r="AL417" s="12" t="s">
        <v>1297</v>
      </c>
      <c r="AM417" s="12" t="s">
        <v>1297</v>
      </c>
      <c r="AN417" t="s">
        <v>219</v>
      </c>
      <c r="AO417" t="s">
        <v>219</v>
      </c>
      <c r="AP417" t="s">
        <v>229</v>
      </c>
      <c r="AQ417" t="s">
        <v>230</v>
      </c>
      <c r="AR417" t="s">
        <v>247</v>
      </c>
      <c r="AS417" t="s">
        <v>383</v>
      </c>
      <c r="AT417" t="s">
        <v>220</v>
      </c>
      <c r="AU417" t="s">
        <v>233</v>
      </c>
      <c r="AV417" t="s">
        <v>2110</v>
      </c>
      <c r="AW417" t="s">
        <v>219</v>
      </c>
      <c r="AX417" t="s">
        <v>1703</v>
      </c>
      <c r="AY417" t="s">
        <v>219</v>
      </c>
      <c r="AZ417" t="s">
        <v>219</v>
      </c>
      <c r="BA417" t="s">
        <v>219</v>
      </c>
      <c r="BB417" t="s">
        <v>219</v>
      </c>
      <c r="BC417" t="s">
        <v>234</v>
      </c>
      <c r="BD417" s="12" t="s">
        <v>1297</v>
      </c>
      <c r="BE417" t="s">
        <v>259</v>
      </c>
      <c r="BF417" t="s">
        <v>1297</v>
      </c>
      <c r="BG417" t="s">
        <v>1297</v>
      </c>
      <c r="BH417" t="s">
        <v>486</v>
      </c>
      <c r="BI417" t="s">
        <v>487</v>
      </c>
      <c r="BJ417" t="s">
        <v>384</v>
      </c>
      <c r="BK417" t="s">
        <v>1297</v>
      </c>
      <c r="BL417" t="s">
        <v>229</v>
      </c>
      <c r="BM417" t="s">
        <v>219</v>
      </c>
      <c r="BN417" t="s">
        <v>488</v>
      </c>
      <c r="BO417" t="s">
        <v>219</v>
      </c>
      <c r="BP417" t="s">
        <v>219</v>
      </c>
      <c r="BQ417" t="s">
        <v>1297</v>
      </c>
      <c r="BR417" t="s">
        <v>253</v>
      </c>
      <c r="BS417" t="s">
        <v>1703</v>
      </c>
      <c r="BT417" t="s">
        <v>1703</v>
      </c>
      <c r="BU417" t="s">
        <v>219</v>
      </c>
      <c r="BV417" t="s">
        <v>241</v>
      </c>
      <c r="BW417" t="s">
        <v>220</v>
      </c>
      <c r="BX417" t="s">
        <v>219</v>
      </c>
      <c r="BY417" t="s">
        <v>219</v>
      </c>
      <c r="BZ417" t="s">
        <v>242</v>
      </c>
      <c r="CA417" t="s">
        <v>1703</v>
      </c>
      <c r="CB417" s="14">
        <v>45178.247037847199</v>
      </c>
      <c r="CC417" t="s">
        <v>1703</v>
      </c>
      <c r="CD417" t="s">
        <v>1703</v>
      </c>
      <c r="CE417">
        <f>IFERROR(VLOOKUP(Table2[[#This Row],[Overall Rep Satisfaction]],$CS$2:$CV$21,2,FALSE),"")</f>
        <v>1</v>
      </c>
      <c r="CF417">
        <f>IFERROR(VLOOKUP(Table2[[#This Row],[Overall Rep Satisfaction]],$CS$2:$CV$21,3,FALSE),"")</f>
        <v>0</v>
      </c>
      <c r="CG417">
        <f>IFERROR(VLOOKUP(Table2[[#This Row],[Overall Rep Satisfaction]],$CS$2:$CV$21,4,FALSE),"")</f>
        <v>0</v>
      </c>
      <c r="CH417">
        <f>IFERROR(SUM(Table2[[#This Row],[Promoter]:[Detractor]],),"")</f>
        <v>1</v>
      </c>
      <c r="CI417" t="str">
        <f>TEXT(MONTH(Table2[[#This Row],[Survey Date]]),"##")&amp;" - "&amp;TEXT(Table2[[#This Row],[Survey Date]],"MMMM")</f>
        <v>9 - September</v>
      </c>
      <c r="CJ417" t="str">
        <f>TEXT(Table2[[#This Row],[Survey Date]],"DD-MMMM")</f>
        <v>07-September</v>
      </c>
      <c r="CK417" t="str">
        <f>"WK "&amp;WEEKNUM(Table2[[#This Row],[Survey Date]],1)</f>
        <v>WK 36</v>
      </c>
      <c r="CL417" t="str">
        <f>VLOOKUP(Table2[[#This Row],[ATTUID]],Roster!C:F,4,FALSE)</f>
        <v>Super 4</v>
      </c>
      <c r="CM417" t="str">
        <f>VLOOKUP(Table2[[#This Row],[ATTUID]],Roster!C:J,8,FALSE)</f>
        <v>agent 133</v>
      </c>
      <c r="CN417" t="str">
        <f>VLOOKUP(Table2[[#This Row],[ATTUID]],Roster!C:X,22,FALSE)</f>
        <v>Wave 31</v>
      </c>
      <c r="CO417">
        <f>IF(Table2[[#This Row],[Request Resolved]]="Yes",1,0)</f>
        <v>1</v>
      </c>
      <c r="CP417">
        <f>IF(Table2[[#This Row],[Request Resolved]]="No",1,0)</f>
        <v>0</v>
      </c>
    </row>
    <row r="418" spans="1:94" x14ac:dyDescent="0.25">
      <c r="A418" s="35">
        <v>223206</v>
      </c>
      <c r="B418" s="12" t="s">
        <v>1297</v>
      </c>
      <c r="C418" s="12" t="s">
        <v>1297</v>
      </c>
      <c r="D418" s="12" t="s">
        <v>1297</v>
      </c>
      <c r="E418" t="s">
        <v>1252</v>
      </c>
      <c r="F418" t="s">
        <v>1422</v>
      </c>
      <c r="G418" s="35">
        <v>333301</v>
      </c>
      <c r="H418" t="s">
        <v>219</v>
      </c>
      <c r="I418" s="35">
        <v>500418</v>
      </c>
      <c r="J418" t="s">
        <v>219</v>
      </c>
      <c r="K418" s="14">
        <v>45176.488194444399</v>
      </c>
      <c r="L418" s="14">
        <v>45175.578472222202</v>
      </c>
      <c r="M418" s="15" t="s">
        <v>220</v>
      </c>
      <c r="N418" s="15" t="s">
        <v>220</v>
      </c>
      <c r="O418" s="15" t="s">
        <v>220</v>
      </c>
      <c r="P418" s="15" t="s">
        <v>223</v>
      </c>
      <c r="Q418" s="15" t="s">
        <v>866</v>
      </c>
      <c r="R418" s="15" t="s">
        <v>219</v>
      </c>
      <c r="S418" s="15" t="s">
        <v>223</v>
      </c>
      <c r="T418" s="15" t="s">
        <v>221</v>
      </c>
      <c r="U418" s="15" t="s">
        <v>219</v>
      </c>
      <c r="V418" t="s">
        <v>265</v>
      </c>
      <c r="W418" t="s">
        <v>225</v>
      </c>
      <c r="X418" t="s">
        <v>265</v>
      </c>
      <c r="Y418" t="s">
        <v>225</v>
      </c>
      <c r="Z418" t="s">
        <v>226</v>
      </c>
      <c r="AA418" t="s">
        <v>219</v>
      </c>
      <c r="AB418" t="s">
        <v>226</v>
      </c>
      <c r="AC418" t="s">
        <v>219</v>
      </c>
      <c r="AD418" s="12" t="s">
        <v>1297</v>
      </c>
      <c r="AE418" t="s">
        <v>227</v>
      </c>
      <c r="AF418" s="12" t="s">
        <v>1297</v>
      </c>
      <c r="AG418" t="s">
        <v>1703</v>
      </c>
      <c r="AH418" t="s">
        <v>228</v>
      </c>
      <c r="AI418" s="12" t="s">
        <v>1297</v>
      </c>
      <c r="AJ418" s="12" t="s">
        <v>1297</v>
      </c>
      <c r="AK418" s="12" t="s">
        <v>1297</v>
      </c>
      <c r="AL418" s="12" t="s">
        <v>1297</v>
      </c>
      <c r="AM418" s="12" t="s">
        <v>1297</v>
      </c>
      <c r="AN418" t="s">
        <v>219</v>
      </c>
      <c r="AO418" t="s">
        <v>219</v>
      </c>
      <c r="AP418" t="s">
        <v>229</v>
      </c>
      <c r="AQ418" t="s">
        <v>230</v>
      </c>
      <c r="AR418" t="s">
        <v>247</v>
      </c>
      <c r="AS418" t="s">
        <v>343</v>
      </c>
      <c r="AT418" t="s">
        <v>220</v>
      </c>
      <c r="AU418" t="s">
        <v>233</v>
      </c>
      <c r="AV418" t="s">
        <v>2111</v>
      </c>
      <c r="AW418" t="s">
        <v>219</v>
      </c>
      <c r="AX418" t="s">
        <v>1703</v>
      </c>
      <c r="AY418" t="s">
        <v>219</v>
      </c>
      <c r="AZ418" t="s">
        <v>219</v>
      </c>
      <c r="BA418" t="s">
        <v>219</v>
      </c>
      <c r="BB418" t="s">
        <v>219</v>
      </c>
      <c r="BC418" t="s">
        <v>234</v>
      </c>
      <c r="BD418" s="12" t="s">
        <v>1297</v>
      </c>
      <c r="BE418" t="s">
        <v>267</v>
      </c>
      <c r="BF418" t="s">
        <v>1297</v>
      </c>
      <c r="BG418" t="s">
        <v>1297</v>
      </c>
      <c r="BH418" t="s">
        <v>236</v>
      </c>
      <c r="BI418" t="s">
        <v>237</v>
      </c>
      <c r="BJ418" t="s">
        <v>346</v>
      </c>
      <c r="BK418" t="s">
        <v>1297</v>
      </c>
      <c r="BL418" t="s">
        <v>229</v>
      </c>
      <c r="BM418" t="s">
        <v>219</v>
      </c>
      <c r="BN418" t="s">
        <v>239</v>
      </c>
      <c r="BO418" t="s">
        <v>219</v>
      </c>
      <c r="BP418" t="s">
        <v>219</v>
      </c>
      <c r="BQ418" t="s">
        <v>1297</v>
      </c>
      <c r="BR418" t="s">
        <v>296</v>
      </c>
      <c r="BS418" t="s">
        <v>1703</v>
      </c>
      <c r="BT418" t="s">
        <v>1703</v>
      </c>
      <c r="BU418" t="s">
        <v>219</v>
      </c>
      <c r="BV418" t="s">
        <v>241</v>
      </c>
      <c r="BW418" t="s">
        <v>220</v>
      </c>
      <c r="BX418" t="s">
        <v>219</v>
      </c>
      <c r="BY418">
        <v>800384871188</v>
      </c>
      <c r="BZ418" t="s">
        <v>242</v>
      </c>
      <c r="CA418" t="s">
        <v>1703</v>
      </c>
      <c r="CB418" s="14">
        <v>45177.246585763904</v>
      </c>
      <c r="CC418" t="s">
        <v>1703</v>
      </c>
      <c r="CD418" t="s">
        <v>1703</v>
      </c>
      <c r="CE418">
        <f>IFERROR(VLOOKUP(Table2[[#This Row],[Overall Rep Satisfaction]],$CS$2:$CV$21,2,FALSE),"")</f>
        <v>1</v>
      </c>
      <c r="CF418">
        <f>IFERROR(VLOOKUP(Table2[[#This Row],[Overall Rep Satisfaction]],$CS$2:$CV$21,3,FALSE),"")</f>
        <v>0</v>
      </c>
      <c r="CG418">
        <f>IFERROR(VLOOKUP(Table2[[#This Row],[Overall Rep Satisfaction]],$CS$2:$CV$21,4,FALSE),"")</f>
        <v>0</v>
      </c>
      <c r="CH418">
        <f>IFERROR(SUM(Table2[[#This Row],[Promoter]:[Detractor]],),"")</f>
        <v>1</v>
      </c>
      <c r="CI418" t="str">
        <f>TEXT(MONTH(Table2[[#This Row],[Survey Date]]),"##")&amp;" - "&amp;TEXT(Table2[[#This Row],[Survey Date]],"MMMM")</f>
        <v>9 - September</v>
      </c>
      <c r="CJ418" t="str">
        <f>TEXT(Table2[[#This Row],[Survey Date]],"DD-MMMM")</f>
        <v>07-September</v>
      </c>
      <c r="CK418" t="str">
        <f>"WK "&amp;WEEKNUM(Table2[[#This Row],[Survey Date]],1)</f>
        <v>WK 36</v>
      </c>
      <c r="CL418" t="str">
        <f>VLOOKUP(Table2[[#This Row],[ATTUID]],Roster!C:F,4,FALSE)</f>
        <v>Super 12</v>
      </c>
      <c r="CM418" t="str">
        <f>VLOOKUP(Table2[[#This Row],[ATTUID]],Roster!C:J,8,FALSE)</f>
        <v>agent 125</v>
      </c>
      <c r="CN418" t="str">
        <f>VLOOKUP(Table2[[#This Row],[ATTUID]],Roster!C:X,22,FALSE)</f>
        <v>Wave 30</v>
      </c>
      <c r="CO418">
        <f>IF(Table2[[#This Row],[Request Resolved]]="Yes",1,0)</f>
        <v>1</v>
      </c>
      <c r="CP418">
        <f>IF(Table2[[#This Row],[Request Resolved]]="No",1,0)</f>
        <v>0</v>
      </c>
    </row>
    <row r="419" spans="1:94" x14ac:dyDescent="0.25">
      <c r="A419" s="35">
        <v>50206</v>
      </c>
      <c r="B419" s="12" t="s">
        <v>1297</v>
      </c>
      <c r="C419" s="12" t="s">
        <v>1297</v>
      </c>
      <c r="D419" s="12" t="s">
        <v>1297</v>
      </c>
      <c r="E419" t="s">
        <v>1247</v>
      </c>
      <c r="F419" t="s">
        <v>1416</v>
      </c>
      <c r="G419" s="35">
        <v>293251</v>
      </c>
      <c r="H419" t="s">
        <v>219</v>
      </c>
      <c r="I419" s="35">
        <v>231578</v>
      </c>
      <c r="J419" t="s">
        <v>219</v>
      </c>
      <c r="K419" s="14">
        <v>45176.488888888904</v>
      </c>
      <c r="L419" s="14">
        <v>45175.775000000001</v>
      </c>
      <c r="M419" s="15" t="s">
        <v>220</v>
      </c>
      <c r="N419" s="15" t="s">
        <v>220</v>
      </c>
      <c r="O419" s="15" t="s">
        <v>220</v>
      </c>
      <c r="P419" s="15" t="s">
        <v>334</v>
      </c>
      <c r="Q419" s="15" t="s">
        <v>219</v>
      </c>
      <c r="R419" s="15" t="s">
        <v>219</v>
      </c>
      <c r="S419" s="15" t="s">
        <v>255</v>
      </c>
      <c r="T419" s="15" t="s">
        <v>221</v>
      </c>
      <c r="U419" s="15" t="s">
        <v>219</v>
      </c>
      <c r="V419" t="s">
        <v>309</v>
      </c>
      <c r="W419" t="s">
        <v>257</v>
      </c>
      <c r="X419" t="s">
        <v>309</v>
      </c>
      <c r="Y419" t="s">
        <v>257</v>
      </c>
      <c r="Z419" t="s">
        <v>226</v>
      </c>
      <c r="AA419" t="s">
        <v>219</v>
      </c>
      <c r="AB419" t="s">
        <v>226</v>
      </c>
      <c r="AC419" t="s">
        <v>219</v>
      </c>
      <c r="AD419" s="12" t="s">
        <v>1297</v>
      </c>
      <c r="AE419" t="s">
        <v>227</v>
      </c>
      <c r="AF419" s="12" t="s">
        <v>1297</v>
      </c>
      <c r="AG419" t="s">
        <v>1703</v>
      </c>
      <c r="AH419" t="s">
        <v>228</v>
      </c>
      <c r="AI419" s="12" t="s">
        <v>1297</v>
      </c>
      <c r="AJ419" s="12" t="s">
        <v>1297</v>
      </c>
      <c r="AK419" s="12" t="s">
        <v>1297</v>
      </c>
      <c r="AL419" s="12" t="s">
        <v>1297</v>
      </c>
      <c r="AM419" s="12" t="s">
        <v>1297</v>
      </c>
      <c r="AN419" t="s">
        <v>219</v>
      </c>
      <c r="AO419" t="s">
        <v>219</v>
      </c>
      <c r="AP419" t="s">
        <v>229</v>
      </c>
      <c r="AQ419" t="s">
        <v>230</v>
      </c>
      <c r="AR419" t="s">
        <v>273</v>
      </c>
      <c r="AS419" t="s">
        <v>370</v>
      </c>
      <c r="AT419" t="s">
        <v>220</v>
      </c>
      <c r="AU419" t="s">
        <v>233</v>
      </c>
      <c r="AV419" t="s">
        <v>2112</v>
      </c>
      <c r="AW419" t="s">
        <v>2368</v>
      </c>
      <c r="AX419" t="s">
        <v>1703</v>
      </c>
      <c r="AY419" t="s">
        <v>219</v>
      </c>
      <c r="AZ419" t="s">
        <v>219</v>
      </c>
      <c r="BA419" t="s">
        <v>219</v>
      </c>
      <c r="BB419" t="s">
        <v>219</v>
      </c>
      <c r="BC419" t="s">
        <v>234</v>
      </c>
      <c r="BD419" s="12" t="s">
        <v>1297</v>
      </c>
      <c r="BE419" t="s">
        <v>267</v>
      </c>
      <c r="BF419" t="s">
        <v>1297</v>
      </c>
      <c r="BG419" t="s">
        <v>1297</v>
      </c>
      <c r="BH419" t="s">
        <v>300</v>
      </c>
      <c r="BI419" t="s">
        <v>471</v>
      </c>
      <c r="BJ419" t="s">
        <v>353</v>
      </c>
      <c r="BK419" t="s">
        <v>1297</v>
      </c>
      <c r="BL419" t="s">
        <v>229</v>
      </c>
      <c r="BM419" t="s">
        <v>219</v>
      </c>
      <c r="BN419" t="s">
        <v>472</v>
      </c>
      <c r="BO419" t="s">
        <v>219</v>
      </c>
      <c r="BP419" t="s">
        <v>219</v>
      </c>
      <c r="BQ419" t="s">
        <v>1297</v>
      </c>
      <c r="BR419" t="s">
        <v>296</v>
      </c>
      <c r="BS419" t="s">
        <v>1703</v>
      </c>
      <c r="BT419" t="s">
        <v>1703</v>
      </c>
      <c r="BU419" t="s">
        <v>219</v>
      </c>
      <c r="BV419" t="s">
        <v>241</v>
      </c>
      <c r="BW419" t="s">
        <v>220</v>
      </c>
      <c r="BX419" t="s">
        <v>219</v>
      </c>
      <c r="BY419">
        <v>790528234850</v>
      </c>
      <c r="BZ419" t="s">
        <v>242</v>
      </c>
      <c r="CA419" t="s">
        <v>1703</v>
      </c>
      <c r="CB419" s="14">
        <v>45178.247037847199</v>
      </c>
      <c r="CC419" t="s">
        <v>1703</v>
      </c>
      <c r="CD419" t="s">
        <v>1703</v>
      </c>
      <c r="CE419">
        <f>IFERROR(VLOOKUP(Table2[[#This Row],[Overall Rep Satisfaction]],$CS$2:$CV$21,2,FALSE),"")</f>
        <v>0</v>
      </c>
      <c r="CF419">
        <f>IFERROR(VLOOKUP(Table2[[#This Row],[Overall Rep Satisfaction]],$CS$2:$CV$21,3,FALSE),"")</f>
        <v>1</v>
      </c>
      <c r="CG419">
        <f>IFERROR(VLOOKUP(Table2[[#This Row],[Overall Rep Satisfaction]],$CS$2:$CV$21,4,FALSE),"")</f>
        <v>0</v>
      </c>
      <c r="CH419">
        <f>IFERROR(SUM(Table2[[#This Row],[Promoter]:[Detractor]],),"")</f>
        <v>1</v>
      </c>
      <c r="CI419" t="str">
        <f>TEXT(MONTH(Table2[[#This Row],[Survey Date]]),"##")&amp;" - "&amp;TEXT(Table2[[#This Row],[Survey Date]],"MMMM")</f>
        <v>9 - September</v>
      </c>
      <c r="CJ419" t="str">
        <f>TEXT(Table2[[#This Row],[Survey Date]],"DD-MMMM")</f>
        <v>07-September</v>
      </c>
      <c r="CK419" t="str">
        <f>"WK "&amp;WEEKNUM(Table2[[#This Row],[Survey Date]],1)</f>
        <v>WK 36</v>
      </c>
      <c r="CL419" t="str">
        <f>VLOOKUP(Table2[[#This Row],[ATTUID]],Roster!C:F,4,FALSE)</f>
        <v>Super 12</v>
      </c>
      <c r="CM419" t="str">
        <f>VLOOKUP(Table2[[#This Row],[ATTUID]],Roster!C:J,8,FALSE)</f>
        <v>agent 119</v>
      </c>
      <c r="CN419" t="str">
        <f>VLOOKUP(Table2[[#This Row],[ATTUID]],Roster!C:X,22,FALSE)</f>
        <v>Wave 30</v>
      </c>
      <c r="CO419">
        <f>IF(Table2[[#This Row],[Request Resolved]]="Yes",1,0)</f>
        <v>1</v>
      </c>
      <c r="CP419">
        <f>IF(Table2[[#This Row],[Request Resolved]]="No",1,0)</f>
        <v>0</v>
      </c>
    </row>
    <row r="420" spans="1:94" ht="30" x14ac:dyDescent="0.25">
      <c r="A420" s="35">
        <v>361206</v>
      </c>
      <c r="B420" s="12" t="s">
        <v>1297</v>
      </c>
      <c r="C420" s="12" t="s">
        <v>1297</v>
      </c>
      <c r="D420" s="12" t="s">
        <v>1297</v>
      </c>
      <c r="E420" t="s">
        <v>1262</v>
      </c>
      <c r="F420" t="s">
        <v>1433</v>
      </c>
      <c r="G420" s="35">
        <v>201785</v>
      </c>
      <c r="H420" t="s">
        <v>219</v>
      </c>
      <c r="I420" s="35">
        <v>934276</v>
      </c>
      <c r="J420" t="s">
        <v>219</v>
      </c>
      <c r="K420" s="14">
        <v>45176.489583333299</v>
      </c>
      <c r="L420" s="14">
        <v>45175.490277777797</v>
      </c>
      <c r="M420" s="15" t="s">
        <v>220</v>
      </c>
      <c r="N420" s="15" t="s">
        <v>229</v>
      </c>
      <c r="O420" s="15" t="s">
        <v>220</v>
      </c>
      <c r="P420" s="15" t="s">
        <v>244</v>
      </c>
      <c r="Q420" s="15" t="s">
        <v>867</v>
      </c>
      <c r="R420" s="15" t="s">
        <v>219</v>
      </c>
      <c r="S420" s="15" t="s">
        <v>325</v>
      </c>
      <c r="T420" s="15" t="s">
        <v>316</v>
      </c>
      <c r="U420" s="15" t="s">
        <v>219</v>
      </c>
      <c r="V420" t="s">
        <v>246</v>
      </c>
      <c r="W420" t="s">
        <v>280</v>
      </c>
      <c r="X420" t="s">
        <v>246</v>
      </c>
      <c r="Y420" t="s">
        <v>280</v>
      </c>
      <c r="Z420" t="s">
        <v>317</v>
      </c>
      <c r="AA420" t="s">
        <v>219</v>
      </c>
      <c r="AB420" t="s">
        <v>317</v>
      </c>
      <c r="AC420" t="s">
        <v>219</v>
      </c>
      <c r="AD420" s="12" t="s">
        <v>1297</v>
      </c>
      <c r="AE420" t="s">
        <v>227</v>
      </c>
      <c r="AF420" s="12" t="s">
        <v>1297</v>
      </c>
      <c r="AG420" t="s">
        <v>1703</v>
      </c>
      <c r="AH420" t="s">
        <v>228</v>
      </c>
      <c r="AI420" s="12" t="s">
        <v>1297</v>
      </c>
      <c r="AJ420" s="12" t="s">
        <v>1297</v>
      </c>
      <c r="AK420" s="12" t="s">
        <v>1297</v>
      </c>
      <c r="AL420" s="12" t="s">
        <v>1297</v>
      </c>
      <c r="AM420" s="12" t="s">
        <v>1297</v>
      </c>
      <c r="AN420" t="s">
        <v>219</v>
      </c>
      <c r="AO420" t="s">
        <v>219</v>
      </c>
      <c r="AP420" t="s">
        <v>229</v>
      </c>
      <c r="AQ420" t="s">
        <v>230</v>
      </c>
      <c r="AR420" t="s">
        <v>231</v>
      </c>
      <c r="AS420" t="s">
        <v>374</v>
      </c>
      <c r="AT420" t="s">
        <v>220</v>
      </c>
      <c r="AU420" t="s">
        <v>233</v>
      </c>
      <c r="AV420" t="s">
        <v>2068</v>
      </c>
      <c r="AW420" t="s">
        <v>2368</v>
      </c>
      <c r="AX420" t="s">
        <v>1703</v>
      </c>
      <c r="AY420" t="s">
        <v>219</v>
      </c>
      <c r="AZ420" t="s">
        <v>219</v>
      </c>
      <c r="BA420" t="s">
        <v>219</v>
      </c>
      <c r="BB420" t="s">
        <v>219</v>
      </c>
      <c r="BC420" t="s">
        <v>234</v>
      </c>
      <c r="BD420" s="12" t="s">
        <v>1297</v>
      </c>
      <c r="BE420" t="s">
        <v>267</v>
      </c>
      <c r="BF420" t="s">
        <v>1297</v>
      </c>
      <c r="BG420" t="s">
        <v>1297</v>
      </c>
      <c r="BH420" t="s">
        <v>543</v>
      </c>
      <c r="BI420" t="s">
        <v>607</v>
      </c>
      <c r="BJ420" t="s">
        <v>376</v>
      </c>
      <c r="BK420" t="s">
        <v>1297</v>
      </c>
      <c r="BL420" t="s">
        <v>229</v>
      </c>
      <c r="BM420" t="s">
        <v>219</v>
      </c>
      <c r="BN420" t="s">
        <v>608</v>
      </c>
      <c r="BO420" t="s">
        <v>219</v>
      </c>
      <c r="BP420" t="s">
        <v>219</v>
      </c>
      <c r="BQ420" t="s">
        <v>1297</v>
      </c>
      <c r="BR420" t="s">
        <v>253</v>
      </c>
      <c r="BS420" t="s">
        <v>1703</v>
      </c>
      <c r="BT420" t="s">
        <v>1703</v>
      </c>
      <c r="BU420" t="s">
        <v>219</v>
      </c>
      <c r="BV420" t="s">
        <v>241</v>
      </c>
      <c r="BW420" t="s">
        <v>220</v>
      </c>
      <c r="BX420" t="s">
        <v>219</v>
      </c>
      <c r="BY420">
        <v>800037761498</v>
      </c>
      <c r="BZ420" t="s">
        <v>242</v>
      </c>
      <c r="CA420" t="s">
        <v>1703</v>
      </c>
      <c r="CB420" s="14">
        <v>45177.246585763904</v>
      </c>
      <c r="CC420" t="s">
        <v>1703</v>
      </c>
      <c r="CD420" t="s">
        <v>1703</v>
      </c>
      <c r="CE420">
        <f>IFERROR(VLOOKUP(Table2[[#This Row],[Overall Rep Satisfaction]],$CS$2:$CV$21,2,FALSE),"")</f>
        <v>0</v>
      </c>
      <c r="CF420">
        <f>IFERROR(VLOOKUP(Table2[[#This Row],[Overall Rep Satisfaction]],$CS$2:$CV$21,3,FALSE),"")</f>
        <v>0</v>
      </c>
      <c r="CG420">
        <f>IFERROR(VLOOKUP(Table2[[#This Row],[Overall Rep Satisfaction]],$CS$2:$CV$21,4,FALSE),"")</f>
        <v>1</v>
      </c>
      <c r="CH420">
        <f>IFERROR(SUM(Table2[[#This Row],[Promoter]:[Detractor]],),"")</f>
        <v>1</v>
      </c>
      <c r="CI420" t="str">
        <f>TEXT(MONTH(Table2[[#This Row],[Survey Date]]),"##")&amp;" - "&amp;TEXT(Table2[[#This Row],[Survey Date]],"MMMM")</f>
        <v>9 - September</v>
      </c>
      <c r="CJ420" t="str">
        <f>TEXT(Table2[[#This Row],[Survey Date]],"DD-MMMM")</f>
        <v>07-September</v>
      </c>
      <c r="CK420" t="str">
        <f>"WK "&amp;WEEKNUM(Table2[[#This Row],[Survey Date]],1)</f>
        <v>WK 36</v>
      </c>
      <c r="CL420" t="str">
        <f>VLOOKUP(Table2[[#This Row],[ATTUID]],Roster!C:F,4,FALSE)</f>
        <v>Super 3</v>
      </c>
      <c r="CM420" t="str">
        <f>VLOOKUP(Table2[[#This Row],[ATTUID]],Roster!C:J,8,FALSE)</f>
        <v>agent 136</v>
      </c>
      <c r="CN420" t="str">
        <f>VLOOKUP(Table2[[#This Row],[ATTUID]],Roster!C:X,22,FALSE)</f>
        <v>Wave 31</v>
      </c>
      <c r="CO420">
        <f>IF(Table2[[#This Row],[Request Resolved]]="Yes",1,0)</f>
        <v>0</v>
      </c>
      <c r="CP420">
        <f>IF(Table2[[#This Row],[Request Resolved]]="No",1,0)</f>
        <v>1</v>
      </c>
    </row>
    <row r="421" spans="1:94" x14ac:dyDescent="0.25">
      <c r="A421" s="35">
        <v>358206</v>
      </c>
      <c r="B421" s="12" t="s">
        <v>1297</v>
      </c>
      <c r="C421" s="12" t="s">
        <v>1297</v>
      </c>
      <c r="D421" s="12" t="s">
        <v>1297</v>
      </c>
      <c r="E421" t="s">
        <v>1280</v>
      </c>
      <c r="F421" t="s">
        <v>1455</v>
      </c>
      <c r="G421" s="35">
        <v>995318</v>
      </c>
      <c r="H421" t="s">
        <v>219</v>
      </c>
      <c r="I421" s="35">
        <v>202578</v>
      </c>
      <c r="J421" t="s">
        <v>219</v>
      </c>
      <c r="K421" s="14">
        <v>45176.493750000001</v>
      </c>
      <c r="L421" s="14">
        <v>45175.568055555603</v>
      </c>
      <c r="M421" s="15" t="s">
        <v>220</v>
      </c>
      <c r="N421" s="15" t="s">
        <v>220</v>
      </c>
      <c r="O421" s="15" t="s">
        <v>220</v>
      </c>
      <c r="P421" s="15" t="s">
        <v>334</v>
      </c>
      <c r="Q421" s="15" t="s">
        <v>868</v>
      </c>
      <c r="R421" s="15" t="s">
        <v>219</v>
      </c>
      <c r="S421" s="15" t="s">
        <v>291</v>
      </c>
      <c r="T421" s="15" t="s">
        <v>221</v>
      </c>
      <c r="U421" s="15" t="s">
        <v>219</v>
      </c>
      <c r="V421" t="s">
        <v>309</v>
      </c>
      <c r="W421" t="s">
        <v>293</v>
      </c>
      <c r="X421" t="s">
        <v>309</v>
      </c>
      <c r="Y421" t="s">
        <v>293</v>
      </c>
      <c r="Z421" t="s">
        <v>226</v>
      </c>
      <c r="AA421" t="s">
        <v>219</v>
      </c>
      <c r="AB421" t="s">
        <v>226</v>
      </c>
      <c r="AC421" t="s">
        <v>219</v>
      </c>
      <c r="AD421" s="12" t="s">
        <v>1297</v>
      </c>
      <c r="AE421" t="s">
        <v>227</v>
      </c>
      <c r="AF421" s="12" t="s">
        <v>1297</v>
      </c>
      <c r="AG421" t="s">
        <v>1703</v>
      </c>
      <c r="AH421" t="s">
        <v>228</v>
      </c>
      <c r="AI421" s="12" t="s">
        <v>1297</v>
      </c>
      <c r="AJ421" s="12" t="s">
        <v>1297</v>
      </c>
      <c r="AK421" s="12" t="s">
        <v>1297</v>
      </c>
      <c r="AL421" s="12" t="s">
        <v>1297</v>
      </c>
      <c r="AM421" s="12" t="s">
        <v>1297</v>
      </c>
      <c r="AN421" t="s">
        <v>219</v>
      </c>
      <c r="AO421" t="s">
        <v>219</v>
      </c>
      <c r="AP421" t="s">
        <v>229</v>
      </c>
      <c r="AQ421" t="s">
        <v>230</v>
      </c>
      <c r="AR421" t="s">
        <v>273</v>
      </c>
      <c r="AS421" t="s">
        <v>352</v>
      </c>
      <c r="AT421" t="s">
        <v>220</v>
      </c>
      <c r="AU421" t="s">
        <v>233</v>
      </c>
      <c r="AV421" t="s">
        <v>2113</v>
      </c>
      <c r="AW421" t="s">
        <v>219</v>
      </c>
      <c r="AX421" t="s">
        <v>1703</v>
      </c>
      <c r="AY421" t="s">
        <v>219</v>
      </c>
      <c r="AZ421" t="s">
        <v>219</v>
      </c>
      <c r="BA421" t="s">
        <v>219</v>
      </c>
      <c r="BB421" t="s">
        <v>219</v>
      </c>
      <c r="BC421" t="s">
        <v>234</v>
      </c>
      <c r="BD421" s="12" t="s">
        <v>1297</v>
      </c>
      <c r="BE421" t="s">
        <v>304</v>
      </c>
      <c r="BF421" t="s">
        <v>1297</v>
      </c>
      <c r="BG421" t="s">
        <v>1297</v>
      </c>
      <c r="BH421" t="s">
        <v>300</v>
      </c>
      <c r="BI421" t="s">
        <v>301</v>
      </c>
      <c r="BJ421" t="s">
        <v>353</v>
      </c>
      <c r="BK421" t="s">
        <v>1297</v>
      </c>
      <c r="BL421" t="s">
        <v>229</v>
      </c>
      <c r="BM421" t="s">
        <v>219</v>
      </c>
      <c r="BN421" t="s">
        <v>537</v>
      </c>
      <c r="BO421" t="s">
        <v>219</v>
      </c>
      <c r="BP421" t="s">
        <v>219</v>
      </c>
      <c r="BQ421" t="s">
        <v>1297</v>
      </c>
      <c r="BR421" t="s">
        <v>240</v>
      </c>
      <c r="BS421" t="s">
        <v>1703</v>
      </c>
      <c r="BT421" t="s">
        <v>1703</v>
      </c>
      <c r="BU421" t="s">
        <v>219</v>
      </c>
      <c r="BV421" t="s">
        <v>241</v>
      </c>
      <c r="BW421" t="s">
        <v>220</v>
      </c>
      <c r="BX421" t="s">
        <v>219</v>
      </c>
      <c r="BY421">
        <v>800813939702</v>
      </c>
      <c r="BZ421" t="s">
        <v>242</v>
      </c>
      <c r="CA421" t="s">
        <v>1703</v>
      </c>
      <c r="CB421" s="14">
        <v>45177.246585763904</v>
      </c>
      <c r="CC421" t="s">
        <v>1703</v>
      </c>
      <c r="CD421" t="s">
        <v>1703</v>
      </c>
      <c r="CE421">
        <f>IFERROR(VLOOKUP(Table2[[#This Row],[Overall Rep Satisfaction]],$CS$2:$CV$21,2,FALSE),"")</f>
        <v>1</v>
      </c>
      <c r="CF421">
        <f>IFERROR(VLOOKUP(Table2[[#This Row],[Overall Rep Satisfaction]],$CS$2:$CV$21,3,FALSE),"")</f>
        <v>0</v>
      </c>
      <c r="CG421">
        <f>IFERROR(VLOOKUP(Table2[[#This Row],[Overall Rep Satisfaction]],$CS$2:$CV$21,4,FALSE),"")</f>
        <v>0</v>
      </c>
      <c r="CH421">
        <f>IFERROR(SUM(Table2[[#This Row],[Promoter]:[Detractor]],),"")</f>
        <v>1</v>
      </c>
      <c r="CI421" t="str">
        <f>TEXT(MONTH(Table2[[#This Row],[Survey Date]]),"##")&amp;" - "&amp;TEXT(Table2[[#This Row],[Survey Date]],"MMMM")</f>
        <v>9 - September</v>
      </c>
      <c r="CJ421" t="str">
        <f>TEXT(Table2[[#This Row],[Survey Date]],"DD-MMMM")</f>
        <v>07-September</v>
      </c>
      <c r="CK421" t="str">
        <f>"WK "&amp;WEEKNUM(Table2[[#This Row],[Survey Date]],1)</f>
        <v>WK 36</v>
      </c>
      <c r="CL421" t="str">
        <f>VLOOKUP(Table2[[#This Row],[ATTUID]],Roster!C:F,4,FALSE)</f>
        <v>Super 9</v>
      </c>
      <c r="CM421" t="str">
        <f>VLOOKUP(Table2[[#This Row],[ATTUID]],Roster!C:J,8,FALSE)</f>
        <v>agent 158</v>
      </c>
      <c r="CN421" t="str">
        <f>VLOOKUP(Table2[[#This Row],[ATTUID]],Roster!C:X,22,FALSE)</f>
        <v>Wave 9</v>
      </c>
      <c r="CO421">
        <f>IF(Table2[[#This Row],[Request Resolved]]="Yes",1,0)</f>
        <v>1</v>
      </c>
      <c r="CP421">
        <f>IF(Table2[[#This Row],[Request Resolved]]="No",1,0)</f>
        <v>0</v>
      </c>
    </row>
    <row r="422" spans="1:94" x14ac:dyDescent="0.25">
      <c r="A422" s="35">
        <v>65206</v>
      </c>
      <c r="B422" s="12" t="s">
        <v>1297</v>
      </c>
      <c r="C422" s="12" t="s">
        <v>1297</v>
      </c>
      <c r="D422" s="12" t="s">
        <v>1297</v>
      </c>
      <c r="E422" t="s">
        <v>1249</v>
      </c>
      <c r="F422" t="s">
        <v>1419</v>
      </c>
      <c r="G422" s="35">
        <v>111321</v>
      </c>
      <c r="H422" t="s">
        <v>219</v>
      </c>
      <c r="I422" s="35">
        <v>594523</v>
      </c>
      <c r="J422" t="s">
        <v>219</v>
      </c>
      <c r="K422" s="14">
        <v>45176.496527777803</v>
      </c>
      <c r="L422" s="14">
        <v>45175.681250000001</v>
      </c>
      <c r="M422" s="15" t="s">
        <v>220</v>
      </c>
      <c r="N422" s="15" t="s">
        <v>229</v>
      </c>
      <c r="O422" s="15" t="s">
        <v>220</v>
      </c>
      <c r="P422" s="15" t="s">
        <v>223</v>
      </c>
      <c r="Q422" s="15" t="s">
        <v>869</v>
      </c>
      <c r="R422" s="15" t="s">
        <v>219</v>
      </c>
      <c r="S422" s="15" t="s">
        <v>223</v>
      </c>
      <c r="T422" s="15" t="s">
        <v>316</v>
      </c>
      <c r="U422" s="15" t="s">
        <v>219</v>
      </c>
      <c r="V422" t="s">
        <v>265</v>
      </c>
      <c r="W422" t="s">
        <v>225</v>
      </c>
      <c r="X422" t="s">
        <v>265</v>
      </c>
      <c r="Y422" t="s">
        <v>225</v>
      </c>
      <c r="Z422" t="s">
        <v>317</v>
      </c>
      <c r="AA422" t="s">
        <v>219</v>
      </c>
      <c r="AB422" t="s">
        <v>317</v>
      </c>
      <c r="AC422" t="s">
        <v>219</v>
      </c>
      <c r="AD422" s="12" t="s">
        <v>1297</v>
      </c>
      <c r="AE422" t="s">
        <v>227</v>
      </c>
      <c r="AF422" s="12" t="s">
        <v>1297</v>
      </c>
      <c r="AG422" t="s">
        <v>1703</v>
      </c>
      <c r="AH422" t="s">
        <v>228</v>
      </c>
      <c r="AI422" s="12" t="s">
        <v>1297</v>
      </c>
      <c r="AJ422" s="12" t="s">
        <v>1297</v>
      </c>
      <c r="AK422" s="12" t="s">
        <v>1297</v>
      </c>
      <c r="AL422" s="12" t="s">
        <v>1297</v>
      </c>
      <c r="AM422" s="12" t="s">
        <v>1297</v>
      </c>
      <c r="AN422" t="s">
        <v>219</v>
      </c>
      <c r="AO422" t="s">
        <v>219</v>
      </c>
      <c r="AP422" t="s">
        <v>229</v>
      </c>
      <c r="AQ422" t="s">
        <v>230</v>
      </c>
      <c r="AR422" t="s">
        <v>273</v>
      </c>
      <c r="AS422" t="s">
        <v>294</v>
      </c>
      <c r="AT422" t="s">
        <v>220</v>
      </c>
      <c r="AU422" t="s">
        <v>233</v>
      </c>
      <c r="AV422" t="s">
        <v>2114</v>
      </c>
      <c r="AW422" t="s">
        <v>219</v>
      </c>
      <c r="AX422" t="s">
        <v>1703</v>
      </c>
      <c r="AY422" t="s">
        <v>219</v>
      </c>
      <c r="AZ422" t="s">
        <v>219</v>
      </c>
      <c r="BA422" t="s">
        <v>219</v>
      </c>
      <c r="BB422" t="s">
        <v>219</v>
      </c>
      <c r="BC422" t="s">
        <v>234</v>
      </c>
      <c r="BD422" s="12" t="s">
        <v>1297</v>
      </c>
      <c r="BE422" t="s">
        <v>267</v>
      </c>
      <c r="BF422" t="s">
        <v>1297</v>
      </c>
      <c r="BG422" t="s">
        <v>1297</v>
      </c>
      <c r="BH422" t="s">
        <v>236</v>
      </c>
      <c r="BI422" t="s">
        <v>250</v>
      </c>
      <c r="BJ422" t="s">
        <v>295</v>
      </c>
      <c r="BK422" t="s">
        <v>1297</v>
      </c>
      <c r="BL422" t="s">
        <v>229</v>
      </c>
      <c r="BM422" t="s">
        <v>219</v>
      </c>
      <c r="BN422" t="s">
        <v>252</v>
      </c>
      <c r="BO422" t="s">
        <v>219</v>
      </c>
      <c r="BP422" t="s">
        <v>219</v>
      </c>
      <c r="BQ422" t="s">
        <v>1297</v>
      </c>
      <c r="BR422" t="s">
        <v>296</v>
      </c>
      <c r="BS422" t="s">
        <v>1703</v>
      </c>
      <c r="BT422" t="s">
        <v>1703</v>
      </c>
      <c r="BU422" t="s">
        <v>219</v>
      </c>
      <c r="BV422" t="s">
        <v>241</v>
      </c>
      <c r="BW422" t="s">
        <v>220</v>
      </c>
      <c r="BX422" t="s">
        <v>219</v>
      </c>
      <c r="BY422">
        <v>800259090152</v>
      </c>
      <c r="BZ422" t="s">
        <v>242</v>
      </c>
      <c r="CA422" t="s">
        <v>1703</v>
      </c>
      <c r="CB422" s="14">
        <v>45177.246585763904</v>
      </c>
      <c r="CC422" t="s">
        <v>1703</v>
      </c>
      <c r="CD422" t="s">
        <v>1703</v>
      </c>
      <c r="CE422">
        <f>IFERROR(VLOOKUP(Table2[[#This Row],[Overall Rep Satisfaction]],$CS$2:$CV$21,2,FALSE),"")</f>
        <v>1</v>
      </c>
      <c r="CF422">
        <f>IFERROR(VLOOKUP(Table2[[#This Row],[Overall Rep Satisfaction]],$CS$2:$CV$21,3,FALSE),"")</f>
        <v>0</v>
      </c>
      <c r="CG422">
        <f>IFERROR(VLOOKUP(Table2[[#This Row],[Overall Rep Satisfaction]],$CS$2:$CV$21,4,FALSE),"")</f>
        <v>0</v>
      </c>
      <c r="CH422">
        <f>IFERROR(SUM(Table2[[#This Row],[Promoter]:[Detractor]],),"")</f>
        <v>1</v>
      </c>
      <c r="CI422" t="str">
        <f>TEXT(MONTH(Table2[[#This Row],[Survey Date]]),"##")&amp;" - "&amp;TEXT(Table2[[#This Row],[Survey Date]],"MMMM")</f>
        <v>9 - September</v>
      </c>
      <c r="CJ422" t="str">
        <f>TEXT(Table2[[#This Row],[Survey Date]],"DD-MMMM")</f>
        <v>07-September</v>
      </c>
      <c r="CK422" t="str">
        <f>"WK "&amp;WEEKNUM(Table2[[#This Row],[Survey Date]],1)</f>
        <v>WK 36</v>
      </c>
      <c r="CL422" t="str">
        <f>VLOOKUP(Table2[[#This Row],[ATTUID]],Roster!C:F,4,FALSE)</f>
        <v>Super 12</v>
      </c>
      <c r="CM422" t="str">
        <f>VLOOKUP(Table2[[#This Row],[ATTUID]],Roster!C:J,8,FALSE)</f>
        <v>agent 122</v>
      </c>
      <c r="CN422" t="str">
        <f>VLOOKUP(Table2[[#This Row],[ATTUID]],Roster!C:X,22,FALSE)</f>
        <v>Wave 30</v>
      </c>
      <c r="CO422">
        <f>IF(Table2[[#This Row],[Request Resolved]]="Yes",1,0)</f>
        <v>0</v>
      </c>
      <c r="CP422">
        <f>IF(Table2[[#This Row],[Request Resolved]]="No",1,0)</f>
        <v>1</v>
      </c>
    </row>
    <row r="423" spans="1:94" x14ac:dyDescent="0.25">
      <c r="A423" s="35">
        <v>354206</v>
      </c>
      <c r="B423" s="12" t="s">
        <v>1297</v>
      </c>
      <c r="C423" s="12" t="s">
        <v>1297</v>
      </c>
      <c r="D423" s="12" t="s">
        <v>1297</v>
      </c>
      <c r="E423" t="s">
        <v>1247</v>
      </c>
      <c r="F423" t="s">
        <v>1416</v>
      </c>
      <c r="G423" s="35">
        <v>639601</v>
      </c>
      <c r="H423" t="s">
        <v>219</v>
      </c>
      <c r="I423" s="35">
        <v>388578</v>
      </c>
      <c r="J423" t="s">
        <v>219</v>
      </c>
      <c r="K423" s="14">
        <v>45176.512499999997</v>
      </c>
      <c r="L423" s="14">
        <v>45175.8305555556</v>
      </c>
      <c r="M423" s="15" t="s">
        <v>220</v>
      </c>
      <c r="N423" s="15" t="s">
        <v>220</v>
      </c>
      <c r="O423" s="15" t="s">
        <v>220</v>
      </c>
      <c r="P423" s="15" t="s">
        <v>223</v>
      </c>
      <c r="Q423" s="15" t="s">
        <v>870</v>
      </c>
      <c r="R423" s="15" t="s">
        <v>219</v>
      </c>
      <c r="S423" s="15" t="s">
        <v>223</v>
      </c>
      <c r="T423" s="15" t="s">
        <v>221</v>
      </c>
      <c r="U423" s="15" t="s">
        <v>219</v>
      </c>
      <c r="V423" t="s">
        <v>265</v>
      </c>
      <c r="W423" t="s">
        <v>225</v>
      </c>
      <c r="X423" t="s">
        <v>265</v>
      </c>
      <c r="Y423" t="s">
        <v>225</v>
      </c>
      <c r="Z423" t="s">
        <v>226</v>
      </c>
      <c r="AA423" t="s">
        <v>219</v>
      </c>
      <c r="AB423" t="s">
        <v>226</v>
      </c>
      <c r="AC423" t="s">
        <v>219</v>
      </c>
      <c r="AD423" s="12" t="s">
        <v>1297</v>
      </c>
      <c r="AE423" t="s">
        <v>227</v>
      </c>
      <c r="AF423" s="12" t="s">
        <v>1297</v>
      </c>
      <c r="AG423" t="s">
        <v>1703</v>
      </c>
      <c r="AH423" t="s">
        <v>228</v>
      </c>
      <c r="AI423" s="12" t="s">
        <v>1297</v>
      </c>
      <c r="AJ423" s="12" t="s">
        <v>1297</v>
      </c>
      <c r="AK423" s="12" t="s">
        <v>1297</v>
      </c>
      <c r="AL423" s="12" t="s">
        <v>1297</v>
      </c>
      <c r="AM423" s="12" t="s">
        <v>1297</v>
      </c>
      <c r="AN423" t="s">
        <v>219</v>
      </c>
      <c r="AO423" t="s">
        <v>219</v>
      </c>
      <c r="AP423" t="s">
        <v>229</v>
      </c>
      <c r="AQ423" t="s">
        <v>230</v>
      </c>
      <c r="AR423" t="s">
        <v>273</v>
      </c>
      <c r="AS423" t="s">
        <v>528</v>
      </c>
      <c r="AT423" t="s">
        <v>220</v>
      </c>
      <c r="AU423" t="s">
        <v>233</v>
      </c>
      <c r="AV423" t="s">
        <v>2115</v>
      </c>
      <c r="AW423" t="s">
        <v>219</v>
      </c>
      <c r="AX423" t="s">
        <v>1703</v>
      </c>
      <c r="AY423" t="s">
        <v>219</v>
      </c>
      <c r="AZ423" t="s">
        <v>219</v>
      </c>
      <c r="BA423" t="s">
        <v>219</v>
      </c>
      <c r="BB423" t="s">
        <v>219</v>
      </c>
      <c r="BC423" t="s">
        <v>234</v>
      </c>
      <c r="BD423" s="12" t="s">
        <v>1297</v>
      </c>
      <c r="BE423" t="s">
        <v>304</v>
      </c>
      <c r="BF423" t="s">
        <v>1297</v>
      </c>
      <c r="BG423" t="s">
        <v>1297</v>
      </c>
      <c r="BH423" t="s">
        <v>305</v>
      </c>
      <c r="BI423" t="s">
        <v>318</v>
      </c>
      <c r="BJ423" t="s">
        <v>353</v>
      </c>
      <c r="BK423" t="s">
        <v>1297</v>
      </c>
      <c r="BL423" t="s">
        <v>229</v>
      </c>
      <c r="BM423" t="s">
        <v>219</v>
      </c>
      <c r="BN423" t="s">
        <v>871</v>
      </c>
      <c r="BO423" t="s">
        <v>219</v>
      </c>
      <c r="BP423" t="s">
        <v>219</v>
      </c>
      <c r="BQ423" t="s">
        <v>1297</v>
      </c>
      <c r="BR423" t="s">
        <v>296</v>
      </c>
      <c r="BS423" t="s">
        <v>1703</v>
      </c>
      <c r="BT423" t="s">
        <v>1703</v>
      </c>
      <c r="BU423" t="s">
        <v>219</v>
      </c>
      <c r="BV423" t="s">
        <v>241</v>
      </c>
      <c r="BW423" t="s">
        <v>220</v>
      </c>
      <c r="BX423" t="s">
        <v>219</v>
      </c>
      <c r="BY423">
        <v>800689239450</v>
      </c>
      <c r="BZ423" t="s">
        <v>242</v>
      </c>
      <c r="CA423" t="s">
        <v>1703</v>
      </c>
      <c r="CB423" s="14">
        <v>45177.246585763904</v>
      </c>
      <c r="CC423" t="s">
        <v>1703</v>
      </c>
      <c r="CD423" t="s">
        <v>1703</v>
      </c>
      <c r="CE423">
        <f>IFERROR(VLOOKUP(Table2[[#This Row],[Overall Rep Satisfaction]],$CS$2:$CV$21,2,FALSE),"")</f>
        <v>1</v>
      </c>
      <c r="CF423">
        <f>IFERROR(VLOOKUP(Table2[[#This Row],[Overall Rep Satisfaction]],$CS$2:$CV$21,3,FALSE),"")</f>
        <v>0</v>
      </c>
      <c r="CG423">
        <f>IFERROR(VLOOKUP(Table2[[#This Row],[Overall Rep Satisfaction]],$CS$2:$CV$21,4,FALSE),"")</f>
        <v>0</v>
      </c>
      <c r="CH423">
        <f>IFERROR(SUM(Table2[[#This Row],[Promoter]:[Detractor]],),"")</f>
        <v>1</v>
      </c>
      <c r="CI423" t="str">
        <f>TEXT(MONTH(Table2[[#This Row],[Survey Date]]),"##")&amp;" - "&amp;TEXT(Table2[[#This Row],[Survey Date]],"MMMM")</f>
        <v>9 - September</v>
      </c>
      <c r="CJ423" t="str">
        <f>TEXT(Table2[[#This Row],[Survey Date]],"DD-MMMM")</f>
        <v>07-September</v>
      </c>
      <c r="CK423" t="str">
        <f>"WK "&amp;WEEKNUM(Table2[[#This Row],[Survey Date]],1)</f>
        <v>WK 36</v>
      </c>
      <c r="CL423" t="str">
        <f>VLOOKUP(Table2[[#This Row],[ATTUID]],Roster!C:F,4,FALSE)</f>
        <v>Super 12</v>
      </c>
      <c r="CM423" t="str">
        <f>VLOOKUP(Table2[[#This Row],[ATTUID]],Roster!C:J,8,FALSE)</f>
        <v>agent 119</v>
      </c>
      <c r="CN423" t="str">
        <f>VLOOKUP(Table2[[#This Row],[ATTUID]],Roster!C:X,22,FALSE)</f>
        <v>Wave 30</v>
      </c>
      <c r="CO423">
        <f>IF(Table2[[#This Row],[Request Resolved]]="Yes",1,0)</f>
        <v>1</v>
      </c>
      <c r="CP423">
        <f>IF(Table2[[#This Row],[Request Resolved]]="No",1,0)</f>
        <v>0</v>
      </c>
    </row>
    <row r="424" spans="1:94" x14ac:dyDescent="0.25">
      <c r="A424" s="35">
        <v>363206</v>
      </c>
      <c r="B424" s="12" t="s">
        <v>1297</v>
      </c>
      <c r="C424" s="12" t="s">
        <v>1297</v>
      </c>
      <c r="D424" s="12" t="s">
        <v>1297</v>
      </c>
      <c r="E424" t="s">
        <v>1181</v>
      </c>
      <c r="F424" t="s">
        <v>1346</v>
      </c>
      <c r="G424" s="35">
        <v>126573</v>
      </c>
      <c r="H424" t="s">
        <v>219</v>
      </c>
      <c r="I424" s="35">
        <v>597383</v>
      </c>
      <c r="J424" t="s">
        <v>219</v>
      </c>
      <c r="K424" s="14">
        <v>45176.513888888898</v>
      </c>
      <c r="L424" s="14">
        <v>45175.779861111099</v>
      </c>
      <c r="M424" s="15" t="s">
        <v>220</v>
      </c>
      <c r="N424" s="15" t="s">
        <v>220</v>
      </c>
      <c r="O424" s="15" t="s">
        <v>220</v>
      </c>
      <c r="P424" s="15" t="s">
        <v>223</v>
      </c>
      <c r="Q424" s="15" t="s">
        <v>685</v>
      </c>
      <c r="R424" s="15" t="s">
        <v>219</v>
      </c>
      <c r="S424" s="15" t="s">
        <v>223</v>
      </c>
      <c r="T424" s="15" t="s">
        <v>221</v>
      </c>
      <c r="U424" s="15" t="s">
        <v>219</v>
      </c>
      <c r="V424" t="s">
        <v>265</v>
      </c>
      <c r="W424" t="s">
        <v>225</v>
      </c>
      <c r="X424" t="s">
        <v>265</v>
      </c>
      <c r="Y424" t="s">
        <v>225</v>
      </c>
      <c r="Z424" t="s">
        <v>226</v>
      </c>
      <c r="AA424" t="s">
        <v>219</v>
      </c>
      <c r="AB424" t="s">
        <v>226</v>
      </c>
      <c r="AC424" t="s">
        <v>219</v>
      </c>
      <c r="AD424" s="12" t="s">
        <v>1297</v>
      </c>
      <c r="AE424" t="s">
        <v>227</v>
      </c>
      <c r="AF424" s="12" t="s">
        <v>1297</v>
      </c>
      <c r="AG424" t="s">
        <v>1703</v>
      </c>
      <c r="AH424" t="s">
        <v>228</v>
      </c>
      <c r="AI424" s="12" t="s">
        <v>1297</v>
      </c>
      <c r="AJ424" s="12" t="s">
        <v>1297</v>
      </c>
      <c r="AK424" s="12" t="s">
        <v>1297</v>
      </c>
      <c r="AL424" s="12" t="s">
        <v>1297</v>
      </c>
      <c r="AM424" s="12" t="s">
        <v>1297</v>
      </c>
      <c r="AN424" t="s">
        <v>219</v>
      </c>
      <c r="AO424" t="s">
        <v>219</v>
      </c>
      <c r="AP424" t="s">
        <v>229</v>
      </c>
      <c r="AQ424" t="s">
        <v>230</v>
      </c>
      <c r="AR424" t="s">
        <v>231</v>
      </c>
      <c r="AS424" t="s">
        <v>403</v>
      </c>
      <c r="AT424" t="s">
        <v>220</v>
      </c>
      <c r="AU424" t="s">
        <v>233</v>
      </c>
      <c r="AV424" t="s">
        <v>2116</v>
      </c>
      <c r="AW424" t="s">
        <v>219</v>
      </c>
      <c r="AX424" t="s">
        <v>1703</v>
      </c>
      <c r="AY424" t="s">
        <v>219</v>
      </c>
      <c r="AZ424" t="s">
        <v>219</v>
      </c>
      <c r="BA424" t="s">
        <v>219</v>
      </c>
      <c r="BB424" t="s">
        <v>219</v>
      </c>
      <c r="BC424" t="s">
        <v>234</v>
      </c>
      <c r="BD424" s="12" t="s">
        <v>1297</v>
      </c>
      <c r="BE424" t="s">
        <v>267</v>
      </c>
      <c r="BF424" t="s">
        <v>1297</v>
      </c>
      <c r="BG424" t="s">
        <v>1297</v>
      </c>
      <c r="BH424" t="s">
        <v>260</v>
      </c>
      <c r="BI424" t="s">
        <v>375</v>
      </c>
      <c r="BJ424" t="s">
        <v>404</v>
      </c>
      <c r="BK424" t="s">
        <v>1297</v>
      </c>
      <c r="BL424" t="s">
        <v>229</v>
      </c>
      <c r="BM424" t="s">
        <v>219</v>
      </c>
      <c r="BN424" t="s">
        <v>377</v>
      </c>
      <c r="BO424" t="s">
        <v>219</v>
      </c>
      <c r="BP424" t="s">
        <v>219</v>
      </c>
      <c r="BQ424" t="s">
        <v>1297</v>
      </c>
      <c r="BR424" t="s">
        <v>240</v>
      </c>
      <c r="BS424" t="s">
        <v>1703</v>
      </c>
      <c r="BT424" t="s">
        <v>1703</v>
      </c>
      <c r="BU424" t="s">
        <v>219</v>
      </c>
      <c r="BV424" t="s">
        <v>241</v>
      </c>
      <c r="BW424" t="s">
        <v>220</v>
      </c>
      <c r="BX424" t="s">
        <v>219</v>
      </c>
      <c r="BY424">
        <v>800528910631</v>
      </c>
      <c r="BZ424" t="s">
        <v>242</v>
      </c>
      <c r="CA424" t="s">
        <v>1703</v>
      </c>
      <c r="CB424" s="14">
        <v>45177.246585763904</v>
      </c>
      <c r="CC424" t="s">
        <v>1703</v>
      </c>
      <c r="CD424" t="s">
        <v>1703</v>
      </c>
      <c r="CE424">
        <f>IFERROR(VLOOKUP(Table2[[#This Row],[Overall Rep Satisfaction]],$CS$2:$CV$21,2,FALSE),"")</f>
        <v>1</v>
      </c>
      <c r="CF424">
        <f>IFERROR(VLOOKUP(Table2[[#This Row],[Overall Rep Satisfaction]],$CS$2:$CV$21,3,FALSE),"")</f>
        <v>0</v>
      </c>
      <c r="CG424">
        <f>IFERROR(VLOOKUP(Table2[[#This Row],[Overall Rep Satisfaction]],$CS$2:$CV$21,4,FALSE),"")</f>
        <v>0</v>
      </c>
      <c r="CH424">
        <f>IFERROR(SUM(Table2[[#This Row],[Promoter]:[Detractor]],),"")</f>
        <v>1</v>
      </c>
      <c r="CI424" t="str">
        <f>TEXT(MONTH(Table2[[#This Row],[Survey Date]]),"##")&amp;" - "&amp;TEXT(Table2[[#This Row],[Survey Date]],"MMMM")</f>
        <v>9 - September</v>
      </c>
      <c r="CJ424" t="str">
        <f>TEXT(Table2[[#This Row],[Survey Date]],"DD-MMMM")</f>
        <v>07-September</v>
      </c>
      <c r="CK424" t="str">
        <f>"WK "&amp;WEEKNUM(Table2[[#This Row],[Survey Date]],1)</f>
        <v>WK 36</v>
      </c>
      <c r="CL424" t="str">
        <f>VLOOKUP(Table2[[#This Row],[ATTUID]],Roster!C:F,4,FALSE)</f>
        <v>Super 4</v>
      </c>
      <c r="CM424" t="str">
        <f>VLOOKUP(Table2[[#This Row],[ATTUID]],Roster!C:J,8,FALSE)</f>
        <v>agent 49</v>
      </c>
      <c r="CN424" t="str">
        <f>VLOOKUP(Table2[[#This Row],[ATTUID]],Roster!C:X,22,FALSE)</f>
        <v>Wave 23</v>
      </c>
      <c r="CO424">
        <f>IF(Table2[[#This Row],[Request Resolved]]="Yes",1,0)</f>
        <v>1</v>
      </c>
      <c r="CP424">
        <f>IF(Table2[[#This Row],[Request Resolved]]="No",1,0)</f>
        <v>0</v>
      </c>
    </row>
    <row r="425" spans="1:94" x14ac:dyDescent="0.25">
      <c r="A425" s="35">
        <v>657206</v>
      </c>
      <c r="B425" s="12" t="s">
        <v>1297</v>
      </c>
      <c r="C425" s="12" t="s">
        <v>1297</v>
      </c>
      <c r="D425" s="12" t="s">
        <v>1297</v>
      </c>
      <c r="E425" t="s">
        <v>1174</v>
      </c>
      <c r="F425" t="s">
        <v>1339</v>
      </c>
      <c r="G425" s="35">
        <v>219406</v>
      </c>
      <c r="H425" t="s">
        <v>219</v>
      </c>
      <c r="I425" s="35">
        <v>743265</v>
      </c>
      <c r="J425" t="s">
        <v>219</v>
      </c>
      <c r="K425" s="14">
        <v>45176.520833333299</v>
      </c>
      <c r="L425" s="14">
        <v>45175.718055555597</v>
      </c>
      <c r="M425" s="15" t="s">
        <v>220</v>
      </c>
      <c r="N425" s="15" t="s">
        <v>220</v>
      </c>
      <c r="O425" s="15" t="s">
        <v>220</v>
      </c>
      <c r="P425" s="15" t="s">
        <v>291</v>
      </c>
      <c r="Q425" s="15" t="s">
        <v>872</v>
      </c>
      <c r="R425" s="15" t="s">
        <v>219</v>
      </c>
      <c r="S425" s="15" t="s">
        <v>223</v>
      </c>
      <c r="T425" s="15" t="s">
        <v>221</v>
      </c>
      <c r="U425" s="15" t="s">
        <v>219</v>
      </c>
      <c r="V425" t="s">
        <v>293</v>
      </c>
      <c r="W425" t="s">
        <v>225</v>
      </c>
      <c r="X425" t="s">
        <v>293</v>
      </c>
      <c r="Y425" t="s">
        <v>225</v>
      </c>
      <c r="Z425" t="s">
        <v>226</v>
      </c>
      <c r="AA425" t="s">
        <v>219</v>
      </c>
      <c r="AB425" t="s">
        <v>226</v>
      </c>
      <c r="AC425" t="s">
        <v>219</v>
      </c>
      <c r="AD425" s="12" t="s">
        <v>1297</v>
      </c>
      <c r="AE425" t="s">
        <v>227</v>
      </c>
      <c r="AF425" s="12" t="s">
        <v>1297</v>
      </c>
      <c r="AG425" t="s">
        <v>1703</v>
      </c>
      <c r="AH425" t="s">
        <v>228</v>
      </c>
      <c r="AI425" s="12" t="s">
        <v>1297</v>
      </c>
      <c r="AJ425" s="12" t="s">
        <v>1297</v>
      </c>
      <c r="AK425" s="12" t="s">
        <v>1297</v>
      </c>
      <c r="AL425" s="12" t="s">
        <v>1297</v>
      </c>
      <c r="AM425" s="12" t="s">
        <v>1297</v>
      </c>
      <c r="AN425" t="s">
        <v>219</v>
      </c>
      <c r="AO425" t="s">
        <v>219</v>
      </c>
      <c r="AP425" t="s">
        <v>229</v>
      </c>
      <c r="AQ425" t="s">
        <v>230</v>
      </c>
      <c r="AR425" t="s">
        <v>247</v>
      </c>
      <c r="AS425" t="s">
        <v>873</v>
      </c>
      <c r="AT425" t="s">
        <v>220</v>
      </c>
      <c r="AU425" t="s">
        <v>233</v>
      </c>
      <c r="AV425" t="s">
        <v>2117</v>
      </c>
      <c r="AW425" t="s">
        <v>219</v>
      </c>
      <c r="AX425" t="s">
        <v>1703</v>
      </c>
      <c r="AY425" t="s">
        <v>219</v>
      </c>
      <c r="AZ425" t="s">
        <v>219</v>
      </c>
      <c r="BA425" t="s">
        <v>219</v>
      </c>
      <c r="BB425" t="s">
        <v>219</v>
      </c>
      <c r="BC425" t="s">
        <v>234</v>
      </c>
      <c r="BD425" s="12" t="s">
        <v>1297</v>
      </c>
      <c r="BE425" t="s">
        <v>304</v>
      </c>
      <c r="BF425" t="s">
        <v>1297</v>
      </c>
      <c r="BG425" t="s">
        <v>1297</v>
      </c>
      <c r="BH425" t="s">
        <v>275</v>
      </c>
      <c r="BI425" t="s">
        <v>349</v>
      </c>
      <c r="BJ425" t="s">
        <v>560</v>
      </c>
      <c r="BK425" t="s">
        <v>1297</v>
      </c>
      <c r="BL425" t="s">
        <v>229</v>
      </c>
      <c r="BM425" t="s">
        <v>219</v>
      </c>
      <c r="BN425" t="s">
        <v>597</v>
      </c>
      <c r="BO425" t="s">
        <v>219</v>
      </c>
      <c r="BP425" t="s">
        <v>219</v>
      </c>
      <c r="BQ425" t="s">
        <v>1297</v>
      </c>
      <c r="BR425" t="s">
        <v>240</v>
      </c>
      <c r="BS425" t="s">
        <v>1703</v>
      </c>
      <c r="BT425" t="s">
        <v>1703</v>
      </c>
      <c r="BU425" t="s">
        <v>219</v>
      </c>
      <c r="BV425" t="s">
        <v>241</v>
      </c>
      <c r="BW425" t="s">
        <v>220</v>
      </c>
      <c r="BX425" t="s">
        <v>219</v>
      </c>
      <c r="BY425">
        <v>800261156057</v>
      </c>
      <c r="BZ425" t="s">
        <v>242</v>
      </c>
      <c r="CA425" t="s">
        <v>1703</v>
      </c>
      <c r="CB425" s="14">
        <v>45177.246585763904</v>
      </c>
      <c r="CC425" t="s">
        <v>1703</v>
      </c>
      <c r="CD425" t="s">
        <v>1703</v>
      </c>
      <c r="CE425">
        <f>IFERROR(VLOOKUP(Table2[[#This Row],[Overall Rep Satisfaction]],$CS$2:$CV$21,2,FALSE),"")</f>
        <v>1</v>
      </c>
      <c r="CF425">
        <f>IFERROR(VLOOKUP(Table2[[#This Row],[Overall Rep Satisfaction]],$CS$2:$CV$21,3,FALSE),"")</f>
        <v>0</v>
      </c>
      <c r="CG425">
        <f>IFERROR(VLOOKUP(Table2[[#This Row],[Overall Rep Satisfaction]],$CS$2:$CV$21,4,FALSE),"")</f>
        <v>0</v>
      </c>
      <c r="CH425">
        <f>IFERROR(SUM(Table2[[#This Row],[Promoter]:[Detractor]],),"")</f>
        <v>1</v>
      </c>
      <c r="CI425" t="str">
        <f>TEXT(MONTH(Table2[[#This Row],[Survey Date]]),"##")&amp;" - "&amp;TEXT(Table2[[#This Row],[Survey Date]],"MMMM")</f>
        <v>9 - September</v>
      </c>
      <c r="CJ425" t="str">
        <f>TEXT(Table2[[#This Row],[Survey Date]],"DD-MMMM")</f>
        <v>07-September</v>
      </c>
      <c r="CK425" t="str">
        <f>"WK "&amp;WEEKNUM(Table2[[#This Row],[Survey Date]],1)</f>
        <v>WK 36</v>
      </c>
      <c r="CL425" t="str">
        <f>VLOOKUP(Table2[[#This Row],[ATTUID]],Roster!C:F,4,FALSE)</f>
        <v>Super 7</v>
      </c>
      <c r="CM425" t="str">
        <f>VLOOKUP(Table2[[#This Row],[ATTUID]],Roster!C:J,8,FALSE)</f>
        <v>agent 42</v>
      </c>
      <c r="CN425" t="str">
        <f>VLOOKUP(Table2[[#This Row],[ATTUID]],Roster!C:X,22,FALSE)</f>
        <v>Wave 21</v>
      </c>
      <c r="CO425">
        <f>IF(Table2[[#This Row],[Request Resolved]]="Yes",1,0)</f>
        <v>1</v>
      </c>
      <c r="CP425">
        <f>IF(Table2[[#This Row],[Request Resolved]]="No",1,0)</f>
        <v>0</v>
      </c>
    </row>
    <row r="426" spans="1:94" x14ac:dyDescent="0.25">
      <c r="A426" s="35">
        <v>303206</v>
      </c>
      <c r="B426" s="12" t="s">
        <v>1297</v>
      </c>
      <c r="C426" s="12" t="s">
        <v>1297</v>
      </c>
      <c r="D426" s="12" t="s">
        <v>1297</v>
      </c>
      <c r="E426" t="s">
        <v>1181</v>
      </c>
      <c r="F426" t="s">
        <v>1346</v>
      </c>
      <c r="G426" s="35">
        <v>886915</v>
      </c>
      <c r="H426" t="s">
        <v>219</v>
      </c>
      <c r="I426" s="35">
        <v>556427</v>
      </c>
      <c r="J426" t="s">
        <v>219</v>
      </c>
      <c r="K426" s="14">
        <v>45176.523611111101</v>
      </c>
      <c r="L426" s="14">
        <v>45175.7993055556</v>
      </c>
      <c r="M426" s="15" t="s">
        <v>220</v>
      </c>
      <c r="N426" s="15" t="s">
        <v>220</v>
      </c>
      <c r="O426" s="15" t="s">
        <v>220</v>
      </c>
      <c r="P426" s="15" t="s">
        <v>223</v>
      </c>
      <c r="Q426" s="15" t="s">
        <v>219</v>
      </c>
      <c r="R426" s="15" t="s">
        <v>219</v>
      </c>
      <c r="S426" s="15" t="s">
        <v>223</v>
      </c>
      <c r="T426" s="15" t="s">
        <v>221</v>
      </c>
      <c r="U426" s="15" t="s">
        <v>219</v>
      </c>
      <c r="V426" t="s">
        <v>265</v>
      </c>
      <c r="W426" t="s">
        <v>225</v>
      </c>
      <c r="X426" t="s">
        <v>265</v>
      </c>
      <c r="Y426" t="s">
        <v>225</v>
      </c>
      <c r="Z426" t="s">
        <v>226</v>
      </c>
      <c r="AA426" t="s">
        <v>219</v>
      </c>
      <c r="AB426" t="s">
        <v>226</v>
      </c>
      <c r="AC426" t="s">
        <v>219</v>
      </c>
      <c r="AD426" s="12" t="s">
        <v>1297</v>
      </c>
      <c r="AE426" t="s">
        <v>227</v>
      </c>
      <c r="AF426" s="12" t="s">
        <v>1297</v>
      </c>
      <c r="AG426" t="s">
        <v>1703</v>
      </c>
      <c r="AH426" t="s">
        <v>228</v>
      </c>
      <c r="AI426" s="12" t="s">
        <v>1297</v>
      </c>
      <c r="AJ426" s="12" t="s">
        <v>1297</v>
      </c>
      <c r="AK426" s="12" t="s">
        <v>1297</v>
      </c>
      <c r="AL426" s="12" t="s">
        <v>1297</v>
      </c>
      <c r="AM426" s="12" t="s">
        <v>1297</v>
      </c>
      <c r="AN426" t="s">
        <v>219</v>
      </c>
      <c r="AO426" t="s">
        <v>219</v>
      </c>
      <c r="AP426" t="s">
        <v>229</v>
      </c>
      <c r="AQ426" t="s">
        <v>230</v>
      </c>
      <c r="AR426" t="s">
        <v>231</v>
      </c>
      <c r="AS426" t="s">
        <v>232</v>
      </c>
      <c r="AT426" t="s">
        <v>220</v>
      </c>
      <c r="AU426" t="s">
        <v>233</v>
      </c>
      <c r="AV426" t="s">
        <v>2118</v>
      </c>
      <c r="AW426" t="s">
        <v>2368</v>
      </c>
      <c r="AX426" t="s">
        <v>1703</v>
      </c>
      <c r="AY426" t="s">
        <v>219</v>
      </c>
      <c r="AZ426" t="s">
        <v>219</v>
      </c>
      <c r="BA426" t="s">
        <v>219</v>
      </c>
      <c r="BB426" t="s">
        <v>219</v>
      </c>
      <c r="BC426" t="s">
        <v>234</v>
      </c>
      <c r="BD426" s="12" t="s">
        <v>1297</v>
      </c>
      <c r="BE426" t="s">
        <v>267</v>
      </c>
      <c r="BF426" t="s">
        <v>1297</v>
      </c>
      <c r="BG426" t="s">
        <v>1297</v>
      </c>
      <c r="BH426" t="s">
        <v>486</v>
      </c>
      <c r="BI426" t="s">
        <v>487</v>
      </c>
      <c r="BJ426" t="s">
        <v>696</v>
      </c>
      <c r="BK426" t="s">
        <v>1297</v>
      </c>
      <c r="BL426" t="s">
        <v>229</v>
      </c>
      <c r="BM426" t="s">
        <v>219</v>
      </c>
      <c r="BN426" t="s">
        <v>490</v>
      </c>
      <c r="BO426" t="s">
        <v>219</v>
      </c>
      <c r="BP426" t="s">
        <v>219</v>
      </c>
      <c r="BQ426" t="s">
        <v>1297</v>
      </c>
      <c r="BR426" t="s">
        <v>240</v>
      </c>
      <c r="BS426" t="s">
        <v>1703</v>
      </c>
      <c r="BT426" t="s">
        <v>1703</v>
      </c>
      <c r="BU426" t="s">
        <v>219</v>
      </c>
      <c r="BV426" t="s">
        <v>241</v>
      </c>
      <c r="BW426" t="s">
        <v>220</v>
      </c>
      <c r="BX426" t="s">
        <v>219</v>
      </c>
      <c r="BY426">
        <v>800034929887</v>
      </c>
      <c r="BZ426" t="s">
        <v>242</v>
      </c>
      <c r="CA426" t="s">
        <v>1703</v>
      </c>
      <c r="CB426" s="14">
        <v>45178.247037847199</v>
      </c>
      <c r="CC426" t="s">
        <v>1703</v>
      </c>
      <c r="CD426" t="s">
        <v>1703</v>
      </c>
      <c r="CE426">
        <f>IFERROR(VLOOKUP(Table2[[#This Row],[Overall Rep Satisfaction]],$CS$2:$CV$21,2,FALSE),"")</f>
        <v>1</v>
      </c>
      <c r="CF426">
        <f>IFERROR(VLOOKUP(Table2[[#This Row],[Overall Rep Satisfaction]],$CS$2:$CV$21,3,FALSE),"")</f>
        <v>0</v>
      </c>
      <c r="CG426">
        <f>IFERROR(VLOOKUP(Table2[[#This Row],[Overall Rep Satisfaction]],$CS$2:$CV$21,4,FALSE),"")</f>
        <v>0</v>
      </c>
      <c r="CH426">
        <f>IFERROR(SUM(Table2[[#This Row],[Promoter]:[Detractor]],),"")</f>
        <v>1</v>
      </c>
      <c r="CI426" t="str">
        <f>TEXT(MONTH(Table2[[#This Row],[Survey Date]]),"##")&amp;" - "&amp;TEXT(Table2[[#This Row],[Survey Date]],"MMMM")</f>
        <v>9 - September</v>
      </c>
      <c r="CJ426" t="str">
        <f>TEXT(Table2[[#This Row],[Survey Date]],"DD-MMMM")</f>
        <v>07-September</v>
      </c>
      <c r="CK426" t="str">
        <f>"WK "&amp;WEEKNUM(Table2[[#This Row],[Survey Date]],1)</f>
        <v>WK 36</v>
      </c>
      <c r="CL426" t="str">
        <f>VLOOKUP(Table2[[#This Row],[ATTUID]],Roster!C:F,4,FALSE)</f>
        <v>Super 4</v>
      </c>
      <c r="CM426" t="str">
        <f>VLOOKUP(Table2[[#This Row],[ATTUID]],Roster!C:J,8,FALSE)</f>
        <v>agent 49</v>
      </c>
      <c r="CN426" t="str">
        <f>VLOOKUP(Table2[[#This Row],[ATTUID]],Roster!C:X,22,FALSE)</f>
        <v>Wave 23</v>
      </c>
      <c r="CO426">
        <f>IF(Table2[[#This Row],[Request Resolved]]="Yes",1,0)</f>
        <v>1</v>
      </c>
      <c r="CP426">
        <f>IF(Table2[[#This Row],[Request Resolved]]="No",1,0)</f>
        <v>0</v>
      </c>
    </row>
    <row r="427" spans="1:94" x14ac:dyDescent="0.25">
      <c r="A427" s="35">
        <v>360206</v>
      </c>
      <c r="B427" s="12" t="s">
        <v>1297</v>
      </c>
      <c r="C427" s="12" t="s">
        <v>1297</v>
      </c>
      <c r="D427" s="12" t="s">
        <v>1297</v>
      </c>
      <c r="E427" t="s">
        <v>1279</v>
      </c>
      <c r="F427" t="s">
        <v>1454</v>
      </c>
      <c r="G427" s="35">
        <v>654318</v>
      </c>
      <c r="H427" t="s">
        <v>219</v>
      </c>
      <c r="I427" s="35">
        <v>428578</v>
      </c>
      <c r="J427" t="s">
        <v>219</v>
      </c>
      <c r="K427" s="14">
        <v>45176.524305555598</v>
      </c>
      <c r="L427" s="14">
        <v>45175.502083333296</v>
      </c>
      <c r="M427" s="15" t="s">
        <v>220</v>
      </c>
      <c r="N427" s="15" t="s">
        <v>229</v>
      </c>
      <c r="O427" s="15" t="s">
        <v>220</v>
      </c>
      <c r="P427" s="15" t="s">
        <v>223</v>
      </c>
      <c r="Q427" s="15" t="s">
        <v>874</v>
      </c>
      <c r="R427" s="15" t="s">
        <v>219</v>
      </c>
      <c r="S427" s="15" t="s">
        <v>223</v>
      </c>
      <c r="T427" s="15" t="s">
        <v>316</v>
      </c>
      <c r="U427" s="15" t="s">
        <v>219</v>
      </c>
      <c r="V427" t="s">
        <v>265</v>
      </c>
      <c r="W427" t="s">
        <v>225</v>
      </c>
      <c r="X427" t="s">
        <v>265</v>
      </c>
      <c r="Y427" t="s">
        <v>225</v>
      </c>
      <c r="Z427" t="s">
        <v>317</v>
      </c>
      <c r="AA427" t="s">
        <v>219</v>
      </c>
      <c r="AB427" t="s">
        <v>317</v>
      </c>
      <c r="AC427" t="s">
        <v>219</v>
      </c>
      <c r="AD427" s="12" t="s">
        <v>1297</v>
      </c>
      <c r="AE427" t="s">
        <v>227</v>
      </c>
      <c r="AF427" s="12" t="s">
        <v>1297</v>
      </c>
      <c r="AG427" t="s">
        <v>1703</v>
      </c>
      <c r="AH427" t="s">
        <v>228</v>
      </c>
      <c r="AI427" s="12" t="s">
        <v>1297</v>
      </c>
      <c r="AJ427" s="12" t="s">
        <v>1297</v>
      </c>
      <c r="AK427" s="12" t="s">
        <v>1297</v>
      </c>
      <c r="AL427" s="12" t="s">
        <v>1297</v>
      </c>
      <c r="AM427" s="12" t="s">
        <v>1297</v>
      </c>
      <c r="AN427" t="s">
        <v>219</v>
      </c>
      <c r="AO427" t="s">
        <v>219</v>
      </c>
      <c r="AP427" t="s">
        <v>229</v>
      </c>
      <c r="AQ427" t="s">
        <v>230</v>
      </c>
      <c r="AR427" t="s">
        <v>273</v>
      </c>
      <c r="AS427" t="s">
        <v>352</v>
      </c>
      <c r="AT427" t="s">
        <v>229</v>
      </c>
      <c r="AU427" t="s">
        <v>233</v>
      </c>
      <c r="AV427" t="s">
        <v>2119</v>
      </c>
      <c r="AW427" t="s">
        <v>219</v>
      </c>
      <c r="AX427" t="s">
        <v>1703</v>
      </c>
      <c r="AY427" t="s">
        <v>219</v>
      </c>
      <c r="AZ427" t="s">
        <v>219</v>
      </c>
      <c r="BA427" t="s">
        <v>219</v>
      </c>
      <c r="BB427" t="s">
        <v>219</v>
      </c>
      <c r="BC427" t="s">
        <v>234</v>
      </c>
      <c r="BD427" s="12" t="s">
        <v>1297</v>
      </c>
      <c r="BE427" t="s">
        <v>304</v>
      </c>
      <c r="BF427" t="s">
        <v>1297</v>
      </c>
      <c r="BG427" t="s">
        <v>1297</v>
      </c>
      <c r="BH427" t="s">
        <v>236</v>
      </c>
      <c r="BI427" t="s">
        <v>436</v>
      </c>
      <c r="BJ427" t="s">
        <v>353</v>
      </c>
      <c r="BK427" t="s">
        <v>1297</v>
      </c>
      <c r="BL427" t="s">
        <v>229</v>
      </c>
      <c r="BM427" t="s">
        <v>219</v>
      </c>
      <c r="BN427" t="s">
        <v>875</v>
      </c>
      <c r="BO427" t="s">
        <v>219</v>
      </c>
      <c r="BP427" t="s">
        <v>219</v>
      </c>
      <c r="BQ427" t="s">
        <v>1297</v>
      </c>
      <c r="BR427" t="s">
        <v>240</v>
      </c>
      <c r="BS427" t="s">
        <v>1703</v>
      </c>
      <c r="BT427" t="s">
        <v>1703</v>
      </c>
      <c r="BU427" t="s">
        <v>219</v>
      </c>
      <c r="BV427" t="s">
        <v>241</v>
      </c>
      <c r="BW427" t="s">
        <v>220</v>
      </c>
      <c r="BX427" t="s">
        <v>219</v>
      </c>
      <c r="BY427">
        <v>800127209067</v>
      </c>
      <c r="BZ427" t="s">
        <v>242</v>
      </c>
      <c r="CA427" t="s">
        <v>1703</v>
      </c>
      <c r="CB427" s="14">
        <v>45177.246585763904</v>
      </c>
      <c r="CC427" t="s">
        <v>1703</v>
      </c>
      <c r="CD427" t="s">
        <v>1703</v>
      </c>
      <c r="CE427">
        <f>IFERROR(VLOOKUP(Table2[[#This Row],[Overall Rep Satisfaction]],$CS$2:$CV$21,2,FALSE),"")</f>
        <v>1</v>
      </c>
      <c r="CF427">
        <f>IFERROR(VLOOKUP(Table2[[#This Row],[Overall Rep Satisfaction]],$CS$2:$CV$21,3,FALSE),"")</f>
        <v>0</v>
      </c>
      <c r="CG427">
        <f>IFERROR(VLOOKUP(Table2[[#This Row],[Overall Rep Satisfaction]],$CS$2:$CV$21,4,FALSE),"")</f>
        <v>0</v>
      </c>
      <c r="CH427">
        <f>IFERROR(SUM(Table2[[#This Row],[Promoter]:[Detractor]],),"")</f>
        <v>1</v>
      </c>
      <c r="CI427" t="str">
        <f>TEXT(MONTH(Table2[[#This Row],[Survey Date]]),"##")&amp;" - "&amp;TEXT(Table2[[#This Row],[Survey Date]],"MMMM")</f>
        <v>9 - September</v>
      </c>
      <c r="CJ427" t="str">
        <f>TEXT(Table2[[#This Row],[Survey Date]],"DD-MMMM")</f>
        <v>07-September</v>
      </c>
      <c r="CK427" t="str">
        <f>"WK "&amp;WEEKNUM(Table2[[#This Row],[Survey Date]],1)</f>
        <v>WK 36</v>
      </c>
      <c r="CL427" t="str">
        <f>VLOOKUP(Table2[[#This Row],[ATTUID]],Roster!C:F,4,FALSE)</f>
        <v>Super 1</v>
      </c>
      <c r="CM427" t="str">
        <f>VLOOKUP(Table2[[#This Row],[ATTUID]],Roster!C:J,8,FALSE)</f>
        <v>agent 157</v>
      </c>
      <c r="CN427" t="str">
        <f>VLOOKUP(Table2[[#This Row],[ATTUID]],Roster!C:X,22,FALSE)</f>
        <v>Wave 7</v>
      </c>
      <c r="CO427">
        <f>IF(Table2[[#This Row],[Request Resolved]]="Yes",1,0)</f>
        <v>0</v>
      </c>
      <c r="CP427">
        <f>IF(Table2[[#This Row],[Request Resolved]]="No",1,0)</f>
        <v>1</v>
      </c>
    </row>
    <row r="428" spans="1:94" x14ac:dyDescent="0.25">
      <c r="A428" s="35">
        <v>940206</v>
      </c>
      <c r="B428" s="12" t="s">
        <v>1297</v>
      </c>
      <c r="C428" s="12" t="s">
        <v>1297</v>
      </c>
      <c r="D428" s="12" t="s">
        <v>1297</v>
      </c>
      <c r="E428" t="s">
        <v>1176</v>
      </c>
      <c r="F428" t="s">
        <v>1341</v>
      </c>
      <c r="G428" s="35">
        <v>514210</v>
      </c>
      <c r="H428" t="s">
        <v>219</v>
      </c>
      <c r="I428" s="35">
        <v>361365</v>
      </c>
      <c r="J428" t="s">
        <v>219</v>
      </c>
      <c r="K428" s="14">
        <v>45176.525694444397</v>
      </c>
      <c r="L428" s="14">
        <v>45174.460416666698</v>
      </c>
      <c r="M428" s="15" t="s">
        <v>220</v>
      </c>
      <c r="N428" s="15" t="s">
        <v>220</v>
      </c>
      <c r="O428" s="15" t="s">
        <v>220</v>
      </c>
      <c r="P428" s="15" t="s">
        <v>223</v>
      </c>
      <c r="Q428" s="15" t="s">
        <v>750</v>
      </c>
      <c r="R428" s="15" t="s">
        <v>219</v>
      </c>
      <c r="S428" s="15" t="s">
        <v>223</v>
      </c>
      <c r="T428" s="15" t="s">
        <v>221</v>
      </c>
      <c r="U428" s="15" t="s">
        <v>219</v>
      </c>
      <c r="V428" t="s">
        <v>265</v>
      </c>
      <c r="W428" t="s">
        <v>225</v>
      </c>
      <c r="X428" t="s">
        <v>265</v>
      </c>
      <c r="Y428" t="s">
        <v>225</v>
      </c>
      <c r="Z428" t="s">
        <v>226</v>
      </c>
      <c r="AA428" t="s">
        <v>219</v>
      </c>
      <c r="AB428" t="s">
        <v>226</v>
      </c>
      <c r="AC428" t="s">
        <v>219</v>
      </c>
      <c r="AD428" s="12" t="s">
        <v>1297</v>
      </c>
      <c r="AE428" t="s">
        <v>227</v>
      </c>
      <c r="AF428" s="12" t="s">
        <v>1297</v>
      </c>
      <c r="AG428" t="s">
        <v>1703</v>
      </c>
      <c r="AH428" t="s">
        <v>228</v>
      </c>
      <c r="AI428" s="12" t="s">
        <v>1297</v>
      </c>
      <c r="AJ428" s="12" t="s">
        <v>1297</v>
      </c>
      <c r="AK428" s="12" t="s">
        <v>1297</v>
      </c>
      <c r="AL428" s="12" t="s">
        <v>1297</v>
      </c>
      <c r="AM428" s="12" t="s">
        <v>1297</v>
      </c>
      <c r="AN428" t="s">
        <v>219</v>
      </c>
      <c r="AO428" t="s">
        <v>219</v>
      </c>
      <c r="AP428" t="s">
        <v>229</v>
      </c>
      <c r="AQ428" t="s">
        <v>230</v>
      </c>
      <c r="AR428" t="s">
        <v>231</v>
      </c>
      <c r="AS428" t="s">
        <v>232</v>
      </c>
      <c r="AT428" t="s">
        <v>229</v>
      </c>
      <c r="AU428" t="s">
        <v>233</v>
      </c>
      <c r="AV428" t="s">
        <v>2120</v>
      </c>
      <c r="AW428" t="s">
        <v>219</v>
      </c>
      <c r="AX428" t="s">
        <v>1703</v>
      </c>
      <c r="AY428" t="s">
        <v>219</v>
      </c>
      <c r="AZ428" t="s">
        <v>219</v>
      </c>
      <c r="BA428" t="s">
        <v>219</v>
      </c>
      <c r="BB428" t="s">
        <v>219</v>
      </c>
      <c r="BC428" t="s">
        <v>234</v>
      </c>
      <c r="BD428" s="12" t="s">
        <v>1297</v>
      </c>
      <c r="BE428" t="s">
        <v>267</v>
      </c>
      <c r="BF428" t="s">
        <v>1297</v>
      </c>
      <c r="BG428" t="s">
        <v>1297</v>
      </c>
      <c r="BH428" t="s">
        <v>312</v>
      </c>
      <c r="BI428" t="s">
        <v>313</v>
      </c>
      <c r="BJ428" t="s">
        <v>569</v>
      </c>
      <c r="BK428" t="s">
        <v>1297</v>
      </c>
      <c r="BL428" t="s">
        <v>229</v>
      </c>
      <c r="BM428" t="s">
        <v>219</v>
      </c>
      <c r="BN428" t="s">
        <v>314</v>
      </c>
      <c r="BO428" t="s">
        <v>219</v>
      </c>
      <c r="BP428" t="s">
        <v>219</v>
      </c>
      <c r="BQ428" t="s">
        <v>1297</v>
      </c>
      <c r="BR428" t="s">
        <v>240</v>
      </c>
      <c r="BS428" t="s">
        <v>1703</v>
      </c>
      <c r="BT428" t="s">
        <v>1703</v>
      </c>
      <c r="BU428" t="s">
        <v>219</v>
      </c>
      <c r="BV428" t="s">
        <v>241</v>
      </c>
      <c r="BW428" t="s">
        <v>220</v>
      </c>
      <c r="BX428" t="s">
        <v>219</v>
      </c>
      <c r="BY428">
        <v>790715612171</v>
      </c>
      <c r="BZ428" t="s">
        <v>242</v>
      </c>
      <c r="CA428" t="s">
        <v>1703</v>
      </c>
      <c r="CB428" s="14">
        <v>45177.246585763904</v>
      </c>
      <c r="CC428" t="s">
        <v>1703</v>
      </c>
      <c r="CD428" t="s">
        <v>1703</v>
      </c>
      <c r="CE428">
        <f>IFERROR(VLOOKUP(Table2[[#This Row],[Overall Rep Satisfaction]],$CS$2:$CV$21,2,FALSE),"")</f>
        <v>1</v>
      </c>
      <c r="CF428">
        <f>IFERROR(VLOOKUP(Table2[[#This Row],[Overall Rep Satisfaction]],$CS$2:$CV$21,3,FALSE),"")</f>
        <v>0</v>
      </c>
      <c r="CG428">
        <f>IFERROR(VLOOKUP(Table2[[#This Row],[Overall Rep Satisfaction]],$CS$2:$CV$21,4,FALSE),"")</f>
        <v>0</v>
      </c>
      <c r="CH428">
        <f>IFERROR(SUM(Table2[[#This Row],[Promoter]:[Detractor]],),"")</f>
        <v>1</v>
      </c>
      <c r="CI428" t="str">
        <f>TEXT(MONTH(Table2[[#This Row],[Survey Date]]),"##")&amp;" - "&amp;TEXT(Table2[[#This Row],[Survey Date]],"MMMM")</f>
        <v>9 - September</v>
      </c>
      <c r="CJ428" t="str">
        <f>TEXT(Table2[[#This Row],[Survey Date]],"DD-MMMM")</f>
        <v>07-September</v>
      </c>
      <c r="CK428" t="str">
        <f>"WK "&amp;WEEKNUM(Table2[[#This Row],[Survey Date]],1)</f>
        <v>WK 36</v>
      </c>
      <c r="CL428" t="str">
        <f>VLOOKUP(Table2[[#This Row],[ATTUID]],Roster!C:F,4,FALSE)</f>
        <v>Super 3</v>
      </c>
      <c r="CM428" t="str">
        <f>VLOOKUP(Table2[[#This Row],[ATTUID]],Roster!C:J,8,FALSE)</f>
        <v>agent 44</v>
      </c>
      <c r="CN428" t="str">
        <f>VLOOKUP(Table2[[#This Row],[ATTUID]],Roster!C:X,22,FALSE)</f>
        <v>Wave 21</v>
      </c>
      <c r="CO428">
        <f>IF(Table2[[#This Row],[Request Resolved]]="Yes",1,0)</f>
        <v>1</v>
      </c>
      <c r="CP428">
        <f>IF(Table2[[#This Row],[Request Resolved]]="No",1,0)</f>
        <v>0</v>
      </c>
    </row>
    <row r="429" spans="1:94" x14ac:dyDescent="0.25">
      <c r="A429" s="35">
        <v>39206</v>
      </c>
      <c r="B429" s="12" t="s">
        <v>1297</v>
      </c>
      <c r="C429" s="12" t="s">
        <v>1297</v>
      </c>
      <c r="D429" s="12" t="s">
        <v>1297</v>
      </c>
      <c r="E429" t="s">
        <v>1260</v>
      </c>
      <c r="F429" t="s">
        <v>1431</v>
      </c>
      <c r="G429" s="35">
        <v>787503</v>
      </c>
      <c r="H429" t="s">
        <v>219</v>
      </c>
      <c r="I429" s="35">
        <v>207298</v>
      </c>
      <c r="J429" t="s">
        <v>219</v>
      </c>
      <c r="K429" s="14">
        <v>45176.552083333299</v>
      </c>
      <c r="L429" s="14">
        <v>45175.4375</v>
      </c>
      <c r="M429" s="15" t="s">
        <v>220</v>
      </c>
      <c r="N429" s="15" t="s">
        <v>229</v>
      </c>
      <c r="O429" s="15" t="s">
        <v>220</v>
      </c>
      <c r="P429" s="15" t="s">
        <v>244</v>
      </c>
      <c r="Q429" s="15" t="s">
        <v>876</v>
      </c>
      <c r="R429" s="15" t="s">
        <v>219</v>
      </c>
      <c r="S429" s="15" t="s">
        <v>325</v>
      </c>
      <c r="T429" s="15" t="s">
        <v>316</v>
      </c>
      <c r="U429" s="15" t="s">
        <v>219</v>
      </c>
      <c r="V429" t="s">
        <v>246</v>
      </c>
      <c r="W429" t="s">
        <v>280</v>
      </c>
      <c r="X429" t="s">
        <v>246</v>
      </c>
      <c r="Y429" t="s">
        <v>280</v>
      </c>
      <c r="Z429" t="s">
        <v>317</v>
      </c>
      <c r="AA429" t="s">
        <v>219</v>
      </c>
      <c r="AB429" t="s">
        <v>317</v>
      </c>
      <c r="AC429" t="s">
        <v>219</v>
      </c>
      <c r="AD429" s="12" t="s">
        <v>1297</v>
      </c>
      <c r="AE429" t="s">
        <v>227</v>
      </c>
      <c r="AF429" s="12" t="s">
        <v>1297</v>
      </c>
      <c r="AG429" t="s">
        <v>1703</v>
      </c>
      <c r="AH429" t="s">
        <v>228</v>
      </c>
      <c r="AI429" s="12" t="s">
        <v>1297</v>
      </c>
      <c r="AJ429" s="12" t="s">
        <v>1297</v>
      </c>
      <c r="AK429" s="12" t="s">
        <v>1297</v>
      </c>
      <c r="AL429" s="12" t="s">
        <v>1297</v>
      </c>
      <c r="AM429" s="12" t="s">
        <v>1297</v>
      </c>
      <c r="AN429" t="s">
        <v>219</v>
      </c>
      <c r="AO429" t="s">
        <v>219</v>
      </c>
      <c r="AP429" t="s">
        <v>229</v>
      </c>
      <c r="AQ429" t="s">
        <v>230</v>
      </c>
      <c r="AR429" t="s">
        <v>247</v>
      </c>
      <c r="AS429" t="s">
        <v>450</v>
      </c>
      <c r="AT429" t="s">
        <v>220</v>
      </c>
      <c r="AU429" t="s">
        <v>233</v>
      </c>
      <c r="AV429" t="s">
        <v>2064</v>
      </c>
      <c r="AW429" t="s">
        <v>219</v>
      </c>
      <c r="AX429" t="s">
        <v>1703</v>
      </c>
      <c r="AY429" t="s">
        <v>219</v>
      </c>
      <c r="AZ429" t="s">
        <v>219</v>
      </c>
      <c r="BA429" t="s">
        <v>219</v>
      </c>
      <c r="BB429" t="s">
        <v>219</v>
      </c>
      <c r="BC429" t="s">
        <v>234</v>
      </c>
      <c r="BD429" s="12" t="s">
        <v>1297</v>
      </c>
      <c r="BE429" t="s">
        <v>304</v>
      </c>
      <c r="BF429" t="s">
        <v>1297</v>
      </c>
      <c r="BG429" t="s">
        <v>1297</v>
      </c>
      <c r="BH429" t="s">
        <v>236</v>
      </c>
      <c r="BI429" t="s">
        <v>237</v>
      </c>
      <c r="BJ429" t="s">
        <v>446</v>
      </c>
      <c r="BK429" t="s">
        <v>1297</v>
      </c>
      <c r="BL429" t="s">
        <v>229</v>
      </c>
      <c r="BM429" t="s">
        <v>219</v>
      </c>
      <c r="BN429" t="s">
        <v>590</v>
      </c>
      <c r="BO429" t="s">
        <v>219</v>
      </c>
      <c r="BP429" t="s">
        <v>219</v>
      </c>
      <c r="BQ429" t="s">
        <v>1297</v>
      </c>
      <c r="BR429" t="s">
        <v>253</v>
      </c>
      <c r="BS429" t="s">
        <v>1703</v>
      </c>
      <c r="BT429" t="s">
        <v>1703</v>
      </c>
      <c r="BU429" t="s">
        <v>219</v>
      </c>
      <c r="BV429" t="s">
        <v>241</v>
      </c>
      <c r="BW429" t="s">
        <v>220</v>
      </c>
      <c r="BX429" t="s">
        <v>219</v>
      </c>
      <c r="BY429">
        <v>800768166663</v>
      </c>
      <c r="BZ429" t="s">
        <v>242</v>
      </c>
      <c r="CA429" t="s">
        <v>1703</v>
      </c>
      <c r="CB429" s="14">
        <v>45177.246585763904</v>
      </c>
      <c r="CC429" t="s">
        <v>1703</v>
      </c>
      <c r="CD429" t="s">
        <v>1703</v>
      </c>
      <c r="CE429">
        <f>IFERROR(VLOOKUP(Table2[[#This Row],[Overall Rep Satisfaction]],$CS$2:$CV$21,2,FALSE),"")</f>
        <v>0</v>
      </c>
      <c r="CF429">
        <f>IFERROR(VLOOKUP(Table2[[#This Row],[Overall Rep Satisfaction]],$CS$2:$CV$21,3,FALSE),"")</f>
        <v>0</v>
      </c>
      <c r="CG429">
        <f>IFERROR(VLOOKUP(Table2[[#This Row],[Overall Rep Satisfaction]],$CS$2:$CV$21,4,FALSE),"")</f>
        <v>1</v>
      </c>
      <c r="CH429">
        <f>IFERROR(SUM(Table2[[#This Row],[Promoter]:[Detractor]],),"")</f>
        <v>1</v>
      </c>
      <c r="CI429" t="str">
        <f>TEXT(MONTH(Table2[[#This Row],[Survey Date]]),"##")&amp;" - "&amp;TEXT(Table2[[#This Row],[Survey Date]],"MMMM")</f>
        <v>9 - September</v>
      </c>
      <c r="CJ429" t="str">
        <f>TEXT(Table2[[#This Row],[Survey Date]],"DD-MMMM")</f>
        <v>07-September</v>
      </c>
      <c r="CK429" t="str">
        <f>"WK "&amp;WEEKNUM(Table2[[#This Row],[Survey Date]],1)</f>
        <v>WK 36</v>
      </c>
      <c r="CL429" t="str">
        <f>VLOOKUP(Table2[[#This Row],[ATTUID]],Roster!C:F,4,FALSE)</f>
        <v>Super 3</v>
      </c>
      <c r="CM429" t="str">
        <f>VLOOKUP(Table2[[#This Row],[ATTUID]],Roster!C:J,8,FALSE)</f>
        <v>agent 134</v>
      </c>
      <c r="CN429" t="str">
        <f>VLOOKUP(Table2[[#This Row],[ATTUID]],Roster!C:X,22,FALSE)</f>
        <v>Wave 31</v>
      </c>
      <c r="CO429">
        <f>IF(Table2[[#This Row],[Request Resolved]]="Yes",1,0)</f>
        <v>0</v>
      </c>
      <c r="CP429">
        <f>IF(Table2[[#This Row],[Request Resolved]]="No",1,0)</f>
        <v>1</v>
      </c>
    </row>
    <row r="430" spans="1:94" x14ac:dyDescent="0.25">
      <c r="A430" s="35">
        <v>42206</v>
      </c>
      <c r="B430" s="12" t="s">
        <v>1297</v>
      </c>
      <c r="C430" s="12" t="s">
        <v>1297</v>
      </c>
      <c r="D430" s="12" t="s">
        <v>1297</v>
      </c>
      <c r="E430" t="s">
        <v>1145</v>
      </c>
      <c r="F430" t="s">
        <v>1310</v>
      </c>
      <c r="G430" s="35">
        <v>767747</v>
      </c>
      <c r="H430" t="s">
        <v>219</v>
      </c>
      <c r="I430" s="35">
        <v>379337</v>
      </c>
      <c r="J430" t="s">
        <v>219</v>
      </c>
      <c r="K430" s="14">
        <v>45176.554166666698</v>
      </c>
      <c r="L430" s="14">
        <v>45175.884722222203</v>
      </c>
      <c r="M430" s="15" t="s">
        <v>220</v>
      </c>
      <c r="N430" s="15" t="s">
        <v>220</v>
      </c>
      <c r="O430" s="15" t="s">
        <v>220</v>
      </c>
      <c r="P430" s="15" t="s">
        <v>392</v>
      </c>
      <c r="Q430" s="15" t="s">
        <v>568</v>
      </c>
      <c r="R430" s="15" t="s">
        <v>219</v>
      </c>
      <c r="S430" s="15" t="s">
        <v>291</v>
      </c>
      <c r="T430" s="15" t="s">
        <v>326</v>
      </c>
      <c r="U430" s="15" t="s">
        <v>219</v>
      </c>
      <c r="V430" t="s">
        <v>290</v>
      </c>
      <c r="W430" t="s">
        <v>293</v>
      </c>
      <c r="X430" t="s">
        <v>290</v>
      </c>
      <c r="Y430" t="s">
        <v>293</v>
      </c>
      <c r="Z430" t="s">
        <v>226</v>
      </c>
      <c r="AA430" t="s">
        <v>219</v>
      </c>
      <c r="AB430" t="s">
        <v>226</v>
      </c>
      <c r="AC430" t="s">
        <v>219</v>
      </c>
      <c r="AD430" s="12" t="s">
        <v>1297</v>
      </c>
      <c r="AE430" t="s">
        <v>227</v>
      </c>
      <c r="AF430" s="12" t="s">
        <v>1297</v>
      </c>
      <c r="AG430" t="s">
        <v>1703</v>
      </c>
      <c r="AH430" t="s">
        <v>228</v>
      </c>
      <c r="AI430" s="12" t="s">
        <v>1297</v>
      </c>
      <c r="AJ430" s="12" t="s">
        <v>1297</v>
      </c>
      <c r="AK430" s="12" t="s">
        <v>1297</v>
      </c>
      <c r="AL430" s="12" t="s">
        <v>1297</v>
      </c>
      <c r="AM430" s="12" t="s">
        <v>1297</v>
      </c>
      <c r="AN430" t="s">
        <v>219</v>
      </c>
      <c r="AO430" t="s">
        <v>219</v>
      </c>
      <c r="AP430" t="s">
        <v>229</v>
      </c>
      <c r="AQ430" t="s">
        <v>230</v>
      </c>
      <c r="AR430" t="s">
        <v>247</v>
      </c>
      <c r="AS430" t="s">
        <v>266</v>
      </c>
      <c r="AT430" t="s">
        <v>220</v>
      </c>
      <c r="AU430" t="s">
        <v>233</v>
      </c>
      <c r="AV430" t="s">
        <v>2121</v>
      </c>
      <c r="AW430" t="s">
        <v>219</v>
      </c>
      <c r="AX430" t="s">
        <v>1703</v>
      </c>
      <c r="AY430" t="s">
        <v>219</v>
      </c>
      <c r="AZ430" t="s">
        <v>219</v>
      </c>
      <c r="BA430" t="s">
        <v>219</v>
      </c>
      <c r="BB430" t="s">
        <v>219</v>
      </c>
      <c r="BC430" t="s">
        <v>234</v>
      </c>
      <c r="BD430" s="12" t="s">
        <v>1297</v>
      </c>
      <c r="BE430" t="s">
        <v>259</v>
      </c>
      <c r="BF430" t="s">
        <v>1297</v>
      </c>
      <c r="BG430" t="s">
        <v>1297</v>
      </c>
      <c r="BH430" t="s">
        <v>236</v>
      </c>
      <c r="BI430" t="s">
        <v>386</v>
      </c>
      <c r="BJ430" t="s">
        <v>422</v>
      </c>
      <c r="BK430" t="s">
        <v>1297</v>
      </c>
      <c r="BL430" t="s">
        <v>229</v>
      </c>
      <c r="BM430" t="s">
        <v>219</v>
      </c>
      <c r="BN430" t="s">
        <v>252</v>
      </c>
      <c r="BO430" t="s">
        <v>219</v>
      </c>
      <c r="BP430" t="s">
        <v>219</v>
      </c>
      <c r="BQ430" t="s">
        <v>1297</v>
      </c>
      <c r="BR430" t="s">
        <v>240</v>
      </c>
      <c r="BS430" t="s">
        <v>1703</v>
      </c>
      <c r="BT430" t="s">
        <v>1703</v>
      </c>
      <c r="BU430" t="s">
        <v>219</v>
      </c>
      <c r="BV430" t="s">
        <v>241</v>
      </c>
      <c r="BW430" t="s">
        <v>220</v>
      </c>
      <c r="BX430" t="s">
        <v>219</v>
      </c>
      <c r="BY430" t="s">
        <v>219</v>
      </c>
      <c r="BZ430" t="s">
        <v>242</v>
      </c>
      <c r="CA430" t="s">
        <v>1703</v>
      </c>
      <c r="CB430" s="14">
        <v>45177.246585763904</v>
      </c>
      <c r="CC430" t="s">
        <v>1703</v>
      </c>
      <c r="CD430" t="s">
        <v>1703</v>
      </c>
      <c r="CE430">
        <f>IFERROR(VLOOKUP(Table2[[#This Row],[Overall Rep Satisfaction]],$CS$2:$CV$21,2,FALSE),"")</f>
        <v>1</v>
      </c>
      <c r="CF430">
        <f>IFERROR(VLOOKUP(Table2[[#This Row],[Overall Rep Satisfaction]],$CS$2:$CV$21,3,FALSE),"")</f>
        <v>0</v>
      </c>
      <c r="CG430">
        <f>IFERROR(VLOOKUP(Table2[[#This Row],[Overall Rep Satisfaction]],$CS$2:$CV$21,4,FALSE),"")</f>
        <v>0</v>
      </c>
      <c r="CH430">
        <f>IFERROR(SUM(Table2[[#This Row],[Promoter]:[Detractor]],),"")</f>
        <v>1</v>
      </c>
      <c r="CI430" t="str">
        <f>TEXT(MONTH(Table2[[#This Row],[Survey Date]]),"##")&amp;" - "&amp;TEXT(Table2[[#This Row],[Survey Date]],"MMMM")</f>
        <v>9 - September</v>
      </c>
      <c r="CJ430" t="str">
        <f>TEXT(Table2[[#This Row],[Survey Date]],"DD-MMMM")</f>
        <v>07-September</v>
      </c>
      <c r="CK430" t="str">
        <f>"WK "&amp;WEEKNUM(Table2[[#This Row],[Survey Date]],1)</f>
        <v>WK 36</v>
      </c>
      <c r="CL430" t="str">
        <f>VLOOKUP(Table2[[#This Row],[ATTUID]],Roster!C:F,4,FALSE)</f>
        <v>Super 9</v>
      </c>
      <c r="CM430" t="str">
        <f>VLOOKUP(Table2[[#This Row],[ATTUID]],Roster!C:J,8,FALSE)</f>
        <v>agent 13</v>
      </c>
      <c r="CN430" t="str">
        <f>VLOOKUP(Table2[[#This Row],[ATTUID]],Roster!C:X,22,FALSE)</f>
        <v>Wave 12 B</v>
      </c>
      <c r="CO430">
        <f>IF(Table2[[#This Row],[Request Resolved]]="Yes",1,0)</f>
        <v>1</v>
      </c>
      <c r="CP430">
        <f>IF(Table2[[#This Row],[Request Resolved]]="No",1,0)</f>
        <v>0</v>
      </c>
    </row>
    <row r="431" spans="1:94" x14ac:dyDescent="0.25">
      <c r="A431" s="35">
        <v>943206</v>
      </c>
      <c r="B431" s="12" t="s">
        <v>1297</v>
      </c>
      <c r="C431" s="12" t="s">
        <v>1297</v>
      </c>
      <c r="D431" s="12" t="s">
        <v>1297</v>
      </c>
      <c r="E431" t="s">
        <v>1252</v>
      </c>
      <c r="F431" t="s">
        <v>1422</v>
      </c>
      <c r="G431" s="35">
        <v>968270</v>
      </c>
      <c r="H431" t="s">
        <v>219</v>
      </c>
      <c r="I431" s="35">
        <v>539545</v>
      </c>
      <c r="J431" t="s">
        <v>219</v>
      </c>
      <c r="K431" s="14">
        <v>45176.554166666698</v>
      </c>
      <c r="L431" s="14">
        <v>45175.891666666699</v>
      </c>
      <c r="M431" s="15" t="s">
        <v>220</v>
      </c>
      <c r="N431" s="15" t="s">
        <v>229</v>
      </c>
      <c r="O431" s="15" t="s">
        <v>220</v>
      </c>
      <c r="P431" s="15" t="s">
        <v>221</v>
      </c>
      <c r="Q431" s="15" t="s">
        <v>219</v>
      </c>
      <c r="R431" s="15" t="s">
        <v>229</v>
      </c>
      <c r="S431" s="15" t="s">
        <v>221</v>
      </c>
      <c r="T431" s="15" t="s">
        <v>316</v>
      </c>
      <c r="U431" s="15" t="s">
        <v>219</v>
      </c>
      <c r="V431" t="s">
        <v>224</v>
      </c>
      <c r="W431" t="s">
        <v>254</v>
      </c>
      <c r="X431" t="s">
        <v>224</v>
      </c>
      <c r="Y431" t="s">
        <v>254</v>
      </c>
      <c r="Z431" t="s">
        <v>317</v>
      </c>
      <c r="AA431" t="s">
        <v>219</v>
      </c>
      <c r="AB431" t="s">
        <v>317</v>
      </c>
      <c r="AC431" t="s">
        <v>219</v>
      </c>
      <c r="AD431" s="12" t="s">
        <v>1297</v>
      </c>
      <c r="AE431" t="s">
        <v>227</v>
      </c>
      <c r="AF431" s="12" t="s">
        <v>1297</v>
      </c>
      <c r="AG431" t="s">
        <v>1703</v>
      </c>
      <c r="AH431" t="s">
        <v>228</v>
      </c>
      <c r="AI431" s="12" t="s">
        <v>1297</v>
      </c>
      <c r="AJ431" s="12" t="s">
        <v>1297</v>
      </c>
      <c r="AK431" s="12" t="s">
        <v>1297</v>
      </c>
      <c r="AL431" s="12" t="s">
        <v>1297</v>
      </c>
      <c r="AM431" s="12" t="s">
        <v>1297</v>
      </c>
      <c r="AN431" t="s">
        <v>219</v>
      </c>
      <c r="AO431" t="s">
        <v>219</v>
      </c>
      <c r="AP431" t="s">
        <v>229</v>
      </c>
      <c r="AQ431" t="s">
        <v>230</v>
      </c>
      <c r="AR431" t="s">
        <v>273</v>
      </c>
      <c r="AS431" t="s">
        <v>327</v>
      </c>
      <c r="AT431" t="s">
        <v>220</v>
      </c>
      <c r="AU431" t="s">
        <v>233</v>
      </c>
      <c r="AV431" t="s">
        <v>2122</v>
      </c>
      <c r="AW431" t="s">
        <v>2368</v>
      </c>
      <c r="AX431" t="s">
        <v>1703</v>
      </c>
      <c r="AY431" t="s">
        <v>219</v>
      </c>
      <c r="AZ431" t="s">
        <v>219</v>
      </c>
      <c r="BA431" t="s">
        <v>219</v>
      </c>
      <c r="BB431" t="s">
        <v>219</v>
      </c>
      <c r="BC431" t="s">
        <v>234</v>
      </c>
      <c r="BD431" s="12" t="s">
        <v>1297</v>
      </c>
      <c r="BE431" t="s">
        <v>267</v>
      </c>
      <c r="BF431" t="s">
        <v>1297</v>
      </c>
      <c r="BG431" t="s">
        <v>1297</v>
      </c>
      <c r="BH431" t="s">
        <v>305</v>
      </c>
      <c r="BI431" t="s">
        <v>318</v>
      </c>
      <c r="BJ431" t="s">
        <v>329</v>
      </c>
      <c r="BK431" t="s">
        <v>1297</v>
      </c>
      <c r="BL431" t="s">
        <v>229</v>
      </c>
      <c r="BM431" t="s">
        <v>219</v>
      </c>
      <c r="BN431" t="s">
        <v>319</v>
      </c>
      <c r="BO431" t="s">
        <v>219</v>
      </c>
      <c r="BP431" t="s">
        <v>219</v>
      </c>
      <c r="BQ431" t="s">
        <v>1297</v>
      </c>
      <c r="BR431" t="s">
        <v>296</v>
      </c>
      <c r="BS431" t="s">
        <v>1703</v>
      </c>
      <c r="BT431" t="s">
        <v>1703</v>
      </c>
      <c r="BU431" t="s">
        <v>219</v>
      </c>
      <c r="BV431" t="s">
        <v>241</v>
      </c>
      <c r="BW431" t="s">
        <v>220</v>
      </c>
      <c r="BX431" t="s">
        <v>219</v>
      </c>
      <c r="BY431">
        <v>801151198412</v>
      </c>
      <c r="BZ431" t="s">
        <v>242</v>
      </c>
      <c r="CA431" t="s">
        <v>1703</v>
      </c>
      <c r="CB431" s="14">
        <v>45178.247037847199</v>
      </c>
      <c r="CC431" t="s">
        <v>1703</v>
      </c>
      <c r="CD431" t="s">
        <v>1703</v>
      </c>
      <c r="CE431">
        <f>IFERROR(VLOOKUP(Table2[[#This Row],[Overall Rep Satisfaction]],$CS$2:$CV$21,2,FALSE),"")</f>
        <v>0</v>
      </c>
      <c r="CF431">
        <f>IFERROR(VLOOKUP(Table2[[#This Row],[Overall Rep Satisfaction]],$CS$2:$CV$21,3,FALSE),"")</f>
        <v>0</v>
      </c>
      <c r="CG431">
        <f>IFERROR(VLOOKUP(Table2[[#This Row],[Overall Rep Satisfaction]],$CS$2:$CV$21,4,FALSE),"")</f>
        <v>1</v>
      </c>
      <c r="CH431">
        <f>IFERROR(SUM(Table2[[#This Row],[Promoter]:[Detractor]],),"")</f>
        <v>1</v>
      </c>
      <c r="CI431" t="str">
        <f>TEXT(MONTH(Table2[[#This Row],[Survey Date]]),"##")&amp;" - "&amp;TEXT(Table2[[#This Row],[Survey Date]],"MMMM")</f>
        <v>9 - September</v>
      </c>
      <c r="CJ431" t="str">
        <f>TEXT(Table2[[#This Row],[Survey Date]],"DD-MMMM")</f>
        <v>07-September</v>
      </c>
      <c r="CK431" t="str">
        <f>"WK "&amp;WEEKNUM(Table2[[#This Row],[Survey Date]],1)</f>
        <v>WK 36</v>
      </c>
      <c r="CL431" t="str">
        <f>VLOOKUP(Table2[[#This Row],[ATTUID]],Roster!C:F,4,FALSE)</f>
        <v>Super 12</v>
      </c>
      <c r="CM431" t="str">
        <f>VLOOKUP(Table2[[#This Row],[ATTUID]],Roster!C:J,8,FALSE)</f>
        <v>agent 125</v>
      </c>
      <c r="CN431" t="str">
        <f>VLOOKUP(Table2[[#This Row],[ATTUID]],Roster!C:X,22,FALSE)</f>
        <v>Wave 30</v>
      </c>
      <c r="CO431">
        <f>IF(Table2[[#This Row],[Request Resolved]]="Yes",1,0)</f>
        <v>0</v>
      </c>
      <c r="CP431">
        <f>IF(Table2[[#This Row],[Request Resolved]]="No",1,0)</f>
        <v>1</v>
      </c>
    </row>
    <row r="432" spans="1:94" x14ac:dyDescent="0.25">
      <c r="A432" s="35">
        <v>998206</v>
      </c>
      <c r="B432" s="12" t="s">
        <v>1297</v>
      </c>
      <c r="C432" s="12" t="s">
        <v>1297</v>
      </c>
      <c r="D432" s="12" t="s">
        <v>1297</v>
      </c>
      <c r="E432" t="s">
        <v>1159</v>
      </c>
      <c r="F432" t="s">
        <v>1324</v>
      </c>
      <c r="G432" s="35">
        <v>268318</v>
      </c>
      <c r="H432" t="s">
        <v>219</v>
      </c>
      <c r="I432" s="35">
        <v>420578</v>
      </c>
      <c r="J432" t="s">
        <v>219</v>
      </c>
      <c r="K432" s="14">
        <v>45176.5805555556</v>
      </c>
      <c r="L432" s="14">
        <v>45175.65625</v>
      </c>
      <c r="M432" s="15" t="s">
        <v>220</v>
      </c>
      <c r="N432" s="15" t="s">
        <v>220</v>
      </c>
      <c r="O432" s="15" t="s">
        <v>220</v>
      </c>
      <c r="P432" s="15" t="s">
        <v>223</v>
      </c>
      <c r="Q432" s="15" t="s">
        <v>219</v>
      </c>
      <c r="R432" s="15" t="s">
        <v>219</v>
      </c>
      <c r="S432" s="15" t="s">
        <v>223</v>
      </c>
      <c r="T432" s="15" t="s">
        <v>221</v>
      </c>
      <c r="U432" s="15" t="s">
        <v>219</v>
      </c>
      <c r="V432" t="s">
        <v>265</v>
      </c>
      <c r="W432" t="s">
        <v>225</v>
      </c>
      <c r="X432" t="s">
        <v>265</v>
      </c>
      <c r="Y432" t="s">
        <v>225</v>
      </c>
      <c r="Z432" t="s">
        <v>226</v>
      </c>
      <c r="AA432" t="s">
        <v>219</v>
      </c>
      <c r="AB432" t="s">
        <v>226</v>
      </c>
      <c r="AC432" t="s">
        <v>219</v>
      </c>
      <c r="AD432" s="12" t="s">
        <v>1297</v>
      </c>
      <c r="AE432" t="s">
        <v>227</v>
      </c>
      <c r="AF432" s="12" t="s">
        <v>1297</v>
      </c>
      <c r="AG432" t="s">
        <v>1703</v>
      </c>
      <c r="AH432" t="s">
        <v>228</v>
      </c>
      <c r="AI432" s="12" t="s">
        <v>1297</v>
      </c>
      <c r="AJ432" s="12" t="s">
        <v>1297</v>
      </c>
      <c r="AK432" s="12" t="s">
        <v>1297</v>
      </c>
      <c r="AL432" s="12" t="s">
        <v>1297</v>
      </c>
      <c r="AM432" s="12" t="s">
        <v>1297</v>
      </c>
      <c r="AN432" t="s">
        <v>219</v>
      </c>
      <c r="AO432" t="s">
        <v>219</v>
      </c>
      <c r="AP432" t="s">
        <v>229</v>
      </c>
      <c r="AQ432" t="s">
        <v>230</v>
      </c>
      <c r="AR432" t="s">
        <v>273</v>
      </c>
      <c r="AS432" t="s">
        <v>352</v>
      </c>
      <c r="AT432" t="s">
        <v>220</v>
      </c>
      <c r="AU432" t="s">
        <v>233</v>
      </c>
      <c r="AV432" t="s">
        <v>2123</v>
      </c>
      <c r="AW432" t="s">
        <v>2368</v>
      </c>
      <c r="AX432" t="s">
        <v>1703</v>
      </c>
      <c r="AY432" t="s">
        <v>219</v>
      </c>
      <c r="AZ432" t="s">
        <v>219</v>
      </c>
      <c r="BA432" t="s">
        <v>219</v>
      </c>
      <c r="BB432" t="s">
        <v>219</v>
      </c>
      <c r="BC432" t="s">
        <v>234</v>
      </c>
      <c r="BD432" s="12" t="s">
        <v>1297</v>
      </c>
      <c r="BE432" t="s">
        <v>267</v>
      </c>
      <c r="BF432" t="s">
        <v>1297</v>
      </c>
      <c r="BG432" t="s">
        <v>1297</v>
      </c>
      <c r="BH432" t="s">
        <v>260</v>
      </c>
      <c r="BI432" t="s">
        <v>268</v>
      </c>
      <c r="BJ432" t="s">
        <v>353</v>
      </c>
      <c r="BK432" t="s">
        <v>1297</v>
      </c>
      <c r="BL432" t="s">
        <v>229</v>
      </c>
      <c r="BM432" t="s">
        <v>219</v>
      </c>
      <c r="BN432" t="s">
        <v>270</v>
      </c>
      <c r="BO432" t="s">
        <v>219</v>
      </c>
      <c r="BP432" t="s">
        <v>219</v>
      </c>
      <c r="BQ432" t="s">
        <v>1297</v>
      </c>
      <c r="BR432" t="s">
        <v>240</v>
      </c>
      <c r="BS432" t="s">
        <v>1703</v>
      </c>
      <c r="BT432" t="s">
        <v>1703</v>
      </c>
      <c r="BU432" t="s">
        <v>219</v>
      </c>
      <c r="BV432" t="s">
        <v>241</v>
      </c>
      <c r="BW432" t="s">
        <v>220</v>
      </c>
      <c r="BX432" t="s">
        <v>219</v>
      </c>
      <c r="BY432">
        <v>800243774814</v>
      </c>
      <c r="BZ432" t="s">
        <v>242</v>
      </c>
      <c r="CA432" t="s">
        <v>1703</v>
      </c>
      <c r="CB432" s="14">
        <v>45178.247037847199</v>
      </c>
      <c r="CC432" t="s">
        <v>1703</v>
      </c>
      <c r="CD432" t="s">
        <v>1703</v>
      </c>
      <c r="CE432">
        <f>IFERROR(VLOOKUP(Table2[[#This Row],[Overall Rep Satisfaction]],$CS$2:$CV$21,2,FALSE),"")</f>
        <v>1</v>
      </c>
      <c r="CF432">
        <f>IFERROR(VLOOKUP(Table2[[#This Row],[Overall Rep Satisfaction]],$CS$2:$CV$21,3,FALSE),"")</f>
        <v>0</v>
      </c>
      <c r="CG432">
        <f>IFERROR(VLOOKUP(Table2[[#This Row],[Overall Rep Satisfaction]],$CS$2:$CV$21,4,FALSE),"")</f>
        <v>0</v>
      </c>
      <c r="CH432">
        <f>IFERROR(SUM(Table2[[#This Row],[Promoter]:[Detractor]],),"")</f>
        <v>1</v>
      </c>
      <c r="CI432" t="str">
        <f>TEXT(MONTH(Table2[[#This Row],[Survey Date]]),"##")&amp;" - "&amp;TEXT(Table2[[#This Row],[Survey Date]],"MMMM")</f>
        <v>9 - September</v>
      </c>
      <c r="CJ432" t="str">
        <f>TEXT(Table2[[#This Row],[Survey Date]],"DD-MMMM")</f>
        <v>07-September</v>
      </c>
      <c r="CK432" t="str">
        <f>"WK "&amp;WEEKNUM(Table2[[#This Row],[Survey Date]],1)</f>
        <v>WK 36</v>
      </c>
      <c r="CL432" t="str">
        <f>VLOOKUP(Table2[[#This Row],[ATTUID]],Roster!C:F,4,FALSE)</f>
        <v>Super 9</v>
      </c>
      <c r="CM432" t="str">
        <f>VLOOKUP(Table2[[#This Row],[ATTUID]],Roster!C:J,8,FALSE)</f>
        <v>agent 27</v>
      </c>
      <c r="CN432" t="str">
        <f>VLOOKUP(Table2[[#This Row],[ATTUID]],Roster!C:X,22,FALSE)</f>
        <v>Wave 17</v>
      </c>
      <c r="CO432">
        <f>IF(Table2[[#This Row],[Request Resolved]]="Yes",1,0)</f>
        <v>1</v>
      </c>
      <c r="CP432">
        <f>IF(Table2[[#This Row],[Request Resolved]]="No",1,0)</f>
        <v>0</v>
      </c>
    </row>
    <row r="433" spans="1:94" x14ac:dyDescent="0.25">
      <c r="A433" s="35">
        <v>564206</v>
      </c>
      <c r="B433" s="12" t="s">
        <v>1297</v>
      </c>
      <c r="C433" s="12" t="s">
        <v>1297</v>
      </c>
      <c r="D433" s="12" t="s">
        <v>1297</v>
      </c>
      <c r="E433" t="s">
        <v>1238</v>
      </c>
      <c r="F433" t="s">
        <v>1407</v>
      </c>
      <c r="G433" s="35">
        <v>54217</v>
      </c>
      <c r="H433" t="s">
        <v>219</v>
      </c>
      <c r="I433" s="35">
        <v>338232</v>
      </c>
      <c r="J433" t="s">
        <v>219</v>
      </c>
      <c r="K433" s="14">
        <v>45176.582638888904</v>
      </c>
      <c r="L433" s="14">
        <v>45175.650694444397</v>
      </c>
      <c r="M433" s="15" t="s">
        <v>220</v>
      </c>
      <c r="N433" s="15" t="s">
        <v>229</v>
      </c>
      <c r="O433" s="15" t="s">
        <v>220</v>
      </c>
      <c r="P433" s="15" t="s">
        <v>877</v>
      </c>
      <c r="Q433" s="15" t="s">
        <v>878</v>
      </c>
      <c r="R433" s="15" t="s">
        <v>229</v>
      </c>
      <c r="S433" s="15" t="s">
        <v>221</v>
      </c>
      <c r="T433" s="15" t="s">
        <v>316</v>
      </c>
      <c r="U433" s="15" t="s">
        <v>219</v>
      </c>
      <c r="V433" t="s">
        <v>224</v>
      </c>
      <c r="W433" t="s">
        <v>254</v>
      </c>
      <c r="X433" t="s">
        <v>224</v>
      </c>
      <c r="Y433" t="s">
        <v>254</v>
      </c>
      <c r="Z433" t="s">
        <v>317</v>
      </c>
      <c r="AA433" t="s">
        <v>219</v>
      </c>
      <c r="AB433" t="s">
        <v>317</v>
      </c>
      <c r="AC433" t="s">
        <v>219</v>
      </c>
      <c r="AD433" s="12" t="s">
        <v>1297</v>
      </c>
      <c r="AE433" t="s">
        <v>227</v>
      </c>
      <c r="AF433" s="12" t="s">
        <v>1297</v>
      </c>
      <c r="AG433" t="s">
        <v>1703</v>
      </c>
      <c r="AH433" t="s">
        <v>228</v>
      </c>
      <c r="AI433" s="12" t="s">
        <v>1297</v>
      </c>
      <c r="AJ433" s="12" t="s">
        <v>1297</v>
      </c>
      <c r="AK433" s="12" t="s">
        <v>1297</v>
      </c>
      <c r="AL433" s="12" t="s">
        <v>1297</v>
      </c>
      <c r="AM433" s="12" t="s">
        <v>1297</v>
      </c>
      <c r="AN433" t="s">
        <v>219</v>
      </c>
      <c r="AO433" t="s">
        <v>219</v>
      </c>
      <c r="AP433" t="s">
        <v>229</v>
      </c>
      <c r="AQ433" t="s">
        <v>230</v>
      </c>
      <c r="AR433" t="s">
        <v>281</v>
      </c>
      <c r="AS433" t="s">
        <v>361</v>
      </c>
      <c r="AT433" t="s">
        <v>229</v>
      </c>
      <c r="AU433" t="s">
        <v>233</v>
      </c>
      <c r="AV433" t="s">
        <v>2124</v>
      </c>
      <c r="AW433" t="s">
        <v>219</v>
      </c>
      <c r="AX433" t="s">
        <v>1703</v>
      </c>
      <c r="AY433" t="s">
        <v>219</v>
      </c>
      <c r="AZ433" t="s">
        <v>219</v>
      </c>
      <c r="BA433" t="s">
        <v>219</v>
      </c>
      <c r="BB433" t="s">
        <v>219</v>
      </c>
      <c r="BC433" t="s">
        <v>234</v>
      </c>
      <c r="BD433" s="12" t="s">
        <v>1297</v>
      </c>
      <c r="BE433" t="s">
        <v>451</v>
      </c>
      <c r="BF433" t="s">
        <v>1297</v>
      </c>
      <c r="BG433" t="s">
        <v>1297</v>
      </c>
      <c r="BH433" t="s">
        <v>236</v>
      </c>
      <c r="BI433" t="s">
        <v>333</v>
      </c>
      <c r="BJ433" t="s">
        <v>362</v>
      </c>
      <c r="BK433" t="s">
        <v>1297</v>
      </c>
      <c r="BL433" t="s">
        <v>229</v>
      </c>
      <c r="BM433" t="s">
        <v>219</v>
      </c>
      <c r="BN433" t="s">
        <v>879</v>
      </c>
      <c r="BO433" t="s">
        <v>219</v>
      </c>
      <c r="BP433" t="s">
        <v>219</v>
      </c>
      <c r="BQ433" t="s">
        <v>1297</v>
      </c>
      <c r="BR433" t="s">
        <v>296</v>
      </c>
      <c r="BS433" t="s">
        <v>1703</v>
      </c>
      <c r="BT433" t="s">
        <v>1703</v>
      </c>
      <c r="BU433" t="s">
        <v>219</v>
      </c>
      <c r="BV433" t="s">
        <v>241</v>
      </c>
      <c r="BW433" t="s">
        <v>220</v>
      </c>
      <c r="BX433" t="s">
        <v>219</v>
      </c>
      <c r="BY433">
        <v>790561934072</v>
      </c>
      <c r="BZ433" t="s">
        <v>242</v>
      </c>
      <c r="CA433" t="s">
        <v>1703</v>
      </c>
      <c r="CB433" s="14">
        <v>45177.246585763904</v>
      </c>
      <c r="CC433" t="s">
        <v>1703</v>
      </c>
      <c r="CD433" t="s">
        <v>1703</v>
      </c>
      <c r="CE433">
        <f>IFERROR(VLOOKUP(Table2[[#This Row],[Overall Rep Satisfaction]],$CS$2:$CV$21,2,FALSE),"")</f>
        <v>0</v>
      </c>
      <c r="CF433">
        <f>IFERROR(VLOOKUP(Table2[[#This Row],[Overall Rep Satisfaction]],$CS$2:$CV$21,3,FALSE),"")</f>
        <v>0</v>
      </c>
      <c r="CG433">
        <f>IFERROR(VLOOKUP(Table2[[#This Row],[Overall Rep Satisfaction]],$CS$2:$CV$21,4,FALSE),"")</f>
        <v>1</v>
      </c>
      <c r="CH433">
        <f>IFERROR(SUM(Table2[[#This Row],[Promoter]:[Detractor]],),"")</f>
        <v>1</v>
      </c>
      <c r="CI433" t="str">
        <f>TEXT(MONTH(Table2[[#This Row],[Survey Date]]),"##")&amp;" - "&amp;TEXT(Table2[[#This Row],[Survey Date]],"MMMM")</f>
        <v>9 - September</v>
      </c>
      <c r="CJ433" t="str">
        <f>TEXT(Table2[[#This Row],[Survey Date]],"DD-MMMM")</f>
        <v>07-September</v>
      </c>
      <c r="CK433" t="str">
        <f>"WK "&amp;WEEKNUM(Table2[[#This Row],[Survey Date]],1)</f>
        <v>WK 36</v>
      </c>
      <c r="CL433" t="str">
        <f>VLOOKUP(Table2[[#This Row],[ATTUID]],Roster!C:F,4,FALSE)</f>
        <v>Super 12</v>
      </c>
      <c r="CM433" t="str">
        <f>VLOOKUP(Table2[[#This Row],[ATTUID]],Roster!C:J,8,FALSE)</f>
        <v>agent 110</v>
      </c>
      <c r="CN433" t="str">
        <f>VLOOKUP(Table2[[#This Row],[ATTUID]],Roster!C:X,22,FALSE)</f>
        <v>Wave 30</v>
      </c>
      <c r="CO433">
        <f>IF(Table2[[#This Row],[Request Resolved]]="Yes",1,0)</f>
        <v>0</v>
      </c>
      <c r="CP433">
        <f>IF(Table2[[#This Row],[Request Resolved]]="No",1,0)</f>
        <v>1</v>
      </c>
    </row>
    <row r="434" spans="1:94" x14ac:dyDescent="0.25">
      <c r="A434" s="35">
        <v>620206</v>
      </c>
      <c r="B434" s="12" t="s">
        <v>1297</v>
      </c>
      <c r="C434" s="12" t="s">
        <v>1297</v>
      </c>
      <c r="D434" s="12" t="s">
        <v>1297</v>
      </c>
      <c r="E434" t="s">
        <v>1249</v>
      </c>
      <c r="F434" t="s">
        <v>1419</v>
      </c>
      <c r="G434" s="35">
        <v>4949</v>
      </c>
      <c r="H434" t="s">
        <v>219</v>
      </c>
      <c r="I434" s="35">
        <v>828337</v>
      </c>
      <c r="J434" t="s">
        <v>219</v>
      </c>
      <c r="K434" s="14">
        <v>45176.591666666704</v>
      </c>
      <c r="L434" s="14">
        <v>45175.6340277778</v>
      </c>
      <c r="M434" s="15" t="s">
        <v>220</v>
      </c>
      <c r="N434" s="15" t="s">
        <v>220</v>
      </c>
      <c r="O434" s="15" t="s">
        <v>220</v>
      </c>
      <c r="P434" s="15" t="s">
        <v>880</v>
      </c>
      <c r="Q434" s="15" t="s">
        <v>219</v>
      </c>
      <c r="R434" s="15" t="s">
        <v>219</v>
      </c>
      <c r="S434" s="15" t="s">
        <v>881</v>
      </c>
      <c r="T434" s="15" t="s">
        <v>226</v>
      </c>
      <c r="U434" s="15" t="s">
        <v>219</v>
      </c>
      <c r="V434" t="s">
        <v>280</v>
      </c>
      <c r="W434" t="s">
        <v>254</v>
      </c>
      <c r="X434" t="s">
        <v>280</v>
      </c>
      <c r="Y434" t="s">
        <v>254</v>
      </c>
      <c r="Z434" t="s">
        <v>226</v>
      </c>
      <c r="AA434" t="s">
        <v>219</v>
      </c>
      <c r="AB434" t="s">
        <v>226</v>
      </c>
      <c r="AC434" t="s">
        <v>219</v>
      </c>
      <c r="AD434" s="12" t="s">
        <v>1297</v>
      </c>
      <c r="AE434" t="s">
        <v>227</v>
      </c>
      <c r="AF434" s="12" t="s">
        <v>1297</v>
      </c>
      <c r="AG434" t="s">
        <v>1703</v>
      </c>
      <c r="AH434" t="s">
        <v>228</v>
      </c>
      <c r="AI434" s="12" t="s">
        <v>1297</v>
      </c>
      <c r="AJ434" s="12" t="s">
        <v>1297</v>
      </c>
      <c r="AK434" s="12" t="s">
        <v>1297</v>
      </c>
      <c r="AL434" s="12" t="s">
        <v>1297</v>
      </c>
      <c r="AM434" s="12" t="s">
        <v>1297</v>
      </c>
      <c r="AN434" t="s">
        <v>219</v>
      </c>
      <c r="AO434" t="s">
        <v>219</v>
      </c>
      <c r="AP434" t="s">
        <v>229</v>
      </c>
      <c r="AQ434" t="s">
        <v>230</v>
      </c>
      <c r="AR434" t="s">
        <v>420</v>
      </c>
      <c r="AS434" t="s">
        <v>421</v>
      </c>
      <c r="AT434" t="s">
        <v>229</v>
      </c>
      <c r="AU434" t="s">
        <v>356</v>
      </c>
      <c r="AV434" t="s">
        <v>2125</v>
      </c>
      <c r="AW434" t="s">
        <v>2368</v>
      </c>
      <c r="AX434" t="s">
        <v>1703</v>
      </c>
      <c r="AY434" t="s">
        <v>219</v>
      </c>
      <c r="AZ434" t="s">
        <v>219</v>
      </c>
      <c r="BA434" t="s">
        <v>219</v>
      </c>
      <c r="BB434" t="s">
        <v>219</v>
      </c>
      <c r="BC434" t="s">
        <v>234</v>
      </c>
      <c r="BD434" s="12" t="s">
        <v>1297</v>
      </c>
      <c r="BE434" t="s">
        <v>267</v>
      </c>
      <c r="BF434" t="s">
        <v>1297</v>
      </c>
      <c r="BG434" t="s">
        <v>1297</v>
      </c>
      <c r="BH434" t="s">
        <v>305</v>
      </c>
      <c r="BI434" t="s">
        <v>318</v>
      </c>
      <c r="BJ434" t="s">
        <v>422</v>
      </c>
      <c r="BK434" t="s">
        <v>1297</v>
      </c>
      <c r="BL434" t="s">
        <v>229</v>
      </c>
      <c r="BM434" t="s">
        <v>219</v>
      </c>
      <c r="BN434" t="s">
        <v>358</v>
      </c>
      <c r="BO434" t="s">
        <v>219</v>
      </c>
      <c r="BP434" t="s">
        <v>219</v>
      </c>
      <c r="BQ434" t="s">
        <v>1297</v>
      </c>
      <c r="BR434" t="s">
        <v>296</v>
      </c>
      <c r="BS434" t="s">
        <v>1703</v>
      </c>
      <c r="BT434" t="s">
        <v>1703</v>
      </c>
      <c r="BU434" t="s">
        <v>219</v>
      </c>
      <c r="BV434" t="s">
        <v>241</v>
      </c>
      <c r="BW434" t="s">
        <v>220</v>
      </c>
      <c r="BX434" t="s">
        <v>219</v>
      </c>
      <c r="BY434">
        <v>801158870637</v>
      </c>
      <c r="BZ434" t="s">
        <v>242</v>
      </c>
      <c r="CA434" t="s">
        <v>1703</v>
      </c>
      <c r="CB434" s="14">
        <v>45178.247037847199</v>
      </c>
      <c r="CC434" t="s">
        <v>1703</v>
      </c>
      <c r="CD434" t="s">
        <v>1703</v>
      </c>
      <c r="CE434">
        <f>IFERROR(VLOOKUP(Table2[[#This Row],[Overall Rep Satisfaction]],$CS$2:$CV$21,2,FALSE),"")</f>
        <v>0</v>
      </c>
      <c r="CF434">
        <f>IFERROR(VLOOKUP(Table2[[#This Row],[Overall Rep Satisfaction]],$CS$2:$CV$21,3,FALSE),"")</f>
        <v>0</v>
      </c>
      <c r="CG434">
        <f>IFERROR(VLOOKUP(Table2[[#This Row],[Overall Rep Satisfaction]],$CS$2:$CV$21,4,FALSE),"")</f>
        <v>1</v>
      </c>
      <c r="CH434">
        <f>IFERROR(SUM(Table2[[#This Row],[Promoter]:[Detractor]],),"")</f>
        <v>1</v>
      </c>
      <c r="CI434" t="str">
        <f>TEXT(MONTH(Table2[[#This Row],[Survey Date]]),"##")&amp;" - "&amp;TEXT(Table2[[#This Row],[Survey Date]],"MMMM")</f>
        <v>9 - September</v>
      </c>
      <c r="CJ434" t="str">
        <f>TEXT(Table2[[#This Row],[Survey Date]],"DD-MMMM")</f>
        <v>07-September</v>
      </c>
      <c r="CK434" t="str">
        <f>"WK "&amp;WEEKNUM(Table2[[#This Row],[Survey Date]],1)</f>
        <v>WK 36</v>
      </c>
      <c r="CL434" t="str">
        <f>VLOOKUP(Table2[[#This Row],[ATTUID]],Roster!C:F,4,FALSE)</f>
        <v>Super 12</v>
      </c>
      <c r="CM434" t="str">
        <f>VLOOKUP(Table2[[#This Row],[ATTUID]],Roster!C:J,8,FALSE)</f>
        <v>agent 122</v>
      </c>
      <c r="CN434" t="str">
        <f>VLOOKUP(Table2[[#This Row],[ATTUID]],Roster!C:X,22,FALSE)</f>
        <v>Wave 30</v>
      </c>
      <c r="CO434">
        <f>IF(Table2[[#This Row],[Request Resolved]]="Yes",1,0)</f>
        <v>1</v>
      </c>
      <c r="CP434">
        <f>IF(Table2[[#This Row],[Request Resolved]]="No",1,0)</f>
        <v>0</v>
      </c>
    </row>
    <row r="435" spans="1:94" x14ac:dyDescent="0.25">
      <c r="A435" s="35">
        <v>566206</v>
      </c>
      <c r="B435" s="12" t="s">
        <v>1297</v>
      </c>
      <c r="C435" s="12" t="s">
        <v>1297</v>
      </c>
      <c r="D435" s="12" t="s">
        <v>1297</v>
      </c>
      <c r="E435" t="s">
        <v>1256</v>
      </c>
      <c r="F435" t="s">
        <v>1426</v>
      </c>
      <c r="G435" s="35">
        <v>143731</v>
      </c>
      <c r="H435" t="s">
        <v>219</v>
      </c>
      <c r="I435" s="35">
        <v>701545</v>
      </c>
      <c r="J435" t="s">
        <v>219</v>
      </c>
      <c r="K435" s="14">
        <v>45176.613888888904</v>
      </c>
      <c r="L435" s="14">
        <v>45175.890277777798</v>
      </c>
      <c r="M435" s="15" t="s">
        <v>220</v>
      </c>
      <c r="N435" s="15" t="s">
        <v>220</v>
      </c>
      <c r="O435" s="15" t="s">
        <v>220</v>
      </c>
      <c r="P435" s="15" t="s">
        <v>223</v>
      </c>
      <c r="Q435" s="15" t="s">
        <v>882</v>
      </c>
      <c r="R435" s="15" t="s">
        <v>219</v>
      </c>
      <c r="S435" s="15" t="s">
        <v>223</v>
      </c>
      <c r="T435" s="15" t="s">
        <v>221</v>
      </c>
      <c r="U435" s="15" t="s">
        <v>219</v>
      </c>
      <c r="V435" t="s">
        <v>265</v>
      </c>
      <c r="W435" t="s">
        <v>225</v>
      </c>
      <c r="X435" t="s">
        <v>265</v>
      </c>
      <c r="Y435" t="s">
        <v>225</v>
      </c>
      <c r="Z435" t="s">
        <v>226</v>
      </c>
      <c r="AA435" t="s">
        <v>219</v>
      </c>
      <c r="AB435" t="s">
        <v>226</v>
      </c>
      <c r="AC435" t="s">
        <v>219</v>
      </c>
      <c r="AD435" s="12" t="s">
        <v>1297</v>
      </c>
      <c r="AE435" t="s">
        <v>227</v>
      </c>
      <c r="AF435" s="12" t="s">
        <v>1297</v>
      </c>
      <c r="AG435" t="s">
        <v>1703</v>
      </c>
      <c r="AH435" t="s">
        <v>228</v>
      </c>
      <c r="AI435" s="12" t="s">
        <v>1297</v>
      </c>
      <c r="AJ435" s="12" t="s">
        <v>1297</v>
      </c>
      <c r="AK435" s="12" t="s">
        <v>1297</v>
      </c>
      <c r="AL435" s="12" t="s">
        <v>1297</v>
      </c>
      <c r="AM435" s="12" t="s">
        <v>1297</v>
      </c>
      <c r="AN435" t="s">
        <v>219</v>
      </c>
      <c r="AO435" t="s">
        <v>219</v>
      </c>
      <c r="AP435" t="s">
        <v>229</v>
      </c>
      <c r="AQ435" t="s">
        <v>230</v>
      </c>
      <c r="AR435" t="s">
        <v>273</v>
      </c>
      <c r="AS435" t="s">
        <v>709</v>
      </c>
      <c r="AT435" t="s">
        <v>220</v>
      </c>
      <c r="AU435" t="s">
        <v>233</v>
      </c>
      <c r="AV435" t="s">
        <v>2126</v>
      </c>
      <c r="AW435" t="s">
        <v>219</v>
      </c>
      <c r="AX435" t="s">
        <v>1703</v>
      </c>
      <c r="AY435" t="s">
        <v>219</v>
      </c>
      <c r="AZ435" t="s">
        <v>219</v>
      </c>
      <c r="BA435" t="s">
        <v>219</v>
      </c>
      <c r="BB435" t="s">
        <v>219</v>
      </c>
      <c r="BC435" t="s">
        <v>234</v>
      </c>
      <c r="BD435" s="12" t="s">
        <v>1297</v>
      </c>
      <c r="BE435" t="s">
        <v>259</v>
      </c>
      <c r="BF435" t="s">
        <v>1297</v>
      </c>
      <c r="BG435" t="s">
        <v>1297</v>
      </c>
      <c r="BH435" t="s">
        <v>275</v>
      </c>
      <c r="BI435" t="s">
        <v>492</v>
      </c>
      <c r="BJ435" t="s">
        <v>329</v>
      </c>
      <c r="BK435" t="s">
        <v>1297</v>
      </c>
      <c r="BL435" t="s">
        <v>229</v>
      </c>
      <c r="BM435" t="s">
        <v>219</v>
      </c>
      <c r="BN435" t="s">
        <v>493</v>
      </c>
      <c r="BO435" t="s">
        <v>219</v>
      </c>
      <c r="BP435" t="s">
        <v>219</v>
      </c>
      <c r="BQ435" t="s">
        <v>1297</v>
      </c>
      <c r="BR435" t="s">
        <v>296</v>
      </c>
      <c r="BS435" t="s">
        <v>1703</v>
      </c>
      <c r="BT435" t="s">
        <v>1703</v>
      </c>
      <c r="BU435" t="s">
        <v>219</v>
      </c>
      <c r="BV435" t="s">
        <v>241</v>
      </c>
      <c r="BW435" t="s">
        <v>220</v>
      </c>
      <c r="BX435" t="s">
        <v>219</v>
      </c>
      <c r="BY435">
        <v>800130283809</v>
      </c>
      <c r="BZ435" t="s">
        <v>242</v>
      </c>
      <c r="CA435" t="s">
        <v>1703</v>
      </c>
      <c r="CB435" s="14">
        <v>45177.246585763904</v>
      </c>
      <c r="CC435" t="s">
        <v>1703</v>
      </c>
      <c r="CD435" t="s">
        <v>1703</v>
      </c>
      <c r="CE435">
        <f>IFERROR(VLOOKUP(Table2[[#This Row],[Overall Rep Satisfaction]],$CS$2:$CV$21,2,FALSE),"")</f>
        <v>1</v>
      </c>
      <c r="CF435">
        <f>IFERROR(VLOOKUP(Table2[[#This Row],[Overall Rep Satisfaction]],$CS$2:$CV$21,3,FALSE),"")</f>
        <v>0</v>
      </c>
      <c r="CG435">
        <f>IFERROR(VLOOKUP(Table2[[#This Row],[Overall Rep Satisfaction]],$CS$2:$CV$21,4,FALSE),"")</f>
        <v>0</v>
      </c>
      <c r="CH435">
        <f>IFERROR(SUM(Table2[[#This Row],[Promoter]:[Detractor]],),"")</f>
        <v>1</v>
      </c>
      <c r="CI435" t="str">
        <f>TEXT(MONTH(Table2[[#This Row],[Survey Date]]),"##")&amp;" - "&amp;TEXT(Table2[[#This Row],[Survey Date]],"MMMM")</f>
        <v>9 - September</v>
      </c>
      <c r="CJ435" t="str">
        <f>TEXT(Table2[[#This Row],[Survey Date]],"DD-MMMM")</f>
        <v>07-September</v>
      </c>
      <c r="CK435" t="str">
        <f>"WK "&amp;WEEKNUM(Table2[[#This Row],[Survey Date]],1)</f>
        <v>WK 36</v>
      </c>
      <c r="CL435" t="str">
        <f>VLOOKUP(Table2[[#This Row],[ATTUID]],Roster!C:F,4,FALSE)</f>
        <v>Super 12</v>
      </c>
      <c r="CM435" t="str">
        <f>VLOOKUP(Table2[[#This Row],[ATTUID]],Roster!C:J,8,FALSE)</f>
        <v>agent 129</v>
      </c>
      <c r="CN435" t="str">
        <f>VLOOKUP(Table2[[#This Row],[ATTUID]],Roster!C:X,22,FALSE)</f>
        <v>Wave 30</v>
      </c>
      <c r="CO435">
        <f>IF(Table2[[#This Row],[Request Resolved]]="Yes",1,0)</f>
        <v>1</v>
      </c>
      <c r="CP435">
        <f>IF(Table2[[#This Row],[Request Resolved]]="No",1,0)</f>
        <v>0</v>
      </c>
    </row>
    <row r="436" spans="1:94" ht="60" x14ac:dyDescent="0.25">
      <c r="A436" s="35">
        <v>70206</v>
      </c>
      <c r="B436" s="12" t="s">
        <v>1297</v>
      </c>
      <c r="C436" s="12" t="s">
        <v>1297</v>
      </c>
      <c r="D436" s="12" t="s">
        <v>1297</v>
      </c>
      <c r="E436" t="s">
        <v>1152</v>
      </c>
      <c r="F436" t="s">
        <v>1317</v>
      </c>
      <c r="G436" s="35">
        <v>96405</v>
      </c>
      <c r="H436" t="s">
        <v>219</v>
      </c>
      <c r="I436" s="35">
        <v>674328</v>
      </c>
      <c r="J436" t="s">
        <v>219</v>
      </c>
      <c r="K436" s="14">
        <v>45176.627083333296</v>
      </c>
      <c r="L436" s="14">
        <v>45175.8215277778</v>
      </c>
      <c r="M436" s="15" t="s">
        <v>220</v>
      </c>
      <c r="N436" s="15" t="s">
        <v>220</v>
      </c>
      <c r="O436" s="15" t="s">
        <v>220</v>
      </c>
      <c r="P436" s="15" t="s">
        <v>223</v>
      </c>
      <c r="Q436" s="15" t="s">
        <v>883</v>
      </c>
      <c r="R436" s="15" t="s">
        <v>219</v>
      </c>
      <c r="S436" s="15" t="s">
        <v>223</v>
      </c>
      <c r="T436" s="15" t="s">
        <v>221</v>
      </c>
      <c r="U436" s="15" t="s">
        <v>219</v>
      </c>
      <c r="V436" t="s">
        <v>265</v>
      </c>
      <c r="W436" t="s">
        <v>225</v>
      </c>
      <c r="X436" t="s">
        <v>265</v>
      </c>
      <c r="Y436" t="s">
        <v>225</v>
      </c>
      <c r="Z436" t="s">
        <v>226</v>
      </c>
      <c r="AA436" t="s">
        <v>219</v>
      </c>
      <c r="AB436" t="s">
        <v>226</v>
      </c>
      <c r="AC436" t="s">
        <v>219</v>
      </c>
      <c r="AD436" s="12" t="s">
        <v>1297</v>
      </c>
      <c r="AE436" t="s">
        <v>227</v>
      </c>
      <c r="AF436" s="12" t="s">
        <v>1297</v>
      </c>
      <c r="AG436" t="s">
        <v>1703</v>
      </c>
      <c r="AH436" t="s">
        <v>228</v>
      </c>
      <c r="AI436" s="12" t="s">
        <v>1297</v>
      </c>
      <c r="AJ436" s="12" t="s">
        <v>1297</v>
      </c>
      <c r="AK436" s="12" t="s">
        <v>1297</v>
      </c>
      <c r="AL436" s="12" t="s">
        <v>1297</v>
      </c>
      <c r="AM436" s="12" t="s">
        <v>1297</v>
      </c>
      <c r="AN436" t="s">
        <v>219</v>
      </c>
      <c r="AO436" t="s">
        <v>219</v>
      </c>
      <c r="AP436" t="s">
        <v>229</v>
      </c>
      <c r="AQ436" t="s">
        <v>230</v>
      </c>
      <c r="AR436" t="s">
        <v>231</v>
      </c>
      <c r="AS436" t="s">
        <v>429</v>
      </c>
      <c r="AT436" t="s">
        <v>220</v>
      </c>
      <c r="AU436" t="s">
        <v>233</v>
      </c>
      <c r="AV436" t="s">
        <v>2127</v>
      </c>
      <c r="AW436" t="s">
        <v>219</v>
      </c>
      <c r="AX436" t="s">
        <v>1703</v>
      </c>
      <c r="AY436" t="s">
        <v>219</v>
      </c>
      <c r="AZ436" t="s">
        <v>219</v>
      </c>
      <c r="BA436" t="s">
        <v>219</v>
      </c>
      <c r="BB436" t="s">
        <v>219</v>
      </c>
      <c r="BC436" t="s">
        <v>234</v>
      </c>
      <c r="BD436" s="12" t="s">
        <v>1297</v>
      </c>
      <c r="BE436" t="s">
        <v>259</v>
      </c>
      <c r="BF436" t="s">
        <v>1297</v>
      </c>
      <c r="BG436" t="s">
        <v>1297</v>
      </c>
      <c r="BH436" t="s">
        <v>300</v>
      </c>
      <c r="BI436" t="s">
        <v>301</v>
      </c>
      <c r="BJ436" t="s">
        <v>536</v>
      </c>
      <c r="BK436" t="s">
        <v>1297</v>
      </c>
      <c r="BL436" t="s">
        <v>229</v>
      </c>
      <c r="BM436" t="s">
        <v>219</v>
      </c>
      <c r="BN436" t="s">
        <v>303</v>
      </c>
      <c r="BO436" t="s">
        <v>219</v>
      </c>
      <c r="BP436" t="s">
        <v>219</v>
      </c>
      <c r="BQ436" t="s">
        <v>1297</v>
      </c>
      <c r="BR436" t="s">
        <v>240</v>
      </c>
      <c r="BS436" t="s">
        <v>1703</v>
      </c>
      <c r="BT436" t="s">
        <v>1703</v>
      </c>
      <c r="BU436" t="s">
        <v>219</v>
      </c>
      <c r="BV436" t="s">
        <v>241</v>
      </c>
      <c r="BW436" t="s">
        <v>220</v>
      </c>
      <c r="BX436" t="s">
        <v>219</v>
      </c>
      <c r="BY436">
        <v>790296592711</v>
      </c>
      <c r="BZ436" t="s">
        <v>242</v>
      </c>
      <c r="CA436" t="s">
        <v>1703</v>
      </c>
      <c r="CB436" s="14">
        <v>45177.246585763904</v>
      </c>
      <c r="CC436" t="s">
        <v>1703</v>
      </c>
      <c r="CD436" t="s">
        <v>1703</v>
      </c>
      <c r="CE436">
        <f>IFERROR(VLOOKUP(Table2[[#This Row],[Overall Rep Satisfaction]],$CS$2:$CV$21,2,FALSE),"")</f>
        <v>1</v>
      </c>
      <c r="CF436">
        <f>IFERROR(VLOOKUP(Table2[[#This Row],[Overall Rep Satisfaction]],$CS$2:$CV$21,3,FALSE),"")</f>
        <v>0</v>
      </c>
      <c r="CG436">
        <f>IFERROR(VLOOKUP(Table2[[#This Row],[Overall Rep Satisfaction]],$CS$2:$CV$21,4,FALSE),"")</f>
        <v>0</v>
      </c>
      <c r="CH436">
        <f>IFERROR(SUM(Table2[[#This Row],[Promoter]:[Detractor]],),"")</f>
        <v>1</v>
      </c>
      <c r="CI436" t="str">
        <f>TEXT(MONTH(Table2[[#This Row],[Survey Date]]),"##")&amp;" - "&amp;TEXT(Table2[[#This Row],[Survey Date]],"MMMM")</f>
        <v>9 - September</v>
      </c>
      <c r="CJ436" t="str">
        <f>TEXT(Table2[[#This Row],[Survey Date]],"DD-MMMM")</f>
        <v>07-September</v>
      </c>
      <c r="CK436" t="str">
        <f>"WK "&amp;WEEKNUM(Table2[[#This Row],[Survey Date]],1)</f>
        <v>WK 36</v>
      </c>
      <c r="CL436" t="str">
        <f>VLOOKUP(Table2[[#This Row],[ATTUID]],Roster!C:F,4,FALSE)</f>
        <v>Super 8</v>
      </c>
      <c r="CM436" t="str">
        <f>VLOOKUP(Table2[[#This Row],[ATTUID]],Roster!C:J,8,FALSE)</f>
        <v>agent 20</v>
      </c>
      <c r="CN436" t="str">
        <f>VLOOKUP(Table2[[#This Row],[ATTUID]],Roster!C:X,22,FALSE)</f>
        <v>Wave 15</v>
      </c>
      <c r="CO436">
        <f>IF(Table2[[#This Row],[Request Resolved]]="Yes",1,0)</f>
        <v>1</v>
      </c>
      <c r="CP436">
        <f>IF(Table2[[#This Row],[Request Resolved]]="No",1,0)</f>
        <v>0</v>
      </c>
    </row>
    <row r="437" spans="1:94" x14ac:dyDescent="0.25">
      <c r="A437" s="35">
        <v>850206</v>
      </c>
      <c r="B437" s="12" t="s">
        <v>1297</v>
      </c>
      <c r="C437" s="12" t="s">
        <v>1297</v>
      </c>
      <c r="D437" s="12" t="s">
        <v>1297</v>
      </c>
      <c r="E437" t="s">
        <v>1199</v>
      </c>
      <c r="F437" t="s">
        <v>1364</v>
      </c>
      <c r="G437" s="35">
        <v>836907</v>
      </c>
      <c r="H437" t="s">
        <v>219</v>
      </c>
      <c r="I437" s="35">
        <v>556298</v>
      </c>
      <c r="J437" t="s">
        <v>219</v>
      </c>
      <c r="K437" s="14">
        <v>45176.638888888898</v>
      </c>
      <c r="L437" s="14">
        <v>45175.786805555603</v>
      </c>
      <c r="M437" s="15" t="s">
        <v>220</v>
      </c>
      <c r="N437" s="15" t="s">
        <v>220</v>
      </c>
      <c r="O437" s="15" t="s">
        <v>220</v>
      </c>
      <c r="P437" s="15" t="s">
        <v>223</v>
      </c>
      <c r="Q437" s="15" t="s">
        <v>884</v>
      </c>
      <c r="R437" s="15" t="s">
        <v>219</v>
      </c>
      <c r="S437" s="15" t="s">
        <v>223</v>
      </c>
      <c r="T437" s="15" t="s">
        <v>221</v>
      </c>
      <c r="U437" s="15" t="s">
        <v>219</v>
      </c>
      <c r="V437" t="s">
        <v>265</v>
      </c>
      <c r="W437" t="s">
        <v>225</v>
      </c>
      <c r="X437" t="s">
        <v>265</v>
      </c>
      <c r="Y437" t="s">
        <v>225</v>
      </c>
      <c r="Z437" t="s">
        <v>226</v>
      </c>
      <c r="AA437" t="s">
        <v>219</v>
      </c>
      <c r="AB437" t="s">
        <v>226</v>
      </c>
      <c r="AC437" t="s">
        <v>219</v>
      </c>
      <c r="AD437" s="12" t="s">
        <v>1297</v>
      </c>
      <c r="AE437" t="s">
        <v>227</v>
      </c>
      <c r="AF437" s="12" t="s">
        <v>1297</v>
      </c>
      <c r="AG437" t="s">
        <v>1703</v>
      </c>
      <c r="AH437" t="s">
        <v>228</v>
      </c>
      <c r="AI437" s="12" t="s">
        <v>1297</v>
      </c>
      <c r="AJ437" s="12" t="s">
        <v>1297</v>
      </c>
      <c r="AK437" s="12" t="s">
        <v>1297</v>
      </c>
      <c r="AL437" s="12" t="s">
        <v>1297</v>
      </c>
      <c r="AM437" s="12" t="s">
        <v>1297</v>
      </c>
      <c r="AN437" t="s">
        <v>219</v>
      </c>
      <c r="AO437" t="s">
        <v>219</v>
      </c>
      <c r="AP437" t="s">
        <v>229</v>
      </c>
      <c r="AQ437" t="s">
        <v>230</v>
      </c>
      <c r="AR437" t="s">
        <v>247</v>
      </c>
      <c r="AS437" t="s">
        <v>582</v>
      </c>
      <c r="AT437" t="s">
        <v>220</v>
      </c>
      <c r="AU437" t="s">
        <v>233</v>
      </c>
      <c r="AV437" t="s">
        <v>2128</v>
      </c>
      <c r="AW437" t="s">
        <v>219</v>
      </c>
      <c r="AX437" t="s">
        <v>1703</v>
      </c>
      <c r="AY437" t="s">
        <v>219</v>
      </c>
      <c r="AZ437" t="s">
        <v>219</v>
      </c>
      <c r="BA437" t="s">
        <v>219</v>
      </c>
      <c r="BB437" t="s">
        <v>219</v>
      </c>
      <c r="BC437" t="s">
        <v>234</v>
      </c>
      <c r="BD437" s="12" t="s">
        <v>1297</v>
      </c>
      <c r="BE437" t="s">
        <v>304</v>
      </c>
      <c r="BF437" t="s">
        <v>1297</v>
      </c>
      <c r="BG437" t="s">
        <v>1297</v>
      </c>
      <c r="BH437" t="s">
        <v>300</v>
      </c>
      <c r="BI437" t="s">
        <v>349</v>
      </c>
      <c r="BJ437" t="s">
        <v>446</v>
      </c>
      <c r="BK437" t="s">
        <v>1297</v>
      </c>
      <c r="BL437" t="s">
        <v>229</v>
      </c>
      <c r="BM437" t="s">
        <v>219</v>
      </c>
      <c r="BN437" t="s">
        <v>350</v>
      </c>
      <c r="BO437" t="s">
        <v>219</v>
      </c>
      <c r="BP437" t="s">
        <v>219</v>
      </c>
      <c r="BQ437" t="s">
        <v>1297</v>
      </c>
      <c r="BR437" t="s">
        <v>279</v>
      </c>
      <c r="BS437" t="s">
        <v>1703</v>
      </c>
      <c r="BT437" t="s">
        <v>1703</v>
      </c>
      <c r="BU437" t="s">
        <v>219</v>
      </c>
      <c r="BV437" t="s">
        <v>241</v>
      </c>
      <c r="BW437" t="s">
        <v>220</v>
      </c>
      <c r="BX437" t="s">
        <v>219</v>
      </c>
      <c r="BY437">
        <v>801131679673</v>
      </c>
      <c r="BZ437" t="s">
        <v>242</v>
      </c>
      <c r="CA437" t="s">
        <v>1703</v>
      </c>
      <c r="CB437" s="14">
        <v>45177.246585763904</v>
      </c>
      <c r="CC437" t="s">
        <v>1703</v>
      </c>
      <c r="CD437" t="s">
        <v>1703</v>
      </c>
      <c r="CE437">
        <f>IFERROR(VLOOKUP(Table2[[#This Row],[Overall Rep Satisfaction]],$CS$2:$CV$21,2,FALSE),"")</f>
        <v>1</v>
      </c>
      <c r="CF437">
        <f>IFERROR(VLOOKUP(Table2[[#This Row],[Overall Rep Satisfaction]],$CS$2:$CV$21,3,FALSE),"")</f>
        <v>0</v>
      </c>
      <c r="CG437">
        <f>IFERROR(VLOOKUP(Table2[[#This Row],[Overall Rep Satisfaction]],$CS$2:$CV$21,4,FALSE),"")</f>
        <v>0</v>
      </c>
      <c r="CH437">
        <f>IFERROR(SUM(Table2[[#This Row],[Promoter]:[Detractor]],),"")</f>
        <v>1</v>
      </c>
      <c r="CI437" t="str">
        <f>TEXT(MONTH(Table2[[#This Row],[Survey Date]]),"##")&amp;" - "&amp;TEXT(Table2[[#This Row],[Survey Date]],"MMMM")</f>
        <v>9 - September</v>
      </c>
      <c r="CJ437" t="str">
        <f>TEXT(Table2[[#This Row],[Survey Date]],"DD-MMMM")</f>
        <v>07-September</v>
      </c>
      <c r="CK437" t="str">
        <f>"WK "&amp;WEEKNUM(Table2[[#This Row],[Survey Date]],1)</f>
        <v>WK 36</v>
      </c>
      <c r="CL437" t="str">
        <f>VLOOKUP(Table2[[#This Row],[ATTUID]],Roster!C:F,4,FALSE)</f>
        <v>Super 4</v>
      </c>
      <c r="CM437" t="str">
        <f>VLOOKUP(Table2[[#This Row],[ATTUID]],Roster!C:J,8,FALSE)</f>
        <v>agent 67</v>
      </c>
      <c r="CN437" t="str">
        <f>VLOOKUP(Table2[[#This Row],[ATTUID]],Roster!C:X,22,FALSE)</f>
        <v>Wave 26</v>
      </c>
      <c r="CO437">
        <f>IF(Table2[[#This Row],[Request Resolved]]="Yes",1,0)</f>
        <v>1</v>
      </c>
      <c r="CP437">
        <f>IF(Table2[[#This Row],[Request Resolved]]="No",1,0)</f>
        <v>0</v>
      </c>
    </row>
    <row r="438" spans="1:94" x14ac:dyDescent="0.25">
      <c r="A438" s="35">
        <v>635206</v>
      </c>
      <c r="B438" s="12" t="s">
        <v>1297</v>
      </c>
      <c r="C438" s="12" t="s">
        <v>1297</v>
      </c>
      <c r="D438" s="12" t="s">
        <v>1297</v>
      </c>
      <c r="E438" t="s">
        <v>1208</v>
      </c>
      <c r="F438" t="s">
        <v>1374</v>
      </c>
      <c r="G438" s="35">
        <v>470360</v>
      </c>
      <c r="H438" t="s">
        <v>219</v>
      </c>
      <c r="I438" s="35">
        <v>390298</v>
      </c>
      <c r="J438" t="s">
        <v>219</v>
      </c>
      <c r="K438" s="14">
        <v>45176.640972222202</v>
      </c>
      <c r="L438" s="14">
        <v>45175.737500000003</v>
      </c>
      <c r="M438" s="15" t="s">
        <v>220</v>
      </c>
      <c r="N438" s="15" t="s">
        <v>220</v>
      </c>
      <c r="O438" s="15" t="s">
        <v>220</v>
      </c>
      <c r="P438" s="15" t="s">
        <v>291</v>
      </c>
      <c r="Q438" s="15" t="s">
        <v>219</v>
      </c>
      <c r="R438" s="15" t="s">
        <v>219</v>
      </c>
      <c r="S438" s="15" t="s">
        <v>392</v>
      </c>
      <c r="T438" s="15" t="s">
        <v>221</v>
      </c>
      <c r="U438" s="15" t="s">
        <v>219</v>
      </c>
      <c r="V438" t="s">
        <v>293</v>
      </c>
      <c r="W438" t="s">
        <v>290</v>
      </c>
      <c r="X438" t="s">
        <v>293</v>
      </c>
      <c r="Y438" t="s">
        <v>290</v>
      </c>
      <c r="Z438" t="s">
        <v>226</v>
      </c>
      <c r="AA438" t="s">
        <v>219</v>
      </c>
      <c r="AB438" t="s">
        <v>226</v>
      </c>
      <c r="AC438" t="s">
        <v>219</v>
      </c>
      <c r="AD438" s="12" t="s">
        <v>1297</v>
      </c>
      <c r="AE438" t="s">
        <v>227</v>
      </c>
      <c r="AF438" s="12" t="s">
        <v>1297</v>
      </c>
      <c r="AG438" t="s">
        <v>1703</v>
      </c>
      <c r="AH438" t="s">
        <v>228</v>
      </c>
      <c r="AI438" s="12" t="s">
        <v>1297</v>
      </c>
      <c r="AJ438" s="12" t="s">
        <v>1297</v>
      </c>
      <c r="AK438" s="12" t="s">
        <v>1297</v>
      </c>
      <c r="AL438" s="12" t="s">
        <v>1297</v>
      </c>
      <c r="AM438" s="12" t="s">
        <v>1297</v>
      </c>
      <c r="AN438" t="s">
        <v>219</v>
      </c>
      <c r="AO438" t="s">
        <v>219</v>
      </c>
      <c r="AP438" t="s">
        <v>229</v>
      </c>
      <c r="AQ438" t="s">
        <v>230</v>
      </c>
      <c r="AR438" t="s">
        <v>247</v>
      </c>
      <c r="AS438" t="s">
        <v>445</v>
      </c>
      <c r="AT438" t="s">
        <v>220</v>
      </c>
      <c r="AU438" t="s">
        <v>233</v>
      </c>
      <c r="AV438" t="s">
        <v>2129</v>
      </c>
      <c r="AW438" t="s">
        <v>219</v>
      </c>
      <c r="AX438" t="s">
        <v>1703</v>
      </c>
      <c r="AY438" t="s">
        <v>219</v>
      </c>
      <c r="AZ438" t="s">
        <v>219</v>
      </c>
      <c r="BA438" t="s">
        <v>219</v>
      </c>
      <c r="BB438" t="s">
        <v>219</v>
      </c>
      <c r="BC438" t="s">
        <v>234</v>
      </c>
      <c r="BD438" s="12" t="s">
        <v>1297</v>
      </c>
      <c r="BE438" t="s">
        <v>267</v>
      </c>
      <c r="BF438" t="s">
        <v>1297</v>
      </c>
      <c r="BG438" t="s">
        <v>1297</v>
      </c>
      <c r="BH438" t="s">
        <v>236</v>
      </c>
      <c r="BI438" t="s">
        <v>328</v>
      </c>
      <c r="BJ438" t="s">
        <v>446</v>
      </c>
      <c r="BK438" t="s">
        <v>1297</v>
      </c>
      <c r="BL438" t="s">
        <v>229</v>
      </c>
      <c r="BM438" t="s">
        <v>219</v>
      </c>
      <c r="BN438" t="s">
        <v>330</v>
      </c>
      <c r="BO438" t="s">
        <v>219</v>
      </c>
      <c r="BP438" t="s">
        <v>219</v>
      </c>
      <c r="BQ438" t="s">
        <v>1297</v>
      </c>
      <c r="BR438" t="s">
        <v>279</v>
      </c>
      <c r="BS438" t="s">
        <v>1703</v>
      </c>
      <c r="BT438" t="s">
        <v>1703</v>
      </c>
      <c r="BU438" t="s">
        <v>219</v>
      </c>
      <c r="BV438" t="s">
        <v>241</v>
      </c>
      <c r="BW438" t="s">
        <v>220</v>
      </c>
      <c r="BX438" t="s">
        <v>219</v>
      </c>
      <c r="BY438">
        <v>790481990324</v>
      </c>
      <c r="BZ438" t="s">
        <v>242</v>
      </c>
      <c r="CA438" t="s">
        <v>1703</v>
      </c>
      <c r="CB438" s="14">
        <v>45178.247037847199</v>
      </c>
      <c r="CC438" t="s">
        <v>1703</v>
      </c>
      <c r="CD438" t="s">
        <v>1703</v>
      </c>
      <c r="CE438">
        <f>IFERROR(VLOOKUP(Table2[[#This Row],[Overall Rep Satisfaction]],$CS$2:$CV$21,2,FALSE),"")</f>
        <v>0</v>
      </c>
      <c r="CF438">
        <f>IFERROR(VLOOKUP(Table2[[#This Row],[Overall Rep Satisfaction]],$CS$2:$CV$21,3,FALSE),"")</f>
        <v>0</v>
      </c>
      <c r="CG438">
        <f>IFERROR(VLOOKUP(Table2[[#This Row],[Overall Rep Satisfaction]],$CS$2:$CV$21,4,FALSE),"")</f>
        <v>1</v>
      </c>
      <c r="CH438">
        <f>IFERROR(SUM(Table2[[#This Row],[Promoter]:[Detractor]],),"")</f>
        <v>1</v>
      </c>
      <c r="CI438" t="str">
        <f>TEXT(MONTH(Table2[[#This Row],[Survey Date]]),"##")&amp;" - "&amp;TEXT(Table2[[#This Row],[Survey Date]],"MMMM")</f>
        <v>9 - September</v>
      </c>
      <c r="CJ438" t="str">
        <f>TEXT(Table2[[#This Row],[Survey Date]],"DD-MMMM")</f>
        <v>07-September</v>
      </c>
      <c r="CK438" t="str">
        <f>"WK "&amp;WEEKNUM(Table2[[#This Row],[Survey Date]],1)</f>
        <v>WK 36</v>
      </c>
      <c r="CL438" t="str">
        <f>VLOOKUP(Table2[[#This Row],[ATTUID]],Roster!C:F,4,FALSE)</f>
        <v>Super 8</v>
      </c>
      <c r="CM438" t="str">
        <f>VLOOKUP(Table2[[#This Row],[ATTUID]],Roster!C:J,8,FALSE)</f>
        <v>agent 77</v>
      </c>
      <c r="CN438" t="str">
        <f>VLOOKUP(Table2[[#This Row],[ATTUID]],Roster!C:X,22,FALSE)</f>
        <v>Wave 27</v>
      </c>
      <c r="CO438">
        <f>IF(Table2[[#This Row],[Request Resolved]]="Yes",1,0)</f>
        <v>1</v>
      </c>
      <c r="CP438">
        <f>IF(Table2[[#This Row],[Request Resolved]]="No",1,0)</f>
        <v>0</v>
      </c>
    </row>
    <row r="439" spans="1:94" ht="30" x14ac:dyDescent="0.25">
      <c r="A439" s="35">
        <v>154206</v>
      </c>
      <c r="B439" s="12" t="s">
        <v>1297</v>
      </c>
      <c r="C439" s="12" t="s">
        <v>1297</v>
      </c>
      <c r="D439" s="12" t="s">
        <v>1297</v>
      </c>
      <c r="E439" t="s">
        <v>1177</v>
      </c>
      <c r="F439" t="s">
        <v>1342</v>
      </c>
      <c r="G439" s="35">
        <v>700360</v>
      </c>
      <c r="H439" t="s">
        <v>219</v>
      </c>
      <c r="I439" s="35">
        <v>943298</v>
      </c>
      <c r="J439" t="s">
        <v>219</v>
      </c>
      <c r="K439" s="14">
        <v>45176.652777777803</v>
      </c>
      <c r="L439" s="14">
        <v>45175.662499999999</v>
      </c>
      <c r="M439" s="15" t="s">
        <v>220</v>
      </c>
      <c r="N439" s="15" t="s">
        <v>229</v>
      </c>
      <c r="O439" s="15" t="s">
        <v>220</v>
      </c>
      <c r="P439" s="15" t="s">
        <v>316</v>
      </c>
      <c r="Q439" s="15" t="s">
        <v>885</v>
      </c>
      <c r="R439" s="15" t="s">
        <v>219</v>
      </c>
      <c r="S439" s="15" t="s">
        <v>223</v>
      </c>
      <c r="T439" s="15" t="s">
        <v>316</v>
      </c>
      <c r="U439" s="15" t="s">
        <v>219</v>
      </c>
      <c r="V439" t="s">
        <v>263</v>
      </c>
      <c r="W439" t="s">
        <v>225</v>
      </c>
      <c r="X439" t="s">
        <v>263</v>
      </c>
      <c r="Y439" t="s">
        <v>225</v>
      </c>
      <c r="Z439" t="s">
        <v>317</v>
      </c>
      <c r="AA439" t="s">
        <v>219</v>
      </c>
      <c r="AB439" t="s">
        <v>317</v>
      </c>
      <c r="AC439" t="s">
        <v>219</v>
      </c>
      <c r="AD439" s="12" t="s">
        <v>1297</v>
      </c>
      <c r="AE439" t="s">
        <v>227</v>
      </c>
      <c r="AF439" s="12" t="s">
        <v>1297</v>
      </c>
      <c r="AG439" t="s">
        <v>1703</v>
      </c>
      <c r="AH439" t="s">
        <v>228</v>
      </c>
      <c r="AI439" s="12" t="s">
        <v>1297</v>
      </c>
      <c r="AJ439" s="12" t="s">
        <v>1297</v>
      </c>
      <c r="AK439" s="12" t="s">
        <v>1297</v>
      </c>
      <c r="AL439" s="12" t="s">
        <v>1297</v>
      </c>
      <c r="AM439" s="12" t="s">
        <v>1297</v>
      </c>
      <c r="AN439" t="s">
        <v>219</v>
      </c>
      <c r="AO439" t="s">
        <v>219</v>
      </c>
      <c r="AP439" t="s">
        <v>229</v>
      </c>
      <c r="AQ439" t="s">
        <v>230</v>
      </c>
      <c r="AR439" t="s">
        <v>247</v>
      </c>
      <c r="AS439" t="s">
        <v>445</v>
      </c>
      <c r="AT439" t="s">
        <v>220</v>
      </c>
      <c r="AU439" t="s">
        <v>233</v>
      </c>
      <c r="AV439" t="s">
        <v>1722</v>
      </c>
      <c r="AW439" t="s">
        <v>219</v>
      </c>
      <c r="AX439" t="s">
        <v>1703</v>
      </c>
      <c r="AY439" t="s">
        <v>219</v>
      </c>
      <c r="AZ439" t="s">
        <v>219</v>
      </c>
      <c r="BA439" t="s">
        <v>219</v>
      </c>
      <c r="BB439" t="s">
        <v>219</v>
      </c>
      <c r="BC439" t="s">
        <v>234</v>
      </c>
      <c r="BD439" s="12" t="s">
        <v>1297</v>
      </c>
      <c r="BE439" t="s">
        <v>259</v>
      </c>
      <c r="BF439" t="s">
        <v>1297</v>
      </c>
      <c r="BG439" t="s">
        <v>1297</v>
      </c>
      <c r="BH439" t="s">
        <v>305</v>
      </c>
      <c r="BI439" t="s">
        <v>357</v>
      </c>
      <c r="BJ439" t="s">
        <v>446</v>
      </c>
      <c r="BK439" t="s">
        <v>1297</v>
      </c>
      <c r="BL439" t="s">
        <v>229</v>
      </c>
      <c r="BM439" t="s">
        <v>219</v>
      </c>
      <c r="BN439" t="s">
        <v>360</v>
      </c>
      <c r="BO439" t="s">
        <v>219</v>
      </c>
      <c r="BP439" t="s">
        <v>219</v>
      </c>
      <c r="BQ439" t="s">
        <v>1297</v>
      </c>
      <c r="BR439" t="s">
        <v>240</v>
      </c>
      <c r="BS439" t="s">
        <v>1703</v>
      </c>
      <c r="BT439" t="s">
        <v>1703</v>
      </c>
      <c r="BU439" t="s">
        <v>219</v>
      </c>
      <c r="BV439" t="s">
        <v>241</v>
      </c>
      <c r="BW439" t="s">
        <v>220</v>
      </c>
      <c r="BX439" t="s">
        <v>219</v>
      </c>
      <c r="BY439">
        <v>790739932859</v>
      </c>
      <c r="BZ439" t="s">
        <v>242</v>
      </c>
      <c r="CA439" t="s">
        <v>1703</v>
      </c>
      <c r="CB439" s="14">
        <v>45177.246585763904</v>
      </c>
      <c r="CC439" t="s">
        <v>1703</v>
      </c>
      <c r="CD439" t="s">
        <v>1703</v>
      </c>
      <c r="CE439">
        <f>IFERROR(VLOOKUP(Table2[[#This Row],[Overall Rep Satisfaction]],$CS$2:$CV$21,2,FALSE),"")</f>
        <v>1</v>
      </c>
      <c r="CF439">
        <f>IFERROR(VLOOKUP(Table2[[#This Row],[Overall Rep Satisfaction]],$CS$2:$CV$21,3,FALSE),"")</f>
        <v>0</v>
      </c>
      <c r="CG439">
        <f>IFERROR(VLOOKUP(Table2[[#This Row],[Overall Rep Satisfaction]],$CS$2:$CV$21,4,FALSE),"")</f>
        <v>0</v>
      </c>
      <c r="CH439">
        <f>IFERROR(SUM(Table2[[#This Row],[Promoter]:[Detractor]],),"")</f>
        <v>1</v>
      </c>
      <c r="CI439" t="str">
        <f>TEXT(MONTH(Table2[[#This Row],[Survey Date]]),"##")&amp;" - "&amp;TEXT(Table2[[#This Row],[Survey Date]],"MMMM")</f>
        <v>9 - September</v>
      </c>
      <c r="CJ439" t="str">
        <f>TEXT(Table2[[#This Row],[Survey Date]],"DD-MMMM")</f>
        <v>07-September</v>
      </c>
      <c r="CK439" t="str">
        <f>"WK "&amp;WEEKNUM(Table2[[#This Row],[Survey Date]],1)</f>
        <v>WK 36</v>
      </c>
      <c r="CL439" t="str">
        <f>VLOOKUP(Table2[[#This Row],[ATTUID]],Roster!C:F,4,FALSE)</f>
        <v>Super 9</v>
      </c>
      <c r="CM439" t="str">
        <f>VLOOKUP(Table2[[#This Row],[ATTUID]],Roster!C:J,8,FALSE)</f>
        <v>agent 45</v>
      </c>
      <c r="CN439" t="str">
        <f>VLOOKUP(Table2[[#This Row],[ATTUID]],Roster!C:X,22,FALSE)</f>
        <v>Wave 22</v>
      </c>
      <c r="CO439">
        <f>IF(Table2[[#This Row],[Request Resolved]]="Yes",1,0)</f>
        <v>0</v>
      </c>
      <c r="CP439">
        <f>IF(Table2[[#This Row],[Request Resolved]]="No",1,0)</f>
        <v>1</v>
      </c>
    </row>
    <row r="440" spans="1:94" x14ac:dyDescent="0.25">
      <c r="A440" s="35">
        <v>629206</v>
      </c>
      <c r="B440" s="12" t="s">
        <v>1297</v>
      </c>
      <c r="C440" s="12" t="s">
        <v>1297</v>
      </c>
      <c r="D440" s="12" t="s">
        <v>1297</v>
      </c>
      <c r="E440" t="s">
        <v>1252</v>
      </c>
      <c r="F440" t="s">
        <v>1422</v>
      </c>
      <c r="G440" s="35">
        <v>252916</v>
      </c>
      <c r="H440" t="s">
        <v>219</v>
      </c>
      <c r="I440" s="35">
        <v>50436</v>
      </c>
      <c r="J440" t="s">
        <v>219</v>
      </c>
      <c r="K440" s="14">
        <v>45176.656944444403</v>
      </c>
      <c r="L440" s="14">
        <v>45175.5090277778</v>
      </c>
      <c r="M440" s="15" t="s">
        <v>220</v>
      </c>
      <c r="N440" s="15" t="s">
        <v>220</v>
      </c>
      <c r="O440" s="15" t="s">
        <v>220</v>
      </c>
      <c r="P440" s="15" t="s">
        <v>291</v>
      </c>
      <c r="Q440" s="15" t="s">
        <v>219</v>
      </c>
      <c r="R440" s="15" t="s">
        <v>219</v>
      </c>
      <c r="S440" s="15" t="s">
        <v>223</v>
      </c>
      <c r="T440" s="15" t="s">
        <v>221</v>
      </c>
      <c r="U440" s="15" t="s">
        <v>219</v>
      </c>
      <c r="V440" t="s">
        <v>293</v>
      </c>
      <c r="W440" t="s">
        <v>225</v>
      </c>
      <c r="X440" t="s">
        <v>293</v>
      </c>
      <c r="Y440" t="s">
        <v>225</v>
      </c>
      <c r="Z440" t="s">
        <v>226</v>
      </c>
      <c r="AA440" t="s">
        <v>219</v>
      </c>
      <c r="AB440" t="s">
        <v>226</v>
      </c>
      <c r="AC440" t="s">
        <v>219</v>
      </c>
      <c r="AD440" s="12" t="s">
        <v>1297</v>
      </c>
      <c r="AE440" t="s">
        <v>227</v>
      </c>
      <c r="AF440" s="12" t="s">
        <v>1297</v>
      </c>
      <c r="AG440" t="s">
        <v>1703</v>
      </c>
      <c r="AH440" t="s">
        <v>228</v>
      </c>
      <c r="AI440" s="12" t="s">
        <v>1297</v>
      </c>
      <c r="AJ440" s="12" t="s">
        <v>1297</v>
      </c>
      <c r="AK440" s="12" t="s">
        <v>1297</v>
      </c>
      <c r="AL440" s="12" t="s">
        <v>1297</v>
      </c>
      <c r="AM440" s="12" t="s">
        <v>1297</v>
      </c>
      <c r="AN440" t="s">
        <v>219</v>
      </c>
      <c r="AO440" t="s">
        <v>219</v>
      </c>
      <c r="AP440" t="s">
        <v>229</v>
      </c>
      <c r="AQ440" t="s">
        <v>230</v>
      </c>
      <c r="AR440" t="s">
        <v>420</v>
      </c>
      <c r="AS440" t="s">
        <v>421</v>
      </c>
      <c r="AT440" t="s">
        <v>220</v>
      </c>
      <c r="AU440" t="s">
        <v>233</v>
      </c>
      <c r="AV440" t="s">
        <v>2130</v>
      </c>
      <c r="AW440" t="s">
        <v>219</v>
      </c>
      <c r="AX440" t="s">
        <v>1703</v>
      </c>
      <c r="AY440" t="s">
        <v>219</v>
      </c>
      <c r="AZ440" t="s">
        <v>219</v>
      </c>
      <c r="BA440" t="s">
        <v>219</v>
      </c>
      <c r="BB440" t="s">
        <v>219</v>
      </c>
      <c r="BC440" t="s">
        <v>234</v>
      </c>
      <c r="BD440" s="12" t="s">
        <v>1297</v>
      </c>
      <c r="BE440" t="s">
        <v>267</v>
      </c>
      <c r="BF440" t="s">
        <v>1297</v>
      </c>
      <c r="BG440" t="s">
        <v>1297</v>
      </c>
      <c r="BH440" t="s">
        <v>275</v>
      </c>
      <c r="BI440" t="s">
        <v>886</v>
      </c>
      <c r="BJ440" t="s">
        <v>437</v>
      </c>
      <c r="BK440" t="s">
        <v>1297</v>
      </c>
      <c r="BL440" t="s">
        <v>229</v>
      </c>
      <c r="BM440" t="s">
        <v>219</v>
      </c>
      <c r="BN440" t="s">
        <v>887</v>
      </c>
      <c r="BO440" t="s">
        <v>219</v>
      </c>
      <c r="BP440" t="s">
        <v>219</v>
      </c>
      <c r="BQ440" t="s">
        <v>1297</v>
      </c>
      <c r="BR440" t="s">
        <v>296</v>
      </c>
      <c r="BS440" t="s">
        <v>1703</v>
      </c>
      <c r="BT440" t="s">
        <v>1703</v>
      </c>
      <c r="BU440" t="s">
        <v>219</v>
      </c>
      <c r="BV440" t="s">
        <v>241</v>
      </c>
      <c r="BW440" t="s">
        <v>220</v>
      </c>
      <c r="BX440" t="s">
        <v>219</v>
      </c>
      <c r="BY440">
        <v>790024222029</v>
      </c>
      <c r="BZ440" t="s">
        <v>242</v>
      </c>
      <c r="CA440" t="s">
        <v>1703</v>
      </c>
      <c r="CB440" s="14">
        <v>45178.247037847199</v>
      </c>
      <c r="CC440" t="s">
        <v>1703</v>
      </c>
      <c r="CD440" t="s">
        <v>1703</v>
      </c>
      <c r="CE440">
        <f>IFERROR(VLOOKUP(Table2[[#This Row],[Overall Rep Satisfaction]],$CS$2:$CV$21,2,FALSE),"")</f>
        <v>1</v>
      </c>
      <c r="CF440">
        <f>IFERROR(VLOOKUP(Table2[[#This Row],[Overall Rep Satisfaction]],$CS$2:$CV$21,3,FALSE),"")</f>
        <v>0</v>
      </c>
      <c r="CG440">
        <f>IFERROR(VLOOKUP(Table2[[#This Row],[Overall Rep Satisfaction]],$CS$2:$CV$21,4,FALSE),"")</f>
        <v>0</v>
      </c>
      <c r="CH440">
        <f>IFERROR(SUM(Table2[[#This Row],[Promoter]:[Detractor]],),"")</f>
        <v>1</v>
      </c>
      <c r="CI440" t="str">
        <f>TEXT(MONTH(Table2[[#This Row],[Survey Date]]),"##")&amp;" - "&amp;TEXT(Table2[[#This Row],[Survey Date]],"MMMM")</f>
        <v>9 - September</v>
      </c>
      <c r="CJ440" t="str">
        <f>TEXT(Table2[[#This Row],[Survey Date]],"DD-MMMM")</f>
        <v>07-September</v>
      </c>
      <c r="CK440" t="str">
        <f>"WK "&amp;WEEKNUM(Table2[[#This Row],[Survey Date]],1)</f>
        <v>WK 36</v>
      </c>
      <c r="CL440" t="str">
        <f>VLOOKUP(Table2[[#This Row],[ATTUID]],Roster!C:F,4,FALSE)</f>
        <v>Super 12</v>
      </c>
      <c r="CM440" t="str">
        <f>VLOOKUP(Table2[[#This Row],[ATTUID]],Roster!C:J,8,FALSE)</f>
        <v>agent 125</v>
      </c>
      <c r="CN440" t="str">
        <f>VLOOKUP(Table2[[#This Row],[ATTUID]],Roster!C:X,22,FALSE)</f>
        <v>Wave 30</v>
      </c>
      <c r="CO440">
        <f>IF(Table2[[#This Row],[Request Resolved]]="Yes",1,0)</f>
        <v>1</v>
      </c>
      <c r="CP440">
        <f>IF(Table2[[#This Row],[Request Resolved]]="No",1,0)</f>
        <v>0</v>
      </c>
    </row>
    <row r="441" spans="1:94" x14ac:dyDescent="0.25">
      <c r="A441" s="35">
        <v>646206</v>
      </c>
      <c r="B441" s="12" t="s">
        <v>1297</v>
      </c>
      <c r="C441" s="12" t="s">
        <v>1297</v>
      </c>
      <c r="D441" s="12" t="s">
        <v>1297</v>
      </c>
      <c r="E441" t="s">
        <v>1188</v>
      </c>
      <c r="F441" t="s">
        <v>1353</v>
      </c>
      <c r="G441" s="35">
        <v>944507</v>
      </c>
      <c r="H441" t="s">
        <v>219</v>
      </c>
      <c r="I441" s="35">
        <v>765199</v>
      </c>
      <c r="J441" t="s">
        <v>219</v>
      </c>
      <c r="K441" s="14">
        <v>45176.657638888901</v>
      </c>
      <c r="L441" s="14">
        <v>45175.725694444402</v>
      </c>
      <c r="M441" s="15" t="s">
        <v>220</v>
      </c>
      <c r="N441" s="15" t="s">
        <v>220</v>
      </c>
      <c r="O441" s="15" t="s">
        <v>220</v>
      </c>
      <c r="P441" s="15" t="s">
        <v>334</v>
      </c>
      <c r="Q441" s="15" t="s">
        <v>264</v>
      </c>
      <c r="R441" s="15" t="s">
        <v>219</v>
      </c>
      <c r="S441" s="15" t="s">
        <v>334</v>
      </c>
      <c r="T441" s="15" t="s">
        <v>221</v>
      </c>
      <c r="U441" s="15" t="s">
        <v>219</v>
      </c>
      <c r="V441" t="s">
        <v>309</v>
      </c>
      <c r="W441" t="s">
        <v>309</v>
      </c>
      <c r="X441" t="s">
        <v>309</v>
      </c>
      <c r="Y441" t="s">
        <v>309</v>
      </c>
      <c r="Z441" t="s">
        <v>226</v>
      </c>
      <c r="AA441" t="s">
        <v>219</v>
      </c>
      <c r="AB441" t="s">
        <v>226</v>
      </c>
      <c r="AC441" t="s">
        <v>219</v>
      </c>
      <c r="AD441" s="12" t="s">
        <v>1297</v>
      </c>
      <c r="AE441" t="s">
        <v>227</v>
      </c>
      <c r="AF441" s="12" t="s">
        <v>1297</v>
      </c>
      <c r="AG441" t="s">
        <v>1703</v>
      </c>
      <c r="AH441" t="s">
        <v>228</v>
      </c>
      <c r="AI441" s="12" t="s">
        <v>1297</v>
      </c>
      <c r="AJ441" s="12" t="s">
        <v>1297</v>
      </c>
      <c r="AK441" s="12" t="s">
        <v>1297</v>
      </c>
      <c r="AL441" s="12" t="s">
        <v>1297</v>
      </c>
      <c r="AM441" s="12" t="s">
        <v>1297</v>
      </c>
      <c r="AN441" t="s">
        <v>219</v>
      </c>
      <c r="AO441" t="s">
        <v>219</v>
      </c>
      <c r="AP441" t="s">
        <v>229</v>
      </c>
      <c r="AQ441" t="s">
        <v>230</v>
      </c>
      <c r="AR441" t="s">
        <v>247</v>
      </c>
      <c r="AS441" t="s">
        <v>378</v>
      </c>
      <c r="AT441" t="s">
        <v>220</v>
      </c>
      <c r="AU441" t="s">
        <v>233</v>
      </c>
      <c r="AV441" t="s">
        <v>2131</v>
      </c>
      <c r="AW441" t="s">
        <v>2368</v>
      </c>
      <c r="AX441" t="s">
        <v>1703</v>
      </c>
      <c r="AY441" t="s">
        <v>219</v>
      </c>
      <c r="AZ441" t="s">
        <v>219</v>
      </c>
      <c r="BA441" t="s">
        <v>219</v>
      </c>
      <c r="BB441" t="s">
        <v>219</v>
      </c>
      <c r="BC441" t="s">
        <v>234</v>
      </c>
      <c r="BD441" s="12" t="s">
        <v>1297</v>
      </c>
      <c r="BE441" t="s">
        <v>299</v>
      </c>
      <c r="BF441" t="s">
        <v>1297</v>
      </c>
      <c r="BG441" t="s">
        <v>1297</v>
      </c>
      <c r="BH441" t="s">
        <v>300</v>
      </c>
      <c r="BI441" t="s">
        <v>301</v>
      </c>
      <c r="BJ441" t="s">
        <v>379</v>
      </c>
      <c r="BK441" t="s">
        <v>1297</v>
      </c>
      <c r="BL441" t="s">
        <v>229</v>
      </c>
      <c r="BM441" t="s">
        <v>219</v>
      </c>
      <c r="BN441" t="s">
        <v>350</v>
      </c>
      <c r="BO441" t="s">
        <v>219</v>
      </c>
      <c r="BP441" t="s">
        <v>219</v>
      </c>
      <c r="BQ441" t="s">
        <v>1297</v>
      </c>
      <c r="BR441" t="s">
        <v>240</v>
      </c>
      <c r="BS441" t="s">
        <v>1703</v>
      </c>
      <c r="BT441" t="s">
        <v>1703</v>
      </c>
      <c r="BU441" t="s">
        <v>219</v>
      </c>
      <c r="BV441" t="s">
        <v>241</v>
      </c>
      <c r="BW441" t="s">
        <v>220</v>
      </c>
      <c r="BX441" t="s">
        <v>219</v>
      </c>
      <c r="BY441">
        <v>790482492458</v>
      </c>
      <c r="BZ441" t="s">
        <v>242</v>
      </c>
      <c r="CA441" t="s">
        <v>1703</v>
      </c>
      <c r="CB441" s="14">
        <v>45177.246585763904</v>
      </c>
      <c r="CC441" t="s">
        <v>1703</v>
      </c>
      <c r="CD441" t="s">
        <v>1703</v>
      </c>
      <c r="CE441">
        <f>IFERROR(VLOOKUP(Table2[[#This Row],[Overall Rep Satisfaction]],$CS$2:$CV$21,2,FALSE),"")</f>
        <v>0</v>
      </c>
      <c r="CF441">
        <f>IFERROR(VLOOKUP(Table2[[#This Row],[Overall Rep Satisfaction]],$CS$2:$CV$21,3,FALSE),"")</f>
        <v>1</v>
      </c>
      <c r="CG441">
        <f>IFERROR(VLOOKUP(Table2[[#This Row],[Overall Rep Satisfaction]],$CS$2:$CV$21,4,FALSE),"")</f>
        <v>0</v>
      </c>
      <c r="CH441">
        <f>IFERROR(SUM(Table2[[#This Row],[Promoter]:[Detractor]],),"")</f>
        <v>1</v>
      </c>
      <c r="CI441" t="str">
        <f>TEXT(MONTH(Table2[[#This Row],[Survey Date]]),"##")&amp;" - "&amp;TEXT(Table2[[#This Row],[Survey Date]],"MMMM")</f>
        <v>9 - September</v>
      </c>
      <c r="CJ441" t="str">
        <f>TEXT(Table2[[#This Row],[Survey Date]],"DD-MMMM")</f>
        <v>07-September</v>
      </c>
      <c r="CK441" t="str">
        <f>"WK "&amp;WEEKNUM(Table2[[#This Row],[Survey Date]],1)</f>
        <v>WK 36</v>
      </c>
      <c r="CL441" t="str">
        <f>VLOOKUP(Table2[[#This Row],[ATTUID]],Roster!C:F,4,FALSE)</f>
        <v>Super 3</v>
      </c>
      <c r="CM441" t="str">
        <f>VLOOKUP(Table2[[#This Row],[ATTUID]],Roster!C:J,8,FALSE)</f>
        <v>agent 56</v>
      </c>
      <c r="CN441" t="str">
        <f>VLOOKUP(Table2[[#This Row],[ATTUID]],Roster!C:X,22,FALSE)</f>
        <v>Wave 24</v>
      </c>
      <c r="CO441">
        <f>IF(Table2[[#This Row],[Request Resolved]]="Yes",1,0)</f>
        <v>1</v>
      </c>
      <c r="CP441">
        <f>IF(Table2[[#This Row],[Request Resolved]]="No",1,0)</f>
        <v>0</v>
      </c>
    </row>
    <row r="442" spans="1:94" x14ac:dyDescent="0.25">
      <c r="A442" s="35">
        <v>652206</v>
      </c>
      <c r="B442" s="12" t="s">
        <v>1297</v>
      </c>
      <c r="C442" s="12" t="s">
        <v>1297</v>
      </c>
      <c r="D442" s="12" t="s">
        <v>1297</v>
      </c>
      <c r="E442" t="s">
        <v>1266</v>
      </c>
      <c r="F442" t="s">
        <v>1438</v>
      </c>
      <c r="G442" s="35">
        <v>293662</v>
      </c>
      <c r="H442" t="s">
        <v>219</v>
      </c>
      <c r="I442" s="35">
        <v>320578</v>
      </c>
      <c r="J442" t="s">
        <v>219</v>
      </c>
      <c r="K442" s="14">
        <v>45176.657638888901</v>
      </c>
      <c r="L442" s="14">
        <v>45175.609722222202</v>
      </c>
      <c r="M442" s="15" t="s">
        <v>220</v>
      </c>
      <c r="N442" s="15" t="s">
        <v>229</v>
      </c>
      <c r="O442" s="15" t="s">
        <v>220</v>
      </c>
      <c r="P442" s="15" t="s">
        <v>221</v>
      </c>
      <c r="Q442" s="15" t="s">
        <v>888</v>
      </c>
      <c r="R442" s="15" t="s">
        <v>229</v>
      </c>
      <c r="S442" s="15" t="s">
        <v>221</v>
      </c>
      <c r="T442" s="15" t="s">
        <v>316</v>
      </c>
      <c r="U442" s="15" t="s">
        <v>219</v>
      </c>
      <c r="V442" t="s">
        <v>224</v>
      </c>
      <c r="W442" t="s">
        <v>254</v>
      </c>
      <c r="X442" t="s">
        <v>224</v>
      </c>
      <c r="Y442" t="s">
        <v>254</v>
      </c>
      <c r="Z442" t="s">
        <v>317</v>
      </c>
      <c r="AA442" t="s">
        <v>219</v>
      </c>
      <c r="AB442" t="s">
        <v>317</v>
      </c>
      <c r="AC442" t="s">
        <v>219</v>
      </c>
      <c r="AD442" s="12" t="s">
        <v>1297</v>
      </c>
      <c r="AE442" t="s">
        <v>227</v>
      </c>
      <c r="AF442" s="12" t="s">
        <v>1297</v>
      </c>
      <c r="AG442" t="s">
        <v>1703</v>
      </c>
      <c r="AH442" t="s">
        <v>228</v>
      </c>
      <c r="AI442" s="12" t="s">
        <v>1297</v>
      </c>
      <c r="AJ442" s="12" t="s">
        <v>1297</v>
      </c>
      <c r="AK442" s="12" t="s">
        <v>1297</v>
      </c>
      <c r="AL442" s="12" t="s">
        <v>1297</v>
      </c>
      <c r="AM442" s="12" t="s">
        <v>1297</v>
      </c>
      <c r="AN442" t="s">
        <v>219</v>
      </c>
      <c r="AO442" t="s">
        <v>219</v>
      </c>
      <c r="AP442" t="s">
        <v>229</v>
      </c>
      <c r="AQ442" t="s">
        <v>230</v>
      </c>
      <c r="AR442" t="s">
        <v>273</v>
      </c>
      <c r="AS442" t="s">
        <v>528</v>
      </c>
      <c r="AT442" t="s">
        <v>220</v>
      </c>
      <c r="AU442" t="s">
        <v>233</v>
      </c>
      <c r="AV442" t="s">
        <v>2132</v>
      </c>
      <c r="AW442" t="s">
        <v>219</v>
      </c>
      <c r="AX442" t="s">
        <v>1703</v>
      </c>
      <c r="AY442" t="s">
        <v>219</v>
      </c>
      <c r="AZ442" t="s">
        <v>219</v>
      </c>
      <c r="BA442" t="s">
        <v>219</v>
      </c>
      <c r="BB442" t="s">
        <v>219</v>
      </c>
      <c r="BC442" t="s">
        <v>234</v>
      </c>
      <c r="BD442" s="12" t="s">
        <v>1297</v>
      </c>
      <c r="BE442" t="s">
        <v>304</v>
      </c>
      <c r="BF442" t="s">
        <v>1297</v>
      </c>
      <c r="BG442" t="s">
        <v>1297</v>
      </c>
      <c r="BH442" t="s">
        <v>305</v>
      </c>
      <c r="BI442" t="s">
        <v>318</v>
      </c>
      <c r="BJ442" t="s">
        <v>353</v>
      </c>
      <c r="BK442" t="s">
        <v>1297</v>
      </c>
      <c r="BL442" t="s">
        <v>229</v>
      </c>
      <c r="BM442" t="s">
        <v>219</v>
      </c>
      <c r="BN442" t="s">
        <v>319</v>
      </c>
      <c r="BO442" t="s">
        <v>219</v>
      </c>
      <c r="BP442" t="s">
        <v>219</v>
      </c>
      <c r="BQ442" t="s">
        <v>1297</v>
      </c>
      <c r="BR442" t="s">
        <v>253</v>
      </c>
      <c r="BS442" t="s">
        <v>1703</v>
      </c>
      <c r="BT442" t="s">
        <v>1703</v>
      </c>
      <c r="BU442" t="s">
        <v>219</v>
      </c>
      <c r="BV442" t="s">
        <v>241</v>
      </c>
      <c r="BW442" t="s">
        <v>220</v>
      </c>
      <c r="BX442" t="s">
        <v>219</v>
      </c>
      <c r="BY442">
        <v>800443647271</v>
      </c>
      <c r="BZ442" t="s">
        <v>242</v>
      </c>
      <c r="CA442" t="s">
        <v>1703</v>
      </c>
      <c r="CB442" s="14">
        <v>45177.246585763904</v>
      </c>
      <c r="CC442" t="s">
        <v>1703</v>
      </c>
      <c r="CD442" t="s">
        <v>1703</v>
      </c>
      <c r="CE442">
        <f>IFERROR(VLOOKUP(Table2[[#This Row],[Overall Rep Satisfaction]],$CS$2:$CV$21,2,FALSE),"")</f>
        <v>0</v>
      </c>
      <c r="CF442">
        <f>IFERROR(VLOOKUP(Table2[[#This Row],[Overall Rep Satisfaction]],$CS$2:$CV$21,3,FALSE),"")</f>
        <v>0</v>
      </c>
      <c r="CG442">
        <f>IFERROR(VLOOKUP(Table2[[#This Row],[Overall Rep Satisfaction]],$CS$2:$CV$21,4,FALSE),"")</f>
        <v>1</v>
      </c>
      <c r="CH442">
        <f>IFERROR(SUM(Table2[[#This Row],[Promoter]:[Detractor]],),"")</f>
        <v>1</v>
      </c>
      <c r="CI442" t="str">
        <f>TEXT(MONTH(Table2[[#This Row],[Survey Date]]),"##")&amp;" - "&amp;TEXT(Table2[[#This Row],[Survey Date]],"MMMM")</f>
        <v>9 - September</v>
      </c>
      <c r="CJ442" t="str">
        <f>TEXT(Table2[[#This Row],[Survey Date]],"DD-MMMM")</f>
        <v>07-September</v>
      </c>
      <c r="CK442" t="str">
        <f>"WK "&amp;WEEKNUM(Table2[[#This Row],[Survey Date]],1)</f>
        <v>WK 36</v>
      </c>
      <c r="CL442" t="str">
        <f>VLOOKUP(Table2[[#This Row],[ATTUID]],Roster!C:F,4,FALSE)</f>
        <v>Super 9</v>
      </c>
      <c r="CM442" t="str">
        <f>VLOOKUP(Table2[[#This Row],[ATTUID]],Roster!C:J,8,FALSE)</f>
        <v>agent 141</v>
      </c>
      <c r="CN442" t="str">
        <f>VLOOKUP(Table2[[#This Row],[ATTUID]],Roster!C:X,22,FALSE)</f>
        <v>Wave 31</v>
      </c>
      <c r="CO442">
        <f>IF(Table2[[#This Row],[Request Resolved]]="Yes",1,0)</f>
        <v>0</v>
      </c>
      <c r="CP442">
        <f>IF(Table2[[#This Row],[Request Resolved]]="No",1,0)</f>
        <v>1</v>
      </c>
    </row>
    <row r="443" spans="1:94" ht="30" x14ac:dyDescent="0.25">
      <c r="A443" s="35">
        <v>654206</v>
      </c>
      <c r="B443" s="12" t="s">
        <v>1297</v>
      </c>
      <c r="C443" s="12" t="s">
        <v>1297</v>
      </c>
      <c r="D443" s="12" t="s">
        <v>1297</v>
      </c>
      <c r="E443" t="s">
        <v>1264</v>
      </c>
      <c r="F443" t="s">
        <v>1435</v>
      </c>
      <c r="G443" s="35">
        <v>509217</v>
      </c>
      <c r="H443" t="s">
        <v>219</v>
      </c>
      <c r="I443" s="35">
        <v>116232</v>
      </c>
      <c r="J443" t="s">
        <v>219</v>
      </c>
      <c r="K443" s="14">
        <v>45176.667361111096</v>
      </c>
      <c r="L443" s="14">
        <v>45175.878472222197</v>
      </c>
      <c r="M443" s="15" t="s">
        <v>220</v>
      </c>
      <c r="N443" s="15" t="s">
        <v>220</v>
      </c>
      <c r="O443" s="15" t="s">
        <v>220</v>
      </c>
      <c r="P443" s="15" t="s">
        <v>392</v>
      </c>
      <c r="Q443" s="15" t="s">
        <v>889</v>
      </c>
      <c r="R443" s="15" t="s">
        <v>219</v>
      </c>
      <c r="S443" s="15" t="s">
        <v>223</v>
      </c>
      <c r="T443" s="15" t="s">
        <v>221</v>
      </c>
      <c r="U443" s="15" t="s">
        <v>219</v>
      </c>
      <c r="V443" t="s">
        <v>290</v>
      </c>
      <c r="W443" t="s">
        <v>225</v>
      </c>
      <c r="X443" t="s">
        <v>290</v>
      </c>
      <c r="Y443" t="s">
        <v>225</v>
      </c>
      <c r="Z443" t="s">
        <v>226</v>
      </c>
      <c r="AA443" t="s">
        <v>219</v>
      </c>
      <c r="AB443" t="s">
        <v>226</v>
      </c>
      <c r="AC443" t="s">
        <v>219</v>
      </c>
      <c r="AD443" s="12" t="s">
        <v>1297</v>
      </c>
      <c r="AE443" t="s">
        <v>227</v>
      </c>
      <c r="AF443" s="12" t="s">
        <v>1297</v>
      </c>
      <c r="AG443" t="s">
        <v>1703</v>
      </c>
      <c r="AH443" t="s">
        <v>228</v>
      </c>
      <c r="AI443" s="12" t="s">
        <v>1297</v>
      </c>
      <c r="AJ443" s="12" t="s">
        <v>1297</v>
      </c>
      <c r="AK443" s="12" t="s">
        <v>1297</v>
      </c>
      <c r="AL443" s="12" t="s">
        <v>1297</v>
      </c>
      <c r="AM443" s="12" t="s">
        <v>1297</v>
      </c>
      <c r="AN443" t="s">
        <v>219</v>
      </c>
      <c r="AO443" t="s">
        <v>219</v>
      </c>
      <c r="AP443" t="s">
        <v>229</v>
      </c>
      <c r="AQ443" t="s">
        <v>230</v>
      </c>
      <c r="AR443" t="s">
        <v>281</v>
      </c>
      <c r="AS443" t="s">
        <v>361</v>
      </c>
      <c r="AT443" t="s">
        <v>220</v>
      </c>
      <c r="AU443" t="s">
        <v>233</v>
      </c>
      <c r="AV443" t="s">
        <v>2133</v>
      </c>
      <c r="AW443" t="s">
        <v>2368</v>
      </c>
      <c r="AX443" t="s">
        <v>1703</v>
      </c>
      <c r="AY443" t="s">
        <v>219</v>
      </c>
      <c r="AZ443" t="s">
        <v>219</v>
      </c>
      <c r="BA443" t="s">
        <v>219</v>
      </c>
      <c r="BB443" t="s">
        <v>219</v>
      </c>
      <c r="BC443" t="s">
        <v>234</v>
      </c>
      <c r="BD443" s="12" t="s">
        <v>1297</v>
      </c>
      <c r="BE443" t="s">
        <v>267</v>
      </c>
      <c r="BF443" t="s">
        <v>1297</v>
      </c>
      <c r="BG443" t="s">
        <v>1297</v>
      </c>
      <c r="BH443" t="s">
        <v>397</v>
      </c>
      <c r="BI443" t="s">
        <v>398</v>
      </c>
      <c r="BJ443" t="s">
        <v>362</v>
      </c>
      <c r="BK443" t="s">
        <v>1297</v>
      </c>
      <c r="BL443" t="s">
        <v>229</v>
      </c>
      <c r="BM443" t="s">
        <v>219</v>
      </c>
      <c r="BN443" t="s">
        <v>399</v>
      </c>
      <c r="BO443" t="s">
        <v>219</v>
      </c>
      <c r="BP443" t="s">
        <v>219</v>
      </c>
      <c r="BQ443" t="s">
        <v>1297</v>
      </c>
      <c r="BR443" t="s">
        <v>253</v>
      </c>
      <c r="BS443" t="s">
        <v>1703</v>
      </c>
      <c r="BT443" t="s">
        <v>1703</v>
      </c>
      <c r="BU443" t="s">
        <v>219</v>
      </c>
      <c r="BV443" t="s">
        <v>241</v>
      </c>
      <c r="BW443" t="s">
        <v>220</v>
      </c>
      <c r="BX443" t="s">
        <v>219</v>
      </c>
      <c r="BY443">
        <v>509709637</v>
      </c>
      <c r="BZ443" t="s">
        <v>242</v>
      </c>
      <c r="CA443" t="s">
        <v>1703</v>
      </c>
      <c r="CB443" s="14">
        <v>45177.246585763904</v>
      </c>
      <c r="CC443" t="s">
        <v>1703</v>
      </c>
      <c r="CD443" t="s">
        <v>1703</v>
      </c>
      <c r="CE443">
        <f>IFERROR(VLOOKUP(Table2[[#This Row],[Overall Rep Satisfaction]],$CS$2:$CV$21,2,FALSE),"")</f>
        <v>1</v>
      </c>
      <c r="CF443">
        <f>IFERROR(VLOOKUP(Table2[[#This Row],[Overall Rep Satisfaction]],$CS$2:$CV$21,3,FALSE),"")</f>
        <v>0</v>
      </c>
      <c r="CG443">
        <f>IFERROR(VLOOKUP(Table2[[#This Row],[Overall Rep Satisfaction]],$CS$2:$CV$21,4,FALSE),"")</f>
        <v>0</v>
      </c>
      <c r="CH443">
        <f>IFERROR(SUM(Table2[[#This Row],[Promoter]:[Detractor]],),"")</f>
        <v>1</v>
      </c>
      <c r="CI443" t="str">
        <f>TEXT(MONTH(Table2[[#This Row],[Survey Date]]),"##")&amp;" - "&amp;TEXT(Table2[[#This Row],[Survey Date]],"MMMM")</f>
        <v>9 - September</v>
      </c>
      <c r="CJ443" t="str">
        <f>TEXT(Table2[[#This Row],[Survey Date]],"DD-MMMM")</f>
        <v>07-September</v>
      </c>
      <c r="CK443" t="str">
        <f>"WK "&amp;WEEKNUM(Table2[[#This Row],[Survey Date]],1)</f>
        <v>WK 36</v>
      </c>
      <c r="CL443" t="str">
        <f>VLOOKUP(Table2[[#This Row],[ATTUID]],Roster!C:F,4,FALSE)</f>
        <v>Super 9</v>
      </c>
      <c r="CM443" t="str">
        <f>VLOOKUP(Table2[[#This Row],[ATTUID]],Roster!C:J,8,FALSE)</f>
        <v>agent 138</v>
      </c>
      <c r="CN443" t="str">
        <f>VLOOKUP(Table2[[#This Row],[ATTUID]],Roster!C:X,22,FALSE)</f>
        <v>Wave 31</v>
      </c>
      <c r="CO443">
        <f>IF(Table2[[#This Row],[Request Resolved]]="Yes",1,0)</f>
        <v>1</v>
      </c>
      <c r="CP443">
        <f>IF(Table2[[#This Row],[Request Resolved]]="No",1,0)</f>
        <v>0</v>
      </c>
    </row>
    <row r="444" spans="1:94" x14ac:dyDescent="0.25">
      <c r="A444" s="35">
        <v>642206</v>
      </c>
      <c r="B444" s="12" t="s">
        <v>1297</v>
      </c>
      <c r="C444" s="12" t="s">
        <v>1297</v>
      </c>
      <c r="D444" s="12" t="s">
        <v>1297</v>
      </c>
      <c r="E444" t="s">
        <v>1199</v>
      </c>
      <c r="F444" t="s">
        <v>1364</v>
      </c>
      <c r="G444" s="35">
        <v>875630</v>
      </c>
      <c r="H444" t="s">
        <v>219</v>
      </c>
      <c r="I444" s="35">
        <v>835232</v>
      </c>
      <c r="J444" t="s">
        <v>219</v>
      </c>
      <c r="K444" s="14">
        <v>45176.675000000003</v>
      </c>
      <c r="L444" s="14">
        <v>45175.654166666704</v>
      </c>
      <c r="M444" s="15" t="s">
        <v>220</v>
      </c>
      <c r="N444" s="15" t="s">
        <v>229</v>
      </c>
      <c r="O444" s="15" t="s">
        <v>220</v>
      </c>
      <c r="P444" s="15" t="s">
        <v>221</v>
      </c>
      <c r="Q444" s="15" t="s">
        <v>890</v>
      </c>
      <c r="R444" s="15" t="s">
        <v>229</v>
      </c>
      <c r="S444" s="15" t="s">
        <v>221</v>
      </c>
      <c r="T444" s="15" t="s">
        <v>321</v>
      </c>
      <c r="U444" s="15" t="s">
        <v>219</v>
      </c>
      <c r="V444" t="s">
        <v>224</v>
      </c>
      <c r="W444" t="s">
        <v>254</v>
      </c>
      <c r="X444" t="s">
        <v>224</v>
      </c>
      <c r="Y444" t="s">
        <v>254</v>
      </c>
      <c r="Z444" t="s">
        <v>317</v>
      </c>
      <c r="AA444" t="s">
        <v>219</v>
      </c>
      <c r="AB444" t="s">
        <v>317</v>
      </c>
      <c r="AC444" t="s">
        <v>219</v>
      </c>
      <c r="AD444" s="12" t="s">
        <v>1297</v>
      </c>
      <c r="AE444" t="s">
        <v>227</v>
      </c>
      <c r="AF444" s="12" t="s">
        <v>1297</v>
      </c>
      <c r="AG444" t="s">
        <v>1703</v>
      </c>
      <c r="AH444" t="s">
        <v>228</v>
      </c>
      <c r="AI444" s="12" t="s">
        <v>1297</v>
      </c>
      <c r="AJ444" s="12" t="s">
        <v>1297</v>
      </c>
      <c r="AK444" s="12" t="s">
        <v>1297</v>
      </c>
      <c r="AL444" s="12" t="s">
        <v>1297</v>
      </c>
      <c r="AM444" s="12" t="s">
        <v>1297</v>
      </c>
      <c r="AN444" t="s">
        <v>219</v>
      </c>
      <c r="AO444" t="s">
        <v>219</v>
      </c>
      <c r="AP444" t="s">
        <v>229</v>
      </c>
      <c r="AQ444" t="s">
        <v>230</v>
      </c>
      <c r="AR444" t="s">
        <v>281</v>
      </c>
      <c r="AS444" t="s">
        <v>361</v>
      </c>
      <c r="AT444" t="s">
        <v>220</v>
      </c>
      <c r="AU444" t="s">
        <v>233</v>
      </c>
      <c r="AV444" t="s">
        <v>2134</v>
      </c>
      <c r="AW444" t="s">
        <v>2368</v>
      </c>
      <c r="AX444" t="s">
        <v>1703</v>
      </c>
      <c r="AY444" t="s">
        <v>219</v>
      </c>
      <c r="AZ444" t="s">
        <v>219</v>
      </c>
      <c r="BA444" t="s">
        <v>219</v>
      </c>
      <c r="BB444" t="s">
        <v>219</v>
      </c>
      <c r="BC444" t="s">
        <v>234</v>
      </c>
      <c r="BD444" s="12" t="s">
        <v>1297</v>
      </c>
      <c r="BE444" t="s">
        <v>267</v>
      </c>
      <c r="BF444" t="s">
        <v>1297</v>
      </c>
      <c r="BG444" t="s">
        <v>1297</v>
      </c>
      <c r="BH444" t="s">
        <v>305</v>
      </c>
      <c r="BI444" t="s">
        <v>318</v>
      </c>
      <c r="BJ444" t="s">
        <v>362</v>
      </c>
      <c r="BK444" t="s">
        <v>1297</v>
      </c>
      <c r="BL444" t="s">
        <v>229</v>
      </c>
      <c r="BM444" t="s">
        <v>219</v>
      </c>
      <c r="BN444" t="s">
        <v>319</v>
      </c>
      <c r="BO444" t="s">
        <v>219</v>
      </c>
      <c r="BP444" t="s">
        <v>219</v>
      </c>
      <c r="BQ444" t="s">
        <v>1297</v>
      </c>
      <c r="BR444" t="s">
        <v>279</v>
      </c>
      <c r="BS444" t="s">
        <v>1703</v>
      </c>
      <c r="BT444" t="s">
        <v>1703</v>
      </c>
      <c r="BU444" t="s">
        <v>219</v>
      </c>
      <c r="BV444" t="s">
        <v>241</v>
      </c>
      <c r="BW444" t="s">
        <v>220</v>
      </c>
      <c r="BX444" t="s">
        <v>219</v>
      </c>
      <c r="BY444">
        <v>800428737922</v>
      </c>
      <c r="BZ444" t="s">
        <v>242</v>
      </c>
      <c r="CA444" t="s">
        <v>1703</v>
      </c>
      <c r="CB444" s="14">
        <v>45177.246585763904</v>
      </c>
      <c r="CC444" t="s">
        <v>1703</v>
      </c>
      <c r="CD444" t="s">
        <v>1703</v>
      </c>
      <c r="CE444">
        <f>IFERROR(VLOOKUP(Table2[[#This Row],[Overall Rep Satisfaction]],$CS$2:$CV$21,2,FALSE),"")</f>
        <v>0</v>
      </c>
      <c r="CF444">
        <f>IFERROR(VLOOKUP(Table2[[#This Row],[Overall Rep Satisfaction]],$CS$2:$CV$21,3,FALSE),"")</f>
        <v>0</v>
      </c>
      <c r="CG444">
        <f>IFERROR(VLOOKUP(Table2[[#This Row],[Overall Rep Satisfaction]],$CS$2:$CV$21,4,FALSE),"")</f>
        <v>1</v>
      </c>
      <c r="CH444">
        <f>IFERROR(SUM(Table2[[#This Row],[Promoter]:[Detractor]],),"")</f>
        <v>1</v>
      </c>
      <c r="CI444" t="str">
        <f>TEXT(MONTH(Table2[[#This Row],[Survey Date]]),"##")&amp;" - "&amp;TEXT(Table2[[#This Row],[Survey Date]],"MMMM")</f>
        <v>9 - September</v>
      </c>
      <c r="CJ444" t="str">
        <f>TEXT(Table2[[#This Row],[Survey Date]],"DD-MMMM")</f>
        <v>07-September</v>
      </c>
      <c r="CK444" t="str">
        <f>"WK "&amp;WEEKNUM(Table2[[#This Row],[Survey Date]],1)</f>
        <v>WK 36</v>
      </c>
      <c r="CL444" t="str">
        <f>VLOOKUP(Table2[[#This Row],[ATTUID]],Roster!C:F,4,FALSE)</f>
        <v>Super 4</v>
      </c>
      <c r="CM444" t="str">
        <f>VLOOKUP(Table2[[#This Row],[ATTUID]],Roster!C:J,8,FALSE)</f>
        <v>agent 67</v>
      </c>
      <c r="CN444" t="str">
        <f>VLOOKUP(Table2[[#This Row],[ATTUID]],Roster!C:X,22,FALSE)</f>
        <v>Wave 26</v>
      </c>
      <c r="CO444">
        <f>IF(Table2[[#This Row],[Request Resolved]]="Yes",1,0)</f>
        <v>0</v>
      </c>
      <c r="CP444">
        <f>IF(Table2[[#This Row],[Request Resolved]]="No",1,0)</f>
        <v>1</v>
      </c>
    </row>
    <row r="445" spans="1:94" x14ac:dyDescent="0.25">
      <c r="A445" s="35">
        <v>356206</v>
      </c>
      <c r="B445" s="12" t="s">
        <v>1297</v>
      </c>
      <c r="C445" s="12" t="s">
        <v>1297</v>
      </c>
      <c r="D445" s="12" t="s">
        <v>1297</v>
      </c>
      <c r="E445" t="s">
        <v>1253</v>
      </c>
      <c r="F445" t="s">
        <v>1423</v>
      </c>
      <c r="G445" s="35">
        <v>147808</v>
      </c>
      <c r="H445" t="s">
        <v>219</v>
      </c>
      <c r="I445" s="35">
        <v>75122</v>
      </c>
      <c r="J445" t="s">
        <v>219</v>
      </c>
      <c r="K445" s="14">
        <v>45176.684027777803</v>
      </c>
      <c r="L445" s="14">
        <v>45175.810416666704</v>
      </c>
      <c r="M445" s="15" t="s">
        <v>220</v>
      </c>
      <c r="N445" s="15" t="s">
        <v>220</v>
      </c>
      <c r="O445" s="15" t="s">
        <v>220</v>
      </c>
      <c r="P445" s="15" t="s">
        <v>223</v>
      </c>
      <c r="Q445" s="15" t="s">
        <v>891</v>
      </c>
      <c r="R445" s="15" t="s">
        <v>219</v>
      </c>
      <c r="S445" s="15" t="s">
        <v>223</v>
      </c>
      <c r="T445" s="15" t="s">
        <v>221</v>
      </c>
      <c r="U445" s="15" t="s">
        <v>219</v>
      </c>
      <c r="V445" t="s">
        <v>265</v>
      </c>
      <c r="W445" t="s">
        <v>225</v>
      </c>
      <c r="X445" t="s">
        <v>265</v>
      </c>
      <c r="Y445" t="s">
        <v>225</v>
      </c>
      <c r="Z445" t="s">
        <v>226</v>
      </c>
      <c r="AA445" t="s">
        <v>219</v>
      </c>
      <c r="AB445" t="s">
        <v>226</v>
      </c>
      <c r="AC445" t="s">
        <v>219</v>
      </c>
      <c r="AD445" s="12" t="s">
        <v>1297</v>
      </c>
      <c r="AE445" t="s">
        <v>227</v>
      </c>
      <c r="AF445" s="12" t="s">
        <v>1297</v>
      </c>
      <c r="AG445" t="s">
        <v>1703</v>
      </c>
      <c r="AH445" t="s">
        <v>228</v>
      </c>
      <c r="AI445" s="12" t="s">
        <v>1297</v>
      </c>
      <c r="AJ445" s="12" t="s">
        <v>1297</v>
      </c>
      <c r="AK445" s="12" t="s">
        <v>1297</v>
      </c>
      <c r="AL445" s="12" t="s">
        <v>1297</v>
      </c>
      <c r="AM445" s="12" t="s">
        <v>1297</v>
      </c>
      <c r="AN445" t="s">
        <v>219</v>
      </c>
      <c r="AO445" t="s">
        <v>219</v>
      </c>
      <c r="AP445" t="s">
        <v>229</v>
      </c>
      <c r="AQ445" t="s">
        <v>230</v>
      </c>
      <c r="AR445" t="s">
        <v>247</v>
      </c>
      <c r="AS445" t="s">
        <v>719</v>
      </c>
      <c r="AT445" t="s">
        <v>220</v>
      </c>
      <c r="AU445" t="s">
        <v>233</v>
      </c>
      <c r="AV445" t="s">
        <v>2135</v>
      </c>
      <c r="AW445" t="s">
        <v>219</v>
      </c>
      <c r="AX445" t="s">
        <v>1703</v>
      </c>
      <c r="AY445" t="s">
        <v>219</v>
      </c>
      <c r="AZ445" t="s">
        <v>219</v>
      </c>
      <c r="BA445" t="s">
        <v>219</v>
      </c>
      <c r="BB445" t="s">
        <v>219</v>
      </c>
      <c r="BC445" t="s">
        <v>234</v>
      </c>
      <c r="BD445" s="12" t="s">
        <v>1297</v>
      </c>
      <c r="BE445" t="s">
        <v>304</v>
      </c>
      <c r="BF445" t="s">
        <v>1297</v>
      </c>
      <c r="BG445" t="s">
        <v>1297</v>
      </c>
      <c r="BH445" t="s">
        <v>305</v>
      </c>
      <c r="BI445" t="s">
        <v>357</v>
      </c>
      <c r="BJ445" t="s">
        <v>720</v>
      </c>
      <c r="BK445" t="s">
        <v>1297</v>
      </c>
      <c r="BL445" t="s">
        <v>229</v>
      </c>
      <c r="BM445" t="s">
        <v>219</v>
      </c>
      <c r="BN445" t="s">
        <v>360</v>
      </c>
      <c r="BO445" t="s">
        <v>219</v>
      </c>
      <c r="BP445" t="s">
        <v>219</v>
      </c>
      <c r="BQ445" t="s">
        <v>1297</v>
      </c>
      <c r="BR445" t="s">
        <v>296</v>
      </c>
      <c r="BS445" t="s">
        <v>1703</v>
      </c>
      <c r="BT445" t="s">
        <v>1703</v>
      </c>
      <c r="BU445" t="s">
        <v>219</v>
      </c>
      <c r="BV445" t="s">
        <v>241</v>
      </c>
      <c r="BW445" t="s">
        <v>220</v>
      </c>
      <c r="BX445" t="s">
        <v>219</v>
      </c>
      <c r="BY445" t="s">
        <v>219</v>
      </c>
      <c r="BZ445" t="s">
        <v>242</v>
      </c>
      <c r="CA445" t="s">
        <v>1703</v>
      </c>
      <c r="CB445" s="14">
        <v>45177.246585763904</v>
      </c>
      <c r="CC445" t="s">
        <v>1703</v>
      </c>
      <c r="CD445" t="s">
        <v>1703</v>
      </c>
      <c r="CE445">
        <f>IFERROR(VLOOKUP(Table2[[#This Row],[Overall Rep Satisfaction]],$CS$2:$CV$21,2,FALSE),"")</f>
        <v>1</v>
      </c>
      <c r="CF445">
        <f>IFERROR(VLOOKUP(Table2[[#This Row],[Overall Rep Satisfaction]],$CS$2:$CV$21,3,FALSE),"")</f>
        <v>0</v>
      </c>
      <c r="CG445">
        <f>IFERROR(VLOOKUP(Table2[[#This Row],[Overall Rep Satisfaction]],$CS$2:$CV$21,4,FALSE),"")</f>
        <v>0</v>
      </c>
      <c r="CH445">
        <f>IFERROR(SUM(Table2[[#This Row],[Promoter]:[Detractor]],),"")</f>
        <v>1</v>
      </c>
      <c r="CI445" t="str">
        <f>TEXT(MONTH(Table2[[#This Row],[Survey Date]]),"##")&amp;" - "&amp;TEXT(Table2[[#This Row],[Survey Date]],"MMMM")</f>
        <v>9 - September</v>
      </c>
      <c r="CJ445" t="str">
        <f>TEXT(Table2[[#This Row],[Survey Date]],"DD-MMMM")</f>
        <v>07-September</v>
      </c>
      <c r="CK445" t="str">
        <f>"WK "&amp;WEEKNUM(Table2[[#This Row],[Survey Date]],1)</f>
        <v>WK 36</v>
      </c>
      <c r="CL445" t="str">
        <f>VLOOKUP(Table2[[#This Row],[ATTUID]],Roster!C:F,4,FALSE)</f>
        <v>Super 12</v>
      </c>
      <c r="CM445" t="str">
        <f>VLOOKUP(Table2[[#This Row],[ATTUID]],Roster!C:J,8,FALSE)</f>
        <v>agent 126</v>
      </c>
      <c r="CN445" t="str">
        <f>VLOOKUP(Table2[[#This Row],[ATTUID]],Roster!C:X,22,FALSE)</f>
        <v>Wave 30</v>
      </c>
      <c r="CO445">
        <f>IF(Table2[[#This Row],[Request Resolved]]="Yes",1,0)</f>
        <v>1</v>
      </c>
      <c r="CP445">
        <f>IF(Table2[[#This Row],[Request Resolved]]="No",1,0)</f>
        <v>0</v>
      </c>
    </row>
    <row r="446" spans="1:94" ht="30" x14ac:dyDescent="0.25">
      <c r="A446" s="35">
        <v>650206</v>
      </c>
      <c r="B446" s="12" t="s">
        <v>1297</v>
      </c>
      <c r="C446" s="12" t="s">
        <v>1297</v>
      </c>
      <c r="D446" s="12" t="s">
        <v>1297</v>
      </c>
      <c r="E446" t="s">
        <v>1253</v>
      </c>
      <c r="F446" t="s">
        <v>1423</v>
      </c>
      <c r="G446" s="35">
        <v>789469</v>
      </c>
      <c r="H446" t="s">
        <v>219</v>
      </c>
      <c r="I446" s="35">
        <v>217177</v>
      </c>
      <c r="J446" t="s">
        <v>219</v>
      </c>
      <c r="K446" s="14">
        <v>45176.690972222197</v>
      </c>
      <c r="L446" s="14">
        <v>45175.8347222222</v>
      </c>
      <c r="M446" s="15" t="s">
        <v>220</v>
      </c>
      <c r="N446" s="15" t="s">
        <v>229</v>
      </c>
      <c r="O446" s="15" t="s">
        <v>220</v>
      </c>
      <c r="P446" s="15" t="s">
        <v>221</v>
      </c>
      <c r="Q446" s="15" t="s">
        <v>892</v>
      </c>
      <c r="R446" s="15" t="s">
        <v>229</v>
      </c>
      <c r="S446" s="15" t="s">
        <v>893</v>
      </c>
      <c r="T446" s="15" t="s">
        <v>316</v>
      </c>
      <c r="U446" s="15" t="s">
        <v>219</v>
      </c>
      <c r="V446" t="s">
        <v>224</v>
      </c>
      <c r="W446" t="s">
        <v>254</v>
      </c>
      <c r="X446" t="s">
        <v>224</v>
      </c>
      <c r="Y446" t="s">
        <v>254</v>
      </c>
      <c r="Z446" t="s">
        <v>317</v>
      </c>
      <c r="AA446" t="s">
        <v>219</v>
      </c>
      <c r="AB446" t="s">
        <v>317</v>
      </c>
      <c r="AC446" t="s">
        <v>219</v>
      </c>
      <c r="AD446" s="12" t="s">
        <v>1297</v>
      </c>
      <c r="AE446" t="s">
        <v>227</v>
      </c>
      <c r="AF446" s="12" t="s">
        <v>1297</v>
      </c>
      <c r="AG446" t="s">
        <v>1703</v>
      </c>
      <c r="AH446" t="s">
        <v>228</v>
      </c>
      <c r="AI446" s="12" t="s">
        <v>1297</v>
      </c>
      <c r="AJ446" s="12" t="s">
        <v>1297</v>
      </c>
      <c r="AK446" s="12" t="s">
        <v>1297</v>
      </c>
      <c r="AL446" s="12" t="s">
        <v>1297</v>
      </c>
      <c r="AM446" s="12" t="s">
        <v>1297</v>
      </c>
      <c r="AN446" t="s">
        <v>219</v>
      </c>
      <c r="AO446" t="s">
        <v>219</v>
      </c>
      <c r="AP446" t="s">
        <v>229</v>
      </c>
      <c r="AQ446" t="s">
        <v>230</v>
      </c>
      <c r="AR446" t="s">
        <v>231</v>
      </c>
      <c r="AS446" t="s">
        <v>232</v>
      </c>
      <c r="AT446" t="s">
        <v>220</v>
      </c>
      <c r="AU446" t="s">
        <v>233</v>
      </c>
      <c r="AV446" t="s">
        <v>2136</v>
      </c>
      <c r="AW446" t="s">
        <v>2368</v>
      </c>
      <c r="AX446" t="s">
        <v>1703</v>
      </c>
      <c r="AY446" t="s">
        <v>219</v>
      </c>
      <c r="AZ446" t="s">
        <v>219</v>
      </c>
      <c r="BA446" t="s">
        <v>219</v>
      </c>
      <c r="BB446" t="s">
        <v>219</v>
      </c>
      <c r="BC446" t="s">
        <v>234</v>
      </c>
      <c r="BD446" s="12" t="s">
        <v>1297</v>
      </c>
      <c r="BE446" t="s">
        <v>267</v>
      </c>
      <c r="BF446" t="s">
        <v>1297</v>
      </c>
      <c r="BG446" t="s">
        <v>1297</v>
      </c>
      <c r="BH446" t="s">
        <v>300</v>
      </c>
      <c r="BI446" t="s">
        <v>301</v>
      </c>
      <c r="BJ446" t="s">
        <v>238</v>
      </c>
      <c r="BK446" t="s">
        <v>1297</v>
      </c>
      <c r="BL446" t="s">
        <v>229</v>
      </c>
      <c r="BM446" t="s">
        <v>219</v>
      </c>
      <c r="BN446" t="s">
        <v>537</v>
      </c>
      <c r="BO446" t="s">
        <v>219</v>
      </c>
      <c r="BP446" t="s">
        <v>219</v>
      </c>
      <c r="BQ446" t="s">
        <v>1297</v>
      </c>
      <c r="BR446" t="s">
        <v>296</v>
      </c>
      <c r="BS446" t="s">
        <v>1703</v>
      </c>
      <c r="BT446" t="s">
        <v>1703</v>
      </c>
      <c r="BU446" t="s">
        <v>219</v>
      </c>
      <c r="BV446" t="s">
        <v>241</v>
      </c>
      <c r="BW446" t="s">
        <v>220</v>
      </c>
      <c r="BX446" t="s">
        <v>219</v>
      </c>
      <c r="BY446">
        <v>790225064004</v>
      </c>
      <c r="BZ446" t="s">
        <v>242</v>
      </c>
      <c r="CA446" t="s">
        <v>1703</v>
      </c>
      <c r="CB446" s="14">
        <v>45177.246585763904</v>
      </c>
      <c r="CC446" t="s">
        <v>1703</v>
      </c>
      <c r="CD446" t="s">
        <v>1703</v>
      </c>
      <c r="CE446">
        <f>IFERROR(VLOOKUP(Table2[[#This Row],[Overall Rep Satisfaction]],$CS$2:$CV$21,2,FALSE),"")</f>
        <v>0</v>
      </c>
      <c r="CF446">
        <f>IFERROR(VLOOKUP(Table2[[#This Row],[Overall Rep Satisfaction]],$CS$2:$CV$21,3,FALSE),"")</f>
        <v>0</v>
      </c>
      <c r="CG446">
        <f>IFERROR(VLOOKUP(Table2[[#This Row],[Overall Rep Satisfaction]],$CS$2:$CV$21,4,FALSE),"")</f>
        <v>1</v>
      </c>
      <c r="CH446">
        <f>IFERROR(SUM(Table2[[#This Row],[Promoter]:[Detractor]],),"")</f>
        <v>1</v>
      </c>
      <c r="CI446" t="str">
        <f>TEXT(MONTH(Table2[[#This Row],[Survey Date]]),"##")&amp;" - "&amp;TEXT(Table2[[#This Row],[Survey Date]],"MMMM")</f>
        <v>9 - September</v>
      </c>
      <c r="CJ446" t="str">
        <f>TEXT(Table2[[#This Row],[Survey Date]],"DD-MMMM")</f>
        <v>07-September</v>
      </c>
      <c r="CK446" t="str">
        <f>"WK "&amp;WEEKNUM(Table2[[#This Row],[Survey Date]],1)</f>
        <v>WK 36</v>
      </c>
      <c r="CL446" t="str">
        <f>VLOOKUP(Table2[[#This Row],[ATTUID]],Roster!C:F,4,FALSE)</f>
        <v>Super 12</v>
      </c>
      <c r="CM446" t="str">
        <f>VLOOKUP(Table2[[#This Row],[ATTUID]],Roster!C:J,8,FALSE)</f>
        <v>agent 126</v>
      </c>
      <c r="CN446" t="str">
        <f>VLOOKUP(Table2[[#This Row],[ATTUID]],Roster!C:X,22,FALSE)</f>
        <v>Wave 30</v>
      </c>
      <c r="CO446">
        <f>IF(Table2[[#This Row],[Request Resolved]]="Yes",1,0)</f>
        <v>0</v>
      </c>
      <c r="CP446">
        <f>IF(Table2[[#This Row],[Request Resolved]]="No",1,0)</f>
        <v>1</v>
      </c>
    </row>
    <row r="447" spans="1:94" x14ac:dyDescent="0.25">
      <c r="A447" s="35">
        <v>430206</v>
      </c>
      <c r="B447" s="12" t="s">
        <v>1297</v>
      </c>
      <c r="C447" s="12" t="s">
        <v>1297</v>
      </c>
      <c r="D447" s="12" t="s">
        <v>1297</v>
      </c>
      <c r="E447" t="s">
        <v>1251</v>
      </c>
      <c r="F447" t="s">
        <v>1421</v>
      </c>
      <c r="G447" s="35">
        <v>556252</v>
      </c>
      <c r="H447" t="s">
        <v>219</v>
      </c>
      <c r="I447" s="35">
        <v>314418</v>
      </c>
      <c r="J447" t="s">
        <v>219</v>
      </c>
      <c r="K447" s="14">
        <v>45176.6965277778</v>
      </c>
      <c r="L447" s="14">
        <v>45175.685416666704</v>
      </c>
      <c r="M447" s="15" t="s">
        <v>220</v>
      </c>
      <c r="N447" s="15" t="s">
        <v>220</v>
      </c>
      <c r="O447" s="15" t="s">
        <v>220</v>
      </c>
      <c r="P447" s="15" t="s">
        <v>223</v>
      </c>
      <c r="Q447" s="15" t="s">
        <v>738</v>
      </c>
      <c r="R447" s="15" t="s">
        <v>219</v>
      </c>
      <c r="S447" s="15" t="s">
        <v>223</v>
      </c>
      <c r="T447" s="15" t="s">
        <v>221</v>
      </c>
      <c r="U447" s="15" t="s">
        <v>219</v>
      </c>
      <c r="V447" t="s">
        <v>265</v>
      </c>
      <c r="W447" t="s">
        <v>225</v>
      </c>
      <c r="X447" t="s">
        <v>265</v>
      </c>
      <c r="Y447" t="s">
        <v>225</v>
      </c>
      <c r="Z447" t="s">
        <v>226</v>
      </c>
      <c r="AA447" t="s">
        <v>219</v>
      </c>
      <c r="AB447" t="s">
        <v>226</v>
      </c>
      <c r="AC447" t="s">
        <v>219</v>
      </c>
      <c r="AD447" s="12" t="s">
        <v>1297</v>
      </c>
      <c r="AE447" t="s">
        <v>227</v>
      </c>
      <c r="AF447" s="12" t="s">
        <v>1297</v>
      </c>
      <c r="AG447" t="s">
        <v>1703</v>
      </c>
      <c r="AH447" t="s">
        <v>228</v>
      </c>
      <c r="AI447" s="12" t="s">
        <v>1297</v>
      </c>
      <c r="AJ447" s="12" t="s">
        <v>1297</v>
      </c>
      <c r="AK447" s="12" t="s">
        <v>1297</v>
      </c>
      <c r="AL447" s="12" t="s">
        <v>1297</v>
      </c>
      <c r="AM447" s="12" t="s">
        <v>1297</v>
      </c>
      <c r="AN447" t="s">
        <v>219</v>
      </c>
      <c r="AO447" t="s">
        <v>219</v>
      </c>
      <c r="AP447" t="s">
        <v>229</v>
      </c>
      <c r="AQ447" t="s">
        <v>230</v>
      </c>
      <c r="AR447" t="s">
        <v>273</v>
      </c>
      <c r="AS447" t="s">
        <v>274</v>
      </c>
      <c r="AT447" t="s">
        <v>220</v>
      </c>
      <c r="AU447" t="s">
        <v>233</v>
      </c>
      <c r="AV447" t="s">
        <v>2137</v>
      </c>
      <c r="AW447" t="s">
        <v>219</v>
      </c>
      <c r="AX447" t="s">
        <v>1703</v>
      </c>
      <c r="AY447" t="s">
        <v>219</v>
      </c>
      <c r="AZ447" t="s">
        <v>219</v>
      </c>
      <c r="BA447" t="s">
        <v>219</v>
      </c>
      <c r="BB447" t="s">
        <v>219</v>
      </c>
      <c r="BC447" t="s">
        <v>234</v>
      </c>
      <c r="BD447" s="12" t="s">
        <v>1297</v>
      </c>
      <c r="BE447" t="s">
        <v>267</v>
      </c>
      <c r="BF447" t="s">
        <v>1297</v>
      </c>
      <c r="BG447" t="s">
        <v>1297</v>
      </c>
      <c r="BH447" t="s">
        <v>236</v>
      </c>
      <c r="BI447" t="s">
        <v>250</v>
      </c>
      <c r="BJ447" t="s">
        <v>346</v>
      </c>
      <c r="BK447" t="s">
        <v>1297</v>
      </c>
      <c r="BL447" t="s">
        <v>229</v>
      </c>
      <c r="BM447" t="s">
        <v>219</v>
      </c>
      <c r="BN447" t="s">
        <v>252</v>
      </c>
      <c r="BO447" t="s">
        <v>219</v>
      </c>
      <c r="BP447" t="s">
        <v>219</v>
      </c>
      <c r="BQ447" t="s">
        <v>1297</v>
      </c>
      <c r="BR447" t="s">
        <v>296</v>
      </c>
      <c r="BS447" t="s">
        <v>1703</v>
      </c>
      <c r="BT447" t="s">
        <v>1703</v>
      </c>
      <c r="BU447" t="s">
        <v>219</v>
      </c>
      <c r="BV447" t="s">
        <v>241</v>
      </c>
      <c r="BW447" t="s">
        <v>220</v>
      </c>
      <c r="BX447" t="s">
        <v>219</v>
      </c>
      <c r="BY447">
        <v>790503172205</v>
      </c>
      <c r="BZ447" t="s">
        <v>242</v>
      </c>
      <c r="CA447" t="s">
        <v>1703</v>
      </c>
      <c r="CB447" s="14">
        <v>45177.246585763904</v>
      </c>
      <c r="CC447" t="s">
        <v>1703</v>
      </c>
      <c r="CD447" t="s">
        <v>1703</v>
      </c>
      <c r="CE447">
        <f>IFERROR(VLOOKUP(Table2[[#This Row],[Overall Rep Satisfaction]],$CS$2:$CV$21,2,FALSE),"")</f>
        <v>1</v>
      </c>
      <c r="CF447">
        <f>IFERROR(VLOOKUP(Table2[[#This Row],[Overall Rep Satisfaction]],$CS$2:$CV$21,3,FALSE),"")</f>
        <v>0</v>
      </c>
      <c r="CG447">
        <f>IFERROR(VLOOKUP(Table2[[#This Row],[Overall Rep Satisfaction]],$CS$2:$CV$21,4,FALSE),"")</f>
        <v>0</v>
      </c>
      <c r="CH447">
        <f>IFERROR(SUM(Table2[[#This Row],[Promoter]:[Detractor]],),"")</f>
        <v>1</v>
      </c>
      <c r="CI447" t="str">
        <f>TEXT(MONTH(Table2[[#This Row],[Survey Date]]),"##")&amp;" - "&amp;TEXT(Table2[[#This Row],[Survey Date]],"MMMM")</f>
        <v>9 - September</v>
      </c>
      <c r="CJ447" t="str">
        <f>TEXT(Table2[[#This Row],[Survey Date]],"DD-MMMM")</f>
        <v>07-September</v>
      </c>
      <c r="CK447" t="str">
        <f>"WK "&amp;WEEKNUM(Table2[[#This Row],[Survey Date]],1)</f>
        <v>WK 36</v>
      </c>
      <c r="CL447" t="str">
        <f>VLOOKUP(Table2[[#This Row],[ATTUID]],Roster!C:F,4,FALSE)</f>
        <v>Super 12</v>
      </c>
      <c r="CM447" t="str">
        <f>VLOOKUP(Table2[[#This Row],[ATTUID]],Roster!C:J,8,FALSE)</f>
        <v>agent 124</v>
      </c>
      <c r="CN447" t="str">
        <f>VLOOKUP(Table2[[#This Row],[ATTUID]],Roster!C:X,22,FALSE)</f>
        <v>Wave 30</v>
      </c>
      <c r="CO447">
        <f>IF(Table2[[#This Row],[Request Resolved]]="Yes",1,0)</f>
        <v>1</v>
      </c>
      <c r="CP447">
        <f>IF(Table2[[#This Row],[Request Resolved]]="No",1,0)</f>
        <v>0</v>
      </c>
    </row>
    <row r="448" spans="1:94" x14ac:dyDescent="0.25">
      <c r="A448" s="35">
        <v>151206</v>
      </c>
      <c r="B448" s="12" t="s">
        <v>1297</v>
      </c>
      <c r="C448" s="12" t="s">
        <v>1297</v>
      </c>
      <c r="D448" s="12" t="s">
        <v>1297</v>
      </c>
      <c r="E448" t="s">
        <v>1144</v>
      </c>
      <c r="F448" t="s">
        <v>1309</v>
      </c>
      <c r="G448" s="35">
        <v>822650</v>
      </c>
      <c r="H448" t="s">
        <v>219</v>
      </c>
      <c r="I448" s="35">
        <v>721436</v>
      </c>
      <c r="J448" t="s">
        <v>219</v>
      </c>
      <c r="K448" s="14">
        <v>45176.7</v>
      </c>
      <c r="L448" s="14">
        <v>45175.866666666698</v>
      </c>
      <c r="M448" s="15" t="s">
        <v>220</v>
      </c>
      <c r="N448" s="15" t="s">
        <v>229</v>
      </c>
      <c r="O448" s="15" t="s">
        <v>220</v>
      </c>
      <c r="P448" s="15" t="s">
        <v>221</v>
      </c>
      <c r="Q448" s="15" t="s">
        <v>894</v>
      </c>
      <c r="R448" s="15" t="s">
        <v>229</v>
      </c>
      <c r="S448" s="15" t="s">
        <v>221</v>
      </c>
      <c r="T448" s="15" t="s">
        <v>316</v>
      </c>
      <c r="U448" s="15" t="s">
        <v>219</v>
      </c>
      <c r="V448" t="s">
        <v>224</v>
      </c>
      <c r="W448" t="s">
        <v>254</v>
      </c>
      <c r="X448" t="s">
        <v>224</v>
      </c>
      <c r="Y448" t="s">
        <v>254</v>
      </c>
      <c r="Z448" t="s">
        <v>317</v>
      </c>
      <c r="AA448" t="s">
        <v>219</v>
      </c>
      <c r="AB448" t="s">
        <v>317</v>
      </c>
      <c r="AC448" t="s">
        <v>219</v>
      </c>
      <c r="AD448" s="12" t="s">
        <v>1297</v>
      </c>
      <c r="AE448" t="s">
        <v>227</v>
      </c>
      <c r="AF448" s="12" t="s">
        <v>1297</v>
      </c>
      <c r="AG448" t="s">
        <v>1703</v>
      </c>
      <c r="AH448" t="s">
        <v>228</v>
      </c>
      <c r="AI448" s="12" t="s">
        <v>1297</v>
      </c>
      <c r="AJ448" s="12" t="s">
        <v>1297</v>
      </c>
      <c r="AK448" s="12" t="s">
        <v>1297</v>
      </c>
      <c r="AL448" s="12" t="s">
        <v>1297</v>
      </c>
      <c r="AM448" s="12" t="s">
        <v>1297</v>
      </c>
      <c r="AN448" t="s">
        <v>219</v>
      </c>
      <c r="AO448" t="s">
        <v>219</v>
      </c>
      <c r="AP448" t="s">
        <v>229</v>
      </c>
      <c r="AQ448" t="s">
        <v>230</v>
      </c>
      <c r="AR448" t="s">
        <v>420</v>
      </c>
      <c r="AS448" t="s">
        <v>421</v>
      </c>
      <c r="AT448" t="s">
        <v>220</v>
      </c>
      <c r="AU448" t="s">
        <v>233</v>
      </c>
      <c r="AV448" t="s">
        <v>2138</v>
      </c>
      <c r="AW448" t="s">
        <v>219</v>
      </c>
      <c r="AX448" t="s">
        <v>1703</v>
      </c>
      <c r="AY448" t="s">
        <v>219</v>
      </c>
      <c r="AZ448" t="s">
        <v>219</v>
      </c>
      <c r="BA448" t="s">
        <v>219</v>
      </c>
      <c r="BB448" t="s">
        <v>219</v>
      </c>
      <c r="BC448" t="s">
        <v>234</v>
      </c>
      <c r="BD448" s="12" t="s">
        <v>1297</v>
      </c>
      <c r="BE448" t="s">
        <v>267</v>
      </c>
      <c r="BF448" t="s">
        <v>1297</v>
      </c>
      <c r="BG448" t="s">
        <v>1297</v>
      </c>
      <c r="BH448" t="s">
        <v>305</v>
      </c>
      <c r="BI448" t="s">
        <v>365</v>
      </c>
      <c r="BJ448" t="s">
        <v>437</v>
      </c>
      <c r="BK448" t="s">
        <v>1297</v>
      </c>
      <c r="BL448" t="s">
        <v>229</v>
      </c>
      <c r="BM448" t="s">
        <v>219</v>
      </c>
      <c r="BN448" t="s">
        <v>366</v>
      </c>
      <c r="BO448" t="s">
        <v>219</v>
      </c>
      <c r="BP448" t="s">
        <v>219</v>
      </c>
      <c r="BQ448" t="s">
        <v>1297</v>
      </c>
      <c r="BR448" t="s">
        <v>240</v>
      </c>
      <c r="BS448" t="s">
        <v>1703</v>
      </c>
      <c r="BT448" t="s">
        <v>1703</v>
      </c>
      <c r="BU448" t="s">
        <v>219</v>
      </c>
      <c r="BV448" t="s">
        <v>241</v>
      </c>
      <c r="BW448" t="s">
        <v>220</v>
      </c>
      <c r="BX448" t="s">
        <v>219</v>
      </c>
      <c r="BY448">
        <v>800671429781</v>
      </c>
      <c r="BZ448" t="s">
        <v>242</v>
      </c>
      <c r="CA448" t="s">
        <v>1703</v>
      </c>
      <c r="CB448" s="14">
        <v>45177.246585763904</v>
      </c>
      <c r="CC448" t="s">
        <v>1703</v>
      </c>
      <c r="CD448" t="s">
        <v>1703</v>
      </c>
      <c r="CE448">
        <f>IFERROR(VLOOKUP(Table2[[#This Row],[Overall Rep Satisfaction]],$CS$2:$CV$21,2,FALSE),"")</f>
        <v>0</v>
      </c>
      <c r="CF448">
        <f>IFERROR(VLOOKUP(Table2[[#This Row],[Overall Rep Satisfaction]],$CS$2:$CV$21,3,FALSE),"")</f>
        <v>0</v>
      </c>
      <c r="CG448">
        <f>IFERROR(VLOOKUP(Table2[[#This Row],[Overall Rep Satisfaction]],$CS$2:$CV$21,4,FALSE),"")</f>
        <v>1</v>
      </c>
      <c r="CH448">
        <f>IFERROR(SUM(Table2[[#This Row],[Promoter]:[Detractor]],),"")</f>
        <v>1</v>
      </c>
      <c r="CI448" t="str">
        <f>TEXT(MONTH(Table2[[#This Row],[Survey Date]]),"##")&amp;" - "&amp;TEXT(Table2[[#This Row],[Survey Date]],"MMMM")</f>
        <v>9 - September</v>
      </c>
      <c r="CJ448" t="str">
        <f>TEXT(Table2[[#This Row],[Survey Date]],"DD-MMMM")</f>
        <v>07-September</v>
      </c>
      <c r="CK448" t="str">
        <f>"WK "&amp;WEEKNUM(Table2[[#This Row],[Survey Date]],1)</f>
        <v>WK 36</v>
      </c>
      <c r="CL448" t="str">
        <f>VLOOKUP(Table2[[#This Row],[ATTUID]],Roster!C:F,4,FALSE)</f>
        <v>Super 6</v>
      </c>
      <c r="CM448" t="str">
        <f>VLOOKUP(Table2[[#This Row],[ATTUID]],Roster!C:J,8,FALSE)</f>
        <v>agent 12</v>
      </c>
      <c r="CN448" t="str">
        <f>VLOOKUP(Table2[[#This Row],[ATTUID]],Roster!C:X,22,FALSE)</f>
        <v>Wave 12 A</v>
      </c>
      <c r="CO448">
        <f>IF(Table2[[#This Row],[Request Resolved]]="Yes",1,0)</f>
        <v>0</v>
      </c>
      <c r="CP448">
        <f>IF(Table2[[#This Row],[Request Resolved]]="No",1,0)</f>
        <v>1</v>
      </c>
    </row>
    <row r="449" spans="1:94" x14ac:dyDescent="0.25">
      <c r="A449" s="35">
        <v>150206</v>
      </c>
      <c r="B449" s="12" t="s">
        <v>1297</v>
      </c>
      <c r="C449" s="12" t="s">
        <v>1297</v>
      </c>
      <c r="D449" s="12" t="s">
        <v>1297</v>
      </c>
      <c r="E449" t="s">
        <v>1158</v>
      </c>
      <c r="F449" t="s">
        <v>1323</v>
      </c>
      <c r="G449" s="35">
        <v>569415</v>
      </c>
      <c r="H449" t="s">
        <v>219</v>
      </c>
      <c r="I449" s="35">
        <v>902436</v>
      </c>
      <c r="J449" t="s">
        <v>219</v>
      </c>
      <c r="K449" s="14">
        <v>45176.7006944444</v>
      </c>
      <c r="L449" s="14">
        <v>45175.797222222202</v>
      </c>
      <c r="M449" s="15" t="s">
        <v>220</v>
      </c>
      <c r="N449" s="15" t="s">
        <v>220</v>
      </c>
      <c r="O449" s="15" t="s">
        <v>220</v>
      </c>
      <c r="P449" s="15" t="s">
        <v>291</v>
      </c>
      <c r="Q449" s="15" t="s">
        <v>895</v>
      </c>
      <c r="R449" s="15" t="s">
        <v>219</v>
      </c>
      <c r="S449" s="15" t="s">
        <v>223</v>
      </c>
      <c r="T449" s="15" t="s">
        <v>221</v>
      </c>
      <c r="U449" s="15" t="s">
        <v>219</v>
      </c>
      <c r="V449" t="s">
        <v>293</v>
      </c>
      <c r="W449" t="s">
        <v>225</v>
      </c>
      <c r="X449" t="s">
        <v>293</v>
      </c>
      <c r="Y449" t="s">
        <v>225</v>
      </c>
      <c r="Z449" t="s">
        <v>226</v>
      </c>
      <c r="AA449" t="s">
        <v>219</v>
      </c>
      <c r="AB449" t="s">
        <v>226</v>
      </c>
      <c r="AC449" t="s">
        <v>219</v>
      </c>
      <c r="AD449" s="12" t="s">
        <v>1297</v>
      </c>
      <c r="AE449" t="s">
        <v>227</v>
      </c>
      <c r="AF449" s="12" t="s">
        <v>1297</v>
      </c>
      <c r="AG449" t="s">
        <v>1703</v>
      </c>
      <c r="AH449" t="s">
        <v>228</v>
      </c>
      <c r="AI449" s="12" t="s">
        <v>1297</v>
      </c>
      <c r="AJ449" s="12" t="s">
        <v>1297</v>
      </c>
      <c r="AK449" s="12" t="s">
        <v>1297</v>
      </c>
      <c r="AL449" s="12" t="s">
        <v>1297</v>
      </c>
      <c r="AM449" s="12" t="s">
        <v>1297</v>
      </c>
      <c r="AN449" t="s">
        <v>219</v>
      </c>
      <c r="AO449" t="s">
        <v>219</v>
      </c>
      <c r="AP449" t="s">
        <v>229</v>
      </c>
      <c r="AQ449" t="s">
        <v>230</v>
      </c>
      <c r="AR449" t="s">
        <v>420</v>
      </c>
      <c r="AS449" t="s">
        <v>421</v>
      </c>
      <c r="AT449" t="s">
        <v>220</v>
      </c>
      <c r="AU449" t="s">
        <v>233</v>
      </c>
      <c r="AV449" t="s">
        <v>2139</v>
      </c>
      <c r="AW449" t="s">
        <v>219</v>
      </c>
      <c r="AX449" t="s">
        <v>1703</v>
      </c>
      <c r="AY449" t="s">
        <v>219</v>
      </c>
      <c r="AZ449" t="s">
        <v>219</v>
      </c>
      <c r="BA449" t="s">
        <v>219</v>
      </c>
      <c r="BB449" t="s">
        <v>219</v>
      </c>
      <c r="BC449" t="s">
        <v>234</v>
      </c>
      <c r="BD449" s="12" t="s">
        <v>1297</v>
      </c>
      <c r="BE449" t="s">
        <v>304</v>
      </c>
      <c r="BF449" t="s">
        <v>1297</v>
      </c>
      <c r="BG449" t="s">
        <v>1297</v>
      </c>
      <c r="BH449" t="s">
        <v>300</v>
      </c>
      <c r="BI449" t="s">
        <v>301</v>
      </c>
      <c r="BJ449" t="s">
        <v>437</v>
      </c>
      <c r="BK449" t="s">
        <v>1297</v>
      </c>
      <c r="BL449" t="s">
        <v>229</v>
      </c>
      <c r="BM449" t="s">
        <v>219</v>
      </c>
      <c r="BN449" t="s">
        <v>537</v>
      </c>
      <c r="BO449" t="s">
        <v>219</v>
      </c>
      <c r="BP449" t="s">
        <v>219</v>
      </c>
      <c r="BQ449" t="s">
        <v>1297</v>
      </c>
      <c r="BR449" t="s">
        <v>240</v>
      </c>
      <c r="BS449" t="s">
        <v>1703</v>
      </c>
      <c r="BT449" t="s">
        <v>1703</v>
      </c>
      <c r="BU449" t="s">
        <v>219</v>
      </c>
      <c r="BV449" t="s">
        <v>241</v>
      </c>
      <c r="BW449" t="s">
        <v>220</v>
      </c>
      <c r="BX449" t="s">
        <v>219</v>
      </c>
      <c r="BY449">
        <v>790020793397</v>
      </c>
      <c r="BZ449" t="s">
        <v>242</v>
      </c>
      <c r="CA449" t="s">
        <v>1703</v>
      </c>
      <c r="CB449" s="14">
        <v>45177.246585763904</v>
      </c>
      <c r="CC449" t="s">
        <v>1703</v>
      </c>
      <c r="CD449" t="s">
        <v>1703</v>
      </c>
      <c r="CE449">
        <f>IFERROR(VLOOKUP(Table2[[#This Row],[Overall Rep Satisfaction]],$CS$2:$CV$21,2,FALSE),"")</f>
        <v>1</v>
      </c>
      <c r="CF449">
        <f>IFERROR(VLOOKUP(Table2[[#This Row],[Overall Rep Satisfaction]],$CS$2:$CV$21,3,FALSE),"")</f>
        <v>0</v>
      </c>
      <c r="CG449">
        <f>IFERROR(VLOOKUP(Table2[[#This Row],[Overall Rep Satisfaction]],$CS$2:$CV$21,4,FALSE),"")</f>
        <v>0</v>
      </c>
      <c r="CH449">
        <f>IFERROR(SUM(Table2[[#This Row],[Promoter]:[Detractor]],),"")</f>
        <v>1</v>
      </c>
      <c r="CI449" t="str">
        <f>TEXT(MONTH(Table2[[#This Row],[Survey Date]]),"##")&amp;" - "&amp;TEXT(Table2[[#This Row],[Survey Date]],"MMMM")</f>
        <v>9 - September</v>
      </c>
      <c r="CJ449" t="str">
        <f>TEXT(Table2[[#This Row],[Survey Date]],"DD-MMMM")</f>
        <v>07-September</v>
      </c>
      <c r="CK449" t="str">
        <f>"WK "&amp;WEEKNUM(Table2[[#This Row],[Survey Date]],1)</f>
        <v>WK 36</v>
      </c>
      <c r="CL449" t="str">
        <f>VLOOKUP(Table2[[#This Row],[ATTUID]],Roster!C:F,4,FALSE)</f>
        <v>Super 8</v>
      </c>
      <c r="CM449" t="str">
        <f>VLOOKUP(Table2[[#This Row],[ATTUID]],Roster!C:J,8,FALSE)</f>
        <v>agent 26</v>
      </c>
      <c r="CN449" t="str">
        <f>VLOOKUP(Table2[[#This Row],[ATTUID]],Roster!C:X,22,FALSE)</f>
        <v>Wave 17</v>
      </c>
      <c r="CO449">
        <f>IF(Table2[[#This Row],[Request Resolved]]="Yes",1,0)</f>
        <v>1</v>
      </c>
      <c r="CP449">
        <f>IF(Table2[[#This Row],[Request Resolved]]="No",1,0)</f>
        <v>0</v>
      </c>
    </row>
    <row r="450" spans="1:94" x14ac:dyDescent="0.25">
      <c r="A450" s="35">
        <v>890206</v>
      </c>
      <c r="B450" s="12" t="s">
        <v>1297</v>
      </c>
      <c r="C450" s="12" t="s">
        <v>1297</v>
      </c>
      <c r="D450" s="12" t="s">
        <v>1297</v>
      </c>
      <c r="E450" t="s">
        <v>1191</v>
      </c>
      <c r="F450" t="s">
        <v>1356</v>
      </c>
      <c r="G450" s="35">
        <v>886239</v>
      </c>
      <c r="H450" t="s">
        <v>219</v>
      </c>
      <c r="I450" s="35">
        <v>419523</v>
      </c>
      <c r="J450" t="s">
        <v>219</v>
      </c>
      <c r="K450" s="14">
        <v>45176.706250000003</v>
      </c>
      <c r="L450" s="14">
        <v>45175.492361111101</v>
      </c>
      <c r="M450" s="15" t="s">
        <v>220</v>
      </c>
      <c r="N450" s="15" t="s">
        <v>229</v>
      </c>
      <c r="O450" s="15" t="s">
        <v>220</v>
      </c>
      <c r="P450" s="15" t="s">
        <v>221</v>
      </c>
      <c r="Q450" s="15" t="s">
        <v>896</v>
      </c>
      <c r="R450" s="15" t="s">
        <v>229</v>
      </c>
      <c r="S450" s="15" t="s">
        <v>316</v>
      </c>
      <c r="T450" s="15" t="s">
        <v>316</v>
      </c>
      <c r="U450" s="15" t="s">
        <v>219</v>
      </c>
      <c r="V450" t="s">
        <v>224</v>
      </c>
      <c r="W450" t="s">
        <v>263</v>
      </c>
      <c r="X450" t="s">
        <v>224</v>
      </c>
      <c r="Y450" t="s">
        <v>263</v>
      </c>
      <c r="Z450" t="s">
        <v>317</v>
      </c>
      <c r="AA450" t="s">
        <v>219</v>
      </c>
      <c r="AB450" t="s">
        <v>317</v>
      </c>
      <c r="AC450" t="s">
        <v>219</v>
      </c>
      <c r="AD450" s="12" t="s">
        <v>1297</v>
      </c>
      <c r="AE450" t="s">
        <v>227</v>
      </c>
      <c r="AF450" s="12" t="s">
        <v>1297</v>
      </c>
      <c r="AG450" t="s">
        <v>1703</v>
      </c>
      <c r="AH450" t="s">
        <v>228</v>
      </c>
      <c r="AI450" s="12" t="s">
        <v>1297</v>
      </c>
      <c r="AJ450" s="12" t="s">
        <v>1297</v>
      </c>
      <c r="AK450" s="12" t="s">
        <v>1297</v>
      </c>
      <c r="AL450" s="12" t="s">
        <v>1297</v>
      </c>
      <c r="AM450" s="12" t="s">
        <v>1297</v>
      </c>
      <c r="AN450" t="s">
        <v>219</v>
      </c>
      <c r="AO450" t="s">
        <v>219</v>
      </c>
      <c r="AP450" t="s">
        <v>229</v>
      </c>
      <c r="AQ450" t="s">
        <v>230</v>
      </c>
      <c r="AR450" t="s">
        <v>273</v>
      </c>
      <c r="AS450" t="s">
        <v>294</v>
      </c>
      <c r="AT450" t="s">
        <v>220</v>
      </c>
      <c r="AU450" t="s">
        <v>233</v>
      </c>
      <c r="AV450" t="s">
        <v>2140</v>
      </c>
      <c r="AW450" t="s">
        <v>219</v>
      </c>
      <c r="AX450" t="s">
        <v>1703</v>
      </c>
      <c r="AY450" t="s">
        <v>219</v>
      </c>
      <c r="AZ450" t="s">
        <v>219</v>
      </c>
      <c r="BA450" t="s">
        <v>219</v>
      </c>
      <c r="BB450" t="s">
        <v>219</v>
      </c>
      <c r="BC450" t="s">
        <v>234</v>
      </c>
      <c r="BD450" s="12" t="s">
        <v>1297</v>
      </c>
      <c r="BE450" t="s">
        <v>267</v>
      </c>
      <c r="BF450" t="s">
        <v>1297</v>
      </c>
      <c r="BG450" t="s">
        <v>1297</v>
      </c>
      <c r="BH450" t="s">
        <v>260</v>
      </c>
      <c r="BI450" t="s">
        <v>268</v>
      </c>
      <c r="BJ450" t="s">
        <v>295</v>
      </c>
      <c r="BK450" t="s">
        <v>1297</v>
      </c>
      <c r="BL450" t="s">
        <v>229</v>
      </c>
      <c r="BM450" t="s">
        <v>219</v>
      </c>
      <c r="BN450" t="s">
        <v>897</v>
      </c>
      <c r="BO450" t="s">
        <v>219</v>
      </c>
      <c r="BP450" t="s">
        <v>219</v>
      </c>
      <c r="BQ450" t="s">
        <v>1297</v>
      </c>
      <c r="BR450" t="s">
        <v>279</v>
      </c>
      <c r="BS450" t="s">
        <v>1703</v>
      </c>
      <c r="BT450" t="s">
        <v>1703</v>
      </c>
      <c r="BU450" t="s">
        <v>219</v>
      </c>
      <c r="BV450" t="s">
        <v>241</v>
      </c>
      <c r="BW450" t="s">
        <v>220</v>
      </c>
      <c r="BX450" t="s">
        <v>219</v>
      </c>
      <c r="BY450">
        <v>790649307534</v>
      </c>
      <c r="BZ450" t="s">
        <v>242</v>
      </c>
      <c r="CA450" t="s">
        <v>1703</v>
      </c>
      <c r="CB450" s="14">
        <v>45177.246585763904</v>
      </c>
      <c r="CC450" t="s">
        <v>1703</v>
      </c>
      <c r="CD450" t="s">
        <v>1703</v>
      </c>
      <c r="CE450">
        <f>IFERROR(VLOOKUP(Table2[[#This Row],[Overall Rep Satisfaction]],$CS$2:$CV$21,2,FALSE),"")</f>
        <v>0</v>
      </c>
      <c r="CF450">
        <f>IFERROR(VLOOKUP(Table2[[#This Row],[Overall Rep Satisfaction]],$CS$2:$CV$21,3,FALSE),"")</f>
        <v>0</v>
      </c>
      <c r="CG450">
        <f>IFERROR(VLOOKUP(Table2[[#This Row],[Overall Rep Satisfaction]],$CS$2:$CV$21,4,FALSE),"")</f>
        <v>1</v>
      </c>
      <c r="CH450">
        <f>IFERROR(SUM(Table2[[#This Row],[Promoter]:[Detractor]],),"")</f>
        <v>1</v>
      </c>
      <c r="CI450" t="str">
        <f>TEXT(MONTH(Table2[[#This Row],[Survey Date]]),"##")&amp;" - "&amp;TEXT(Table2[[#This Row],[Survey Date]],"MMMM")</f>
        <v>9 - September</v>
      </c>
      <c r="CJ450" t="str">
        <f>TEXT(Table2[[#This Row],[Survey Date]],"DD-MMMM")</f>
        <v>07-September</v>
      </c>
      <c r="CK450" t="str">
        <f>"WK "&amp;WEEKNUM(Table2[[#This Row],[Survey Date]],1)</f>
        <v>WK 36</v>
      </c>
      <c r="CL450" t="str">
        <f>VLOOKUP(Table2[[#This Row],[ATTUID]],Roster!C:F,4,FALSE)</f>
        <v>Super 8</v>
      </c>
      <c r="CM450" t="str">
        <f>VLOOKUP(Table2[[#This Row],[ATTUID]],Roster!C:J,8,FALSE)</f>
        <v>agent 59</v>
      </c>
      <c r="CN450" t="str">
        <f>VLOOKUP(Table2[[#This Row],[ATTUID]],Roster!C:X,22,FALSE)</f>
        <v>Wave 25</v>
      </c>
      <c r="CO450">
        <f>IF(Table2[[#This Row],[Request Resolved]]="Yes",1,0)</f>
        <v>0</v>
      </c>
      <c r="CP450">
        <f>IF(Table2[[#This Row],[Request Resolved]]="No",1,0)</f>
        <v>1</v>
      </c>
    </row>
    <row r="451" spans="1:94" x14ac:dyDescent="0.25">
      <c r="A451" s="35">
        <v>5206</v>
      </c>
      <c r="B451" s="12" t="s">
        <v>1297</v>
      </c>
      <c r="C451" s="12" t="s">
        <v>1297</v>
      </c>
      <c r="D451" s="12" t="s">
        <v>1297</v>
      </c>
      <c r="E451" t="s">
        <v>1186</v>
      </c>
      <c r="F451" t="s">
        <v>1351</v>
      </c>
      <c r="G451" s="35">
        <v>348601</v>
      </c>
      <c r="H451" t="s">
        <v>219</v>
      </c>
      <c r="I451" s="35">
        <v>266578</v>
      </c>
      <c r="J451" t="s">
        <v>219</v>
      </c>
      <c r="K451" s="14">
        <v>45176.707638888904</v>
      </c>
      <c r="L451" s="14">
        <v>45175.686805555597</v>
      </c>
      <c r="M451" s="15" t="s">
        <v>220</v>
      </c>
      <c r="N451" s="15" t="s">
        <v>229</v>
      </c>
      <c r="O451" s="15" t="s">
        <v>220</v>
      </c>
      <c r="P451" s="15" t="s">
        <v>221</v>
      </c>
      <c r="Q451" s="15" t="s">
        <v>219</v>
      </c>
      <c r="R451" s="15" t="s">
        <v>229</v>
      </c>
      <c r="S451" s="15" t="s">
        <v>223</v>
      </c>
      <c r="T451" s="15" t="s">
        <v>898</v>
      </c>
      <c r="U451" s="15" t="s">
        <v>219</v>
      </c>
      <c r="V451" t="s">
        <v>224</v>
      </c>
      <c r="W451" t="s">
        <v>225</v>
      </c>
      <c r="X451" t="s">
        <v>224</v>
      </c>
      <c r="Y451" t="s">
        <v>225</v>
      </c>
      <c r="Z451" t="s">
        <v>317</v>
      </c>
      <c r="AA451" t="s">
        <v>219</v>
      </c>
      <c r="AB451" t="s">
        <v>317</v>
      </c>
      <c r="AC451" t="s">
        <v>219</v>
      </c>
      <c r="AD451" s="12" t="s">
        <v>1297</v>
      </c>
      <c r="AE451" t="s">
        <v>227</v>
      </c>
      <c r="AF451" s="12" t="s">
        <v>1297</v>
      </c>
      <c r="AG451" t="s">
        <v>1703</v>
      </c>
      <c r="AH451" t="s">
        <v>228</v>
      </c>
      <c r="AI451" s="12" t="s">
        <v>1297</v>
      </c>
      <c r="AJ451" s="12" t="s">
        <v>1297</v>
      </c>
      <c r="AK451" s="12" t="s">
        <v>1297</v>
      </c>
      <c r="AL451" s="12" t="s">
        <v>1297</v>
      </c>
      <c r="AM451" s="12" t="s">
        <v>1297</v>
      </c>
      <c r="AN451" t="s">
        <v>219</v>
      </c>
      <c r="AO451" t="s">
        <v>219</v>
      </c>
      <c r="AP451" t="s">
        <v>229</v>
      </c>
      <c r="AQ451" t="s">
        <v>230</v>
      </c>
      <c r="AR451" t="s">
        <v>273</v>
      </c>
      <c r="AS451" t="s">
        <v>528</v>
      </c>
      <c r="AT451" t="s">
        <v>229</v>
      </c>
      <c r="AU451" t="s">
        <v>233</v>
      </c>
      <c r="AV451" t="s">
        <v>2141</v>
      </c>
      <c r="AW451" t="s">
        <v>219</v>
      </c>
      <c r="AX451" t="s">
        <v>1703</v>
      </c>
      <c r="AY451" t="s">
        <v>219</v>
      </c>
      <c r="AZ451" t="s">
        <v>219</v>
      </c>
      <c r="BA451" t="s">
        <v>219</v>
      </c>
      <c r="BB451" t="s">
        <v>219</v>
      </c>
      <c r="BC451" t="s">
        <v>234</v>
      </c>
      <c r="BD451" s="12" t="s">
        <v>1297</v>
      </c>
      <c r="BE451" t="s">
        <v>259</v>
      </c>
      <c r="BF451" t="s">
        <v>1297</v>
      </c>
      <c r="BG451" t="s">
        <v>1297</v>
      </c>
      <c r="BH451" t="s">
        <v>344</v>
      </c>
      <c r="BI451" t="s">
        <v>899</v>
      </c>
      <c r="BJ451" t="s">
        <v>353</v>
      </c>
      <c r="BK451" t="s">
        <v>1297</v>
      </c>
      <c r="BL451" t="s">
        <v>229</v>
      </c>
      <c r="BM451" t="s">
        <v>219</v>
      </c>
      <c r="BN451" t="s">
        <v>900</v>
      </c>
      <c r="BO451" t="s">
        <v>219</v>
      </c>
      <c r="BP451" t="s">
        <v>219</v>
      </c>
      <c r="BQ451" t="s">
        <v>1297</v>
      </c>
      <c r="BR451" t="s">
        <v>240</v>
      </c>
      <c r="BS451" t="s">
        <v>1703</v>
      </c>
      <c r="BT451" t="s">
        <v>1703</v>
      </c>
      <c r="BU451" t="s">
        <v>219</v>
      </c>
      <c r="BV451" t="s">
        <v>241</v>
      </c>
      <c r="BW451" t="s">
        <v>220</v>
      </c>
      <c r="BX451" t="s">
        <v>219</v>
      </c>
      <c r="BY451">
        <v>790677888982</v>
      </c>
      <c r="BZ451" t="s">
        <v>242</v>
      </c>
      <c r="CA451" t="s">
        <v>1703</v>
      </c>
      <c r="CB451" s="14">
        <v>45178.247037847199</v>
      </c>
      <c r="CC451" t="s">
        <v>1703</v>
      </c>
      <c r="CD451" t="s">
        <v>1703</v>
      </c>
      <c r="CE451">
        <f>IFERROR(VLOOKUP(Table2[[#This Row],[Overall Rep Satisfaction]],$CS$2:$CV$21,2,FALSE),"")</f>
        <v>1</v>
      </c>
      <c r="CF451">
        <f>IFERROR(VLOOKUP(Table2[[#This Row],[Overall Rep Satisfaction]],$CS$2:$CV$21,3,FALSE),"")</f>
        <v>0</v>
      </c>
      <c r="CG451">
        <f>IFERROR(VLOOKUP(Table2[[#This Row],[Overall Rep Satisfaction]],$CS$2:$CV$21,4,FALSE),"")</f>
        <v>0</v>
      </c>
      <c r="CH451">
        <f>IFERROR(SUM(Table2[[#This Row],[Promoter]:[Detractor]],),"")</f>
        <v>1</v>
      </c>
      <c r="CI451" t="str">
        <f>TEXT(MONTH(Table2[[#This Row],[Survey Date]]),"##")&amp;" - "&amp;TEXT(Table2[[#This Row],[Survey Date]],"MMMM")</f>
        <v>9 - September</v>
      </c>
      <c r="CJ451" t="str">
        <f>TEXT(Table2[[#This Row],[Survey Date]],"DD-MMMM")</f>
        <v>07-September</v>
      </c>
      <c r="CK451" t="str">
        <f>"WK "&amp;WEEKNUM(Table2[[#This Row],[Survey Date]],1)</f>
        <v>WK 36</v>
      </c>
      <c r="CL451" t="str">
        <f>VLOOKUP(Table2[[#This Row],[ATTUID]],Roster!C:F,4,FALSE)</f>
        <v>Super 9</v>
      </c>
      <c r="CM451" t="str">
        <f>VLOOKUP(Table2[[#This Row],[ATTUID]],Roster!C:J,8,FALSE)</f>
        <v>agent 54</v>
      </c>
      <c r="CN451" t="str">
        <f>VLOOKUP(Table2[[#This Row],[ATTUID]],Roster!C:X,22,FALSE)</f>
        <v>Wave 24</v>
      </c>
      <c r="CO451">
        <f>IF(Table2[[#This Row],[Request Resolved]]="Yes",1,0)</f>
        <v>0</v>
      </c>
      <c r="CP451">
        <f>IF(Table2[[#This Row],[Request Resolved]]="No",1,0)</f>
        <v>1</v>
      </c>
    </row>
    <row r="452" spans="1:94" x14ac:dyDescent="0.25">
      <c r="A452" s="35">
        <v>892206</v>
      </c>
      <c r="B452" s="12" t="s">
        <v>1297</v>
      </c>
      <c r="C452" s="12" t="s">
        <v>1297</v>
      </c>
      <c r="D452" s="12" t="s">
        <v>1297</v>
      </c>
      <c r="E452" t="s">
        <v>1186</v>
      </c>
      <c r="F452" t="s">
        <v>1351</v>
      </c>
      <c r="G452" s="35">
        <v>560606</v>
      </c>
      <c r="H452" t="s">
        <v>219</v>
      </c>
      <c r="I452" s="35">
        <v>179545</v>
      </c>
      <c r="J452" t="s">
        <v>219</v>
      </c>
      <c r="K452" s="14">
        <v>45176.714583333298</v>
      </c>
      <c r="L452" s="14">
        <v>45175.761111111096</v>
      </c>
      <c r="M452" s="15" t="s">
        <v>220</v>
      </c>
      <c r="N452" s="15" t="s">
        <v>220</v>
      </c>
      <c r="O452" s="15" t="s">
        <v>220</v>
      </c>
      <c r="P452" s="15" t="s">
        <v>223</v>
      </c>
      <c r="Q452" s="15" t="s">
        <v>901</v>
      </c>
      <c r="R452" s="15" t="s">
        <v>219</v>
      </c>
      <c r="S452" s="15" t="s">
        <v>223</v>
      </c>
      <c r="T452" s="15" t="s">
        <v>221</v>
      </c>
      <c r="U452" s="15" t="s">
        <v>219</v>
      </c>
      <c r="V452" t="s">
        <v>265</v>
      </c>
      <c r="W452" t="s">
        <v>225</v>
      </c>
      <c r="X452" t="s">
        <v>265</v>
      </c>
      <c r="Y452" t="s">
        <v>225</v>
      </c>
      <c r="Z452" t="s">
        <v>226</v>
      </c>
      <c r="AA452" t="s">
        <v>219</v>
      </c>
      <c r="AB452" t="s">
        <v>226</v>
      </c>
      <c r="AC452" t="s">
        <v>219</v>
      </c>
      <c r="AD452" s="12" t="s">
        <v>1297</v>
      </c>
      <c r="AE452" t="s">
        <v>227</v>
      </c>
      <c r="AF452" s="12" t="s">
        <v>1297</v>
      </c>
      <c r="AG452" t="s">
        <v>1703</v>
      </c>
      <c r="AH452" t="s">
        <v>228</v>
      </c>
      <c r="AI452" s="12" t="s">
        <v>1297</v>
      </c>
      <c r="AJ452" s="12" t="s">
        <v>1297</v>
      </c>
      <c r="AK452" s="12" t="s">
        <v>1297</v>
      </c>
      <c r="AL452" s="12" t="s">
        <v>1297</v>
      </c>
      <c r="AM452" s="12" t="s">
        <v>1297</v>
      </c>
      <c r="AN452" t="s">
        <v>219</v>
      </c>
      <c r="AO452" t="s">
        <v>219</v>
      </c>
      <c r="AP452" t="s">
        <v>229</v>
      </c>
      <c r="AQ452" t="s">
        <v>230</v>
      </c>
      <c r="AR452" t="s">
        <v>273</v>
      </c>
      <c r="AS452" t="s">
        <v>327</v>
      </c>
      <c r="AT452" t="s">
        <v>220</v>
      </c>
      <c r="AU452" t="s">
        <v>233</v>
      </c>
      <c r="AV452" t="s">
        <v>2142</v>
      </c>
      <c r="AW452" t="s">
        <v>219</v>
      </c>
      <c r="AX452" t="s">
        <v>1703</v>
      </c>
      <c r="AY452" t="s">
        <v>219</v>
      </c>
      <c r="AZ452" t="s">
        <v>219</v>
      </c>
      <c r="BA452" t="s">
        <v>219</v>
      </c>
      <c r="BB452" t="s">
        <v>219</v>
      </c>
      <c r="BC452" t="s">
        <v>234</v>
      </c>
      <c r="BD452" s="12" t="s">
        <v>1297</v>
      </c>
      <c r="BE452" t="s">
        <v>267</v>
      </c>
      <c r="BF452" t="s">
        <v>1297</v>
      </c>
      <c r="BG452" t="s">
        <v>1297</v>
      </c>
      <c r="BH452" t="s">
        <v>486</v>
      </c>
      <c r="BI452" t="s">
        <v>487</v>
      </c>
      <c r="BJ452" t="s">
        <v>329</v>
      </c>
      <c r="BK452" t="s">
        <v>1297</v>
      </c>
      <c r="BL452" t="s">
        <v>229</v>
      </c>
      <c r="BM452" t="s">
        <v>219</v>
      </c>
      <c r="BN452" t="s">
        <v>488</v>
      </c>
      <c r="BO452" t="s">
        <v>219</v>
      </c>
      <c r="BP452" t="s">
        <v>219</v>
      </c>
      <c r="BQ452" t="s">
        <v>1297</v>
      </c>
      <c r="BR452" t="s">
        <v>240</v>
      </c>
      <c r="BS452" t="s">
        <v>1703</v>
      </c>
      <c r="BT452" t="s">
        <v>1703</v>
      </c>
      <c r="BU452" t="s">
        <v>219</v>
      </c>
      <c r="BV452" t="s">
        <v>241</v>
      </c>
      <c r="BW452" t="s">
        <v>220</v>
      </c>
      <c r="BX452" t="s">
        <v>219</v>
      </c>
      <c r="BY452" t="s">
        <v>219</v>
      </c>
      <c r="BZ452" t="s">
        <v>242</v>
      </c>
      <c r="CA452" t="s">
        <v>1703</v>
      </c>
      <c r="CB452" s="14">
        <v>45177.246585763904</v>
      </c>
      <c r="CC452" t="s">
        <v>1703</v>
      </c>
      <c r="CD452" t="s">
        <v>1703</v>
      </c>
      <c r="CE452">
        <f>IFERROR(VLOOKUP(Table2[[#This Row],[Overall Rep Satisfaction]],$CS$2:$CV$21,2,FALSE),"")</f>
        <v>1</v>
      </c>
      <c r="CF452">
        <f>IFERROR(VLOOKUP(Table2[[#This Row],[Overall Rep Satisfaction]],$CS$2:$CV$21,3,FALSE),"")</f>
        <v>0</v>
      </c>
      <c r="CG452">
        <f>IFERROR(VLOOKUP(Table2[[#This Row],[Overall Rep Satisfaction]],$CS$2:$CV$21,4,FALSE),"")</f>
        <v>0</v>
      </c>
      <c r="CH452">
        <f>IFERROR(SUM(Table2[[#This Row],[Promoter]:[Detractor]],),"")</f>
        <v>1</v>
      </c>
      <c r="CI452" t="str">
        <f>TEXT(MONTH(Table2[[#This Row],[Survey Date]]),"##")&amp;" - "&amp;TEXT(Table2[[#This Row],[Survey Date]],"MMMM")</f>
        <v>9 - September</v>
      </c>
      <c r="CJ452" t="str">
        <f>TEXT(Table2[[#This Row],[Survey Date]],"DD-MMMM")</f>
        <v>07-September</v>
      </c>
      <c r="CK452" t="str">
        <f>"WK "&amp;WEEKNUM(Table2[[#This Row],[Survey Date]],1)</f>
        <v>WK 36</v>
      </c>
      <c r="CL452" t="str">
        <f>VLOOKUP(Table2[[#This Row],[ATTUID]],Roster!C:F,4,FALSE)</f>
        <v>Super 9</v>
      </c>
      <c r="CM452" t="str">
        <f>VLOOKUP(Table2[[#This Row],[ATTUID]],Roster!C:J,8,FALSE)</f>
        <v>agent 54</v>
      </c>
      <c r="CN452" t="str">
        <f>VLOOKUP(Table2[[#This Row],[ATTUID]],Roster!C:X,22,FALSE)</f>
        <v>Wave 24</v>
      </c>
      <c r="CO452">
        <f>IF(Table2[[#This Row],[Request Resolved]]="Yes",1,0)</f>
        <v>1</v>
      </c>
      <c r="CP452">
        <f>IF(Table2[[#This Row],[Request Resolved]]="No",1,0)</f>
        <v>0</v>
      </c>
    </row>
    <row r="453" spans="1:94" x14ac:dyDescent="0.25">
      <c r="A453" s="35">
        <v>339206</v>
      </c>
      <c r="B453" s="12" t="s">
        <v>1297</v>
      </c>
      <c r="C453" s="12" t="s">
        <v>1297</v>
      </c>
      <c r="D453" s="12" t="s">
        <v>1297</v>
      </c>
      <c r="E453" t="s">
        <v>1247</v>
      </c>
      <c r="F453" t="s">
        <v>1416</v>
      </c>
      <c r="G453" s="35">
        <v>457423</v>
      </c>
      <c r="H453" t="s">
        <v>219</v>
      </c>
      <c r="I453" s="35">
        <v>26545</v>
      </c>
      <c r="J453" t="s">
        <v>219</v>
      </c>
      <c r="K453" s="14">
        <v>45176.715972222199</v>
      </c>
      <c r="L453" s="14">
        <v>45175.757638888899</v>
      </c>
      <c r="M453" s="15" t="s">
        <v>220</v>
      </c>
      <c r="N453" s="15" t="s">
        <v>220</v>
      </c>
      <c r="O453" s="15" t="s">
        <v>220</v>
      </c>
      <c r="P453" s="15" t="s">
        <v>223</v>
      </c>
      <c r="Q453" s="15" t="s">
        <v>219</v>
      </c>
      <c r="R453" s="15" t="s">
        <v>219</v>
      </c>
      <c r="S453" s="15" t="s">
        <v>223</v>
      </c>
      <c r="T453" s="15" t="s">
        <v>221</v>
      </c>
      <c r="U453" s="15" t="s">
        <v>219</v>
      </c>
      <c r="V453" t="s">
        <v>265</v>
      </c>
      <c r="W453" t="s">
        <v>225</v>
      </c>
      <c r="X453" t="s">
        <v>265</v>
      </c>
      <c r="Y453" t="s">
        <v>225</v>
      </c>
      <c r="Z453" t="s">
        <v>226</v>
      </c>
      <c r="AA453" t="s">
        <v>219</v>
      </c>
      <c r="AB453" t="s">
        <v>226</v>
      </c>
      <c r="AC453" t="s">
        <v>219</v>
      </c>
      <c r="AD453" s="12" t="s">
        <v>1297</v>
      </c>
      <c r="AE453" t="s">
        <v>227</v>
      </c>
      <c r="AF453" s="12" t="s">
        <v>1297</v>
      </c>
      <c r="AG453" t="s">
        <v>1703</v>
      </c>
      <c r="AH453" t="s">
        <v>228</v>
      </c>
      <c r="AI453" s="12" t="s">
        <v>1297</v>
      </c>
      <c r="AJ453" s="12" t="s">
        <v>1297</v>
      </c>
      <c r="AK453" s="12" t="s">
        <v>1297</v>
      </c>
      <c r="AL453" s="12" t="s">
        <v>1297</v>
      </c>
      <c r="AM453" s="12" t="s">
        <v>1297</v>
      </c>
      <c r="AN453" t="s">
        <v>219</v>
      </c>
      <c r="AO453" t="s">
        <v>219</v>
      </c>
      <c r="AP453" t="s">
        <v>229</v>
      </c>
      <c r="AQ453" t="s">
        <v>230</v>
      </c>
      <c r="AR453" t="s">
        <v>273</v>
      </c>
      <c r="AS453" t="s">
        <v>709</v>
      </c>
      <c r="AT453" t="s">
        <v>220</v>
      </c>
      <c r="AU453" t="s">
        <v>233</v>
      </c>
      <c r="AV453" t="s">
        <v>2143</v>
      </c>
      <c r="AW453" t="s">
        <v>219</v>
      </c>
      <c r="AX453" t="s">
        <v>1703</v>
      </c>
      <c r="AY453" t="s">
        <v>219</v>
      </c>
      <c r="AZ453" t="s">
        <v>219</v>
      </c>
      <c r="BA453" t="s">
        <v>219</v>
      </c>
      <c r="BB453" t="s">
        <v>219</v>
      </c>
      <c r="BC453" t="s">
        <v>234</v>
      </c>
      <c r="BD453" s="12" t="s">
        <v>1297</v>
      </c>
      <c r="BE453" t="s">
        <v>304</v>
      </c>
      <c r="BF453" t="s">
        <v>1297</v>
      </c>
      <c r="BG453" t="s">
        <v>1297</v>
      </c>
      <c r="BH453" t="s">
        <v>260</v>
      </c>
      <c r="BI453" t="s">
        <v>260</v>
      </c>
      <c r="BJ453" t="s">
        <v>329</v>
      </c>
      <c r="BK453" t="s">
        <v>1297</v>
      </c>
      <c r="BL453" t="s">
        <v>229</v>
      </c>
      <c r="BM453" t="s">
        <v>219</v>
      </c>
      <c r="BN453" t="s">
        <v>262</v>
      </c>
      <c r="BO453" t="s">
        <v>219</v>
      </c>
      <c r="BP453" t="s">
        <v>219</v>
      </c>
      <c r="BQ453" t="s">
        <v>1297</v>
      </c>
      <c r="BR453" t="s">
        <v>296</v>
      </c>
      <c r="BS453" t="s">
        <v>1703</v>
      </c>
      <c r="BT453" t="s">
        <v>1703</v>
      </c>
      <c r="BU453" t="s">
        <v>219</v>
      </c>
      <c r="BV453" t="s">
        <v>241</v>
      </c>
      <c r="BW453" t="s">
        <v>220</v>
      </c>
      <c r="BX453" t="s">
        <v>219</v>
      </c>
      <c r="BY453" t="s">
        <v>219</v>
      </c>
      <c r="BZ453" t="s">
        <v>242</v>
      </c>
      <c r="CA453" t="s">
        <v>1703</v>
      </c>
      <c r="CB453" s="14">
        <v>45178.247037847199</v>
      </c>
      <c r="CC453" t="s">
        <v>1703</v>
      </c>
      <c r="CD453" t="s">
        <v>1703</v>
      </c>
      <c r="CE453">
        <f>IFERROR(VLOOKUP(Table2[[#This Row],[Overall Rep Satisfaction]],$CS$2:$CV$21,2,FALSE),"")</f>
        <v>1</v>
      </c>
      <c r="CF453">
        <f>IFERROR(VLOOKUP(Table2[[#This Row],[Overall Rep Satisfaction]],$CS$2:$CV$21,3,FALSE),"")</f>
        <v>0</v>
      </c>
      <c r="CG453">
        <f>IFERROR(VLOOKUP(Table2[[#This Row],[Overall Rep Satisfaction]],$CS$2:$CV$21,4,FALSE),"")</f>
        <v>0</v>
      </c>
      <c r="CH453">
        <f>IFERROR(SUM(Table2[[#This Row],[Promoter]:[Detractor]],),"")</f>
        <v>1</v>
      </c>
      <c r="CI453" t="str">
        <f>TEXT(MONTH(Table2[[#This Row],[Survey Date]]),"##")&amp;" - "&amp;TEXT(Table2[[#This Row],[Survey Date]],"MMMM")</f>
        <v>9 - September</v>
      </c>
      <c r="CJ453" t="str">
        <f>TEXT(Table2[[#This Row],[Survey Date]],"DD-MMMM")</f>
        <v>07-September</v>
      </c>
      <c r="CK453" t="str">
        <f>"WK "&amp;WEEKNUM(Table2[[#This Row],[Survey Date]],1)</f>
        <v>WK 36</v>
      </c>
      <c r="CL453" t="str">
        <f>VLOOKUP(Table2[[#This Row],[ATTUID]],Roster!C:F,4,FALSE)</f>
        <v>Super 12</v>
      </c>
      <c r="CM453" t="str">
        <f>VLOOKUP(Table2[[#This Row],[ATTUID]],Roster!C:J,8,FALSE)</f>
        <v>agent 119</v>
      </c>
      <c r="CN453" t="str">
        <f>VLOOKUP(Table2[[#This Row],[ATTUID]],Roster!C:X,22,FALSE)</f>
        <v>Wave 30</v>
      </c>
      <c r="CO453">
        <f>IF(Table2[[#This Row],[Request Resolved]]="Yes",1,0)</f>
        <v>1</v>
      </c>
      <c r="CP453">
        <f>IF(Table2[[#This Row],[Request Resolved]]="No",1,0)</f>
        <v>0</v>
      </c>
    </row>
    <row r="454" spans="1:94" x14ac:dyDescent="0.25">
      <c r="A454" s="35">
        <v>622206</v>
      </c>
      <c r="B454" s="12" t="s">
        <v>1297</v>
      </c>
      <c r="C454" s="12" t="s">
        <v>1297</v>
      </c>
      <c r="D454" s="12" t="s">
        <v>1297</v>
      </c>
      <c r="E454" t="s">
        <v>1203</v>
      </c>
      <c r="F454" t="s">
        <v>1369</v>
      </c>
      <c r="G454" s="35">
        <v>857206</v>
      </c>
      <c r="H454" t="s">
        <v>219</v>
      </c>
      <c r="I454" s="35">
        <v>457298</v>
      </c>
      <c r="J454" t="s">
        <v>219</v>
      </c>
      <c r="K454" s="14">
        <v>45176.752083333296</v>
      </c>
      <c r="L454" s="14">
        <v>45175.761805555601</v>
      </c>
      <c r="M454" s="15" t="s">
        <v>220</v>
      </c>
      <c r="N454" s="15" t="s">
        <v>220</v>
      </c>
      <c r="O454" s="15" t="s">
        <v>220</v>
      </c>
      <c r="P454" s="15" t="s">
        <v>223</v>
      </c>
      <c r="Q454" s="15" t="s">
        <v>219</v>
      </c>
      <c r="R454" s="15" t="s">
        <v>219</v>
      </c>
      <c r="S454" s="15" t="s">
        <v>223</v>
      </c>
      <c r="T454" s="15" t="s">
        <v>221</v>
      </c>
      <c r="U454" s="15" t="s">
        <v>219</v>
      </c>
      <c r="V454" t="s">
        <v>265</v>
      </c>
      <c r="W454" t="s">
        <v>225</v>
      </c>
      <c r="X454" t="s">
        <v>265</v>
      </c>
      <c r="Y454" t="s">
        <v>225</v>
      </c>
      <c r="Z454" t="s">
        <v>226</v>
      </c>
      <c r="AA454" t="s">
        <v>219</v>
      </c>
      <c r="AB454" t="s">
        <v>226</v>
      </c>
      <c r="AC454" t="s">
        <v>219</v>
      </c>
      <c r="AD454" s="12" t="s">
        <v>1297</v>
      </c>
      <c r="AE454" t="s">
        <v>227</v>
      </c>
      <c r="AF454" s="12" t="s">
        <v>1297</v>
      </c>
      <c r="AG454" t="s">
        <v>1703</v>
      </c>
      <c r="AH454" t="s">
        <v>228</v>
      </c>
      <c r="AI454" s="12" t="s">
        <v>1297</v>
      </c>
      <c r="AJ454" s="12" t="s">
        <v>1297</v>
      </c>
      <c r="AK454" s="12" t="s">
        <v>1297</v>
      </c>
      <c r="AL454" s="12" t="s">
        <v>1297</v>
      </c>
      <c r="AM454" s="12" t="s">
        <v>1297</v>
      </c>
      <c r="AN454" t="s">
        <v>219</v>
      </c>
      <c r="AO454" t="s">
        <v>219</v>
      </c>
      <c r="AP454" t="s">
        <v>229</v>
      </c>
      <c r="AQ454" t="s">
        <v>230</v>
      </c>
      <c r="AR454" t="s">
        <v>247</v>
      </c>
      <c r="AS454" t="s">
        <v>445</v>
      </c>
      <c r="AT454" t="s">
        <v>220</v>
      </c>
      <c r="AU454" t="s">
        <v>233</v>
      </c>
      <c r="AV454" t="s">
        <v>2144</v>
      </c>
      <c r="AW454" t="s">
        <v>219</v>
      </c>
      <c r="AX454" t="s">
        <v>1703</v>
      </c>
      <c r="AY454" t="s">
        <v>219</v>
      </c>
      <c r="AZ454" t="s">
        <v>219</v>
      </c>
      <c r="BA454" t="s">
        <v>219</v>
      </c>
      <c r="BB454" t="s">
        <v>219</v>
      </c>
      <c r="BC454" t="s">
        <v>234</v>
      </c>
      <c r="BD454" s="12" t="s">
        <v>1297</v>
      </c>
      <c r="BE454" t="s">
        <v>267</v>
      </c>
      <c r="BF454" t="s">
        <v>1297</v>
      </c>
      <c r="BG454" t="s">
        <v>1297</v>
      </c>
      <c r="BH454" t="s">
        <v>300</v>
      </c>
      <c r="BI454" t="s">
        <v>301</v>
      </c>
      <c r="BJ454" t="s">
        <v>446</v>
      </c>
      <c r="BK454" t="s">
        <v>1297</v>
      </c>
      <c r="BL454" t="s">
        <v>229</v>
      </c>
      <c r="BM454" t="s">
        <v>219</v>
      </c>
      <c r="BN454" t="s">
        <v>572</v>
      </c>
      <c r="BO454" t="s">
        <v>219</v>
      </c>
      <c r="BP454" t="s">
        <v>219</v>
      </c>
      <c r="BQ454" t="s">
        <v>1297</v>
      </c>
      <c r="BR454" t="s">
        <v>279</v>
      </c>
      <c r="BS454" t="s">
        <v>1703</v>
      </c>
      <c r="BT454" t="s">
        <v>1703</v>
      </c>
      <c r="BU454" t="s">
        <v>219</v>
      </c>
      <c r="BV454" t="s">
        <v>241</v>
      </c>
      <c r="BW454" t="s">
        <v>220</v>
      </c>
      <c r="BX454" t="s">
        <v>219</v>
      </c>
      <c r="BY454">
        <v>790211985143</v>
      </c>
      <c r="BZ454" t="s">
        <v>242</v>
      </c>
      <c r="CA454" t="s">
        <v>1703</v>
      </c>
      <c r="CB454" s="14">
        <v>45178.247037847199</v>
      </c>
      <c r="CC454" t="s">
        <v>1703</v>
      </c>
      <c r="CD454" t="s">
        <v>1703</v>
      </c>
      <c r="CE454">
        <f>IFERROR(VLOOKUP(Table2[[#This Row],[Overall Rep Satisfaction]],$CS$2:$CV$21,2,FALSE),"")</f>
        <v>1</v>
      </c>
      <c r="CF454">
        <f>IFERROR(VLOOKUP(Table2[[#This Row],[Overall Rep Satisfaction]],$CS$2:$CV$21,3,FALSE),"")</f>
        <v>0</v>
      </c>
      <c r="CG454">
        <f>IFERROR(VLOOKUP(Table2[[#This Row],[Overall Rep Satisfaction]],$CS$2:$CV$21,4,FALSE),"")</f>
        <v>0</v>
      </c>
      <c r="CH454">
        <f>IFERROR(SUM(Table2[[#This Row],[Promoter]:[Detractor]],),"")</f>
        <v>1</v>
      </c>
      <c r="CI454" t="str">
        <f>TEXT(MONTH(Table2[[#This Row],[Survey Date]]),"##")&amp;" - "&amp;TEXT(Table2[[#This Row],[Survey Date]],"MMMM")</f>
        <v>9 - September</v>
      </c>
      <c r="CJ454" t="str">
        <f>TEXT(Table2[[#This Row],[Survey Date]],"DD-MMMM")</f>
        <v>07-September</v>
      </c>
      <c r="CK454" t="str">
        <f>"WK "&amp;WEEKNUM(Table2[[#This Row],[Survey Date]],1)</f>
        <v>WK 36</v>
      </c>
      <c r="CL454" t="str">
        <f>VLOOKUP(Table2[[#This Row],[ATTUID]],Roster!C:F,4,FALSE)</f>
        <v>Super 8</v>
      </c>
      <c r="CM454" t="str">
        <f>VLOOKUP(Table2[[#This Row],[ATTUID]],Roster!C:J,8,FALSE)</f>
        <v>agent 72</v>
      </c>
      <c r="CN454" t="str">
        <f>VLOOKUP(Table2[[#This Row],[ATTUID]],Roster!C:X,22,FALSE)</f>
        <v>Wave 26</v>
      </c>
      <c r="CO454">
        <f>IF(Table2[[#This Row],[Request Resolved]]="Yes",1,0)</f>
        <v>1</v>
      </c>
      <c r="CP454">
        <f>IF(Table2[[#This Row],[Request Resolved]]="No",1,0)</f>
        <v>0</v>
      </c>
    </row>
    <row r="455" spans="1:94" ht="30" x14ac:dyDescent="0.25">
      <c r="A455" s="35">
        <v>132206</v>
      </c>
      <c r="B455" s="12" t="s">
        <v>1297</v>
      </c>
      <c r="C455" s="12" t="s">
        <v>1297</v>
      </c>
      <c r="D455" s="12" t="s">
        <v>1297</v>
      </c>
      <c r="E455" t="s">
        <v>1196</v>
      </c>
      <c r="F455" t="s">
        <v>1361</v>
      </c>
      <c r="G455" s="35">
        <v>253808</v>
      </c>
      <c r="H455" t="s">
        <v>219</v>
      </c>
      <c r="I455" s="35">
        <v>427122</v>
      </c>
      <c r="J455" t="s">
        <v>219</v>
      </c>
      <c r="K455" s="14">
        <v>45176.767361111102</v>
      </c>
      <c r="L455" s="14">
        <v>45175.680555555598</v>
      </c>
      <c r="M455" s="15" t="s">
        <v>220</v>
      </c>
      <c r="N455" s="15" t="s">
        <v>220</v>
      </c>
      <c r="O455" s="15" t="s">
        <v>220</v>
      </c>
      <c r="P455" s="15" t="s">
        <v>223</v>
      </c>
      <c r="Q455" s="15" t="s">
        <v>902</v>
      </c>
      <c r="R455" s="15" t="s">
        <v>219</v>
      </c>
      <c r="S455" s="15" t="s">
        <v>223</v>
      </c>
      <c r="T455" s="15" t="s">
        <v>221</v>
      </c>
      <c r="U455" s="15" t="s">
        <v>219</v>
      </c>
      <c r="V455" t="s">
        <v>265</v>
      </c>
      <c r="W455" t="s">
        <v>225</v>
      </c>
      <c r="X455" t="s">
        <v>265</v>
      </c>
      <c r="Y455" t="s">
        <v>225</v>
      </c>
      <c r="Z455" t="s">
        <v>226</v>
      </c>
      <c r="AA455" t="s">
        <v>219</v>
      </c>
      <c r="AB455" t="s">
        <v>226</v>
      </c>
      <c r="AC455" t="s">
        <v>219</v>
      </c>
      <c r="AD455" s="12" t="s">
        <v>1297</v>
      </c>
      <c r="AE455" t="s">
        <v>227</v>
      </c>
      <c r="AF455" s="12" t="s">
        <v>1297</v>
      </c>
      <c r="AG455" t="s">
        <v>1703</v>
      </c>
      <c r="AH455" t="s">
        <v>228</v>
      </c>
      <c r="AI455" s="12" t="s">
        <v>1297</v>
      </c>
      <c r="AJ455" s="12" t="s">
        <v>1297</v>
      </c>
      <c r="AK455" s="12" t="s">
        <v>1297</v>
      </c>
      <c r="AL455" s="12" t="s">
        <v>1297</v>
      </c>
      <c r="AM455" s="12" t="s">
        <v>1297</v>
      </c>
      <c r="AN455" t="s">
        <v>219</v>
      </c>
      <c r="AO455" t="s">
        <v>219</v>
      </c>
      <c r="AP455" t="s">
        <v>229</v>
      </c>
      <c r="AQ455" t="s">
        <v>230</v>
      </c>
      <c r="AR455" t="s">
        <v>247</v>
      </c>
      <c r="AS455" t="s">
        <v>719</v>
      </c>
      <c r="AT455" t="s">
        <v>220</v>
      </c>
      <c r="AU455" t="s">
        <v>233</v>
      </c>
      <c r="AV455" t="s">
        <v>2145</v>
      </c>
      <c r="AW455" t="s">
        <v>219</v>
      </c>
      <c r="AX455" t="s">
        <v>1703</v>
      </c>
      <c r="AY455" t="s">
        <v>219</v>
      </c>
      <c r="AZ455" t="s">
        <v>219</v>
      </c>
      <c r="BA455" t="s">
        <v>219</v>
      </c>
      <c r="BB455" t="s">
        <v>219</v>
      </c>
      <c r="BC455" t="s">
        <v>234</v>
      </c>
      <c r="BD455" s="12" t="s">
        <v>1297</v>
      </c>
      <c r="BE455" t="s">
        <v>267</v>
      </c>
      <c r="BF455" t="s">
        <v>1297</v>
      </c>
      <c r="BG455" t="s">
        <v>1297</v>
      </c>
      <c r="BH455" t="s">
        <v>236</v>
      </c>
      <c r="BI455" t="s">
        <v>250</v>
      </c>
      <c r="BJ455" t="s">
        <v>720</v>
      </c>
      <c r="BK455" t="s">
        <v>1297</v>
      </c>
      <c r="BL455" t="s">
        <v>229</v>
      </c>
      <c r="BM455" t="s">
        <v>219</v>
      </c>
      <c r="BN455" t="s">
        <v>252</v>
      </c>
      <c r="BO455" t="s">
        <v>219</v>
      </c>
      <c r="BP455" t="s">
        <v>219</v>
      </c>
      <c r="BQ455" t="s">
        <v>1297</v>
      </c>
      <c r="BR455" t="s">
        <v>279</v>
      </c>
      <c r="BS455" t="s">
        <v>1703</v>
      </c>
      <c r="BT455" t="s">
        <v>1703</v>
      </c>
      <c r="BU455" t="s">
        <v>219</v>
      </c>
      <c r="BV455" t="s">
        <v>241</v>
      </c>
      <c r="BW455" t="s">
        <v>220</v>
      </c>
      <c r="BX455" t="s">
        <v>219</v>
      </c>
      <c r="BY455">
        <v>801062848667</v>
      </c>
      <c r="BZ455" t="s">
        <v>242</v>
      </c>
      <c r="CA455" t="s">
        <v>1703</v>
      </c>
      <c r="CB455" s="14">
        <v>45177.246585763904</v>
      </c>
      <c r="CC455" t="s">
        <v>1703</v>
      </c>
      <c r="CD455" t="s">
        <v>1703</v>
      </c>
      <c r="CE455">
        <f>IFERROR(VLOOKUP(Table2[[#This Row],[Overall Rep Satisfaction]],$CS$2:$CV$21,2,FALSE),"")</f>
        <v>1</v>
      </c>
      <c r="CF455">
        <f>IFERROR(VLOOKUP(Table2[[#This Row],[Overall Rep Satisfaction]],$CS$2:$CV$21,3,FALSE),"")</f>
        <v>0</v>
      </c>
      <c r="CG455">
        <f>IFERROR(VLOOKUP(Table2[[#This Row],[Overall Rep Satisfaction]],$CS$2:$CV$21,4,FALSE),"")</f>
        <v>0</v>
      </c>
      <c r="CH455">
        <f>IFERROR(SUM(Table2[[#This Row],[Promoter]:[Detractor]],),"")</f>
        <v>1</v>
      </c>
      <c r="CI455" t="str">
        <f>TEXT(MONTH(Table2[[#This Row],[Survey Date]]),"##")&amp;" - "&amp;TEXT(Table2[[#This Row],[Survey Date]],"MMMM")</f>
        <v>9 - September</v>
      </c>
      <c r="CJ455" t="str">
        <f>TEXT(Table2[[#This Row],[Survey Date]],"DD-MMMM")</f>
        <v>07-September</v>
      </c>
      <c r="CK455" t="str">
        <f>"WK "&amp;WEEKNUM(Table2[[#This Row],[Survey Date]],1)</f>
        <v>WK 36</v>
      </c>
      <c r="CL455" t="str">
        <f>VLOOKUP(Table2[[#This Row],[ATTUID]],Roster!C:F,4,FALSE)</f>
        <v>Super 9</v>
      </c>
      <c r="CM455" t="str">
        <f>VLOOKUP(Table2[[#This Row],[ATTUID]],Roster!C:J,8,FALSE)</f>
        <v>agent 64</v>
      </c>
      <c r="CN455" t="str">
        <f>VLOOKUP(Table2[[#This Row],[ATTUID]],Roster!C:X,22,FALSE)</f>
        <v>Wave 25</v>
      </c>
      <c r="CO455">
        <f>IF(Table2[[#This Row],[Request Resolved]]="Yes",1,0)</f>
        <v>1</v>
      </c>
      <c r="CP455">
        <f>IF(Table2[[#This Row],[Request Resolved]]="No",1,0)</f>
        <v>0</v>
      </c>
    </row>
    <row r="456" spans="1:94" x14ac:dyDescent="0.25">
      <c r="A456" s="35">
        <v>518206</v>
      </c>
      <c r="B456" s="12" t="s">
        <v>1297</v>
      </c>
      <c r="C456" s="12" t="s">
        <v>1297</v>
      </c>
      <c r="D456" s="12" t="s">
        <v>1297</v>
      </c>
      <c r="E456" t="s">
        <v>1143</v>
      </c>
      <c r="F456" t="s">
        <v>1308</v>
      </c>
      <c r="G456" s="35">
        <v>420508</v>
      </c>
      <c r="H456" t="s">
        <v>219</v>
      </c>
      <c r="I456" s="35">
        <v>746155</v>
      </c>
      <c r="J456" t="s">
        <v>219</v>
      </c>
      <c r="K456" s="14">
        <v>45176.779166666704</v>
      </c>
      <c r="L456" s="14">
        <v>45174.451388888898</v>
      </c>
      <c r="M456" s="15" t="s">
        <v>220</v>
      </c>
      <c r="N456" s="15" t="s">
        <v>229</v>
      </c>
      <c r="O456" s="15" t="s">
        <v>220</v>
      </c>
      <c r="P456" s="15" t="s">
        <v>291</v>
      </c>
      <c r="Q456" s="15" t="s">
        <v>903</v>
      </c>
      <c r="R456" s="15" t="s">
        <v>219</v>
      </c>
      <c r="S456" s="15" t="s">
        <v>291</v>
      </c>
      <c r="T456" s="15" t="s">
        <v>316</v>
      </c>
      <c r="U456" s="15" t="s">
        <v>219</v>
      </c>
      <c r="V456" t="s">
        <v>293</v>
      </c>
      <c r="W456" t="s">
        <v>293</v>
      </c>
      <c r="X456" t="s">
        <v>293</v>
      </c>
      <c r="Y456" t="s">
        <v>293</v>
      </c>
      <c r="Z456" t="s">
        <v>317</v>
      </c>
      <c r="AA456" t="s">
        <v>219</v>
      </c>
      <c r="AB456" t="s">
        <v>317</v>
      </c>
      <c r="AC456" t="s">
        <v>219</v>
      </c>
      <c r="AD456" s="12" t="s">
        <v>1297</v>
      </c>
      <c r="AE456" t="s">
        <v>227</v>
      </c>
      <c r="AF456" s="12" t="s">
        <v>1297</v>
      </c>
      <c r="AG456" t="s">
        <v>1703</v>
      </c>
      <c r="AH456" t="s">
        <v>228</v>
      </c>
      <c r="AI456" s="12" t="s">
        <v>1297</v>
      </c>
      <c r="AJ456" s="12" t="s">
        <v>1297</v>
      </c>
      <c r="AK456" s="12" t="s">
        <v>1297</v>
      </c>
      <c r="AL456" s="12" t="s">
        <v>1297</v>
      </c>
      <c r="AM456" s="12" t="s">
        <v>1297</v>
      </c>
      <c r="AN456" t="s">
        <v>219</v>
      </c>
      <c r="AO456" t="s">
        <v>219</v>
      </c>
      <c r="AP456" t="s">
        <v>229</v>
      </c>
      <c r="AQ456" t="s">
        <v>230</v>
      </c>
      <c r="AR456" t="s">
        <v>247</v>
      </c>
      <c r="AS456" t="s">
        <v>248</v>
      </c>
      <c r="AT456" t="s">
        <v>229</v>
      </c>
      <c r="AU456" t="s">
        <v>233</v>
      </c>
      <c r="AV456" t="s">
        <v>2146</v>
      </c>
      <c r="AW456" t="s">
        <v>219</v>
      </c>
      <c r="AX456" t="s">
        <v>1703</v>
      </c>
      <c r="AY456" t="s">
        <v>219</v>
      </c>
      <c r="AZ456" t="s">
        <v>219</v>
      </c>
      <c r="BA456" t="s">
        <v>219</v>
      </c>
      <c r="BB456" t="s">
        <v>219</v>
      </c>
      <c r="BC456" t="s">
        <v>234</v>
      </c>
      <c r="BD456" s="12" t="s">
        <v>1297</v>
      </c>
      <c r="BE456" t="s">
        <v>267</v>
      </c>
      <c r="BF456" t="s">
        <v>1297</v>
      </c>
      <c r="BG456" t="s">
        <v>1297</v>
      </c>
      <c r="BH456" t="s">
        <v>305</v>
      </c>
      <c r="BI456" t="s">
        <v>357</v>
      </c>
      <c r="BJ456" t="s">
        <v>251</v>
      </c>
      <c r="BK456" t="s">
        <v>1297</v>
      </c>
      <c r="BL456" t="s">
        <v>229</v>
      </c>
      <c r="BM456" t="s">
        <v>219</v>
      </c>
      <c r="BN456" t="s">
        <v>360</v>
      </c>
      <c r="BO456" t="s">
        <v>219</v>
      </c>
      <c r="BP456" t="s">
        <v>219</v>
      </c>
      <c r="BQ456" t="s">
        <v>1297</v>
      </c>
      <c r="BR456" t="s">
        <v>240</v>
      </c>
      <c r="BS456" t="s">
        <v>1703</v>
      </c>
      <c r="BT456" t="s">
        <v>1703</v>
      </c>
      <c r="BU456" t="s">
        <v>219</v>
      </c>
      <c r="BV456" t="s">
        <v>241</v>
      </c>
      <c r="BW456" t="s">
        <v>220</v>
      </c>
      <c r="BX456" t="s">
        <v>219</v>
      </c>
      <c r="BY456">
        <v>801183336406</v>
      </c>
      <c r="BZ456" t="s">
        <v>242</v>
      </c>
      <c r="CA456" t="s">
        <v>1703</v>
      </c>
      <c r="CB456" s="14">
        <v>45177.246585763904</v>
      </c>
      <c r="CC456" t="s">
        <v>1703</v>
      </c>
      <c r="CD456" t="s">
        <v>1703</v>
      </c>
      <c r="CE456">
        <f>IFERROR(VLOOKUP(Table2[[#This Row],[Overall Rep Satisfaction]],$CS$2:$CV$21,2,FALSE),"")</f>
        <v>1</v>
      </c>
      <c r="CF456">
        <f>IFERROR(VLOOKUP(Table2[[#This Row],[Overall Rep Satisfaction]],$CS$2:$CV$21,3,FALSE),"")</f>
        <v>0</v>
      </c>
      <c r="CG456">
        <f>IFERROR(VLOOKUP(Table2[[#This Row],[Overall Rep Satisfaction]],$CS$2:$CV$21,4,FALSE),"")</f>
        <v>0</v>
      </c>
      <c r="CH456">
        <f>IFERROR(SUM(Table2[[#This Row],[Promoter]:[Detractor]],),"")</f>
        <v>1</v>
      </c>
      <c r="CI456" t="str">
        <f>TEXT(MONTH(Table2[[#This Row],[Survey Date]]),"##")&amp;" - "&amp;TEXT(Table2[[#This Row],[Survey Date]],"MMMM")</f>
        <v>9 - September</v>
      </c>
      <c r="CJ456" t="str">
        <f>TEXT(Table2[[#This Row],[Survey Date]],"DD-MMMM")</f>
        <v>07-September</v>
      </c>
      <c r="CK456" t="str">
        <f>"WK "&amp;WEEKNUM(Table2[[#This Row],[Survey Date]],1)</f>
        <v>WK 36</v>
      </c>
      <c r="CL456" t="str">
        <f>VLOOKUP(Table2[[#This Row],[ATTUID]],Roster!C:F,4,FALSE)</f>
        <v>Super 8</v>
      </c>
      <c r="CM456" t="str">
        <f>VLOOKUP(Table2[[#This Row],[ATTUID]],Roster!C:J,8,FALSE)</f>
        <v>agent 11</v>
      </c>
      <c r="CN456" t="str">
        <f>VLOOKUP(Table2[[#This Row],[ATTUID]],Roster!C:X,22,FALSE)</f>
        <v>Wave 11</v>
      </c>
      <c r="CO456">
        <f>IF(Table2[[#This Row],[Request Resolved]]="Yes",1,0)</f>
        <v>0</v>
      </c>
      <c r="CP456">
        <f>IF(Table2[[#This Row],[Request Resolved]]="No",1,0)</f>
        <v>1</v>
      </c>
    </row>
    <row r="457" spans="1:94" x14ac:dyDescent="0.25">
      <c r="A457" s="35">
        <v>358206</v>
      </c>
      <c r="B457" s="12" t="s">
        <v>1297</v>
      </c>
      <c r="C457" s="12" t="s">
        <v>1297</v>
      </c>
      <c r="D457" s="12" t="s">
        <v>1297</v>
      </c>
      <c r="E457" t="s">
        <v>1133</v>
      </c>
      <c r="F457" t="s">
        <v>1298</v>
      </c>
      <c r="G457" s="35">
        <v>311630</v>
      </c>
      <c r="H457" t="s">
        <v>219</v>
      </c>
      <c r="I457" s="35">
        <v>340232</v>
      </c>
      <c r="J457" t="s">
        <v>219</v>
      </c>
      <c r="K457" s="14">
        <v>45176.806250000001</v>
      </c>
      <c r="L457" s="14">
        <v>45174.784027777801</v>
      </c>
      <c r="M457" s="15" t="s">
        <v>220</v>
      </c>
      <c r="N457" s="15" t="s">
        <v>229</v>
      </c>
      <c r="O457" s="15" t="s">
        <v>220</v>
      </c>
      <c r="P457" s="15" t="s">
        <v>223</v>
      </c>
      <c r="Q457" s="15" t="s">
        <v>904</v>
      </c>
      <c r="R457" s="15" t="s">
        <v>219</v>
      </c>
      <c r="S457" s="15" t="s">
        <v>291</v>
      </c>
      <c r="T457" s="15" t="s">
        <v>316</v>
      </c>
      <c r="U457" s="15" t="s">
        <v>219</v>
      </c>
      <c r="V457" t="s">
        <v>265</v>
      </c>
      <c r="W457" t="s">
        <v>293</v>
      </c>
      <c r="X457" t="s">
        <v>265</v>
      </c>
      <c r="Y457" t="s">
        <v>293</v>
      </c>
      <c r="Z457" t="s">
        <v>317</v>
      </c>
      <c r="AA457" t="s">
        <v>219</v>
      </c>
      <c r="AB457" t="s">
        <v>317</v>
      </c>
      <c r="AC457" t="s">
        <v>219</v>
      </c>
      <c r="AD457" s="12" t="s">
        <v>1297</v>
      </c>
      <c r="AE457" t="s">
        <v>227</v>
      </c>
      <c r="AF457" s="12" t="s">
        <v>1297</v>
      </c>
      <c r="AG457" t="s">
        <v>1703</v>
      </c>
      <c r="AH457" t="s">
        <v>228</v>
      </c>
      <c r="AI457" s="12" t="s">
        <v>1297</v>
      </c>
      <c r="AJ457" s="12" t="s">
        <v>1297</v>
      </c>
      <c r="AK457" s="12" t="s">
        <v>1297</v>
      </c>
      <c r="AL457" s="12" t="s">
        <v>1297</v>
      </c>
      <c r="AM457" s="12" t="s">
        <v>1297</v>
      </c>
      <c r="AN457" t="s">
        <v>219</v>
      </c>
      <c r="AO457" t="s">
        <v>219</v>
      </c>
      <c r="AP457" t="s">
        <v>229</v>
      </c>
      <c r="AQ457" t="s">
        <v>230</v>
      </c>
      <c r="AR457" t="s">
        <v>281</v>
      </c>
      <c r="AS457" t="s">
        <v>361</v>
      </c>
      <c r="AT457" t="s">
        <v>220</v>
      </c>
      <c r="AU457" t="s">
        <v>233</v>
      </c>
      <c r="AV457" t="s">
        <v>2147</v>
      </c>
      <c r="AW457" t="s">
        <v>2368</v>
      </c>
      <c r="AX457" t="s">
        <v>1703</v>
      </c>
      <c r="AY457" t="s">
        <v>219</v>
      </c>
      <c r="AZ457" t="s">
        <v>219</v>
      </c>
      <c r="BA457" t="s">
        <v>219</v>
      </c>
      <c r="BB457" t="s">
        <v>219</v>
      </c>
      <c r="BC457" t="s">
        <v>234</v>
      </c>
      <c r="BD457" s="12" t="s">
        <v>1297</v>
      </c>
      <c r="BE457" t="s">
        <v>304</v>
      </c>
      <c r="BF457" t="s">
        <v>1297</v>
      </c>
      <c r="BG457" t="s">
        <v>1297</v>
      </c>
      <c r="BH457" t="s">
        <v>312</v>
      </c>
      <c r="BI457" t="s">
        <v>339</v>
      </c>
      <c r="BJ457" t="s">
        <v>362</v>
      </c>
      <c r="BK457" t="s">
        <v>1297</v>
      </c>
      <c r="BL457" t="s">
        <v>229</v>
      </c>
      <c r="BM457" t="s">
        <v>219</v>
      </c>
      <c r="BN457" t="s">
        <v>336</v>
      </c>
      <c r="BO457" t="s">
        <v>219</v>
      </c>
      <c r="BP457" t="s">
        <v>219</v>
      </c>
      <c r="BQ457" t="s">
        <v>1297</v>
      </c>
      <c r="BR457" t="s">
        <v>632</v>
      </c>
      <c r="BS457" t="s">
        <v>1703</v>
      </c>
      <c r="BT457" t="s">
        <v>1703</v>
      </c>
      <c r="BU457" t="s">
        <v>219</v>
      </c>
      <c r="BV457" t="s">
        <v>241</v>
      </c>
      <c r="BW457" t="s">
        <v>220</v>
      </c>
      <c r="BX457" t="s">
        <v>219</v>
      </c>
      <c r="BY457">
        <v>800175605182</v>
      </c>
      <c r="BZ457" t="s">
        <v>242</v>
      </c>
      <c r="CA457" t="s">
        <v>1703</v>
      </c>
      <c r="CB457" s="14">
        <v>45177.246585763904</v>
      </c>
      <c r="CC457" t="s">
        <v>1703</v>
      </c>
      <c r="CD457" t="s">
        <v>1703</v>
      </c>
      <c r="CE457">
        <f>IFERROR(VLOOKUP(Table2[[#This Row],[Overall Rep Satisfaction]],$CS$2:$CV$21,2,FALSE),"")</f>
        <v>1</v>
      </c>
      <c r="CF457">
        <f>IFERROR(VLOOKUP(Table2[[#This Row],[Overall Rep Satisfaction]],$CS$2:$CV$21,3,FALSE),"")</f>
        <v>0</v>
      </c>
      <c r="CG457">
        <f>IFERROR(VLOOKUP(Table2[[#This Row],[Overall Rep Satisfaction]],$CS$2:$CV$21,4,FALSE),"")</f>
        <v>0</v>
      </c>
      <c r="CH457">
        <f>IFERROR(SUM(Table2[[#This Row],[Promoter]:[Detractor]],),"")</f>
        <v>1</v>
      </c>
      <c r="CI457" t="str">
        <f>TEXT(MONTH(Table2[[#This Row],[Survey Date]]),"##")&amp;" - "&amp;TEXT(Table2[[#This Row],[Survey Date]],"MMMM")</f>
        <v>9 - September</v>
      </c>
      <c r="CJ457" t="str">
        <f>TEXT(Table2[[#This Row],[Survey Date]],"DD-MMMM")</f>
        <v>07-September</v>
      </c>
      <c r="CK457" t="str">
        <f>"WK "&amp;WEEKNUM(Table2[[#This Row],[Survey Date]],1)</f>
        <v>WK 36</v>
      </c>
      <c r="CL457" t="str">
        <f>VLOOKUP(Table2[[#This Row],[ATTUID]],Roster!C:F,4,FALSE)</f>
        <v>Super 1</v>
      </c>
      <c r="CM457" t="str">
        <f>VLOOKUP(Table2[[#This Row],[ATTUID]],Roster!C:J,8,FALSE)</f>
        <v>agent 1</v>
      </c>
      <c r="CN457" t="str">
        <f>VLOOKUP(Table2[[#This Row],[ATTUID]],Roster!C:X,22,FALSE)</f>
        <v>Wave 1</v>
      </c>
      <c r="CO457">
        <f>IF(Table2[[#This Row],[Request Resolved]]="Yes",1,0)</f>
        <v>0</v>
      </c>
      <c r="CP457">
        <f>IF(Table2[[#This Row],[Request Resolved]]="No",1,0)</f>
        <v>1</v>
      </c>
    </row>
    <row r="458" spans="1:94" x14ac:dyDescent="0.25">
      <c r="A458" s="35">
        <v>956206</v>
      </c>
      <c r="B458" s="12" t="s">
        <v>1297</v>
      </c>
      <c r="C458" s="12" t="s">
        <v>1297</v>
      </c>
      <c r="D458" s="12" t="s">
        <v>1297</v>
      </c>
      <c r="E458" t="s">
        <v>1177</v>
      </c>
      <c r="F458" t="s">
        <v>1342</v>
      </c>
      <c r="G458" s="35">
        <v>827662</v>
      </c>
      <c r="H458" t="s">
        <v>219</v>
      </c>
      <c r="I458" s="35">
        <v>850578</v>
      </c>
      <c r="J458" t="s">
        <v>219</v>
      </c>
      <c r="K458" s="14">
        <v>45176.823611111096</v>
      </c>
      <c r="L458" s="14">
        <v>45175.882638888899</v>
      </c>
      <c r="M458" s="15" t="s">
        <v>220</v>
      </c>
      <c r="N458" s="15" t="s">
        <v>220</v>
      </c>
      <c r="O458" s="15" t="s">
        <v>220</v>
      </c>
      <c r="P458" s="15" t="s">
        <v>223</v>
      </c>
      <c r="Q458" s="15" t="s">
        <v>219</v>
      </c>
      <c r="R458" s="15" t="s">
        <v>219</v>
      </c>
      <c r="S458" s="15" t="s">
        <v>223</v>
      </c>
      <c r="T458" s="15" t="s">
        <v>221</v>
      </c>
      <c r="U458" s="15" t="s">
        <v>219</v>
      </c>
      <c r="V458" t="s">
        <v>265</v>
      </c>
      <c r="W458" t="s">
        <v>225</v>
      </c>
      <c r="X458" t="s">
        <v>265</v>
      </c>
      <c r="Y458" t="s">
        <v>225</v>
      </c>
      <c r="Z458" t="s">
        <v>226</v>
      </c>
      <c r="AA458" t="s">
        <v>219</v>
      </c>
      <c r="AB458" t="s">
        <v>226</v>
      </c>
      <c r="AC458" t="s">
        <v>219</v>
      </c>
      <c r="AD458" s="12" t="s">
        <v>1297</v>
      </c>
      <c r="AE458" t="s">
        <v>227</v>
      </c>
      <c r="AF458" s="12" t="s">
        <v>1297</v>
      </c>
      <c r="AG458" t="s">
        <v>1703</v>
      </c>
      <c r="AH458" t="s">
        <v>228</v>
      </c>
      <c r="AI458" s="12" t="s">
        <v>1297</v>
      </c>
      <c r="AJ458" s="12" t="s">
        <v>1297</v>
      </c>
      <c r="AK458" s="12" t="s">
        <v>1297</v>
      </c>
      <c r="AL458" s="12" t="s">
        <v>1297</v>
      </c>
      <c r="AM458" s="12" t="s">
        <v>1297</v>
      </c>
      <c r="AN458" t="s">
        <v>219</v>
      </c>
      <c r="AO458" t="s">
        <v>219</v>
      </c>
      <c r="AP458" t="s">
        <v>229</v>
      </c>
      <c r="AQ458" t="s">
        <v>230</v>
      </c>
      <c r="AR458" t="s">
        <v>273</v>
      </c>
      <c r="AS458" t="s">
        <v>528</v>
      </c>
      <c r="AT458" t="s">
        <v>220</v>
      </c>
      <c r="AU458" t="s">
        <v>233</v>
      </c>
      <c r="AV458" t="s">
        <v>2148</v>
      </c>
      <c r="AW458" t="s">
        <v>219</v>
      </c>
      <c r="AX458" t="s">
        <v>1703</v>
      </c>
      <c r="AY458" t="s">
        <v>219</v>
      </c>
      <c r="AZ458" t="s">
        <v>219</v>
      </c>
      <c r="BA458" t="s">
        <v>219</v>
      </c>
      <c r="BB458" t="s">
        <v>219</v>
      </c>
      <c r="BC458" t="s">
        <v>234</v>
      </c>
      <c r="BD458" s="12" t="s">
        <v>1297</v>
      </c>
      <c r="BE458" t="s">
        <v>259</v>
      </c>
      <c r="BF458" t="s">
        <v>1297</v>
      </c>
      <c r="BG458" t="s">
        <v>1297</v>
      </c>
      <c r="BH458" t="s">
        <v>305</v>
      </c>
      <c r="BI458" t="s">
        <v>357</v>
      </c>
      <c r="BJ458" t="s">
        <v>353</v>
      </c>
      <c r="BK458" t="s">
        <v>1297</v>
      </c>
      <c r="BL458" t="s">
        <v>229</v>
      </c>
      <c r="BM458" t="s">
        <v>219</v>
      </c>
      <c r="BN458" t="s">
        <v>360</v>
      </c>
      <c r="BO458" t="s">
        <v>219</v>
      </c>
      <c r="BP458" t="s">
        <v>219</v>
      </c>
      <c r="BQ458" t="s">
        <v>1297</v>
      </c>
      <c r="BR458" t="s">
        <v>240</v>
      </c>
      <c r="BS458" t="s">
        <v>1703</v>
      </c>
      <c r="BT458" t="s">
        <v>1703</v>
      </c>
      <c r="BU458" t="s">
        <v>219</v>
      </c>
      <c r="BV458" t="s">
        <v>241</v>
      </c>
      <c r="BW458" t="s">
        <v>220</v>
      </c>
      <c r="BX458" t="s">
        <v>219</v>
      </c>
      <c r="BY458" t="s">
        <v>219</v>
      </c>
      <c r="BZ458" t="s">
        <v>242</v>
      </c>
      <c r="CA458" t="s">
        <v>1703</v>
      </c>
      <c r="CB458" s="14">
        <v>45178.247037847199</v>
      </c>
      <c r="CC458" t="s">
        <v>1703</v>
      </c>
      <c r="CD458" t="s">
        <v>1703</v>
      </c>
      <c r="CE458">
        <f>IFERROR(VLOOKUP(Table2[[#This Row],[Overall Rep Satisfaction]],$CS$2:$CV$21,2,FALSE),"")</f>
        <v>1</v>
      </c>
      <c r="CF458">
        <f>IFERROR(VLOOKUP(Table2[[#This Row],[Overall Rep Satisfaction]],$CS$2:$CV$21,3,FALSE),"")</f>
        <v>0</v>
      </c>
      <c r="CG458">
        <f>IFERROR(VLOOKUP(Table2[[#This Row],[Overall Rep Satisfaction]],$CS$2:$CV$21,4,FALSE),"")</f>
        <v>0</v>
      </c>
      <c r="CH458">
        <f>IFERROR(SUM(Table2[[#This Row],[Promoter]:[Detractor]],),"")</f>
        <v>1</v>
      </c>
      <c r="CI458" t="str">
        <f>TEXT(MONTH(Table2[[#This Row],[Survey Date]]),"##")&amp;" - "&amp;TEXT(Table2[[#This Row],[Survey Date]],"MMMM")</f>
        <v>9 - September</v>
      </c>
      <c r="CJ458" t="str">
        <f>TEXT(Table2[[#This Row],[Survey Date]],"DD-MMMM")</f>
        <v>07-September</v>
      </c>
      <c r="CK458" t="str">
        <f>"WK "&amp;WEEKNUM(Table2[[#This Row],[Survey Date]],1)</f>
        <v>WK 36</v>
      </c>
      <c r="CL458" t="str">
        <f>VLOOKUP(Table2[[#This Row],[ATTUID]],Roster!C:F,4,FALSE)</f>
        <v>Super 9</v>
      </c>
      <c r="CM458" t="str">
        <f>VLOOKUP(Table2[[#This Row],[ATTUID]],Roster!C:J,8,FALSE)</f>
        <v>agent 45</v>
      </c>
      <c r="CN458" t="str">
        <f>VLOOKUP(Table2[[#This Row],[ATTUID]],Roster!C:X,22,FALSE)</f>
        <v>Wave 22</v>
      </c>
      <c r="CO458">
        <f>IF(Table2[[#This Row],[Request Resolved]]="Yes",1,0)</f>
        <v>1</v>
      </c>
      <c r="CP458">
        <f>IF(Table2[[#This Row],[Request Resolved]]="No",1,0)</f>
        <v>0</v>
      </c>
    </row>
    <row r="459" spans="1:94" x14ac:dyDescent="0.25">
      <c r="A459" s="35">
        <v>172206</v>
      </c>
      <c r="B459" s="12" t="s">
        <v>1297</v>
      </c>
      <c r="C459" s="12" t="s">
        <v>1297</v>
      </c>
      <c r="D459" s="12" t="s">
        <v>1297</v>
      </c>
      <c r="E459" t="s">
        <v>1269</v>
      </c>
      <c r="F459" t="s">
        <v>1441</v>
      </c>
      <c r="G459" s="35">
        <v>810216</v>
      </c>
      <c r="H459" t="s">
        <v>219</v>
      </c>
      <c r="I459" s="35">
        <v>739188</v>
      </c>
      <c r="J459" t="s">
        <v>219</v>
      </c>
      <c r="K459" s="14">
        <v>45176.873611111099</v>
      </c>
      <c r="L459" s="14">
        <v>45175.688194444403</v>
      </c>
      <c r="M459" s="15" t="s">
        <v>220</v>
      </c>
      <c r="N459" s="15" t="s">
        <v>220</v>
      </c>
      <c r="O459" s="15" t="s">
        <v>220</v>
      </c>
      <c r="P459" s="15" t="s">
        <v>223</v>
      </c>
      <c r="Q459" s="15" t="s">
        <v>905</v>
      </c>
      <c r="R459" s="15" t="s">
        <v>219</v>
      </c>
      <c r="S459" s="15" t="s">
        <v>223</v>
      </c>
      <c r="T459" s="15" t="s">
        <v>221</v>
      </c>
      <c r="U459" s="15" t="s">
        <v>219</v>
      </c>
      <c r="V459" t="s">
        <v>265</v>
      </c>
      <c r="W459" t="s">
        <v>225</v>
      </c>
      <c r="X459" t="s">
        <v>265</v>
      </c>
      <c r="Y459" t="s">
        <v>225</v>
      </c>
      <c r="Z459" t="s">
        <v>226</v>
      </c>
      <c r="AA459" t="s">
        <v>219</v>
      </c>
      <c r="AB459" t="s">
        <v>226</v>
      </c>
      <c r="AC459" t="s">
        <v>219</v>
      </c>
      <c r="AD459" s="12" t="s">
        <v>1297</v>
      </c>
      <c r="AE459" t="s">
        <v>227</v>
      </c>
      <c r="AF459" s="12" t="s">
        <v>1297</v>
      </c>
      <c r="AG459" t="s">
        <v>1703</v>
      </c>
      <c r="AH459" t="s">
        <v>228</v>
      </c>
      <c r="AI459" s="12" t="s">
        <v>1297</v>
      </c>
      <c r="AJ459" s="12" t="s">
        <v>1297</v>
      </c>
      <c r="AK459" s="12" t="s">
        <v>1297</v>
      </c>
      <c r="AL459" s="12" t="s">
        <v>1297</v>
      </c>
      <c r="AM459" s="12" t="s">
        <v>1297</v>
      </c>
      <c r="AN459" t="s">
        <v>219</v>
      </c>
      <c r="AO459" t="s">
        <v>219</v>
      </c>
      <c r="AP459" t="s">
        <v>229</v>
      </c>
      <c r="AQ459" t="s">
        <v>230</v>
      </c>
      <c r="AR459" t="s">
        <v>281</v>
      </c>
      <c r="AS459" t="s">
        <v>355</v>
      </c>
      <c r="AT459" t="s">
        <v>220</v>
      </c>
      <c r="AU459" t="s">
        <v>233</v>
      </c>
      <c r="AV459" t="s">
        <v>2149</v>
      </c>
      <c r="AW459" t="s">
        <v>219</v>
      </c>
      <c r="AX459" t="s">
        <v>1703</v>
      </c>
      <c r="AY459" t="s">
        <v>219</v>
      </c>
      <c r="AZ459" t="s">
        <v>219</v>
      </c>
      <c r="BA459" t="s">
        <v>219</v>
      </c>
      <c r="BB459" t="s">
        <v>219</v>
      </c>
      <c r="BC459" t="s">
        <v>234</v>
      </c>
      <c r="BD459" s="12" t="s">
        <v>1297</v>
      </c>
      <c r="BE459" t="s">
        <v>267</v>
      </c>
      <c r="BF459" t="s">
        <v>1297</v>
      </c>
      <c r="BG459" t="s">
        <v>1297</v>
      </c>
      <c r="BH459" t="s">
        <v>236</v>
      </c>
      <c r="BI459" t="s">
        <v>906</v>
      </c>
      <c r="BJ459" t="s">
        <v>302</v>
      </c>
      <c r="BK459" t="s">
        <v>1297</v>
      </c>
      <c r="BL459" t="s">
        <v>229</v>
      </c>
      <c r="BM459" t="s">
        <v>219</v>
      </c>
      <c r="BN459" t="s">
        <v>907</v>
      </c>
      <c r="BO459" t="s">
        <v>219</v>
      </c>
      <c r="BP459" t="s">
        <v>219</v>
      </c>
      <c r="BQ459" t="s">
        <v>1297</v>
      </c>
      <c r="BR459" t="s">
        <v>253</v>
      </c>
      <c r="BS459" t="s">
        <v>1703</v>
      </c>
      <c r="BT459" t="s">
        <v>1703</v>
      </c>
      <c r="BU459" t="s">
        <v>219</v>
      </c>
      <c r="BV459" t="s">
        <v>241</v>
      </c>
      <c r="BW459" t="s">
        <v>220</v>
      </c>
      <c r="BX459" t="s">
        <v>219</v>
      </c>
      <c r="BY459">
        <v>790740182153</v>
      </c>
      <c r="BZ459" t="s">
        <v>242</v>
      </c>
      <c r="CA459" t="s">
        <v>1703</v>
      </c>
      <c r="CB459" s="14">
        <v>45177.246585763904</v>
      </c>
      <c r="CC459" t="s">
        <v>1703</v>
      </c>
      <c r="CD459" t="s">
        <v>1703</v>
      </c>
      <c r="CE459">
        <f>IFERROR(VLOOKUP(Table2[[#This Row],[Overall Rep Satisfaction]],$CS$2:$CV$21,2,FALSE),"")</f>
        <v>1</v>
      </c>
      <c r="CF459">
        <f>IFERROR(VLOOKUP(Table2[[#This Row],[Overall Rep Satisfaction]],$CS$2:$CV$21,3,FALSE),"")</f>
        <v>0</v>
      </c>
      <c r="CG459">
        <f>IFERROR(VLOOKUP(Table2[[#This Row],[Overall Rep Satisfaction]],$CS$2:$CV$21,4,FALSE),"")</f>
        <v>0</v>
      </c>
      <c r="CH459">
        <f>IFERROR(SUM(Table2[[#This Row],[Promoter]:[Detractor]],),"")</f>
        <v>1</v>
      </c>
      <c r="CI459" t="str">
        <f>TEXT(MONTH(Table2[[#This Row],[Survey Date]]),"##")&amp;" - "&amp;TEXT(Table2[[#This Row],[Survey Date]],"MMMM")</f>
        <v>9 - September</v>
      </c>
      <c r="CJ459" t="str">
        <f>TEXT(Table2[[#This Row],[Survey Date]],"DD-MMMM")</f>
        <v>07-September</v>
      </c>
      <c r="CK459" t="str">
        <f>"WK "&amp;WEEKNUM(Table2[[#This Row],[Survey Date]],1)</f>
        <v>WK 36</v>
      </c>
      <c r="CL459" t="str">
        <f>VLOOKUP(Table2[[#This Row],[ATTUID]],Roster!C:F,4,FALSE)</f>
        <v>Super 9</v>
      </c>
      <c r="CM459" t="str">
        <f>VLOOKUP(Table2[[#This Row],[ATTUID]],Roster!C:J,8,FALSE)</f>
        <v>agent 144</v>
      </c>
      <c r="CN459" t="str">
        <f>VLOOKUP(Table2[[#This Row],[ATTUID]],Roster!C:X,22,FALSE)</f>
        <v>Wave 31</v>
      </c>
      <c r="CO459">
        <f>IF(Table2[[#This Row],[Request Resolved]]="Yes",1,0)</f>
        <v>1</v>
      </c>
      <c r="CP459">
        <f>IF(Table2[[#This Row],[Request Resolved]]="No",1,0)</f>
        <v>0</v>
      </c>
    </row>
    <row r="460" spans="1:94" x14ac:dyDescent="0.25">
      <c r="A460" s="35">
        <v>42206</v>
      </c>
      <c r="B460" s="12" t="s">
        <v>1297</v>
      </c>
      <c r="C460" s="12" t="s">
        <v>1297</v>
      </c>
      <c r="D460" s="12" t="s">
        <v>1297</v>
      </c>
      <c r="E460" t="s">
        <v>1247</v>
      </c>
      <c r="F460" t="s">
        <v>1416</v>
      </c>
      <c r="G460" s="35">
        <v>94850</v>
      </c>
      <c r="H460" t="s">
        <v>219</v>
      </c>
      <c r="I460" s="35">
        <v>894578</v>
      </c>
      <c r="J460" t="s">
        <v>219</v>
      </c>
      <c r="K460" s="14">
        <v>45176.942361111098</v>
      </c>
      <c r="L460" s="14">
        <v>45175.865277777797</v>
      </c>
      <c r="M460" s="15" t="s">
        <v>220</v>
      </c>
      <c r="N460" s="15" t="s">
        <v>220</v>
      </c>
      <c r="O460" s="15" t="s">
        <v>220</v>
      </c>
      <c r="P460" s="15" t="s">
        <v>223</v>
      </c>
      <c r="Q460" s="15" t="s">
        <v>219</v>
      </c>
      <c r="R460" s="15" t="s">
        <v>219</v>
      </c>
      <c r="S460" s="15" t="s">
        <v>223</v>
      </c>
      <c r="T460" s="15" t="s">
        <v>221</v>
      </c>
      <c r="U460" s="15" t="s">
        <v>219</v>
      </c>
      <c r="V460" t="s">
        <v>265</v>
      </c>
      <c r="W460" t="s">
        <v>225</v>
      </c>
      <c r="X460" t="s">
        <v>265</v>
      </c>
      <c r="Y460" t="s">
        <v>225</v>
      </c>
      <c r="Z460" t="s">
        <v>226</v>
      </c>
      <c r="AA460" t="s">
        <v>219</v>
      </c>
      <c r="AB460" t="s">
        <v>226</v>
      </c>
      <c r="AC460" t="s">
        <v>219</v>
      </c>
      <c r="AD460" s="12" t="s">
        <v>1297</v>
      </c>
      <c r="AE460" t="s">
        <v>227</v>
      </c>
      <c r="AF460" s="12" t="s">
        <v>1297</v>
      </c>
      <c r="AG460" t="s">
        <v>1703</v>
      </c>
      <c r="AH460" t="s">
        <v>228</v>
      </c>
      <c r="AI460" s="12" t="s">
        <v>1297</v>
      </c>
      <c r="AJ460" s="12" t="s">
        <v>1297</v>
      </c>
      <c r="AK460" s="12" t="s">
        <v>1297</v>
      </c>
      <c r="AL460" s="12" t="s">
        <v>1297</v>
      </c>
      <c r="AM460" s="12" t="s">
        <v>1297</v>
      </c>
      <c r="AN460" t="s">
        <v>219</v>
      </c>
      <c r="AO460" t="s">
        <v>219</v>
      </c>
      <c r="AP460" t="s">
        <v>229</v>
      </c>
      <c r="AQ460" t="s">
        <v>230</v>
      </c>
      <c r="AR460" t="s">
        <v>273</v>
      </c>
      <c r="AS460" t="s">
        <v>294</v>
      </c>
      <c r="AT460" t="s">
        <v>220</v>
      </c>
      <c r="AU460" t="s">
        <v>233</v>
      </c>
      <c r="AV460" t="s">
        <v>2150</v>
      </c>
      <c r="AW460" t="s">
        <v>219</v>
      </c>
      <c r="AX460" t="s">
        <v>1703</v>
      </c>
      <c r="AY460" t="s">
        <v>219</v>
      </c>
      <c r="AZ460" t="s">
        <v>219</v>
      </c>
      <c r="BA460" t="s">
        <v>219</v>
      </c>
      <c r="BB460" t="s">
        <v>219</v>
      </c>
      <c r="BC460" t="s">
        <v>234</v>
      </c>
      <c r="BD460" s="12" t="s">
        <v>1297</v>
      </c>
      <c r="BE460" t="s">
        <v>304</v>
      </c>
      <c r="BF460" t="s">
        <v>1297</v>
      </c>
      <c r="BG460" t="s">
        <v>1297</v>
      </c>
      <c r="BH460" t="s">
        <v>236</v>
      </c>
      <c r="BI460" t="s">
        <v>328</v>
      </c>
      <c r="BJ460" t="s">
        <v>353</v>
      </c>
      <c r="BK460" t="s">
        <v>1297</v>
      </c>
      <c r="BL460" t="s">
        <v>229</v>
      </c>
      <c r="BM460" t="s">
        <v>219</v>
      </c>
      <c r="BN460" t="s">
        <v>330</v>
      </c>
      <c r="BO460" t="s">
        <v>219</v>
      </c>
      <c r="BP460" t="s">
        <v>219</v>
      </c>
      <c r="BQ460" t="s">
        <v>1297</v>
      </c>
      <c r="BR460" t="s">
        <v>296</v>
      </c>
      <c r="BS460" t="s">
        <v>1703</v>
      </c>
      <c r="BT460" t="s">
        <v>1703</v>
      </c>
      <c r="BU460" t="s">
        <v>219</v>
      </c>
      <c r="BV460" t="s">
        <v>241</v>
      </c>
      <c r="BW460" t="s">
        <v>220</v>
      </c>
      <c r="BX460" t="s">
        <v>219</v>
      </c>
      <c r="BY460">
        <v>801096935569</v>
      </c>
      <c r="BZ460" t="s">
        <v>242</v>
      </c>
      <c r="CA460" t="s">
        <v>1703</v>
      </c>
      <c r="CB460" s="14">
        <v>45178.247037847199</v>
      </c>
      <c r="CC460" t="s">
        <v>1703</v>
      </c>
      <c r="CD460" t="s">
        <v>1703</v>
      </c>
      <c r="CE460">
        <f>IFERROR(VLOOKUP(Table2[[#This Row],[Overall Rep Satisfaction]],$CS$2:$CV$21,2,FALSE),"")</f>
        <v>1</v>
      </c>
      <c r="CF460">
        <f>IFERROR(VLOOKUP(Table2[[#This Row],[Overall Rep Satisfaction]],$CS$2:$CV$21,3,FALSE),"")</f>
        <v>0</v>
      </c>
      <c r="CG460">
        <f>IFERROR(VLOOKUP(Table2[[#This Row],[Overall Rep Satisfaction]],$CS$2:$CV$21,4,FALSE),"")</f>
        <v>0</v>
      </c>
      <c r="CH460">
        <f>IFERROR(SUM(Table2[[#This Row],[Promoter]:[Detractor]],),"")</f>
        <v>1</v>
      </c>
      <c r="CI460" t="str">
        <f>TEXT(MONTH(Table2[[#This Row],[Survey Date]]),"##")&amp;" - "&amp;TEXT(Table2[[#This Row],[Survey Date]],"MMMM")</f>
        <v>9 - September</v>
      </c>
      <c r="CJ460" t="str">
        <f>TEXT(Table2[[#This Row],[Survey Date]],"DD-MMMM")</f>
        <v>07-September</v>
      </c>
      <c r="CK460" t="str">
        <f>"WK "&amp;WEEKNUM(Table2[[#This Row],[Survey Date]],1)</f>
        <v>WK 36</v>
      </c>
      <c r="CL460" t="str">
        <f>VLOOKUP(Table2[[#This Row],[ATTUID]],Roster!C:F,4,FALSE)</f>
        <v>Super 12</v>
      </c>
      <c r="CM460" t="str">
        <f>VLOOKUP(Table2[[#This Row],[ATTUID]],Roster!C:J,8,FALSE)</f>
        <v>agent 119</v>
      </c>
      <c r="CN460" t="str">
        <f>VLOOKUP(Table2[[#This Row],[ATTUID]],Roster!C:X,22,FALSE)</f>
        <v>Wave 30</v>
      </c>
      <c r="CO460">
        <f>IF(Table2[[#This Row],[Request Resolved]]="Yes",1,0)</f>
        <v>1</v>
      </c>
      <c r="CP460">
        <f>IF(Table2[[#This Row],[Request Resolved]]="No",1,0)</f>
        <v>0</v>
      </c>
    </row>
    <row r="461" spans="1:94" x14ac:dyDescent="0.25">
      <c r="A461" s="35">
        <v>465206</v>
      </c>
      <c r="B461" s="12" t="s">
        <v>1297</v>
      </c>
      <c r="C461" s="12" t="s">
        <v>1297</v>
      </c>
      <c r="D461" s="12" t="s">
        <v>1297</v>
      </c>
      <c r="E461" t="s">
        <v>1238</v>
      </c>
      <c r="F461" t="s">
        <v>1407</v>
      </c>
      <c r="G461" s="35">
        <v>201240</v>
      </c>
      <c r="H461" t="s">
        <v>219</v>
      </c>
      <c r="I461" s="35">
        <v>265418</v>
      </c>
      <c r="J461" t="s">
        <v>219</v>
      </c>
      <c r="K461" s="14">
        <v>45177.3840277778</v>
      </c>
      <c r="L461" s="14">
        <v>45176.765277777798</v>
      </c>
      <c r="M461" s="15" t="s">
        <v>220</v>
      </c>
      <c r="N461" s="15" t="s">
        <v>229</v>
      </c>
      <c r="O461" s="15" t="s">
        <v>220</v>
      </c>
      <c r="P461" s="15" t="s">
        <v>316</v>
      </c>
      <c r="Q461" s="15" t="s">
        <v>908</v>
      </c>
      <c r="R461" s="15" t="s">
        <v>219</v>
      </c>
      <c r="S461" s="15" t="s">
        <v>469</v>
      </c>
      <c r="T461" s="15" t="s">
        <v>909</v>
      </c>
      <c r="U461" s="15" t="s">
        <v>219</v>
      </c>
      <c r="V461" t="s">
        <v>263</v>
      </c>
      <c r="W461" t="s">
        <v>297</v>
      </c>
      <c r="X461" t="s">
        <v>263</v>
      </c>
      <c r="Y461" t="s">
        <v>297</v>
      </c>
      <c r="Z461" t="s">
        <v>317</v>
      </c>
      <c r="AA461" t="s">
        <v>219</v>
      </c>
      <c r="AB461" t="s">
        <v>317</v>
      </c>
      <c r="AC461" t="s">
        <v>219</v>
      </c>
      <c r="AD461" s="12" t="s">
        <v>1297</v>
      </c>
      <c r="AE461" t="s">
        <v>227</v>
      </c>
      <c r="AF461" s="12" t="s">
        <v>1297</v>
      </c>
      <c r="AG461" t="s">
        <v>1703</v>
      </c>
      <c r="AH461" t="s">
        <v>228</v>
      </c>
      <c r="AI461" s="12" t="s">
        <v>1297</v>
      </c>
      <c r="AJ461" s="12" t="s">
        <v>1297</v>
      </c>
      <c r="AK461" s="12" t="s">
        <v>1297</v>
      </c>
      <c r="AL461" s="12" t="s">
        <v>1297</v>
      </c>
      <c r="AM461" s="12" t="s">
        <v>1297</v>
      </c>
      <c r="AN461" t="s">
        <v>219</v>
      </c>
      <c r="AO461" t="s">
        <v>219</v>
      </c>
      <c r="AP461" t="s">
        <v>229</v>
      </c>
      <c r="AQ461" t="s">
        <v>230</v>
      </c>
      <c r="AR461" t="s">
        <v>247</v>
      </c>
      <c r="AS461" t="s">
        <v>343</v>
      </c>
      <c r="AT461" t="s">
        <v>220</v>
      </c>
      <c r="AU461" t="s">
        <v>233</v>
      </c>
      <c r="AV461" t="s">
        <v>2151</v>
      </c>
      <c r="AW461" t="s">
        <v>2368</v>
      </c>
      <c r="AX461" t="s">
        <v>1703</v>
      </c>
      <c r="AY461" t="s">
        <v>219</v>
      </c>
      <c r="AZ461" t="s">
        <v>219</v>
      </c>
      <c r="BA461" t="s">
        <v>219</v>
      </c>
      <c r="BB461" t="s">
        <v>219</v>
      </c>
      <c r="BC461" t="s">
        <v>234</v>
      </c>
      <c r="BD461" s="12" t="s">
        <v>1297</v>
      </c>
      <c r="BE461" t="s">
        <v>267</v>
      </c>
      <c r="BF461" t="s">
        <v>1297</v>
      </c>
      <c r="BG461" t="s">
        <v>1297</v>
      </c>
      <c r="BH461" t="s">
        <v>236</v>
      </c>
      <c r="BI461" t="s">
        <v>250</v>
      </c>
      <c r="BJ461" t="s">
        <v>346</v>
      </c>
      <c r="BK461" t="s">
        <v>1297</v>
      </c>
      <c r="BL461" t="s">
        <v>229</v>
      </c>
      <c r="BM461" t="s">
        <v>219</v>
      </c>
      <c r="BN461" t="s">
        <v>467</v>
      </c>
      <c r="BO461" t="s">
        <v>219</v>
      </c>
      <c r="BP461" t="s">
        <v>219</v>
      </c>
      <c r="BQ461" t="s">
        <v>1297</v>
      </c>
      <c r="BR461" t="s">
        <v>296</v>
      </c>
      <c r="BS461" t="s">
        <v>1703</v>
      </c>
      <c r="BT461" t="s">
        <v>1703</v>
      </c>
      <c r="BU461" t="s">
        <v>219</v>
      </c>
      <c r="BV461" t="s">
        <v>241</v>
      </c>
      <c r="BW461" t="s">
        <v>220</v>
      </c>
      <c r="BX461" t="s">
        <v>219</v>
      </c>
      <c r="BY461">
        <v>790283596290</v>
      </c>
      <c r="BZ461" t="s">
        <v>242</v>
      </c>
      <c r="CA461" t="s">
        <v>1703</v>
      </c>
      <c r="CB461" s="14">
        <v>45178.247037847199</v>
      </c>
      <c r="CC461" t="s">
        <v>1703</v>
      </c>
      <c r="CD461" t="s">
        <v>1703</v>
      </c>
      <c r="CE461">
        <f>IFERROR(VLOOKUP(Table2[[#This Row],[Overall Rep Satisfaction]],$CS$2:$CV$21,2,FALSE),"")</f>
        <v>0</v>
      </c>
      <c r="CF461">
        <f>IFERROR(VLOOKUP(Table2[[#This Row],[Overall Rep Satisfaction]],$CS$2:$CV$21,3,FALSE),"")</f>
        <v>0</v>
      </c>
      <c r="CG461">
        <f>IFERROR(VLOOKUP(Table2[[#This Row],[Overall Rep Satisfaction]],$CS$2:$CV$21,4,FALSE),"")</f>
        <v>1</v>
      </c>
      <c r="CH461">
        <f>IFERROR(SUM(Table2[[#This Row],[Promoter]:[Detractor]],),"")</f>
        <v>1</v>
      </c>
      <c r="CI461" t="str">
        <f>TEXT(MONTH(Table2[[#This Row],[Survey Date]]),"##")&amp;" - "&amp;TEXT(Table2[[#This Row],[Survey Date]],"MMMM")</f>
        <v>9 - September</v>
      </c>
      <c r="CJ461" t="str">
        <f>TEXT(Table2[[#This Row],[Survey Date]],"DD-MMMM")</f>
        <v>08-September</v>
      </c>
      <c r="CK461" t="str">
        <f>"WK "&amp;WEEKNUM(Table2[[#This Row],[Survey Date]],1)</f>
        <v>WK 36</v>
      </c>
      <c r="CL461" t="str">
        <f>VLOOKUP(Table2[[#This Row],[ATTUID]],Roster!C:F,4,FALSE)</f>
        <v>Super 12</v>
      </c>
      <c r="CM461" t="str">
        <f>VLOOKUP(Table2[[#This Row],[ATTUID]],Roster!C:J,8,FALSE)</f>
        <v>agent 110</v>
      </c>
      <c r="CN461" t="str">
        <f>VLOOKUP(Table2[[#This Row],[ATTUID]],Roster!C:X,22,FALSE)</f>
        <v>Wave 30</v>
      </c>
      <c r="CO461">
        <f>IF(Table2[[#This Row],[Request Resolved]]="Yes",1,0)</f>
        <v>0</v>
      </c>
      <c r="CP461">
        <f>IF(Table2[[#This Row],[Request Resolved]]="No",1,0)</f>
        <v>1</v>
      </c>
    </row>
    <row r="462" spans="1:94" x14ac:dyDescent="0.25">
      <c r="A462" s="35">
        <v>463206</v>
      </c>
      <c r="B462" s="12" t="s">
        <v>1297</v>
      </c>
      <c r="C462" s="12" t="s">
        <v>1297</v>
      </c>
      <c r="D462" s="12" t="s">
        <v>1297</v>
      </c>
      <c r="E462" t="s">
        <v>1135</v>
      </c>
      <c r="F462" t="s">
        <v>1300</v>
      </c>
      <c r="G462" s="35">
        <v>296740</v>
      </c>
      <c r="H462" t="s">
        <v>219</v>
      </c>
      <c r="I462" s="35">
        <v>864188</v>
      </c>
      <c r="J462" t="s">
        <v>219</v>
      </c>
      <c r="K462" s="14">
        <v>45177.384722222203</v>
      </c>
      <c r="L462" s="14">
        <v>45176.418055555601</v>
      </c>
      <c r="M462" s="15" t="s">
        <v>220</v>
      </c>
      <c r="N462" s="15" t="s">
        <v>220</v>
      </c>
      <c r="O462" s="15" t="s">
        <v>220</v>
      </c>
      <c r="P462" s="15" t="s">
        <v>244</v>
      </c>
      <c r="Q462" s="15" t="s">
        <v>910</v>
      </c>
      <c r="R462" s="15" t="s">
        <v>219</v>
      </c>
      <c r="S462" s="15" t="s">
        <v>392</v>
      </c>
      <c r="T462" s="15" t="s">
        <v>221</v>
      </c>
      <c r="U462" s="15" t="s">
        <v>219</v>
      </c>
      <c r="V462" t="s">
        <v>246</v>
      </c>
      <c r="W462" t="s">
        <v>290</v>
      </c>
      <c r="X462" t="s">
        <v>246</v>
      </c>
      <c r="Y462" t="s">
        <v>290</v>
      </c>
      <c r="Z462" t="s">
        <v>226</v>
      </c>
      <c r="AA462" t="s">
        <v>219</v>
      </c>
      <c r="AB462" t="s">
        <v>226</v>
      </c>
      <c r="AC462" t="s">
        <v>219</v>
      </c>
      <c r="AD462" s="12" t="s">
        <v>1297</v>
      </c>
      <c r="AE462" t="s">
        <v>227</v>
      </c>
      <c r="AF462" s="12" t="s">
        <v>1297</v>
      </c>
      <c r="AG462" t="s">
        <v>1703</v>
      </c>
      <c r="AH462" t="s">
        <v>228</v>
      </c>
      <c r="AI462" s="12" t="s">
        <v>1297</v>
      </c>
      <c r="AJ462" s="12" t="s">
        <v>1297</v>
      </c>
      <c r="AK462" s="12" t="s">
        <v>1297</v>
      </c>
      <c r="AL462" s="12" t="s">
        <v>1297</v>
      </c>
      <c r="AM462" s="12" t="s">
        <v>1297</v>
      </c>
      <c r="AN462" t="s">
        <v>219</v>
      </c>
      <c r="AO462" t="s">
        <v>219</v>
      </c>
      <c r="AP462" t="s">
        <v>229</v>
      </c>
      <c r="AQ462" t="s">
        <v>230</v>
      </c>
      <c r="AR462" t="s">
        <v>281</v>
      </c>
      <c r="AS462" t="s">
        <v>355</v>
      </c>
      <c r="AT462" t="s">
        <v>220</v>
      </c>
      <c r="AU462" t="s">
        <v>233</v>
      </c>
      <c r="AV462" t="s">
        <v>2152</v>
      </c>
      <c r="AW462" t="s">
        <v>2368</v>
      </c>
      <c r="AX462" t="s">
        <v>1703</v>
      </c>
      <c r="AY462" t="s">
        <v>219</v>
      </c>
      <c r="AZ462" t="s">
        <v>219</v>
      </c>
      <c r="BA462" t="s">
        <v>219</v>
      </c>
      <c r="BB462" t="s">
        <v>219</v>
      </c>
      <c r="BC462" t="s">
        <v>234</v>
      </c>
      <c r="BD462" s="12" t="s">
        <v>1297</v>
      </c>
      <c r="BE462" t="s">
        <v>304</v>
      </c>
      <c r="BF462" t="s">
        <v>1297</v>
      </c>
      <c r="BG462" t="s">
        <v>1297</v>
      </c>
      <c r="BH462" t="s">
        <v>300</v>
      </c>
      <c r="BI462" t="s">
        <v>471</v>
      </c>
      <c r="BJ462" t="s">
        <v>302</v>
      </c>
      <c r="BK462" t="s">
        <v>1297</v>
      </c>
      <c r="BL462" t="s">
        <v>229</v>
      </c>
      <c r="BM462" t="s">
        <v>219</v>
      </c>
      <c r="BN462" t="s">
        <v>350</v>
      </c>
      <c r="BO462" t="s">
        <v>219</v>
      </c>
      <c r="BP462" t="s">
        <v>219</v>
      </c>
      <c r="BQ462" t="s">
        <v>1297</v>
      </c>
      <c r="BR462" t="s">
        <v>632</v>
      </c>
      <c r="BS462" t="s">
        <v>1703</v>
      </c>
      <c r="BT462" t="s">
        <v>1703</v>
      </c>
      <c r="BU462" t="s">
        <v>219</v>
      </c>
      <c r="BV462" t="s">
        <v>241</v>
      </c>
      <c r="BW462" t="s">
        <v>220</v>
      </c>
      <c r="BX462" t="s">
        <v>219</v>
      </c>
      <c r="BY462">
        <v>800152504137</v>
      </c>
      <c r="BZ462" t="s">
        <v>242</v>
      </c>
      <c r="CA462" t="s">
        <v>1703</v>
      </c>
      <c r="CB462" s="14">
        <v>45178.247037847199</v>
      </c>
      <c r="CC462" t="s">
        <v>1703</v>
      </c>
      <c r="CD462" t="s">
        <v>1703</v>
      </c>
      <c r="CE462">
        <f>IFERROR(VLOOKUP(Table2[[#This Row],[Overall Rep Satisfaction]],$CS$2:$CV$21,2,FALSE),"")</f>
        <v>0</v>
      </c>
      <c r="CF462">
        <f>IFERROR(VLOOKUP(Table2[[#This Row],[Overall Rep Satisfaction]],$CS$2:$CV$21,3,FALSE),"")</f>
        <v>0</v>
      </c>
      <c r="CG462">
        <f>IFERROR(VLOOKUP(Table2[[#This Row],[Overall Rep Satisfaction]],$CS$2:$CV$21,4,FALSE),"")</f>
        <v>1</v>
      </c>
      <c r="CH462">
        <f>IFERROR(SUM(Table2[[#This Row],[Promoter]:[Detractor]],),"")</f>
        <v>1</v>
      </c>
      <c r="CI462" t="str">
        <f>TEXT(MONTH(Table2[[#This Row],[Survey Date]]),"##")&amp;" - "&amp;TEXT(Table2[[#This Row],[Survey Date]],"MMMM")</f>
        <v>9 - September</v>
      </c>
      <c r="CJ462" t="str">
        <f>TEXT(Table2[[#This Row],[Survey Date]],"DD-MMMM")</f>
        <v>08-September</v>
      </c>
      <c r="CK462" t="str">
        <f>"WK "&amp;WEEKNUM(Table2[[#This Row],[Survey Date]],1)</f>
        <v>WK 36</v>
      </c>
      <c r="CL462" t="str">
        <f>VLOOKUP(Table2[[#This Row],[ATTUID]],Roster!C:F,4,FALSE)</f>
        <v>Super 1</v>
      </c>
      <c r="CM462" t="str">
        <f>VLOOKUP(Table2[[#This Row],[ATTUID]],Roster!C:J,8,FALSE)</f>
        <v>agent 3</v>
      </c>
      <c r="CN462" t="str">
        <f>VLOOKUP(Table2[[#This Row],[ATTUID]],Roster!C:X,22,FALSE)</f>
        <v>Wave 1</v>
      </c>
      <c r="CO462">
        <f>IF(Table2[[#This Row],[Request Resolved]]="Yes",1,0)</f>
        <v>1</v>
      </c>
      <c r="CP462">
        <f>IF(Table2[[#This Row],[Request Resolved]]="No",1,0)</f>
        <v>0</v>
      </c>
    </row>
    <row r="463" spans="1:94" x14ac:dyDescent="0.25">
      <c r="A463" s="35">
        <v>471206</v>
      </c>
      <c r="B463" s="12" t="s">
        <v>1297</v>
      </c>
      <c r="C463" s="12" t="s">
        <v>1297</v>
      </c>
      <c r="D463" s="12" t="s">
        <v>1297</v>
      </c>
      <c r="E463" t="s">
        <v>1247</v>
      </c>
      <c r="F463" t="s">
        <v>1416</v>
      </c>
      <c r="G463" s="35">
        <v>949860</v>
      </c>
      <c r="H463" t="s">
        <v>219</v>
      </c>
      <c r="I463" s="35">
        <v>959374</v>
      </c>
      <c r="J463" t="s">
        <v>219</v>
      </c>
      <c r="K463" s="14">
        <v>45177.385416666701</v>
      </c>
      <c r="L463" s="14">
        <v>45176.624305555597</v>
      </c>
      <c r="M463" s="15" t="s">
        <v>220</v>
      </c>
      <c r="N463" s="15" t="s">
        <v>229</v>
      </c>
      <c r="O463" s="15" t="s">
        <v>220</v>
      </c>
      <c r="P463" s="15" t="s">
        <v>221</v>
      </c>
      <c r="Q463" s="15" t="s">
        <v>911</v>
      </c>
      <c r="R463" s="15" t="s">
        <v>229</v>
      </c>
      <c r="S463" s="15" t="s">
        <v>221</v>
      </c>
      <c r="T463" s="15" t="s">
        <v>316</v>
      </c>
      <c r="U463" s="15" t="s">
        <v>219</v>
      </c>
      <c r="V463" t="s">
        <v>224</v>
      </c>
      <c r="W463" t="s">
        <v>254</v>
      </c>
      <c r="X463" t="s">
        <v>224</v>
      </c>
      <c r="Y463" t="s">
        <v>254</v>
      </c>
      <c r="Z463" t="s">
        <v>317</v>
      </c>
      <c r="AA463" t="s">
        <v>219</v>
      </c>
      <c r="AB463" t="s">
        <v>317</v>
      </c>
      <c r="AC463" t="s">
        <v>219</v>
      </c>
      <c r="AD463" s="12" t="s">
        <v>1297</v>
      </c>
      <c r="AE463" t="s">
        <v>227</v>
      </c>
      <c r="AF463" s="12" t="s">
        <v>1297</v>
      </c>
      <c r="AG463" t="s">
        <v>1703</v>
      </c>
      <c r="AH463" t="s">
        <v>228</v>
      </c>
      <c r="AI463" s="12" t="s">
        <v>1297</v>
      </c>
      <c r="AJ463" s="12" t="s">
        <v>1297</v>
      </c>
      <c r="AK463" s="12" t="s">
        <v>1297</v>
      </c>
      <c r="AL463" s="12" t="s">
        <v>1297</v>
      </c>
      <c r="AM463" s="12" t="s">
        <v>1297</v>
      </c>
      <c r="AN463" t="s">
        <v>219</v>
      </c>
      <c r="AO463" t="s">
        <v>219</v>
      </c>
      <c r="AP463" t="s">
        <v>229</v>
      </c>
      <c r="AQ463" t="s">
        <v>230</v>
      </c>
      <c r="AR463" t="s">
        <v>584</v>
      </c>
      <c r="AS463" t="s">
        <v>585</v>
      </c>
      <c r="AT463" t="s">
        <v>220</v>
      </c>
      <c r="AU463" t="s">
        <v>233</v>
      </c>
      <c r="AV463" t="s">
        <v>2153</v>
      </c>
      <c r="AW463" t="s">
        <v>219</v>
      </c>
      <c r="AX463" t="s">
        <v>1703</v>
      </c>
      <c r="AY463" t="s">
        <v>219</v>
      </c>
      <c r="AZ463" t="s">
        <v>219</v>
      </c>
      <c r="BA463" t="s">
        <v>219</v>
      </c>
      <c r="BB463" t="s">
        <v>219</v>
      </c>
      <c r="BC463" t="s">
        <v>234</v>
      </c>
      <c r="BD463" s="12" t="s">
        <v>1297</v>
      </c>
      <c r="BE463" t="s">
        <v>267</v>
      </c>
      <c r="BF463" t="s">
        <v>1297</v>
      </c>
      <c r="BG463" t="s">
        <v>1297</v>
      </c>
      <c r="BH463" t="s">
        <v>344</v>
      </c>
      <c r="BI463" t="s">
        <v>616</v>
      </c>
      <c r="BJ463" t="s">
        <v>586</v>
      </c>
      <c r="BK463" t="s">
        <v>1297</v>
      </c>
      <c r="BL463" t="s">
        <v>229</v>
      </c>
      <c r="BM463" t="s">
        <v>219</v>
      </c>
      <c r="BN463" t="s">
        <v>617</v>
      </c>
      <c r="BO463" t="s">
        <v>219</v>
      </c>
      <c r="BP463" t="s">
        <v>219</v>
      </c>
      <c r="BQ463" t="s">
        <v>1297</v>
      </c>
      <c r="BR463" t="s">
        <v>296</v>
      </c>
      <c r="BS463" t="s">
        <v>1703</v>
      </c>
      <c r="BT463" t="s">
        <v>1703</v>
      </c>
      <c r="BU463" t="s">
        <v>219</v>
      </c>
      <c r="BV463" t="s">
        <v>241</v>
      </c>
      <c r="BW463" t="s">
        <v>220</v>
      </c>
      <c r="BX463" t="s">
        <v>219</v>
      </c>
      <c r="BY463">
        <v>790453064640</v>
      </c>
      <c r="BZ463" t="s">
        <v>242</v>
      </c>
      <c r="CA463" t="s">
        <v>1703</v>
      </c>
      <c r="CB463" s="14">
        <v>45178.247037847199</v>
      </c>
      <c r="CC463" t="s">
        <v>1703</v>
      </c>
      <c r="CD463" t="s">
        <v>1703</v>
      </c>
      <c r="CE463">
        <f>IFERROR(VLOOKUP(Table2[[#This Row],[Overall Rep Satisfaction]],$CS$2:$CV$21,2,FALSE),"")</f>
        <v>0</v>
      </c>
      <c r="CF463">
        <f>IFERROR(VLOOKUP(Table2[[#This Row],[Overall Rep Satisfaction]],$CS$2:$CV$21,3,FALSE),"")</f>
        <v>0</v>
      </c>
      <c r="CG463">
        <f>IFERROR(VLOOKUP(Table2[[#This Row],[Overall Rep Satisfaction]],$CS$2:$CV$21,4,FALSE),"")</f>
        <v>1</v>
      </c>
      <c r="CH463">
        <f>IFERROR(SUM(Table2[[#This Row],[Promoter]:[Detractor]],),"")</f>
        <v>1</v>
      </c>
      <c r="CI463" t="str">
        <f>TEXT(MONTH(Table2[[#This Row],[Survey Date]]),"##")&amp;" - "&amp;TEXT(Table2[[#This Row],[Survey Date]],"MMMM")</f>
        <v>9 - September</v>
      </c>
      <c r="CJ463" t="str">
        <f>TEXT(Table2[[#This Row],[Survey Date]],"DD-MMMM")</f>
        <v>08-September</v>
      </c>
      <c r="CK463" t="str">
        <f>"WK "&amp;WEEKNUM(Table2[[#This Row],[Survey Date]],1)</f>
        <v>WK 36</v>
      </c>
      <c r="CL463" t="str">
        <f>VLOOKUP(Table2[[#This Row],[ATTUID]],Roster!C:F,4,FALSE)</f>
        <v>Super 12</v>
      </c>
      <c r="CM463" t="str">
        <f>VLOOKUP(Table2[[#This Row],[ATTUID]],Roster!C:J,8,FALSE)</f>
        <v>agent 119</v>
      </c>
      <c r="CN463" t="str">
        <f>VLOOKUP(Table2[[#This Row],[ATTUID]],Roster!C:X,22,FALSE)</f>
        <v>Wave 30</v>
      </c>
      <c r="CO463">
        <f>IF(Table2[[#This Row],[Request Resolved]]="Yes",1,0)</f>
        <v>0</v>
      </c>
      <c r="CP463">
        <f>IF(Table2[[#This Row],[Request Resolved]]="No",1,0)</f>
        <v>1</v>
      </c>
    </row>
    <row r="464" spans="1:94" x14ac:dyDescent="0.25">
      <c r="A464" s="35">
        <v>135206</v>
      </c>
      <c r="B464" s="12" t="s">
        <v>1297</v>
      </c>
      <c r="C464" s="12" t="s">
        <v>1297</v>
      </c>
      <c r="D464" s="12" t="s">
        <v>1297</v>
      </c>
      <c r="E464" t="s">
        <v>1182</v>
      </c>
      <c r="F464" t="s">
        <v>1347</v>
      </c>
      <c r="G464" s="35">
        <v>513570</v>
      </c>
      <c r="H464" t="s">
        <v>219</v>
      </c>
      <c r="I464" s="35">
        <v>112464</v>
      </c>
      <c r="J464" t="s">
        <v>219</v>
      </c>
      <c r="K464" s="14">
        <v>45177.385416666701</v>
      </c>
      <c r="L464" s="14">
        <v>45176.625</v>
      </c>
      <c r="M464" s="15" t="s">
        <v>220</v>
      </c>
      <c r="N464" s="15" t="s">
        <v>220</v>
      </c>
      <c r="O464" s="15" t="s">
        <v>220</v>
      </c>
      <c r="P464" s="15" t="s">
        <v>223</v>
      </c>
      <c r="Q464" s="15" t="s">
        <v>219</v>
      </c>
      <c r="R464" s="15" t="s">
        <v>219</v>
      </c>
      <c r="S464" s="15" t="s">
        <v>223</v>
      </c>
      <c r="T464" s="15" t="s">
        <v>221</v>
      </c>
      <c r="U464" s="15" t="s">
        <v>219</v>
      </c>
      <c r="V464" t="s">
        <v>265</v>
      </c>
      <c r="W464" t="s">
        <v>225</v>
      </c>
      <c r="X464" t="s">
        <v>265</v>
      </c>
      <c r="Y464" t="s">
        <v>225</v>
      </c>
      <c r="Z464" t="s">
        <v>226</v>
      </c>
      <c r="AA464" t="s">
        <v>219</v>
      </c>
      <c r="AB464" t="s">
        <v>226</v>
      </c>
      <c r="AC464" t="s">
        <v>219</v>
      </c>
      <c r="AD464" s="12" t="s">
        <v>1297</v>
      </c>
      <c r="AE464" t="s">
        <v>227</v>
      </c>
      <c r="AF464" s="12" t="s">
        <v>1297</v>
      </c>
      <c r="AG464" t="s">
        <v>1703</v>
      </c>
      <c r="AH464" t="s">
        <v>228</v>
      </c>
      <c r="AI464" s="12" t="s">
        <v>1297</v>
      </c>
      <c r="AJ464" s="12" t="s">
        <v>1297</v>
      </c>
      <c r="AK464" s="12" t="s">
        <v>1297</v>
      </c>
      <c r="AL464" s="12" t="s">
        <v>1297</v>
      </c>
      <c r="AM464" s="12" t="s">
        <v>1297</v>
      </c>
      <c r="AN464" t="s">
        <v>219</v>
      </c>
      <c r="AO464" t="s">
        <v>219</v>
      </c>
      <c r="AP464" t="s">
        <v>229</v>
      </c>
      <c r="AQ464" t="s">
        <v>230</v>
      </c>
      <c r="AR464" t="s">
        <v>247</v>
      </c>
      <c r="AS464" t="s">
        <v>298</v>
      </c>
      <c r="AT464" t="s">
        <v>220</v>
      </c>
      <c r="AU464" t="s">
        <v>233</v>
      </c>
      <c r="AV464" t="s">
        <v>2154</v>
      </c>
      <c r="AW464" t="s">
        <v>219</v>
      </c>
      <c r="AX464" t="s">
        <v>1703</v>
      </c>
      <c r="AY464" t="s">
        <v>219</v>
      </c>
      <c r="AZ464" t="s">
        <v>219</v>
      </c>
      <c r="BA464" t="s">
        <v>219</v>
      </c>
      <c r="BB464" t="s">
        <v>219</v>
      </c>
      <c r="BC464" t="s">
        <v>234</v>
      </c>
      <c r="BD464" s="12" t="s">
        <v>1297</v>
      </c>
      <c r="BE464" t="s">
        <v>267</v>
      </c>
      <c r="BF464" t="s">
        <v>1297</v>
      </c>
      <c r="BG464" t="s">
        <v>1297</v>
      </c>
      <c r="BH464" t="s">
        <v>300</v>
      </c>
      <c r="BI464" t="s">
        <v>301</v>
      </c>
      <c r="BJ464" t="s">
        <v>307</v>
      </c>
      <c r="BK464" t="s">
        <v>1297</v>
      </c>
      <c r="BL464" t="s">
        <v>229</v>
      </c>
      <c r="BM464" t="s">
        <v>219</v>
      </c>
      <c r="BN464" t="s">
        <v>350</v>
      </c>
      <c r="BO464" t="s">
        <v>219</v>
      </c>
      <c r="BP464" t="s">
        <v>219</v>
      </c>
      <c r="BQ464" t="s">
        <v>1297</v>
      </c>
      <c r="BR464" t="s">
        <v>279</v>
      </c>
      <c r="BS464" t="s">
        <v>1703</v>
      </c>
      <c r="BT464" t="s">
        <v>1703</v>
      </c>
      <c r="BU464" t="s">
        <v>219</v>
      </c>
      <c r="BV464" t="s">
        <v>241</v>
      </c>
      <c r="BW464" t="s">
        <v>220</v>
      </c>
      <c r="BX464" t="s">
        <v>219</v>
      </c>
      <c r="BY464">
        <v>801100615076</v>
      </c>
      <c r="BZ464" t="s">
        <v>242</v>
      </c>
      <c r="CA464" t="s">
        <v>1703</v>
      </c>
      <c r="CB464" s="14">
        <v>45179.246162766198</v>
      </c>
      <c r="CC464" t="s">
        <v>1703</v>
      </c>
      <c r="CD464" t="s">
        <v>1703</v>
      </c>
      <c r="CE464">
        <f>IFERROR(VLOOKUP(Table2[[#This Row],[Overall Rep Satisfaction]],$CS$2:$CV$21,2,FALSE),"")</f>
        <v>1</v>
      </c>
      <c r="CF464">
        <f>IFERROR(VLOOKUP(Table2[[#This Row],[Overall Rep Satisfaction]],$CS$2:$CV$21,3,FALSE),"")</f>
        <v>0</v>
      </c>
      <c r="CG464">
        <f>IFERROR(VLOOKUP(Table2[[#This Row],[Overall Rep Satisfaction]],$CS$2:$CV$21,4,FALSE),"")</f>
        <v>0</v>
      </c>
      <c r="CH464">
        <f>IFERROR(SUM(Table2[[#This Row],[Promoter]:[Detractor]],),"")</f>
        <v>1</v>
      </c>
      <c r="CI464" t="str">
        <f>TEXT(MONTH(Table2[[#This Row],[Survey Date]]),"##")&amp;" - "&amp;TEXT(Table2[[#This Row],[Survey Date]],"MMMM")</f>
        <v>9 - September</v>
      </c>
      <c r="CJ464" t="str">
        <f>TEXT(Table2[[#This Row],[Survey Date]],"DD-MMMM")</f>
        <v>08-September</v>
      </c>
      <c r="CK464" t="str">
        <f>"WK "&amp;WEEKNUM(Table2[[#This Row],[Survey Date]],1)</f>
        <v>WK 36</v>
      </c>
      <c r="CL464" t="str">
        <f>VLOOKUP(Table2[[#This Row],[ATTUID]],Roster!C:F,4,FALSE)</f>
        <v>Super 8</v>
      </c>
      <c r="CM464" t="str">
        <f>VLOOKUP(Table2[[#This Row],[ATTUID]],Roster!C:J,8,FALSE)</f>
        <v>agent 50</v>
      </c>
      <c r="CN464" t="str">
        <f>VLOOKUP(Table2[[#This Row],[ATTUID]],Roster!C:X,22,FALSE)</f>
        <v>Wave 24</v>
      </c>
      <c r="CO464">
        <f>IF(Table2[[#This Row],[Request Resolved]]="Yes",1,0)</f>
        <v>1</v>
      </c>
      <c r="CP464">
        <f>IF(Table2[[#This Row],[Request Resolved]]="No",1,0)</f>
        <v>0</v>
      </c>
    </row>
    <row r="465" spans="1:94" x14ac:dyDescent="0.25">
      <c r="A465" s="35">
        <v>417206</v>
      </c>
      <c r="B465" s="12" t="s">
        <v>1297</v>
      </c>
      <c r="C465" s="12" t="s">
        <v>1297</v>
      </c>
      <c r="D465" s="12" t="s">
        <v>1297</v>
      </c>
      <c r="E465" t="s">
        <v>1160</v>
      </c>
      <c r="F465" t="s">
        <v>1325</v>
      </c>
      <c r="G465" s="35">
        <v>247865</v>
      </c>
      <c r="H465" t="s">
        <v>219</v>
      </c>
      <c r="I465" s="35">
        <v>184545</v>
      </c>
      <c r="J465" t="s">
        <v>219</v>
      </c>
      <c r="K465" s="14">
        <v>45177.387499999997</v>
      </c>
      <c r="L465" s="14">
        <v>45176.622222222199</v>
      </c>
      <c r="M465" s="15" t="s">
        <v>220</v>
      </c>
      <c r="N465" s="15" t="s">
        <v>220</v>
      </c>
      <c r="O465" s="15" t="s">
        <v>220</v>
      </c>
      <c r="P465" s="15" t="s">
        <v>223</v>
      </c>
      <c r="Q465" s="15" t="s">
        <v>912</v>
      </c>
      <c r="R465" s="15" t="s">
        <v>219</v>
      </c>
      <c r="S465" s="15" t="s">
        <v>223</v>
      </c>
      <c r="T465" s="15" t="s">
        <v>326</v>
      </c>
      <c r="U465" s="15" t="s">
        <v>219</v>
      </c>
      <c r="V465" t="s">
        <v>265</v>
      </c>
      <c r="W465" t="s">
        <v>225</v>
      </c>
      <c r="X465" t="s">
        <v>265</v>
      </c>
      <c r="Y465" t="s">
        <v>225</v>
      </c>
      <c r="Z465" t="s">
        <v>226</v>
      </c>
      <c r="AA465" t="s">
        <v>219</v>
      </c>
      <c r="AB465" t="s">
        <v>226</v>
      </c>
      <c r="AC465" t="s">
        <v>219</v>
      </c>
      <c r="AD465" s="12" t="s">
        <v>1297</v>
      </c>
      <c r="AE465" t="s">
        <v>227</v>
      </c>
      <c r="AF465" s="12" t="s">
        <v>1297</v>
      </c>
      <c r="AG465" t="s">
        <v>1703</v>
      </c>
      <c r="AH465" t="s">
        <v>228</v>
      </c>
      <c r="AI465" s="12" t="s">
        <v>1297</v>
      </c>
      <c r="AJ465" s="12" t="s">
        <v>1297</v>
      </c>
      <c r="AK465" s="12" t="s">
        <v>1297</v>
      </c>
      <c r="AL465" s="12" t="s">
        <v>1297</v>
      </c>
      <c r="AM465" s="12" t="s">
        <v>1297</v>
      </c>
      <c r="AN465" t="s">
        <v>219</v>
      </c>
      <c r="AO465" t="s">
        <v>219</v>
      </c>
      <c r="AP465" t="s">
        <v>229</v>
      </c>
      <c r="AQ465" t="s">
        <v>230</v>
      </c>
      <c r="AR465" t="s">
        <v>273</v>
      </c>
      <c r="AS465" t="s">
        <v>709</v>
      </c>
      <c r="AT465" t="s">
        <v>220</v>
      </c>
      <c r="AU465" t="s">
        <v>233</v>
      </c>
      <c r="AV465" t="s">
        <v>2155</v>
      </c>
      <c r="AW465" t="s">
        <v>219</v>
      </c>
      <c r="AX465" t="s">
        <v>1703</v>
      </c>
      <c r="AY465" t="s">
        <v>219</v>
      </c>
      <c r="AZ465" t="s">
        <v>219</v>
      </c>
      <c r="BA465" t="s">
        <v>219</v>
      </c>
      <c r="BB465" t="s">
        <v>219</v>
      </c>
      <c r="BC465" t="s">
        <v>234</v>
      </c>
      <c r="BD465" s="12" t="s">
        <v>1297</v>
      </c>
      <c r="BE465" t="s">
        <v>267</v>
      </c>
      <c r="BF465" t="s">
        <v>1297</v>
      </c>
      <c r="BG465" t="s">
        <v>1297</v>
      </c>
      <c r="BH465" t="s">
        <v>275</v>
      </c>
      <c r="BI465" t="s">
        <v>276</v>
      </c>
      <c r="BJ465" t="s">
        <v>329</v>
      </c>
      <c r="BK465" t="s">
        <v>1297</v>
      </c>
      <c r="BL465" t="s">
        <v>229</v>
      </c>
      <c r="BM465" t="s">
        <v>219</v>
      </c>
      <c r="BN465" t="s">
        <v>278</v>
      </c>
      <c r="BO465" t="s">
        <v>219</v>
      </c>
      <c r="BP465" t="s">
        <v>219</v>
      </c>
      <c r="BQ465" t="s">
        <v>1297</v>
      </c>
      <c r="BR465" t="s">
        <v>240</v>
      </c>
      <c r="BS465" t="s">
        <v>1703</v>
      </c>
      <c r="BT465" t="s">
        <v>1703</v>
      </c>
      <c r="BU465" t="s">
        <v>219</v>
      </c>
      <c r="BV465" t="s">
        <v>241</v>
      </c>
      <c r="BW465" t="s">
        <v>220</v>
      </c>
      <c r="BX465" t="s">
        <v>219</v>
      </c>
      <c r="BY465">
        <v>800896677968</v>
      </c>
      <c r="BZ465" t="s">
        <v>242</v>
      </c>
      <c r="CA465" t="s">
        <v>1703</v>
      </c>
      <c r="CB465" s="14">
        <v>45178.247037847199</v>
      </c>
      <c r="CC465" t="s">
        <v>1703</v>
      </c>
      <c r="CD465" t="s">
        <v>1703</v>
      </c>
      <c r="CE465">
        <f>IFERROR(VLOOKUP(Table2[[#This Row],[Overall Rep Satisfaction]],$CS$2:$CV$21,2,FALSE),"")</f>
        <v>1</v>
      </c>
      <c r="CF465">
        <f>IFERROR(VLOOKUP(Table2[[#This Row],[Overall Rep Satisfaction]],$CS$2:$CV$21,3,FALSE),"")</f>
        <v>0</v>
      </c>
      <c r="CG465">
        <f>IFERROR(VLOOKUP(Table2[[#This Row],[Overall Rep Satisfaction]],$CS$2:$CV$21,4,FALSE),"")</f>
        <v>0</v>
      </c>
      <c r="CH465">
        <f>IFERROR(SUM(Table2[[#This Row],[Promoter]:[Detractor]],),"")</f>
        <v>1</v>
      </c>
      <c r="CI465" t="str">
        <f>TEXT(MONTH(Table2[[#This Row],[Survey Date]]),"##")&amp;" - "&amp;TEXT(Table2[[#This Row],[Survey Date]],"MMMM")</f>
        <v>9 - September</v>
      </c>
      <c r="CJ465" t="str">
        <f>TEXT(Table2[[#This Row],[Survey Date]],"DD-MMMM")</f>
        <v>08-September</v>
      </c>
      <c r="CK465" t="str">
        <f>"WK "&amp;WEEKNUM(Table2[[#This Row],[Survey Date]],1)</f>
        <v>WK 36</v>
      </c>
      <c r="CL465" t="str">
        <f>VLOOKUP(Table2[[#This Row],[ATTUID]],Roster!C:F,4,FALSE)</f>
        <v>Super 5</v>
      </c>
      <c r="CM465" t="str">
        <f>VLOOKUP(Table2[[#This Row],[ATTUID]],Roster!C:J,8,FALSE)</f>
        <v>agent 28</v>
      </c>
      <c r="CN465" t="str">
        <f>VLOOKUP(Table2[[#This Row],[ATTUID]],Roster!C:X,22,FALSE)</f>
        <v>Wave 17</v>
      </c>
      <c r="CO465">
        <f>IF(Table2[[#This Row],[Request Resolved]]="Yes",1,0)</f>
        <v>1</v>
      </c>
      <c r="CP465">
        <f>IF(Table2[[#This Row],[Request Resolved]]="No",1,0)</f>
        <v>0</v>
      </c>
    </row>
    <row r="466" spans="1:94" x14ac:dyDescent="0.25">
      <c r="A466" s="35">
        <v>166206</v>
      </c>
      <c r="B466" s="12" t="s">
        <v>1297</v>
      </c>
      <c r="C466" s="12" t="s">
        <v>1297</v>
      </c>
      <c r="D466" s="12" t="s">
        <v>1297</v>
      </c>
      <c r="E466" t="s">
        <v>1135</v>
      </c>
      <c r="F466" t="s">
        <v>1300</v>
      </c>
      <c r="G466" s="35">
        <v>202910</v>
      </c>
      <c r="H466" t="s">
        <v>219</v>
      </c>
      <c r="I466" s="35">
        <v>622534</v>
      </c>
      <c r="J466" t="s">
        <v>219</v>
      </c>
      <c r="K466" s="14">
        <v>45177.387499999997</v>
      </c>
      <c r="L466" s="14">
        <v>45176.601388888899</v>
      </c>
      <c r="M466" s="15" t="s">
        <v>220</v>
      </c>
      <c r="N466" s="15" t="s">
        <v>229</v>
      </c>
      <c r="O466" s="15" t="s">
        <v>220</v>
      </c>
      <c r="P466" s="15" t="s">
        <v>221</v>
      </c>
      <c r="Q466" s="15" t="s">
        <v>219</v>
      </c>
      <c r="R466" s="15" t="s">
        <v>229</v>
      </c>
      <c r="S466" s="15" t="s">
        <v>913</v>
      </c>
      <c r="T466" s="15" t="s">
        <v>316</v>
      </c>
      <c r="U466" s="15" t="s">
        <v>219</v>
      </c>
      <c r="V466" t="s">
        <v>224</v>
      </c>
      <c r="W466" t="s">
        <v>254</v>
      </c>
      <c r="X466" t="s">
        <v>224</v>
      </c>
      <c r="Y466" t="s">
        <v>254</v>
      </c>
      <c r="Z466" t="s">
        <v>317</v>
      </c>
      <c r="AA466" t="s">
        <v>219</v>
      </c>
      <c r="AB466" t="s">
        <v>317</v>
      </c>
      <c r="AC466" t="s">
        <v>219</v>
      </c>
      <c r="AD466" s="12" t="s">
        <v>1297</v>
      </c>
      <c r="AE466" t="s">
        <v>227</v>
      </c>
      <c r="AF466" s="12" t="s">
        <v>1297</v>
      </c>
      <c r="AG466" t="s">
        <v>1703</v>
      </c>
      <c r="AH466" t="s">
        <v>228</v>
      </c>
      <c r="AI466" s="12" t="s">
        <v>1297</v>
      </c>
      <c r="AJ466" s="12" t="s">
        <v>1297</v>
      </c>
      <c r="AK466" s="12" t="s">
        <v>1297</v>
      </c>
      <c r="AL466" s="12" t="s">
        <v>1297</v>
      </c>
      <c r="AM466" s="12" t="s">
        <v>1297</v>
      </c>
      <c r="AN466" t="s">
        <v>219</v>
      </c>
      <c r="AO466" t="s">
        <v>219</v>
      </c>
      <c r="AP466" t="s">
        <v>229</v>
      </c>
      <c r="AQ466" t="s">
        <v>230</v>
      </c>
      <c r="AR466" t="s">
        <v>273</v>
      </c>
      <c r="AS466" t="s">
        <v>274</v>
      </c>
      <c r="AT466" t="s">
        <v>229</v>
      </c>
      <c r="AU466" t="s">
        <v>233</v>
      </c>
      <c r="AV466" t="s">
        <v>2156</v>
      </c>
      <c r="AW466" t="s">
        <v>219</v>
      </c>
      <c r="AX466" t="s">
        <v>1703</v>
      </c>
      <c r="AY466" t="s">
        <v>914</v>
      </c>
      <c r="AZ466" t="s">
        <v>284</v>
      </c>
      <c r="BA466" t="s">
        <v>915</v>
      </c>
      <c r="BB466" t="s">
        <v>286</v>
      </c>
      <c r="BC466" t="s">
        <v>234</v>
      </c>
      <c r="BD466" s="12" t="s">
        <v>1297</v>
      </c>
      <c r="BE466" t="s">
        <v>259</v>
      </c>
      <c r="BF466" t="s">
        <v>1297</v>
      </c>
      <c r="BG466" t="s">
        <v>1297</v>
      </c>
      <c r="BH466" t="s">
        <v>344</v>
      </c>
      <c r="BI466" t="s">
        <v>654</v>
      </c>
      <c r="BJ466" t="s">
        <v>277</v>
      </c>
      <c r="BK466" t="s">
        <v>1297</v>
      </c>
      <c r="BL466" t="s">
        <v>229</v>
      </c>
      <c r="BM466" t="s">
        <v>219</v>
      </c>
      <c r="BN466" t="s">
        <v>655</v>
      </c>
      <c r="BO466" t="s">
        <v>219</v>
      </c>
      <c r="BP466" t="s">
        <v>219</v>
      </c>
      <c r="BQ466" t="s">
        <v>1297</v>
      </c>
      <c r="BR466" t="s">
        <v>632</v>
      </c>
      <c r="BS466" t="s">
        <v>1703</v>
      </c>
      <c r="BT466" t="s">
        <v>1703</v>
      </c>
      <c r="BU466" t="s">
        <v>219</v>
      </c>
      <c r="BV466" t="s">
        <v>241</v>
      </c>
      <c r="BW466" t="s">
        <v>220</v>
      </c>
      <c r="BX466" t="s">
        <v>219</v>
      </c>
      <c r="BY466">
        <v>800526363738</v>
      </c>
      <c r="BZ466" t="s">
        <v>242</v>
      </c>
      <c r="CA466" t="s">
        <v>1703</v>
      </c>
      <c r="CB466" s="14">
        <v>45179.246162766198</v>
      </c>
      <c r="CC466" t="s">
        <v>1703</v>
      </c>
      <c r="CD466" t="s">
        <v>1703</v>
      </c>
      <c r="CE466">
        <f>IFERROR(VLOOKUP(Table2[[#This Row],[Overall Rep Satisfaction]],$CS$2:$CV$21,2,FALSE),"")</f>
        <v>0</v>
      </c>
      <c r="CF466">
        <f>IFERROR(VLOOKUP(Table2[[#This Row],[Overall Rep Satisfaction]],$CS$2:$CV$21,3,FALSE),"")</f>
        <v>0</v>
      </c>
      <c r="CG466">
        <f>IFERROR(VLOOKUP(Table2[[#This Row],[Overall Rep Satisfaction]],$CS$2:$CV$21,4,FALSE),"")</f>
        <v>1</v>
      </c>
      <c r="CH466">
        <f>IFERROR(SUM(Table2[[#This Row],[Promoter]:[Detractor]],),"")</f>
        <v>1</v>
      </c>
      <c r="CI466" t="str">
        <f>TEXT(MONTH(Table2[[#This Row],[Survey Date]]),"##")&amp;" - "&amp;TEXT(Table2[[#This Row],[Survey Date]],"MMMM")</f>
        <v>9 - September</v>
      </c>
      <c r="CJ466" t="str">
        <f>TEXT(Table2[[#This Row],[Survey Date]],"DD-MMMM")</f>
        <v>08-September</v>
      </c>
      <c r="CK466" t="str">
        <f>"WK "&amp;WEEKNUM(Table2[[#This Row],[Survey Date]],1)</f>
        <v>WK 36</v>
      </c>
      <c r="CL466" t="str">
        <f>VLOOKUP(Table2[[#This Row],[ATTUID]],Roster!C:F,4,FALSE)</f>
        <v>Super 1</v>
      </c>
      <c r="CM466" t="str">
        <f>VLOOKUP(Table2[[#This Row],[ATTUID]],Roster!C:J,8,FALSE)</f>
        <v>agent 3</v>
      </c>
      <c r="CN466" t="str">
        <f>VLOOKUP(Table2[[#This Row],[ATTUID]],Roster!C:X,22,FALSE)</f>
        <v>Wave 1</v>
      </c>
      <c r="CO466">
        <f>IF(Table2[[#This Row],[Request Resolved]]="Yes",1,0)</f>
        <v>0</v>
      </c>
      <c r="CP466">
        <f>IF(Table2[[#This Row],[Request Resolved]]="No",1,0)</f>
        <v>1</v>
      </c>
    </row>
    <row r="467" spans="1:94" x14ac:dyDescent="0.25">
      <c r="A467" s="35">
        <v>425206</v>
      </c>
      <c r="B467" s="12" t="s">
        <v>1297</v>
      </c>
      <c r="C467" s="12" t="s">
        <v>1297</v>
      </c>
      <c r="D467" s="12" t="s">
        <v>1297</v>
      </c>
      <c r="E467" t="s">
        <v>1174</v>
      </c>
      <c r="F467" t="s">
        <v>1339</v>
      </c>
      <c r="G467" s="35">
        <v>223802</v>
      </c>
      <c r="H467" t="s">
        <v>219</v>
      </c>
      <c r="I467" s="35">
        <v>199155</v>
      </c>
      <c r="J467" t="s">
        <v>219</v>
      </c>
      <c r="K467" s="14">
        <v>45177.3881944444</v>
      </c>
      <c r="L467" s="14">
        <v>45176.488888888904</v>
      </c>
      <c r="M467" s="15" t="s">
        <v>220</v>
      </c>
      <c r="N467" s="15" t="s">
        <v>220</v>
      </c>
      <c r="O467" s="15" t="s">
        <v>220</v>
      </c>
      <c r="P467" s="15" t="s">
        <v>916</v>
      </c>
      <c r="Q467" s="15" t="s">
        <v>917</v>
      </c>
      <c r="R467" s="15" t="s">
        <v>219</v>
      </c>
      <c r="S467" s="15" t="s">
        <v>223</v>
      </c>
      <c r="T467" s="15" t="s">
        <v>221</v>
      </c>
      <c r="U467" s="15" t="s">
        <v>219</v>
      </c>
      <c r="V467" t="s">
        <v>265</v>
      </c>
      <c r="W467" t="s">
        <v>225</v>
      </c>
      <c r="X467" t="s">
        <v>265</v>
      </c>
      <c r="Y467" t="s">
        <v>225</v>
      </c>
      <c r="Z467" t="s">
        <v>226</v>
      </c>
      <c r="AA467" t="s">
        <v>219</v>
      </c>
      <c r="AB467" t="s">
        <v>226</v>
      </c>
      <c r="AC467" t="s">
        <v>219</v>
      </c>
      <c r="AD467" s="12" t="s">
        <v>1297</v>
      </c>
      <c r="AE467" t="s">
        <v>227</v>
      </c>
      <c r="AF467" s="12" t="s">
        <v>1297</v>
      </c>
      <c r="AG467" t="s">
        <v>1703</v>
      </c>
      <c r="AH467" t="s">
        <v>228</v>
      </c>
      <c r="AI467" s="12" t="s">
        <v>1297</v>
      </c>
      <c r="AJ467" s="12" t="s">
        <v>1297</v>
      </c>
      <c r="AK467" s="12" t="s">
        <v>1297</v>
      </c>
      <c r="AL467" s="12" t="s">
        <v>1297</v>
      </c>
      <c r="AM467" s="12" t="s">
        <v>1297</v>
      </c>
      <c r="AN467" t="s">
        <v>219</v>
      </c>
      <c r="AO467" t="s">
        <v>219</v>
      </c>
      <c r="AP467" t="s">
        <v>229</v>
      </c>
      <c r="AQ467" t="s">
        <v>230</v>
      </c>
      <c r="AR467" t="s">
        <v>247</v>
      </c>
      <c r="AS467" t="s">
        <v>498</v>
      </c>
      <c r="AT467" t="s">
        <v>220</v>
      </c>
      <c r="AU467" t="s">
        <v>233</v>
      </c>
      <c r="AV467" t="s">
        <v>2157</v>
      </c>
      <c r="AW467" t="s">
        <v>219</v>
      </c>
      <c r="AX467" t="s">
        <v>1703</v>
      </c>
      <c r="AY467" t="s">
        <v>219</v>
      </c>
      <c r="AZ467" t="s">
        <v>219</v>
      </c>
      <c r="BA467" t="s">
        <v>219</v>
      </c>
      <c r="BB467" t="s">
        <v>219</v>
      </c>
      <c r="BC467" t="s">
        <v>234</v>
      </c>
      <c r="BD467" s="12" t="s">
        <v>1297</v>
      </c>
      <c r="BE467" t="s">
        <v>304</v>
      </c>
      <c r="BF467" t="s">
        <v>1297</v>
      </c>
      <c r="BG467" t="s">
        <v>1297</v>
      </c>
      <c r="BH467" t="s">
        <v>236</v>
      </c>
      <c r="BI467" t="s">
        <v>250</v>
      </c>
      <c r="BJ467" t="s">
        <v>251</v>
      </c>
      <c r="BK467" t="s">
        <v>1297</v>
      </c>
      <c r="BL467" t="s">
        <v>229</v>
      </c>
      <c r="BM467" t="s">
        <v>219</v>
      </c>
      <c r="BN467" t="s">
        <v>252</v>
      </c>
      <c r="BO467" t="s">
        <v>219</v>
      </c>
      <c r="BP467" t="s">
        <v>219</v>
      </c>
      <c r="BQ467" t="s">
        <v>1297</v>
      </c>
      <c r="BR467" t="s">
        <v>240</v>
      </c>
      <c r="BS467" t="s">
        <v>1703</v>
      </c>
      <c r="BT467" t="s">
        <v>1703</v>
      </c>
      <c r="BU467" t="s">
        <v>219</v>
      </c>
      <c r="BV467" t="s">
        <v>241</v>
      </c>
      <c r="BW467" t="s">
        <v>220</v>
      </c>
      <c r="BX467" t="s">
        <v>219</v>
      </c>
      <c r="BY467">
        <v>800205521517</v>
      </c>
      <c r="BZ467" t="s">
        <v>242</v>
      </c>
      <c r="CA467" t="s">
        <v>1703</v>
      </c>
      <c r="CB467" s="14">
        <v>45178.247037847199</v>
      </c>
      <c r="CC467" t="s">
        <v>1703</v>
      </c>
      <c r="CD467" t="s">
        <v>1703</v>
      </c>
      <c r="CE467">
        <f>IFERROR(VLOOKUP(Table2[[#This Row],[Overall Rep Satisfaction]],$CS$2:$CV$21,2,FALSE),"")</f>
        <v>1</v>
      </c>
      <c r="CF467">
        <f>IFERROR(VLOOKUP(Table2[[#This Row],[Overall Rep Satisfaction]],$CS$2:$CV$21,3,FALSE),"")</f>
        <v>0</v>
      </c>
      <c r="CG467">
        <f>IFERROR(VLOOKUP(Table2[[#This Row],[Overall Rep Satisfaction]],$CS$2:$CV$21,4,FALSE),"")</f>
        <v>0</v>
      </c>
      <c r="CH467">
        <f>IFERROR(SUM(Table2[[#This Row],[Promoter]:[Detractor]],),"")</f>
        <v>1</v>
      </c>
      <c r="CI467" t="str">
        <f>TEXT(MONTH(Table2[[#This Row],[Survey Date]]),"##")&amp;" - "&amp;TEXT(Table2[[#This Row],[Survey Date]],"MMMM")</f>
        <v>9 - September</v>
      </c>
      <c r="CJ467" t="str">
        <f>TEXT(Table2[[#This Row],[Survey Date]],"DD-MMMM")</f>
        <v>08-September</v>
      </c>
      <c r="CK467" t="str">
        <f>"WK "&amp;WEEKNUM(Table2[[#This Row],[Survey Date]],1)</f>
        <v>WK 36</v>
      </c>
      <c r="CL467" t="str">
        <f>VLOOKUP(Table2[[#This Row],[ATTUID]],Roster!C:F,4,FALSE)</f>
        <v>Super 7</v>
      </c>
      <c r="CM467" t="str">
        <f>VLOOKUP(Table2[[#This Row],[ATTUID]],Roster!C:J,8,FALSE)</f>
        <v>agent 42</v>
      </c>
      <c r="CN467" t="str">
        <f>VLOOKUP(Table2[[#This Row],[ATTUID]],Roster!C:X,22,FALSE)</f>
        <v>Wave 21</v>
      </c>
      <c r="CO467">
        <f>IF(Table2[[#This Row],[Request Resolved]]="Yes",1,0)</f>
        <v>1</v>
      </c>
      <c r="CP467">
        <f>IF(Table2[[#This Row],[Request Resolved]]="No",1,0)</f>
        <v>0</v>
      </c>
    </row>
    <row r="468" spans="1:94" x14ac:dyDescent="0.25">
      <c r="A468" s="35">
        <v>436206</v>
      </c>
      <c r="B468" s="12" t="s">
        <v>1297</v>
      </c>
      <c r="C468" s="12" t="s">
        <v>1297</v>
      </c>
      <c r="D468" s="12" t="s">
        <v>1297</v>
      </c>
      <c r="E468" t="s">
        <v>1262</v>
      </c>
      <c r="F468" t="s">
        <v>1433</v>
      </c>
      <c r="G468" s="35">
        <v>336313</v>
      </c>
      <c r="H468" t="s">
        <v>219</v>
      </c>
      <c r="I468" s="35">
        <v>447188</v>
      </c>
      <c r="J468" t="s">
        <v>219</v>
      </c>
      <c r="K468" s="14">
        <v>45177.3881944444</v>
      </c>
      <c r="L468" s="14">
        <v>45176.473611111098</v>
      </c>
      <c r="M468" s="15" t="s">
        <v>220</v>
      </c>
      <c r="N468" s="15" t="s">
        <v>220</v>
      </c>
      <c r="O468" s="15" t="s">
        <v>220</v>
      </c>
      <c r="P468" s="15" t="s">
        <v>469</v>
      </c>
      <c r="Q468" s="15" t="s">
        <v>918</v>
      </c>
      <c r="R468" s="15" t="s">
        <v>219</v>
      </c>
      <c r="S468" s="15" t="s">
        <v>223</v>
      </c>
      <c r="T468" s="15" t="s">
        <v>221</v>
      </c>
      <c r="U468" s="15" t="s">
        <v>219</v>
      </c>
      <c r="V468" t="s">
        <v>297</v>
      </c>
      <c r="W468" t="s">
        <v>225</v>
      </c>
      <c r="X468" t="s">
        <v>297</v>
      </c>
      <c r="Y468" t="s">
        <v>225</v>
      </c>
      <c r="Z468" t="s">
        <v>226</v>
      </c>
      <c r="AA468" t="s">
        <v>219</v>
      </c>
      <c r="AB468" t="s">
        <v>226</v>
      </c>
      <c r="AC468" t="s">
        <v>219</v>
      </c>
      <c r="AD468" s="12" t="s">
        <v>1297</v>
      </c>
      <c r="AE468" t="s">
        <v>227</v>
      </c>
      <c r="AF468" s="12" t="s">
        <v>1297</v>
      </c>
      <c r="AG468" t="s">
        <v>1703</v>
      </c>
      <c r="AH468" t="s">
        <v>228</v>
      </c>
      <c r="AI468" s="12" t="s">
        <v>1297</v>
      </c>
      <c r="AJ468" s="12" t="s">
        <v>1297</v>
      </c>
      <c r="AK468" s="12" t="s">
        <v>1297</v>
      </c>
      <c r="AL468" s="12" t="s">
        <v>1297</v>
      </c>
      <c r="AM468" s="12" t="s">
        <v>1297</v>
      </c>
      <c r="AN468" t="s">
        <v>219</v>
      </c>
      <c r="AO468" t="s">
        <v>219</v>
      </c>
      <c r="AP468" t="s">
        <v>229</v>
      </c>
      <c r="AQ468" t="s">
        <v>230</v>
      </c>
      <c r="AR468" t="s">
        <v>281</v>
      </c>
      <c r="AS468" t="s">
        <v>505</v>
      </c>
      <c r="AT468" t="s">
        <v>220</v>
      </c>
      <c r="AU468" t="s">
        <v>233</v>
      </c>
      <c r="AV468" t="s">
        <v>2158</v>
      </c>
      <c r="AW468" t="s">
        <v>219</v>
      </c>
      <c r="AX468" t="s">
        <v>1703</v>
      </c>
      <c r="AY468" t="s">
        <v>219</v>
      </c>
      <c r="AZ468" t="s">
        <v>219</v>
      </c>
      <c r="BA468" t="s">
        <v>219</v>
      </c>
      <c r="BB468" t="s">
        <v>219</v>
      </c>
      <c r="BC468" t="s">
        <v>234</v>
      </c>
      <c r="BD468" s="12" t="s">
        <v>1297</v>
      </c>
      <c r="BE468" t="s">
        <v>299</v>
      </c>
      <c r="BF468" t="s">
        <v>1297</v>
      </c>
      <c r="BG468" t="s">
        <v>1297</v>
      </c>
      <c r="BH468" t="s">
        <v>236</v>
      </c>
      <c r="BI468" t="s">
        <v>589</v>
      </c>
      <c r="BJ468" t="s">
        <v>302</v>
      </c>
      <c r="BK468" t="s">
        <v>1297</v>
      </c>
      <c r="BL468" t="s">
        <v>229</v>
      </c>
      <c r="BM468" t="s">
        <v>219</v>
      </c>
      <c r="BN468" t="s">
        <v>239</v>
      </c>
      <c r="BO468" t="s">
        <v>219</v>
      </c>
      <c r="BP468" t="s">
        <v>219</v>
      </c>
      <c r="BQ468" t="s">
        <v>1297</v>
      </c>
      <c r="BR468" t="s">
        <v>253</v>
      </c>
      <c r="BS468" t="s">
        <v>1703</v>
      </c>
      <c r="BT468" t="s">
        <v>1703</v>
      </c>
      <c r="BU468" t="s">
        <v>219</v>
      </c>
      <c r="BV468" t="s">
        <v>241</v>
      </c>
      <c r="BW468" t="s">
        <v>220</v>
      </c>
      <c r="BX468" t="s">
        <v>219</v>
      </c>
      <c r="BY468">
        <v>790725256573</v>
      </c>
      <c r="BZ468" t="s">
        <v>242</v>
      </c>
      <c r="CA468" t="s">
        <v>1703</v>
      </c>
      <c r="CB468" s="14">
        <v>45178.247037847199</v>
      </c>
      <c r="CC468" t="s">
        <v>1703</v>
      </c>
      <c r="CD468" t="s">
        <v>1703</v>
      </c>
      <c r="CE468">
        <f>IFERROR(VLOOKUP(Table2[[#This Row],[Overall Rep Satisfaction]],$CS$2:$CV$21,2,FALSE),"")</f>
        <v>1</v>
      </c>
      <c r="CF468">
        <f>IFERROR(VLOOKUP(Table2[[#This Row],[Overall Rep Satisfaction]],$CS$2:$CV$21,3,FALSE),"")</f>
        <v>0</v>
      </c>
      <c r="CG468">
        <f>IFERROR(VLOOKUP(Table2[[#This Row],[Overall Rep Satisfaction]],$CS$2:$CV$21,4,FALSE),"")</f>
        <v>0</v>
      </c>
      <c r="CH468">
        <f>IFERROR(SUM(Table2[[#This Row],[Promoter]:[Detractor]],),"")</f>
        <v>1</v>
      </c>
      <c r="CI468" t="str">
        <f>TEXT(MONTH(Table2[[#This Row],[Survey Date]]),"##")&amp;" - "&amp;TEXT(Table2[[#This Row],[Survey Date]],"MMMM")</f>
        <v>9 - September</v>
      </c>
      <c r="CJ468" t="str">
        <f>TEXT(Table2[[#This Row],[Survey Date]],"DD-MMMM")</f>
        <v>08-September</v>
      </c>
      <c r="CK468" t="str">
        <f>"WK "&amp;WEEKNUM(Table2[[#This Row],[Survey Date]],1)</f>
        <v>WK 36</v>
      </c>
      <c r="CL468" t="str">
        <f>VLOOKUP(Table2[[#This Row],[ATTUID]],Roster!C:F,4,FALSE)</f>
        <v>Super 3</v>
      </c>
      <c r="CM468" t="str">
        <f>VLOOKUP(Table2[[#This Row],[ATTUID]],Roster!C:J,8,FALSE)</f>
        <v>agent 136</v>
      </c>
      <c r="CN468" t="str">
        <f>VLOOKUP(Table2[[#This Row],[ATTUID]],Roster!C:X,22,FALSE)</f>
        <v>Wave 31</v>
      </c>
      <c r="CO468">
        <f>IF(Table2[[#This Row],[Request Resolved]]="Yes",1,0)</f>
        <v>1</v>
      </c>
      <c r="CP468">
        <f>IF(Table2[[#This Row],[Request Resolved]]="No",1,0)</f>
        <v>0</v>
      </c>
    </row>
    <row r="469" spans="1:94" x14ac:dyDescent="0.25">
      <c r="A469" s="35">
        <v>411206</v>
      </c>
      <c r="B469" s="12" t="s">
        <v>1297</v>
      </c>
      <c r="C469" s="12" t="s">
        <v>1297</v>
      </c>
      <c r="D469" s="12" t="s">
        <v>1297</v>
      </c>
      <c r="E469" t="s">
        <v>1193</v>
      </c>
      <c r="F469" t="s">
        <v>1358</v>
      </c>
      <c r="G469" s="35">
        <v>678352</v>
      </c>
      <c r="H469" t="s">
        <v>219</v>
      </c>
      <c r="I469" s="35">
        <v>958523</v>
      </c>
      <c r="J469" t="s">
        <v>219</v>
      </c>
      <c r="K469" s="14">
        <v>45177.388888888898</v>
      </c>
      <c r="L469" s="14">
        <v>45176.388888888898</v>
      </c>
      <c r="M469" s="15" t="s">
        <v>220</v>
      </c>
      <c r="N469" s="15" t="s">
        <v>220</v>
      </c>
      <c r="O469" s="15" t="s">
        <v>220</v>
      </c>
      <c r="P469" s="15" t="s">
        <v>223</v>
      </c>
      <c r="Q469" s="15" t="s">
        <v>919</v>
      </c>
      <c r="R469" s="15" t="s">
        <v>219</v>
      </c>
      <c r="S469" s="15" t="s">
        <v>223</v>
      </c>
      <c r="T469" s="15" t="s">
        <v>221</v>
      </c>
      <c r="U469" s="15" t="s">
        <v>219</v>
      </c>
      <c r="V469" t="s">
        <v>265</v>
      </c>
      <c r="W469" t="s">
        <v>225</v>
      </c>
      <c r="X469" t="s">
        <v>265</v>
      </c>
      <c r="Y469" t="s">
        <v>225</v>
      </c>
      <c r="Z469" t="s">
        <v>226</v>
      </c>
      <c r="AA469" t="s">
        <v>219</v>
      </c>
      <c r="AB469" t="s">
        <v>226</v>
      </c>
      <c r="AC469" t="s">
        <v>219</v>
      </c>
      <c r="AD469" s="12" t="s">
        <v>1297</v>
      </c>
      <c r="AE469" t="s">
        <v>227</v>
      </c>
      <c r="AF469" s="12" t="s">
        <v>1297</v>
      </c>
      <c r="AG469" t="s">
        <v>1703</v>
      </c>
      <c r="AH469" t="s">
        <v>228</v>
      </c>
      <c r="AI469" s="12" t="s">
        <v>1297</v>
      </c>
      <c r="AJ469" s="12" t="s">
        <v>1297</v>
      </c>
      <c r="AK469" s="12" t="s">
        <v>1297</v>
      </c>
      <c r="AL469" s="12" t="s">
        <v>1297</v>
      </c>
      <c r="AM469" s="12" t="s">
        <v>1297</v>
      </c>
      <c r="AN469" t="s">
        <v>219</v>
      </c>
      <c r="AO469" t="s">
        <v>219</v>
      </c>
      <c r="AP469" t="s">
        <v>229</v>
      </c>
      <c r="AQ469" t="s">
        <v>230</v>
      </c>
      <c r="AR469" t="s">
        <v>273</v>
      </c>
      <c r="AS469" t="s">
        <v>294</v>
      </c>
      <c r="AT469" t="s">
        <v>220</v>
      </c>
      <c r="AU469" t="s">
        <v>233</v>
      </c>
      <c r="AV469" t="s">
        <v>2159</v>
      </c>
      <c r="AW469" t="s">
        <v>219</v>
      </c>
      <c r="AX469" t="s">
        <v>1703</v>
      </c>
      <c r="AY469" t="s">
        <v>219</v>
      </c>
      <c r="AZ469" t="s">
        <v>219</v>
      </c>
      <c r="BA469" t="s">
        <v>219</v>
      </c>
      <c r="BB469" t="s">
        <v>219</v>
      </c>
      <c r="BC469" t="s">
        <v>234</v>
      </c>
      <c r="BD469" s="12" t="s">
        <v>1297</v>
      </c>
      <c r="BE469" t="s">
        <v>267</v>
      </c>
      <c r="BF469" t="s">
        <v>1297</v>
      </c>
      <c r="BG469" t="s">
        <v>1297</v>
      </c>
      <c r="BH469" t="s">
        <v>260</v>
      </c>
      <c r="BI469" t="s">
        <v>375</v>
      </c>
      <c r="BJ469" t="s">
        <v>295</v>
      </c>
      <c r="BK469" t="s">
        <v>1297</v>
      </c>
      <c r="BL469" t="s">
        <v>229</v>
      </c>
      <c r="BM469" t="s">
        <v>219</v>
      </c>
      <c r="BN469" t="s">
        <v>377</v>
      </c>
      <c r="BO469" t="s">
        <v>219</v>
      </c>
      <c r="BP469" t="s">
        <v>219</v>
      </c>
      <c r="BQ469" t="s">
        <v>1297</v>
      </c>
      <c r="BR469" t="s">
        <v>279</v>
      </c>
      <c r="BS469" t="s">
        <v>1703</v>
      </c>
      <c r="BT469" t="s">
        <v>1703</v>
      </c>
      <c r="BU469" t="s">
        <v>219</v>
      </c>
      <c r="BV469" t="s">
        <v>241</v>
      </c>
      <c r="BW469" t="s">
        <v>220</v>
      </c>
      <c r="BX469" t="s">
        <v>219</v>
      </c>
      <c r="BY469">
        <v>790407904498</v>
      </c>
      <c r="BZ469" t="s">
        <v>242</v>
      </c>
      <c r="CA469" t="s">
        <v>1703</v>
      </c>
      <c r="CB469" s="14">
        <v>45178.247037847199</v>
      </c>
      <c r="CC469" t="s">
        <v>1703</v>
      </c>
      <c r="CD469" t="s">
        <v>1703</v>
      </c>
      <c r="CE469">
        <f>IFERROR(VLOOKUP(Table2[[#This Row],[Overall Rep Satisfaction]],$CS$2:$CV$21,2,FALSE),"")</f>
        <v>1</v>
      </c>
      <c r="CF469">
        <f>IFERROR(VLOOKUP(Table2[[#This Row],[Overall Rep Satisfaction]],$CS$2:$CV$21,3,FALSE),"")</f>
        <v>0</v>
      </c>
      <c r="CG469">
        <f>IFERROR(VLOOKUP(Table2[[#This Row],[Overall Rep Satisfaction]],$CS$2:$CV$21,4,FALSE),"")</f>
        <v>0</v>
      </c>
      <c r="CH469">
        <f>IFERROR(SUM(Table2[[#This Row],[Promoter]:[Detractor]],),"")</f>
        <v>1</v>
      </c>
      <c r="CI469" t="str">
        <f>TEXT(MONTH(Table2[[#This Row],[Survey Date]]),"##")&amp;" - "&amp;TEXT(Table2[[#This Row],[Survey Date]],"MMMM")</f>
        <v>9 - September</v>
      </c>
      <c r="CJ469" t="str">
        <f>TEXT(Table2[[#This Row],[Survey Date]],"DD-MMMM")</f>
        <v>08-September</v>
      </c>
      <c r="CK469" t="str">
        <f>"WK "&amp;WEEKNUM(Table2[[#This Row],[Survey Date]],1)</f>
        <v>WK 36</v>
      </c>
      <c r="CL469" t="str">
        <f>VLOOKUP(Table2[[#This Row],[ATTUID]],Roster!C:F,4,FALSE)</f>
        <v>Super 1</v>
      </c>
      <c r="CM469" t="str">
        <f>VLOOKUP(Table2[[#This Row],[ATTUID]],Roster!C:J,8,FALSE)</f>
        <v>agent 61</v>
      </c>
      <c r="CN469" t="str">
        <f>VLOOKUP(Table2[[#This Row],[ATTUID]],Roster!C:X,22,FALSE)</f>
        <v>Wave 25</v>
      </c>
      <c r="CO469">
        <f>IF(Table2[[#This Row],[Request Resolved]]="Yes",1,0)</f>
        <v>1</v>
      </c>
      <c r="CP469">
        <f>IF(Table2[[#This Row],[Request Resolved]]="No",1,0)</f>
        <v>0</v>
      </c>
    </row>
    <row r="470" spans="1:94" x14ac:dyDescent="0.25">
      <c r="A470" s="35">
        <v>421206</v>
      </c>
      <c r="B470" s="12" t="s">
        <v>1297</v>
      </c>
      <c r="C470" s="12" t="s">
        <v>1297</v>
      </c>
      <c r="D470" s="12" t="s">
        <v>1297</v>
      </c>
      <c r="E470" t="s">
        <v>1156</v>
      </c>
      <c r="F470" t="s">
        <v>1321</v>
      </c>
      <c r="G470" s="35">
        <v>318423</v>
      </c>
      <c r="H470" t="s">
        <v>219</v>
      </c>
      <c r="I470" s="35">
        <v>671545</v>
      </c>
      <c r="J470" t="s">
        <v>219</v>
      </c>
      <c r="K470" s="14">
        <v>45177.389583333301</v>
      </c>
      <c r="L470" s="14">
        <v>45176.739583333299</v>
      </c>
      <c r="M470" s="15" t="s">
        <v>220</v>
      </c>
      <c r="N470" s="15" t="s">
        <v>229</v>
      </c>
      <c r="O470" s="15" t="s">
        <v>220</v>
      </c>
      <c r="P470" s="15" t="s">
        <v>334</v>
      </c>
      <c r="Q470" s="15" t="s">
        <v>920</v>
      </c>
      <c r="R470" s="15" t="s">
        <v>219</v>
      </c>
      <c r="S470" s="15" t="s">
        <v>223</v>
      </c>
      <c r="T470" s="15" t="s">
        <v>316</v>
      </c>
      <c r="U470" s="15" t="s">
        <v>219</v>
      </c>
      <c r="V470" t="s">
        <v>309</v>
      </c>
      <c r="W470" t="s">
        <v>225</v>
      </c>
      <c r="X470" t="s">
        <v>309</v>
      </c>
      <c r="Y470" t="s">
        <v>225</v>
      </c>
      <c r="Z470" t="s">
        <v>317</v>
      </c>
      <c r="AA470" t="s">
        <v>219</v>
      </c>
      <c r="AB470" t="s">
        <v>317</v>
      </c>
      <c r="AC470" t="s">
        <v>219</v>
      </c>
      <c r="AD470" s="12" t="s">
        <v>1297</v>
      </c>
      <c r="AE470" t="s">
        <v>227</v>
      </c>
      <c r="AF470" s="12" t="s">
        <v>1297</v>
      </c>
      <c r="AG470" t="s">
        <v>1703</v>
      </c>
      <c r="AH470" t="s">
        <v>228</v>
      </c>
      <c r="AI470" s="12" t="s">
        <v>1297</v>
      </c>
      <c r="AJ470" s="12" t="s">
        <v>1297</v>
      </c>
      <c r="AK470" s="12" t="s">
        <v>1297</v>
      </c>
      <c r="AL470" s="12" t="s">
        <v>1297</v>
      </c>
      <c r="AM470" s="12" t="s">
        <v>1297</v>
      </c>
      <c r="AN470" t="s">
        <v>219</v>
      </c>
      <c r="AO470" t="s">
        <v>219</v>
      </c>
      <c r="AP470" t="s">
        <v>229</v>
      </c>
      <c r="AQ470" t="s">
        <v>230</v>
      </c>
      <c r="AR470" t="s">
        <v>273</v>
      </c>
      <c r="AS470" t="s">
        <v>709</v>
      </c>
      <c r="AT470" t="s">
        <v>220</v>
      </c>
      <c r="AU470" t="s">
        <v>233</v>
      </c>
      <c r="AV470" t="s">
        <v>2160</v>
      </c>
      <c r="AW470" t="s">
        <v>219</v>
      </c>
      <c r="AX470" t="s">
        <v>1703</v>
      </c>
      <c r="AY470" t="s">
        <v>219</v>
      </c>
      <c r="AZ470" t="s">
        <v>219</v>
      </c>
      <c r="BA470" t="s">
        <v>219</v>
      </c>
      <c r="BB470" t="s">
        <v>219</v>
      </c>
      <c r="BC470" t="s">
        <v>234</v>
      </c>
      <c r="BD470" s="12" t="s">
        <v>1297</v>
      </c>
      <c r="BE470" t="s">
        <v>259</v>
      </c>
      <c r="BF470" t="s">
        <v>1297</v>
      </c>
      <c r="BG470" t="s">
        <v>1297</v>
      </c>
      <c r="BH470" t="s">
        <v>236</v>
      </c>
      <c r="BI470" t="s">
        <v>515</v>
      </c>
      <c r="BJ470" t="s">
        <v>329</v>
      </c>
      <c r="BK470" t="s">
        <v>1297</v>
      </c>
      <c r="BL470" t="s">
        <v>229</v>
      </c>
      <c r="BM470" t="s">
        <v>219</v>
      </c>
      <c r="BN470" t="s">
        <v>467</v>
      </c>
      <c r="BO470" t="s">
        <v>219</v>
      </c>
      <c r="BP470" t="s">
        <v>219</v>
      </c>
      <c r="BQ470" t="s">
        <v>1297</v>
      </c>
      <c r="BR470" t="s">
        <v>320</v>
      </c>
      <c r="BS470" t="s">
        <v>1703</v>
      </c>
      <c r="BT470" t="s">
        <v>1703</v>
      </c>
      <c r="BU470" t="s">
        <v>219</v>
      </c>
      <c r="BV470" t="s">
        <v>241</v>
      </c>
      <c r="BW470" t="s">
        <v>220</v>
      </c>
      <c r="BX470" t="s">
        <v>219</v>
      </c>
      <c r="BY470">
        <v>801108222056</v>
      </c>
      <c r="BZ470" t="s">
        <v>242</v>
      </c>
      <c r="CA470" t="s">
        <v>1703</v>
      </c>
      <c r="CB470" s="14">
        <v>45178.247037847199</v>
      </c>
      <c r="CC470" t="s">
        <v>1703</v>
      </c>
      <c r="CD470" t="s">
        <v>1703</v>
      </c>
      <c r="CE470">
        <f>IFERROR(VLOOKUP(Table2[[#This Row],[Overall Rep Satisfaction]],$CS$2:$CV$21,2,FALSE),"")</f>
        <v>1</v>
      </c>
      <c r="CF470">
        <f>IFERROR(VLOOKUP(Table2[[#This Row],[Overall Rep Satisfaction]],$CS$2:$CV$21,3,FALSE),"")</f>
        <v>0</v>
      </c>
      <c r="CG470">
        <f>IFERROR(VLOOKUP(Table2[[#This Row],[Overall Rep Satisfaction]],$CS$2:$CV$21,4,FALSE),"")</f>
        <v>0</v>
      </c>
      <c r="CH470">
        <f>IFERROR(SUM(Table2[[#This Row],[Promoter]:[Detractor]],),"")</f>
        <v>1</v>
      </c>
      <c r="CI470" t="str">
        <f>TEXT(MONTH(Table2[[#This Row],[Survey Date]]),"##")&amp;" - "&amp;TEXT(Table2[[#This Row],[Survey Date]],"MMMM")</f>
        <v>9 - September</v>
      </c>
      <c r="CJ470" t="str">
        <f>TEXT(Table2[[#This Row],[Survey Date]],"DD-MMMM")</f>
        <v>08-September</v>
      </c>
      <c r="CK470" t="str">
        <f>"WK "&amp;WEEKNUM(Table2[[#This Row],[Survey Date]],1)</f>
        <v>WK 36</v>
      </c>
      <c r="CL470" t="str">
        <f>VLOOKUP(Table2[[#This Row],[ATTUID]],Roster!C:F,4,FALSE)</f>
        <v>Super 7</v>
      </c>
      <c r="CM470" t="str">
        <f>VLOOKUP(Table2[[#This Row],[ATTUID]],Roster!C:J,8,FALSE)</f>
        <v>agent 24</v>
      </c>
      <c r="CN470" t="str">
        <f>VLOOKUP(Table2[[#This Row],[ATTUID]],Roster!C:X,22,FALSE)</f>
        <v>Wave 17</v>
      </c>
      <c r="CO470">
        <f>IF(Table2[[#This Row],[Request Resolved]]="Yes",1,0)</f>
        <v>0</v>
      </c>
      <c r="CP470">
        <f>IF(Table2[[#This Row],[Request Resolved]]="No",1,0)</f>
        <v>1</v>
      </c>
    </row>
    <row r="471" spans="1:94" x14ac:dyDescent="0.25">
      <c r="A471" s="35">
        <v>157206</v>
      </c>
      <c r="B471" s="12" t="s">
        <v>1297</v>
      </c>
      <c r="C471" s="12" t="s">
        <v>1297</v>
      </c>
      <c r="D471" s="12" t="s">
        <v>1297</v>
      </c>
      <c r="E471" t="s">
        <v>1236</v>
      </c>
      <c r="F471" t="s">
        <v>1405</v>
      </c>
      <c r="G471" s="35">
        <v>922330</v>
      </c>
      <c r="H471" t="s">
        <v>219</v>
      </c>
      <c r="I471" s="35">
        <v>929188</v>
      </c>
      <c r="J471" t="s">
        <v>219</v>
      </c>
      <c r="K471" s="14">
        <v>45177.390277777798</v>
      </c>
      <c r="L471" s="14">
        <v>45176.865277777797</v>
      </c>
      <c r="M471" s="15" t="s">
        <v>220</v>
      </c>
      <c r="N471" s="15" t="s">
        <v>229</v>
      </c>
      <c r="O471" s="15" t="s">
        <v>220</v>
      </c>
      <c r="P471" s="15" t="s">
        <v>221</v>
      </c>
      <c r="Q471" s="15" t="s">
        <v>219</v>
      </c>
      <c r="R471" s="15" t="s">
        <v>229</v>
      </c>
      <c r="S471" s="15" t="s">
        <v>221</v>
      </c>
      <c r="T471" s="15" t="s">
        <v>316</v>
      </c>
      <c r="U471" s="15" t="s">
        <v>219</v>
      </c>
      <c r="V471" t="s">
        <v>224</v>
      </c>
      <c r="W471" t="s">
        <v>254</v>
      </c>
      <c r="X471" t="s">
        <v>224</v>
      </c>
      <c r="Y471" t="s">
        <v>254</v>
      </c>
      <c r="Z471" t="s">
        <v>317</v>
      </c>
      <c r="AA471" t="s">
        <v>219</v>
      </c>
      <c r="AB471" t="s">
        <v>317</v>
      </c>
      <c r="AC471" t="s">
        <v>219</v>
      </c>
      <c r="AD471" s="12" t="s">
        <v>1297</v>
      </c>
      <c r="AE471" t="s">
        <v>227</v>
      </c>
      <c r="AF471" s="12" t="s">
        <v>1297</v>
      </c>
      <c r="AG471" t="s">
        <v>1703</v>
      </c>
      <c r="AH471" t="s">
        <v>228</v>
      </c>
      <c r="AI471" s="12" t="s">
        <v>1297</v>
      </c>
      <c r="AJ471" s="12" t="s">
        <v>1297</v>
      </c>
      <c r="AK471" s="12" t="s">
        <v>1297</v>
      </c>
      <c r="AL471" s="12" t="s">
        <v>1297</v>
      </c>
      <c r="AM471" s="12" t="s">
        <v>1297</v>
      </c>
      <c r="AN471" t="s">
        <v>219</v>
      </c>
      <c r="AO471" t="s">
        <v>219</v>
      </c>
      <c r="AP471" t="s">
        <v>229</v>
      </c>
      <c r="AQ471" t="s">
        <v>230</v>
      </c>
      <c r="AR471" t="s">
        <v>281</v>
      </c>
      <c r="AS471" t="s">
        <v>355</v>
      </c>
      <c r="AT471" t="s">
        <v>220</v>
      </c>
      <c r="AU471" t="s">
        <v>233</v>
      </c>
      <c r="AV471" t="s">
        <v>2161</v>
      </c>
      <c r="AW471" t="s">
        <v>219</v>
      </c>
      <c r="AX471" t="s">
        <v>1703</v>
      </c>
      <c r="AY471" t="s">
        <v>219</v>
      </c>
      <c r="AZ471" t="s">
        <v>219</v>
      </c>
      <c r="BA471" t="s">
        <v>219</v>
      </c>
      <c r="BB471" t="s">
        <v>219</v>
      </c>
      <c r="BC471" t="s">
        <v>234</v>
      </c>
      <c r="BD471" s="12" t="s">
        <v>1297</v>
      </c>
      <c r="BE471" t="s">
        <v>304</v>
      </c>
      <c r="BF471" t="s">
        <v>1297</v>
      </c>
      <c r="BG471" t="s">
        <v>1297</v>
      </c>
      <c r="BH471" t="s">
        <v>236</v>
      </c>
      <c r="BI471" t="s">
        <v>237</v>
      </c>
      <c r="BJ471" t="s">
        <v>302</v>
      </c>
      <c r="BK471" t="s">
        <v>1297</v>
      </c>
      <c r="BL471" t="s">
        <v>229</v>
      </c>
      <c r="BM471" t="s">
        <v>219</v>
      </c>
      <c r="BN471" t="s">
        <v>239</v>
      </c>
      <c r="BO471" t="s">
        <v>219</v>
      </c>
      <c r="BP471" t="s">
        <v>219</v>
      </c>
      <c r="BQ471" t="s">
        <v>1297</v>
      </c>
      <c r="BR471" t="s">
        <v>279</v>
      </c>
      <c r="BS471" t="s">
        <v>1703</v>
      </c>
      <c r="BT471" t="s">
        <v>1703</v>
      </c>
      <c r="BU471" t="s">
        <v>219</v>
      </c>
      <c r="BV471" t="s">
        <v>241</v>
      </c>
      <c r="BW471" t="s">
        <v>220</v>
      </c>
      <c r="BX471" t="s">
        <v>219</v>
      </c>
      <c r="BY471">
        <v>800443205000</v>
      </c>
      <c r="BZ471" t="s">
        <v>242</v>
      </c>
      <c r="CA471" t="s">
        <v>1703</v>
      </c>
      <c r="CB471" s="14">
        <v>45179.246162766198</v>
      </c>
      <c r="CC471" t="s">
        <v>1703</v>
      </c>
      <c r="CD471" t="s">
        <v>1703</v>
      </c>
      <c r="CE471">
        <f>IFERROR(VLOOKUP(Table2[[#This Row],[Overall Rep Satisfaction]],$CS$2:$CV$21,2,FALSE),"")</f>
        <v>0</v>
      </c>
      <c r="CF471">
        <f>IFERROR(VLOOKUP(Table2[[#This Row],[Overall Rep Satisfaction]],$CS$2:$CV$21,3,FALSE),"")</f>
        <v>0</v>
      </c>
      <c r="CG471">
        <f>IFERROR(VLOOKUP(Table2[[#This Row],[Overall Rep Satisfaction]],$CS$2:$CV$21,4,FALSE),"")</f>
        <v>1</v>
      </c>
      <c r="CH471">
        <f>IFERROR(SUM(Table2[[#This Row],[Promoter]:[Detractor]],),"")</f>
        <v>1</v>
      </c>
      <c r="CI471" t="str">
        <f>TEXT(MONTH(Table2[[#This Row],[Survey Date]]),"##")&amp;" - "&amp;TEXT(Table2[[#This Row],[Survey Date]],"MMMM")</f>
        <v>9 - September</v>
      </c>
      <c r="CJ471" t="str">
        <f>TEXT(Table2[[#This Row],[Survey Date]],"DD-MMMM")</f>
        <v>08-September</v>
      </c>
      <c r="CK471" t="str">
        <f>"WK "&amp;WEEKNUM(Table2[[#This Row],[Survey Date]],1)</f>
        <v>WK 36</v>
      </c>
      <c r="CL471" t="str">
        <f>VLOOKUP(Table2[[#This Row],[ATTUID]],Roster!C:F,4,FALSE)</f>
        <v>Super 5</v>
      </c>
      <c r="CM471" t="str">
        <f>VLOOKUP(Table2[[#This Row],[ATTUID]],Roster!C:J,8,FALSE)</f>
        <v>agent 108</v>
      </c>
      <c r="CN471" t="str">
        <f>VLOOKUP(Table2[[#This Row],[ATTUID]],Roster!C:X,22,FALSE)</f>
        <v>Wave 3</v>
      </c>
      <c r="CO471">
        <f>IF(Table2[[#This Row],[Request Resolved]]="Yes",1,0)</f>
        <v>0</v>
      </c>
      <c r="CP471">
        <f>IF(Table2[[#This Row],[Request Resolved]]="No",1,0)</f>
        <v>1</v>
      </c>
    </row>
    <row r="472" spans="1:94" x14ac:dyDescent="0.25">
      <c r="A472" s="35">
        <v>138206</v>
      </c>
      <c r="B472" s="12" t="s">
        <v>1297</v>
      </c>
      <c r="C472" s="12" t="s">
        <v>1297</v>
      </c>
      <c r="D472" s="12" t="s">
        <v>1297</v>
      </c>
      <c r="E472" t="s">
        <v>1213</v>
      </c>
      <c r="F472" t="s">
        <v>1379</v>
      </c>
      <c r="G472" s="35">
        <v>836502</v>
      </c>
      <c r="H472" t="s">
        <v>219</v>
      </c>
      <c r="I472" s="35">
        <v>251545</v>
      </c>
      <c r="J472" t="s">
        <v>219</v>
      </c>
      <c r="K472" s="14">
        <v>45177.390972222202</v>
      </c>
      <c r="L472" s="14">
        <v>45176.756944444402</v>
      </c>
      <c r="M472" s="15" t="s">
        <v>220</v>
      </c>
      <c r="N472" s="15" t="s">
        <v>229</v>
      </c>
      <c r="O472" s="15" t="s">
        <v>220</v>
      </c>
      <c r="P472" s="15" t="s">
        <v>221</v>
      </c>
      <c r="Q472" s="15" t="s">
        <v>219</v>
      </c>
      <c r="R472" s="15" t="s">
        <v>229</v>
      </c>
      <c r="S472" s="15" t="s">
        <v>316</v>
      </c>
      <c r="T472" s="15" t="s">
        <v>316</v>
      </c>
      <c r="U472" s="15" t="s">
        <v>219</v>
      </c>
      <c r="V472" t="s">
        <v>224</v>
      </c>
      <c r="W472" t="s">
        <v>263</v>
      </c>
      <c r="X472" t="s">
        <v>224</v>
      </c>
      <c r="Y472" t="s">
        <v>263</v>
      </c>
      <c r="Z472" t="s">
        <v>317</v>
      </c>
      <c r="AA472" t="s">
        <v>219</v>
      </c>
      <c r="AB472" t="s">
        <v>317</v>
      </c>
      <c r="AC472" t="s">
        <v>219</v>
      </c>
      <c r="AD472" s="12" t="s">
        <v>1297</v>
      </c>
      <c r="AE472" t="s">
        <v>227</v>
      </c>
      <c r="AF472" s="12" t="s">
        <v>1297</v>
      </c>
      <c r="AG472" t="s">
        <v>1703</v>
      </c>
      <c r="AH472" t="s">
        <v>228</v>
      </c>
      <c r="AI472" s="12" t="s">
        <v>1297</v>
      </c>
      <c r="AJ472" s="12" t="s">
        <v>1297</v>
      </c>
      <c r="AK472" s="12" t="s">
        <v>1297</v>
      </c>
      <c r="AL472" s="12" t="s">
        <v>1297</v>
      </c>
      <c r="AM472" s="12" t="s">
        <v>1297</v>
      </c>
      <c r="AN472" t="s">
        <v>219</v>
      </c>
      <c r="AO472" t="s">
        <v>219</v>
      </c>
      <c r="AP472" t="s">
        <v>229</v>
      </c>
      <c r="AQ472" t="s">
        <v>230</v>
      </c>
      <c r="AR472" t="s">
        <v>273</v>
      </c>
      <c r="AS472" t="s">
        <v>327</v>
      </c>
      <c r="AT472" t="s">
        <v>220</v>
      </c>
      <c r="AU472" t="s">
        <v>233</v>
      </c>
      <c r="AV472" t="s">
        <v>2162</v>
      </c>
      <c r="AW472" t="s">
        <v>219</v>
      </c>
      <c r="AX472" t="s">
        <v>1703</v>
      </c>
      <c r="AY472" t="s">
        <v>219</v>
      </c>
      <c r="AZ472" t="s">
        <v>219</v>
      </c>
      <c r="BA472" t="s">
        <v>219</v>
      </c>
      <c r="BB472" t="s">
        <v>219</v>
      </c>
      <c r="BC472" t="s">
        <v>234</v>
      </c>
      <c r="BD472" s="12" t="s">
        <v>1297</v>
      </c>
      <c r="BE472" t="s">
        <v>267</v>
      </c>
      <c r="BF472" t="s">
        <v>1297</v>
      </c>
      <c r="BG472" t="s">
        <v>1297</v>
      </c>
      <c r="BH472" t="s">
        <v>543</v>
      </c>
      <c r="BI472" t="s">
        <v>544</v>
      </c>
      <c r="BJ472" t="s">
        <v>329</v>
      </c>
      <c r="BK472" t="s">
        <v>1297</v>
      </c>
      <c r="BL472" t="s">
        <v>229</v>
      </c>
      <c r="BM472" t="s">
        <v>219</v>
      </c>
      <c r="BN472" t="s">
        <v>545</v>
      </c>
      <c r="BO472" t="s">
        <v>219</v>
      </c>
      <c r="BP472" t="s">
        <v>219</v>
      </c>
      <c r="BQ472" t="s">
        <v>1297</v>
      </c>
      <c r="BR472" t="s">
        <v>279</v>
      </c>
      <c r="BS472" t="s">
        <v>1703</v>
      </c>
      <c r="BT472" t="s">
        <v>1703</v>
      </c>
      <c r="BU472" t="s">
        <v>219</v>
      </c>
      <c r="BV472" t="s">
        <v>241</v>
      </c>
      <c r="BW472" t="s">
        <v>220</v>
      </c>
      <c r="BX472" t="s">
        <v>219</v>
      </c>
      <c r="BY472">
        <v>800460119354</v>
      </c>
      <c r="BZ472" t="s">
        <v>242</v>
      </c>
      <c r="CA472" t="s">
        <v>1703</v>
      </c>
      <c r="CB472" s="14">
        <v>45179.246162766198</v>
      </c>
      <c r="CC472" t="s">
        <v>1703</v>
      </c>
      <c r="CD472" t="s">
        <v>1703</v>
      </c>
      <c r="CE472">
        <f>IFERROR(VLOOKUP(Table2[[#This Row],[Overall Rep Satisfaction]],$CS$2:$CV$21,2,FALSE),"")</f>
        <v>0</v>
      </c>
      <c r="CF472">
        <f>IFERROR(VLOOKUP(Table2[[#This Row],[Overall Rep Satisfaction]],$CS$2:$CV$21,3,FALSE),"")</f>
        <v>0</v>
      </c>
      <c r="CG472">
        <f>IFERROR(VLOOKUP(Table2[[#This Row],[Overall Rep Satisfaction]],$CS$2:$CV$21,4,FALSE),"")</f>
        <v>1</v>
      </c>
      <c r="CH472">
        <f>IFERROR(SUM(Table2[[#This Row],[Promoter]:[Detractor]],),"")</f>
        <v>1</v>
      </c>
      <c r="CI472" t="str">
        <f>TEXT(MONTH(Table2[[#This Row],[Survey Date]]),"##")&amp;" - "&amp;TEXT(Table2[[#This Row],[Survey Date]],"MMMM")</f>
        <v>9 - September</v>
      </c>
      <c r="CJ472" t="str">
        <f>TEXT(Table2[[#This Row],[Survey Date]],"DD-MMMM")</f>
        <v>08-September</v>
      </c>
      <c r="CK472" t="str">
        <f>"WK "&amp;WEEKNUM(Table2[[#This Row],[Survey Date]],1)</f>
        <v>WK 36</v>
      </c>
      <c r="CL472" t="str">
        <f>VLOOKUP(Table2[[#This Row],[ATTUID]],Roster!C:F,4,FALSE)</f>
        <v>Super 5</v>
      </c>
      <c r="CM472" t="str">
        <f>VLOOKUP(Table2[[#This Row],[ATTUID]],Roster!C:J,8,FALSE)</f>
        <v>agent 82</v>
      </c>
      <c r="CN472" t="str">
        <f>VLOOKUP(Table2[[#This Row],[ATTUID]],Roster!C:X,22,FALSE)</f>
        <v>Wave 27</v>
      </c>
      <c r="CO472">
        <f>IF(Table2[[#This Row],[Request Resolved]]="Yes",1,0)</f>
        <v>0</v>
      </c>
      <c r="CP472">
        <f>IF(Table2[[#This Row],[Request Resolved]]="No",1,0)</f>
        <v>1</v>
      </c>
    </row>
    <row r="473" spans="1:94" x14ac:dyDescent="0.25">
      <c r="A473" s="35">
        <v>443206</v>
      </c>
      <c r="B473" s="12" t="s">
        <v>1297</v>
      </c>
      <c r="C473" s="12" t="s">
        <v>1297</v>
      </c>
      <c r="D473" s="12" t="s">
        <v>1297</v>
      </c>
      <c r="E473" t="s">
        <v>1177</v>
      </c>
      <c r="F473" t="s">
        <v>1342</v>
      </c>
      <c r="G473" s="35">
        <v>755678</v>
      </c>
      <c r="H473" t="s">
        <v>219</v>
      </c>
      <c r="I473" s="35">
        <v>644534</v>
      </c>
      <c r="J473" t="s">
        <v>219</v>
      </c>
      <c r="K473" s="14">
        <v>45177.393750000003</v>
      </c>
      <c r="L473" s="14">
        <v>45176.800000000003</v>
      </c>
      <c r="M473" s="15" t="s">
        <v>220</v>
      </c>
      <c r="N473" s="15" t="s">
        <v>229</v>
      </c>
      <c r="O473" s="15" t="s">
        <v>220</v>
      </c>
      <c r="P473" s="15" t="s">
        <v>221</v>
      </c>
      <c r="Q473" s="15" t="s">
        <v>921</v>
      </c>
      <c r="R473" s="15" t="s">
        <v>229</v>
      </c>
      <c r="S473" s="15" t="s">
        <v>221</v>
      </c>
      <c r="T473" s="15" t="s">
        <v>316</v>
      </c>
      <c r="U473" s="15" t="s">
        <v>219</v>
      </c>
      <c r="V473" t="s">
        <v>224</v>
      </c>
      <c r="W473" t="s">
        <v>254</v>
      </c>
      <c r="X473" t="s">
        <v>224</v>
      </c>
      <c r="Y473" t="s">
        <v>254</v>
      </c>
      <c r="Z473" t="s">
        <v>317</v>
      </c>
      <c r="AA473" t="s">
        <v>219</v>
      </c>
      <c r="AB473" t="s">
        <v>317</v>
      </c>
      <c r="AC473" t="s">
        <v>219</v>
      </c>
      <c r="AD473" s="12" t="s">
        <v>1297</v>
      </c>
      <c r="AE473" t="s">
        <v>227</v>
      </c>
      <c r="AF473" s="12" t="s">
        <v>1297</v>
      </c>
      <c r="AG473" t="s">
        <v>1703</v>
      </c>
      <c r="AH473" t="s">
        <v>228</v>
      </c>
      <c r="AI473" s="12" t="s">
        <v>1297</v>
      </c>
      <c r="AJ473" s="12" t="s">
        <v>1297</v>
      </c>
      <c r="AK473" s="12" t="s">
        <v>1297</v>
      </c>
      <c r="AL473" s="12" t="s">
        <v>1297</v>
      </c>
      <c r="AM473" s="12" t="s">
        <v>1297</v>
      </c>
      <c r="AN473" t="s">
        <v>219</v>
      </c>
      <c r="AO473" t="s">
        <v>219</v>
      </c>
      <c r="AP473" t="s">
        <v>229</v>
      </c>
      <c r="AQ473" t="s">
        <v>230</v>
      </c>
      <c r="AR473" t="s">
        <v>273</v>
      </c>
      <c r="AS473" t="s">
        <v>311</v>
      </c>
      <c r="AT473" t="s">
        <v>229</v>
      </c>
      <c r="AU473" t="s">
        <v>233</v>
      </c>
      <c r="AV473" t="s">
        <v>2163</v>
      </c>
      <c r="AW473" t="s">
        <v>219</v>
      </c>
      <c r="AX473" t="s">
        <v>1703</v>
      </c>
      <c r="AY473" t="s">
        <v>219</v>
      </c>
      <c r="AZ473" t="s">
        <v>219</v>
      </c>
      <c r="BA473" t="s">
        <v>219</v>
      </c>
      <c r="BB473" t="s">
        <v>286</v>
      </c>
      <c r="BC473" t="s">
        <v>234</v>
      </c>
      <c r="BD473" s="12" t="s">
        <v>1297</v>
      </c>
      <c r="BE473" t="s">
        <v>267</v>
      </c>
      <c r="BF473" t="s">
        <v>1297</v>
      </c>
      <c r="BG473" t="s">
        <v>1297</v>
      </c>
      <c r="BH473" t="s">
        <v>236</v>
      </c>
      <c r="BI473" t="s">
        <v>328</v>
      </c>
      <c r="BJ473" t="s">
        <v>277</v>
      </c>
      <c r="BK473" t="s">
        <v>1297</v>
      </c>
      <c r="BL473" t="s">
        <v>229</v>
      </c>
      <c r="BM473" t="s">
        <v>219</v>
      </c>
      <c r="BN473" t="s">
        <v>467</v>
      </c>
      <c r="BO473" t="s">
        <v>219</v>
      </c>
      <c r="BP473" t="s">
        <v>219</v>
      </c>
      <c r="BQ473" t="s">
        <v>1297</v>
      </c>
      <c r="BR473" t="s">
        <v>240</v>
      </c>
      <c r="BS473" t="s">
        <v>1703</v>
      </c>
      <c r="BT473" t="s">
        <v>1703</v>
      </c>
      <c r="BU473" t="s">
        <v>219</v>
      </c>
      <c r="BV473" t="s">
        <v>241</v>
      </c>
      <c r="BW473" t="s">
        <v>220</v>
      </c>
      <c r="BX473" t="s">
        <v>219</v>
      </c>
      <c r="BY473" t="s">
        <v>219</v>
      </c>
      <c r="BZ473" t="s">
        <v>242</v>
      </c>
      <c r="CA473" t="s">
        <v>1703</v>
      </c>
      <c r="CB473" s="14">
        <v>45178.247037847199</v>
      </c>
      <c r="CC473" t="s">
        <v>1703</v>
      </c>
      <c r="CD473" t="s">
        <v>1703</v>
      </c>
      <c r="CE473">
        <f>IFERROR(VLOOKUP(Table2[[#This Row],[Overall Rep Satisfaction]],$CS$2:$CV$21,2,FALSE),"")</f>
        <v>0</v>
      </c>
      <c r="CF473">
        <f>IFERROR(VLOOKUP(Table2[[#This Row],[Overall Rep Satisfaction]],$CS$2:$CV$21,3,FALSE),"")</f>
        <v>0</v>
      </c>
      <c r="CG473">
        <f>IFERROR(VLOOKUP(Table2[[#This Row],[Overall Rep Satisfaction]],$CS$2:$CV$21,4,FALSE),"")</f>
        <v>1</v>
      </c>
      <c r="CH473">
        <f>IFERROR(SUM(Table2[[#This Row],[Promoter]:[Detractor]],),"")</f>
        <v>1</v>
      </c>
      <c r="CI473" t="str">
        <f>TEXT(MONTH(Table2[[#This Row],[Survey Date]]),"##")&amp;" - "&amp;TEXT(Table2[[#This Row],[Survey Date]],"MMMM")</f>
        <v>9 - September</v>
      </c>
      <c r="CJ473" t="str">
        <f>TEXT(Table2[[#This Row],[Survey Date]],"DD-MMMM")</f>
        <v>08-September</v>
      </c>
      <c r="CK473" t="str">
        <f>"WK "&amp;WEEKNUM(Table2[[#This Row],[Survey Date]],1)</f>
        <v>WK 36</v>
      </c>
      <c r="CL473" t="str">
        <f>VLOOKUP(Table2[[#This Row],[ATTUID]],Roster!C:F,4,FALSE)</f>
        <v>Super 9</v>
      </c>
      <c r="CM473" t="str">
        <f>VLOOKUP(Table2[[#This Row],[ATTUID]],Roster!C:J,8,FALSE)</f>
        <v>agent 45</v>
      </c>
      <c r="CN473" t="str">
        <f>VLOOKUP(Table2[[#This Row],[ATTUID]],Roster!C:X,22,FALSE)</f>
        <v>Wave 22</v>
      </c>
      <c r="CO473">
        <f>IF(Table2[[#This Row],[Request Resolved]]="Yes",1,0)</f>
        <v>0</v>
      </c>
      <c r="CP473">
        <f>IF(Table2[[#This Row],[Request Resolved]]="No",1,0)</f>
        <v>1</v>
      </c>
    </row>
    <row r="474" spans="1:94" x14ac:dyDescent="0.25">
      <c r="A474" s="35">
        <v>86206</v>
      </c>
      <c r="B474" s="12" t="s">
        <v>1297</v>
      </c>
      <c r="C474" s="12" t="s">
        <v>1297</v>
      </c>
      <c r="D474" s="12" t="s">
        <v>1297</v>
      </c>
      <c r="E474" t="s">
        <v>1154</v>
      </c>
      <c r="F474" t="s">
        <v>1319</v>
      </c>
      <c r="G474" s="35">
        <v>832865</v>
      </c>
      <c r="H474" t="s">
        <v>219</v>
      </c>
      <c r="I474" s="35">
        <v>812545</v>
      </c>
      <c r="J474" t="s">
        <v>219</v>
      </c>
      <c r="K474" s="14">
        <v>45177.393750000003</v>
      </c>
      <c r="L474" s="14">
        <v>45176.782638888901</v>
      </c>
      <c r="M474" s="15" t="s">
        <v>220</v>
      </c>
      <c r="N474" s="15" t="s">
        <v>220</v>
      </c>
      <c r="O474" s="15" t="s">
        <v>220</v>
      </c>
      <c r="P474" s="15" t="s">
        <v>223</v>
      </c>
      <c r="Q474" s="15" t="s">
        <v>219</v>
      </c>
      <c r="R474" s="15" t="s">
        <v>219</v>
      </c>
      <c r="S474" s="15" t="s">
        <v>223</v>
      </c>
      <c r="T474" s="15" t="s">
        <v>221</v>
      </c>
      <c r="U474" s="15" t="s">
        <v>219</v>
      </c>
      <c r="V474" t="s">
        <v>265</v>
      </c>
      <c r="W474" t="s">
        <v>225</v>
      </c>
      <c r="X474" t="s">
        <v>265</v>
      </c>
      <c r="Y474" t="s">
        <v>225</v>
      </c>
      <c r="Z474" t="s">
        <v>226</v>
      </c>
      <c r="AA474" t="s">
        <v>219</v>
      </c>
      <c r="AB474" t="s">
        <v>226</v>
      </c>
      <c r="AC474" t="s">
        <v>219</v>
      </c>
      <c r="AD474" s="12" t="s">
        <v>1297</v>
      </c>
      <c r="AE474" t="s">
        <v>227</v>
      </c>
      <c r="AF474" s="12" t="s">
        <v>1297</v>
      </c>
      <c r="AG474" t="s">
        <v>1703</v>
      </c>
      <c r="AH474" t="s">
        <v>228</v>
      </c>
      <c r="AI474" s="12" t="s">
        <v>1297</v>
      </c>
      <c r="AJ474" s="12" t="s">
        <v>1297</v>
      </c>
      <c r="AK474" s="12" t="s">
        <v>1297</v>
      </c>
      <c r="AL474" s="12" t="s">
        <v>1297</v>
      </c>
      <c r="AM474" s="12" t="s">
        <v>1297</v>
      </c>
      <c r="AN474" t="s">
        <v>219</v>
      </c>
      <c r="AO474" t="s">
        <v>219</v>
      </c>
      <c r="AP474" t="s">
        <v>229</v>
      </c>
      <c r="AQ474" t="s">
        <v>230</v>
      </c>
      <c r="AR474" t="s">
        <v>273</v>
      </c>
      <c r="AS474" t="s">
        <v>709</v>
      </c>
      <c r="AT474" t="s">
        <v>220</v>
      </c>
      <c r="AU474" t="s">
        <v>233</v>
      </c>
      <c r="AV474" t="s">
        <v>2164</v>
      </c>
      <c r="AW474" t="s">
        <v>219</v>
      </c>
      <c r="AX474" t="s">
        <v>1703</v>
      </c>
      <c r="AY474" t="s">
        <v>219</v>
      </c>
      <c r="AZ474" t="s">
        <v>219</v>
      </c>
      <c r="BA474" t="s">
        <v>219</v>
      </c>
      <c r="BB474" t="s">
        <v>219</v>
      </c>
      <c r="BC474" t="s">
        <v>234</v>
      </c>
      <c r="BD474" s="12" t="s">
        <v>1297</v>
      </c>
      <c r="BE474" t="s">
        <v>235</v>
      </c>
      <c r="BF474" t="s">
        <v>1297</v>
      </c>
      <c r="BG474" t="s">
        <v>1297</v>
      </c>
      <c r="BH474" t="s">
        <v>312</v>
      </c>
      <c r="BI474" t="s">
        <v>339</v>
      </c>
      <c r="BJ474" t="s">
        <v>329</v>
      </c>
      <c r="BK474" t="s">
        <v>1297</v>
      </c>
      <c r="BL474" t="s">
        <v>229</v>
      </c>
      <c r="BM474" t="s">
        <v>219</v>
      </c>
      <c r="BN474" t="s">
        <v>336</v>
      </c>
      <c r="BO474" t="s">
        <v>219</v>
      </c>
      <c r="BP474" t="s">
        <v>219</v>
      </c>
      <c r="BQ474" t="s">
        <v>1297</v>
      </c>
      <c r="BR474" t="s">
        <v>240</v>
      </c>
      <c r="BS474" t="s">
        <v>1703</v>
      </c>
      <c r="BT474" t="s">
        <v>1703</v>
      </c>
      <c r="BU474" t="s">
        <v>219</v>
      </c>
      <c r="BV474" t="s">
        <v>241</v>
      </c>
      <c r="BW474" t="s">
        <v>220</v>
      </c>
      <c r="BX474" t="s">
        <v>219</v>
      </c>
      <c r="BY474">
        <v>801175695856</v>
      </c>
      <c r="BZ474" t="s">
        <v>242</v>
      </c>
      <c r="CA474" t="s">
        <v>1703</v>
      </c>
      <c r="CB474" s="14">
        <v>45179.246162766198</v>
      </c>
      <c r="CC474" t="s">
        <v>1703</v>
      </c>
      <c r="CD474" t="s">
        <v>1703</v>
      </c>
      <c r="CE474">
        <f>IFERROR(VLOOKUP(Table2[[#This Row],[Overall Rep Satisfaction]],$CS$2:$CV$21,2,FALSE),"")</f>
        <v>1</v>
      </c>
      <c r="CF474">
        <f>IFERROR(VLOOKUP(Table2[[#This Row],[Overall Rep Satisfaction]],$CS$2:$CV$21,3,FALSE),"")</f>
        <v>0</v>
      </c>
      <c r="CG474">
        <f>IFERROR(VLOOKUP(Table2[[#This Row],[Overall Rep Satisfaction]],$CS$2:$CV$21,4,FALSE),"")</f>
        <v>0</v>
      </c>
      <c r="CH474">
        <f>IFERROR(SUM(Table2[[#This Row],[Promoter]:[Detractor]],),"")</f>
        <v>1</v>
      </c>
      <c r="CI474" t="str">
        <f>TEXT(MONTH(Table2[[#This Row],[Survey Date]]),"##")&amp;" - "&amp;TEXT(Table2[[#This Row],[Survey Date]],"MMMM")</f>
        <v>9 - September</v>
      </c>
      <c r="CJ474" t="str">
        <f>TEXT(Table2[[#This Row],[Survey Date]],"DD-MMMM")</f>
        <v>08-September</v>
      </c>
      <c r="CK474" t="str">
        <f>"WK "&amp;WEEKNUM(Table2[[#This Row],[Survey Date]],1)</f>
        <v>WK 36</v>
      </c>
      <c r="CL474" t="str">
        <f>VLOOKUP(Table2[[#This Row],[ATTUID]],Roster!C:F,4,FALSE)</f>
        <v>Super 9</v>
      </c>
      <c r="CM474" t="str">
        <f>VLOOKUP(Table2[[#This Row],[ATTUID]],Roster!C:J,8,FALSE)</f>
        <v>agent 22</v>
      </c>
      <c r="CN474" t="str">
        <f>VLOOKUP(Table2[[#This Row],[ATTUID]],Roster!C:X,22,FALSE)</f>
        <v>Wave 16</v>
      </c>
      <c r="CO474">
        <f>IF(Table2[[#This Row],[Request Resolved]]="Yes",1,0)</f>
        <v>1</v>
      </c>
      <c r="CP474">
        <f>IF(Table2[[#This Row],[Request Resolved]]="No",1,0)</f>
        <v>0</v>
      </c>
    </row>
    <row r="475" spans="1:94" x14ac:dyDescent="0.25">
      <c r="A475" s="35">
        <v>413206</v>
      </c>
      <c r="B475" s="12" t="s">
        <v>1297</v>
      </c>
      <c r="C475" s="12" t="s">
        <v>1297</v>
      </c>
      <c r="D475" s="12" t="s">
        <v>1297</v>
      </c>
      <c r="E475" t="s">
        <v>1247</v>
      </c>
      <c r="F475" t="s">
        <v>1416</v>
      </c>
      <c r="G475" s="35">
        <v>838616</v>
      </c>
      <c r="H475" t="s">
        <v>219</v>
      </c>
      <c r="I475" s="35">
        <v>956188</v>
      </c>
      <c r="J475" t="s">
        <v>219</v>
      </c>
      <c r="K475" s="14">
        <v>45177.403472222199</v>
      </c>
      <c r="L475" s="14">
        <v>45176.653472222199</v>
      </c>
      <c r="M475" s="15" t="s">
        <v>220</v>
      </c>
      <c r="N475" s="15" t="s">
        <v>220</v>
      </c>
      <c r="O475" s="15" t="s">
        <v>220</v>
      </c>
      <c r="P475" s="15" t="s">
        <v>223</v>
      </c>
      <c r="Q475" s="15" t="s">
        <v>922</v>
      </c>
      <c r="R475" s="15" t="s">
        <v>219</v>
      </c>
      <c r="S475" s="15" t="s">
        <v>223</v>
      </c>
      <c r="T475" s="15" t="s">
        <v>221</v>
      </c>
      <c r="U475" s="15" t="s">
        <v>219</v>
      </c>
      <c r="V475" t="s">
        <v>265</v>
      </c>
      <c r="W475" t="s">
        <v>225</v>
      </c>
      <c r="X475" t="s">
        <v>265</v>
      </c>
      <c r="Y475" t="s">
        <v>225</v>
      </c>
      <c r="Z475" t="s">
        <v>226</v>
      </c>
      <c r="AA475" t="s">
        <v>219</v>
      </c>
      <c r="AB475" t="s">
        <v>226</v>
      </c>
      <c r="AC475" t="s">
        <v>219</v>
      </c>
      <c r="AD475" s="12" t="s">
        <v>1297</v>
      </c>
      <c r="AE475" t="s">
        <v>227</v>
      </c>
      <c r="AF475" s="12" t="s">
        <v>1297</v>
      </c>
      <c r="AG475" t="s">
        <v>1703</v>
      </c>
      <c r="AH475" t="s">
        <v>228</v>
      </c>
      <c r="AI475" s="12" t="s">
        <v>1297</v>
      </c>
      <c r="AJ475" s="12" t="s">
        <v>1297</v>
      </c>
      <c r="AK475" s="12" t="s">
        <v>1297</v>
      </c>
      <c r="AL475" s="12" t="s">
        <v>1297</v>
      </c>
      <c r="AM475" s="12" t="s">
        <v>1297</v>
      </c>
      <c r="AN475" t="s">
        <v>219</v>
      </c>
      <c r="AO475" t="s">
        <v>219</v>
      </c>
      <c r="AP475" t="s">
        <v>229</v>
      </c>
      <c r="AQ475" t="s">
        <v>230</v>
      </c>
      <c r="AR475" t="s">
        <v>281</v>
      </c>
      <c r="AS475" t="s">
        <v>505</v>
      </c>
      <c r="AT475" t="s">
        <v>229</v>
      </c>
      <c r="AU475" t="s">
        <v>233</v>
      </c>
      <c r="AV475" t="s">
        <v>2165</v>
      </c>
      <c r="AW475" t="s">
        <v>2367</v>
      </c>
      <c r="AX475" t="s">
        <v>1703</v>
      </c>
      <c r="AY475" t="s">
        <v>219</v>
      </c>
      <c r="AZ475" t="s">
        <v>219</v>
      </c>
      <c r="BA475" t="s">
        <v>219</v>
      </c>
      <c r="BB475" t="s">
        <v>219</v>
      </c>
      <c r="BC475" t="s">
        <v>234</v>
      </c>
      <c r="BD475" s="12" t="s">
        <v>1297</v>
      </c>
      <c r="BE475" t="s">
        <v>235</v>
      </c>
      <c r="BF475" t="s">
        <v>1297</v>
      </c>
      <c r="BG475" t="s">
        <v>1297</v>
      </c>
      <c r="BH475" t="s">
        <v>543</v>
      </c>
      <c r="BI475" t="s">
        <v>607</v>
      </c>
      <c r="BJ475" t="s">
        <v>302</v>
      </c>
      <c r="BK475" t="s">
        <v>1297</v>
      </c>
      <c r="BL475" t="s">
        <v>220</v>
      </c>
      <c r="BM475" t="s">
        <v>219</v>
      </c>
      <c r="BN475" t="s">
        <v>608</v>
      </c>
      <c r="BO475" t="s">
        <v>219</v>
      </c>
      <c r="BP475" t="s">
        <v>219</v>
      </c>
      <c r="BQ475" t="s">
        <v>1297</v>
      </c>
      <c r="BR475" t="s">
        <v>296</v>
      </c>
      <c r="BS475" t="s">
        <v>1703</v>
      </c>
      <c r="BT475" t="s">
        <v>1703</v>
      </c>
      <c r="BU475" t="s">
        <v>219</v>
      </c>
      <c r="BV475" t="s">
        <v>241</v>
      </c>
      <c r="BW475" t="s">
        <v>220</v>
      </c>
      <c r="BX475" t="s">
        <v>219</v>
      </c>
      <c r="BY475">
        <v>790681198956</v>
      </c>
      <c r="BZ475" t="s">
        <v>242</v>
      </c>
      <c r="CA475" t="s">
        <v>1703</v>
      </c>
      <c r="CB475" s="14">
        <v>45178.247037847199</v>
      </c>
      <c r="CC475" t="s">
        <v>1703</v>
      </c>
      <c r="CD475" t="s">
        <v>1703</v>
      </c>
      <c r="CE475">
        <f>IFERROR(VLOOKUP(Table2[[#This Row],[Overall Rep Satisfaction]],$CS$2:$CV$21,2,FALSE),"")</f>
        <v>1</v>
      </c>
      <c r="CF475">
        <f>IFERROR(VLOOKUP(Table2[[#This Row],[Overall Rep Satisfaction]],$CS$2:$CV$21,3,FALSE),"")</f>
        <v>0</v>
      </c>
      <c r="CG475">
        <f>IFERROR(VLOOKUP(Table2[[#This Row],[Overall Rep Satisfaction]],$CS$2:$CV$21,4,FALSE),"")</f>
        <v>0</v>
      </c>
      <c r="CH475">
        <f>IFERROR(SUM(Table2[[#This Row],[Promoter]:[Detractor]],),"")</f>
        <v>1</v>
      </c>
      <c r="CI475" t="str">
        <f>TEXT(MONTH(Table2[[#This Row],[Survey Date]]),"##")&amp;" - "&amp;TEXT(Table2[[#This Row],[Survey Date]],"MMMM")</f>
        <v>9 - September</v>
      </c>
      <c r="CJ475" t="str">
        <f>TEXT(Table2[[#This Row],[Survey Date]],"DD-MMMM")</f>
        <v>08-September</v>
      </c>
      <c r="CK475" t="str">
        <f>"WK "&amp;WEEKNUM(Table2[[#This Row],[Survey Date]],1)</f>
        <v>WK 36</v>
      </c>
      <c r="CL475" t="str">
        <f>VLOOKUP(Table2[[#This Row],[ATTUID]],Roster!C:F,4,FALSE)</f>
        <v>Super 12</v>
      </c>
      <c r="CM475" t="str">
        <f>VLOOKUP(Table2[[#This Row],[ATTUID]],Roster!C:J,8,FALSE)</f>
        <v>agent 119</v>
      </c>
      <c r="CN475" t="str">
        <f>VLOOKUP(Table2[[#This Row],[ATTUID]],Roster!C:X,22,FALSE)</f>
        <v>Wave 30</v>
      </c>
      <c r="CO475">
        <f>IF(Table2[[#This Row],[Request Resolved]]="Yes",1,0)</f>
        <v>1</v>
      </c>
      <c r="CP475">
        <f>IF(Table2[[#This Row],[Request Resolved]]="No",1,0)</f>
        <v>0</v>
      </c>
    </row>
    <row r="476" spans="1:94" x14ac:dyDescent="0.25">
      <c r="A476" s="35">
        <v>440206</v>
      </c>
      <c r="B476" s="12" t="s">
        <v>1297</v>
      </c>
      <c r="C476" s="12" t="s">
        <v>1297</v>
      </c>
      <c r="D476" s="12" t="s">
        <v>1297</v>
      </c>
      <c r="E476" t="s">
        <v>1257</v>
      </c>
      <c r="F476" t="s">
        <v>1427</v>
      </c>
      <c r="G476" s="35">
        <v>189404</v>
      </c>
      <c r="H476" t="s">
        <v>219</v>
      </c>
      <c r="I476" s="35">
        <v>697534</v>
      </c>
      <c r="J476" t="s">
        <v>219</v>
      </c>
      <c r="K476" s="14">
        <v>45177.404166666704</v>
      </c>
      <c r="L476" s="14">
        <v>45176.614583333299</v>
      </c>
      <c r="M476" s="15" t="s">
        <v>220</v>
      </c>
      <c r="N476" s="15" t="s">
        <v>220</v>
      </c>
      <c r="O476" s="15" t="s">
        <v>220</v>
      </c>
      <c r="P476" s="15" t="s">
        <v>223</v>
      </c>
      <c r="Q476" s="15" t="s">
        <v>923</v>
      </c>
      <c r="R476" s="15" t="s">
        <v>219</v>
      </c>
      <c r="S476" s="15" t="s">
        <v>223</v>
      </c>
      <c r="T476" s="15" t="s">
        <v>221</v>
      </c>
      <c r="U476" s="15" t="s">
        <v>219</v>
      </c>
      <c r="V476" t="s">
        <v>265</v>
      </c>
      <c r="W476" t="s">
        <v>225</v>
      </c>
      <c r="X476" t="s">
        <v>265</v>
      </c>
      <c r="Y476" t="s">
        <v>225</v>
      </c>
      <c r="Z476" t="s">
        <v>226</v>
      </c>
      <c r="AA476" t="s">
        <v>219</v>
      </c>
      <c r="AB476" t="s">
        <v>226</v>
      </c>
      <c r="AC476" t="s">
        <v>219</v>
      </c>
      <c r="AD476" s="12" t="s">
        <v>1297</v>
      </c>
      <c r="AE476" t="s">
        <v>227</v>
      </c>
      <c r="AF476" s="12" t="s">
        <v>1297</v>
      </c>
      <c r="AG476" t="s">
        <v>1703</v>
      </c>
      <c r="AH476" t="s">
        <v>228</v>
      </c>
      <c r="AI476" s="12" t="s">
        <v>1297</v>
      </c>
      <c r="AJ476" s="12" t="s">
        <v>1297</v>
      </c>
      <c r="AK476" s="12" t="s">
        <v>1297</v>
      </c>
      <c r="AL476" s="12" t="s">
        <v>1297</v>
      </c>
      <c r="AM476" s="12" t="s">
        <v>1297</v>
      </c>
      <c r="AN476" t="s">
        <v>219</v>
      </c>
      <c r="AO476" t="s">
        <v>219</v>
      </c>
      <c r="AP476" t="s">
        <v>229</v>
      </c>
      <c r="AQ476" t="s">
        <v>230</v>
      </c>
      <c r="AR476" t="s">
        <v>273</v>
      </c>
      <c r="AS476" t="s">
        <v>311</v>
      </c>
      <c r="AT476" t="s">
        <v>220</v>
      </c>
      <c r="AU476" t="s">
        <v>233</v>
      </c>
      <c r="AV476" t="s">
        <v>2166</v>
      </c>
      <c r="AW476" t="s">
        <v>219</v>
      </c>
      <c r="AX476" t="s">
        <v>1703</v>
      </c>
      <c r="AY476" t="s">
        <v>219</v>
      </c>
      <c r="AZ476" t="s">
        <v>219</v>
      </c>
      <c r="BA476" t="s">
        <v>219</v>
      </c>
      <c r="BB476" t="s">
        <v>219</v>
      </c>
      <c r="BC476" t="s">
        <v>234</v>
      </c>
      <c r="BD476" s="12" t="s">
        <v>1297</v>
      </c>
      <c r="BE476" t="s">
        <v>267</v>
      </c>
      <c r="BF476" t="s">
        <v>1297</v>
      </c>
      <c r="BG476" t="s">
        <v>1297</v>
      </c>
      <c r="BH476" t="s">
        <v>305</v>
      </c>
      <c r="BI476" t="s">
        <v>365</v>
      </c>
      <c r="BJ476" t="s">
        <v>277</v>
      </c>
      <c r="BK476" t="s">
        <v>1297</v>
      </c>
      <c r="BL476" t="s">
        <v>229</v>
      </c>
      <c r="BM476" t="s">
        <v>219</v>
      </c>
      <c r="BN476" t="s">
        <v>366</v>
      </c>
      <c r="BO476" t="s">
        <v>219</v>
      </c>
      <c r="BP476" t="s">
        <v>219</v>
      </c>
      <c r="BQ476" t="s">
        <v>1297</v>
      </c>
      <c r="BR476" t="s">
        <v>253</v>
      </c>
      <c r="BS476" t="s">
        <v>1703</v>
      </c>
      <c r="BT476" t="s">
        <v>1703</v>
      </c>
      <c r="BU476" t="s">
        <v>219</v>
      </c>
      <c r="BV476" t="s">
        <v>241</v>
      </c>
      <c r="BW476" t="s">
        <v>220</v>
      </c>
      <c r="BX476" t="s">
        <v>219</v>
      </c>
      <c r="BY476">
        <v>801183354632</v>
      </c>
      <c r="BZ476" t="s">
        <v>242</v>
      </c>
      <c r="CA476" t="s">
        <v>1703</v>
      </c>
      <c r="CB476" s="14">
        <v>45178.247037847199</v>
      </c>
      <c r="CC476" t="s">
        <v>1703</v>
      </c>
      <c r="CD476" t="s">
        <v>1703</v>
      </c>
      <c r="CE476">
        <f>IFERROR(VLOOKUP(Table2[[#This Row],[Overall Rep Satisfaction]],$CS$2:$CV$21,2,FALSE),"")</f>
        <v>1</v>
      </c>
      <c r="CF476">
        <f>IFERROR(VLOOKUP(Table2[[#This Row],[Overall Rep Satisfaction]],$CS$2:$CV$21,3,FALSE),"")</f>
        <v>0</v>
      </c>
      <c r="CG476">
        <f>IFERROR(VLOOKUP(Table2[[#This Row],[Overall Rep Satisfaction]],$CS$2:$CV$21,4,FALSE),"")</f>
        <v>0</v>
      </c>
      <c r="CH476">
        <f>IFERROR(SUM(Table2[[#This Row],[Promoter]:[Detractor]],),"")</f>
        <v>1</v>
      </c>
      <c r="CI476" t="str">
        <f>TEXT(MONTH(Table2[[#This Row],[Survey Date]]),"##")&amp;" - "&amp;TEXT(Table2[[#This Row],[Survey Date]],"MMMM")</f>
        <v>9 - September</v>
      </c>
      <c r="CJ476" t="str">
        <f>TEXT(Table2[[#This Row],[Survey Date]],"DD-MMMM")</f>
        <v>08-September</v>
      </c>
      <c r="CK476" t="str">
        <f>"WK "&amp;WEEKNUM(Table2[[#This Row],[Survey Date]],1)</f>
        <v>WK 36</v>
      </c>
      <c r="CL476" t="str">
        <f>VLOOKUP(Table2[[#This Row],[ATTUID]],Roster!C:F,4,FALSE)</f>
        <v>Super 9</v>
      </c>
      <c r="CM476" t="str">
        <f>VLOOKUP(Table2[[#This Row],[ATTUID]],Roster!C:J,8,FALSE)</f>
        <v>agent 130</v>
      </c>
      <c r="CN476" t="str">
        <f>VLOOKUP(Table2[[#This Row],[ATTUID]],Roster!C:X,22,FALSE)</f>
        <v>Wave 31</v>
      </c>
      <c r="CO476">
        <f>IF(Table2[[#This Row],[Request Resolved]]="Yes",1,0)</f>
        <v>1</v>
      </c>
      <c r="CP476">
        <f>IF(Table2[[#This Row],[Request Resolved]]="No",1,0)</f>
        <v>0</v>
      </c>
    </row>
    <row r="477" spans="1:94" x14ac:dyDescent="0.25">
      <c r="A477" s="35">
        <v>172206</v>
      </c>
      <c r="B477" s="12" t="s">
        <v>1297</v>
      </c>
      <c r="C477" s="12" t="s">
        <v>1297</v>
      </c>
      <c r="D477" s="12" t="s">
        <v>1297</v>
      </c>
      <c r="E477" t="s">
        <v>1159</v>
      </c>
      <c r="F477" t="s">
        <v>1324</v>
      </c>
      <c r="G477" s="35">
        <v>969802</v>
      </c>
      <c r="H477" t="s">
        <v>219</v>
      </c>
      <c r="I477" s="35">
        <v>64155</v>
      </c>
      <c r="J477" t="s">
        <v>219</v>
      </c>
      <c r="K477" s="14">
        <v>45177.404861111099</v>
      </c>
      <c r="L477" s="14">
        <v>45176.534722222197</v>
      </c>
      <c r="M477" s="15" t="s">
        <v>220</v>
      </c>
      <c r="N477" s="15" t="s">
        <v>220</v>
      </c>
      <c r="O477" s="15" t="s">
        <v>220</v>
      </c>
      <c r="P477" s="15" t="s">
        <v>334</v>
      </c>
      <c r="Q477" s="15" t="s">
        <v>219</v>
      </c>
      <c r="R477" s="15" t="s">
        <v>219</v>
      </c>
      <c r="S477" s="15" t="s">
        <v>291</v>
      </c>
      <c r="T477" s="15" t="s">
        <v>221</v>
      </c>
      <c r="U477" s="15" t="s">
        <v>219</v>
      </c>
      <c r="V477" t="s">
        <v>309</v>
      </c>
      <c r="W477" t="s">
        <v>293</v>
      </c>
      <c r="X477" t="s">
        <v>309</v>
      </c>
      <c r="Y477" t="s">
        <v>293</v>
      </c>
      <c r="Z477" t="s">
        <v>226</v>
      </c>
      <c r="AA477" t="s">
        <v>219</v>
      </c>
      <c r="AB477" t="s">
        <v>226</v>
      </c>
      <c r="AC477" t="s">
        <v>219</v>
      </c>
      <c r="AD477" s="12" t="s">
        <v>1297</v>
      </c>
      <c r="AE477" t="s">
        <v>227</v>
      </c>
      <c r="AF477" s="12" t="s">
        <v>1297</v>
      </c>
      <c r="AG477" t="s">
        <v>1703</v>
      </c>
      <c r="AH477" t="s">
        <v>228</v>
      </c>
      <c r="AI477" s="12" t="s">
        <v>1297</v>
      </c>
      <c r="AJ477" s="12" t="s">
        <v>1297</v>
      </c>
      <c r="AK477" s="12" t="s">
        <v>1297</v>
      </c>
      <c r="AL477" s="12" t="s">
        <v>1297</v>
      </c>
      <c r="AM477" s="12" t="s">
        <v>1297</v>
      </c>
      <c r="AN477" t="s">
        <v>219</v>
      </c>
      <c r="AO477" t="s">
        <v>219</v>
      </c>
      <c r="AP477" t="s">
        <v>229</v>
      </c>
      <c r="AQ477" t="s">
        <v>230</v>
      </c>
      <c r="AR477" t="s">
        <v>247</v>
      </c>
      <c r="AS477" t="s">
        <v>498</v>
      </c>
      <c r="AT477" t="s">
        <v>220</v>
      </c>
      <c r="AU477" t="s">
        <v>233</v>
      </c>
      <c r="AV477" t="s">
        <v>2167</v>
      </c>
      <c r="AW477" t="s">
        <v>2368</v>
      </c>
      <c r="AX477" t="s">
        <v>1703</v>
      </c>
      <c r="AY477" t="s">
        <v>219</v>
      </c>
      <c r="AZ477" t="s">
        <v>219</v>
      </c>
      <c r="BA477" t="s">
        <v>219</v>
      </c>
      <c r="BB477" t="s">
        <v>219</v>
      </c>
      <c r="BC477" t="s">
        <v>234</v>
      </c>
      <c r="BD477" s="12" t="s">
        <v>1297</v>
      </c>
      <c r="BE477" t="s">
        <v>304</v>
      </c>
      <c r="BF477" t="s">
        <v>1297</v>
      </c>
      <c r="BG477" t="s">
        <v>1297</v>
      </c>
      <c r="BH477" t="s">
        <v>236</v>
      </c>
      <c r="BI477" t="s">
        <v>386</v>
      </c>
      <c r="BJ477" t="s">
        <v>251</v>
      </c>
      <c r="BK477" t="s">
        <v>1297</v>
      </c>
      <c r="BL477" t="s">
        <v>229</v>
      </c>
      <c r="BM477" t="s">
        <v>219</v>
      </c>
      <c r="BN477" t="s">
        <v>252</v>
      </c>
      <c r="BO477" t="s">
        <v>219</v>
      </c>
      <c r="BP477" t="s">
        <v>219</v>
      </c>
      <c r="BQ477" t="s">
        <v>1297</v>
      </c>
      <c r="BR477" t="s">
        <v>240</v>
      </c>
      <c r="BS477" t="s">
        <v>1703</v>
      </c>
      <c r="BT477" t="s">
        <v>1703</v>
      </c>
      <c r="BU477" t="s">
        <v>219</v>
      </c>
      <c r="BV477" t="s">
        <v>241</v>
      </c>
      <c r="BW477" t="s">
        <v>220</v>
      </c>
      <c r="BX477" t="s">
        <v>219</v>
      </c>
      <c r="BY477">
        <v>790513651029</v>
      </c>
      <c r="BZ477" t="s">
        <v>242</v>
      </c>
      <c r="CA477" t="s">
        <v>1703</v>
      </c>
      <c r="CB477" s="14">
        <v>45179.246162766198</v>
      </c>
      <c r="CC477" t="s">
        <v>1703</v>
      </c>
      <c r="CD477" t="s">
        <v>1703</v>
      </c>
      <c r="CE477">
        <f>IFERROR(VLOOKUP(Table2[[#This Row],[Overall Rep Satisfaction]],$CS$2:$CV$21,2,FALSE),"")</f>
        <v>1</v>
      </c>
      <c r="CF477">
        <f>IFERROR(VLOOKUP(Table2[[#This Row],[Overall Rep Satisfaction]],$CS$2:$CV$21,3,FALSE),"")</f>
        <v>0</v>
      </c>
      <c r="CG477">
        <f>IFERROR(VLOOKUP(Table2[[#This Row],[Overall Rep Satisfaction]],$CS$2:$CV$21,4,FALSE),"")</f>
        <v>0</v>
      </c>
      <c r="CH477">
        <f>IFERROR(SUM(Table2[[#This Row],[Promoter]:[Detractor]],),"")</f>
        <v>1</v>
      </c>
      <c r="CI477" t="str">
        <f>TEXT(MONTH(Table2[[#This Row],[Survey Date]]),"##")&amp;" - "&amp;TEXT(Table2[[#This Row],[Survey Date]],"MMMM")</f>
        <v>9 - September</v>
      </c>
      <c r="CJ477" t="str">
        <f>TEXT(Table2[[#This Row],[Survey Date]],"DD-MMMM")</f>
        <v>08-September</v>
      </c>
      <c r="CK477" t="str">
        <f>"WK "&amp;WEEKNUM(Table2[[#This Row],[Survey Date]],1)</f>
        <v>WK 36</v>
      </c>
      <c r="CL477" t="str">
        <f>VLOOKUP(Table2[[#This Row],[ATTUID]],Roster!C:F,4,FALSE)</f>
        <v>Super 9</v>
      </c>
      <c r="CM477" t="str">
        <f>VLOOKUP(Table2[[#This Row],[ATTUID]],Roster!C:J,8,FALSE)</f>
        <v>agent 27</v>
      </c>
      <c r="CN477" t="str">
        <f>VLOOKUP(Table2[[#This Row],[ATTUID]],Roster!C:X,22,FALSE)</f>
        <v>Wave 17</v>
      </c>
      <c r="CO477">
        <f>IF(Table2[[#This Row],[Request Resolved]]="Yes",1,0)</f>
        <v>1</v>
      </c>
      <c r="CP477">
        <f>IF(Table2[[#This Row],[Request Resolved]]="No",1,0)</f>
        <v>0</v>
      </c>
    </row>
    <row r="478" spans="1:94" x14ac:dyDescent="0.25">
      <c r="A478" s="35">
        <v>270206</v>
      </c>
      <c r="B478" s="12" t="s">
        <v>1297</v>
      </c>
      <c r="C478" s="12" t="s">
        <v>1297</v>
      </c>
      <c r="D478" s="12" t="s">
        <v>1297</v>
      </c>
      <c r="E478" t="s">
        <v>1209</v>
      </c>
      <c r="F478" t="s">
        <v>1375</v>
      </c>
      <c r="G478" s="35">
        <v>783978</v>
      </c>
      <c r="H478" t="s">
        <v>219</v>
      </c>
      <c r="I478" s="35">
        <v>497155</v>
      </c>
      <c r="J478" t="s">
        <v>219</v>
      </c>
      <c r="K478" s="14">
        <v>45177.409027777801</v>
      </c>
      <c r="L478" s="14">
        <v>45176.422916666699</v>
      </c>
      <c r="M478" s="15" t="s">
        <v>220</v>
      </c>
      <c r="N478" s="15" t="s">
        <v>229</v>
      </c>
      <c r="O478" s="15" t="s">
        <v>220</v>
      </c>
      <c r="P478" s="15" t="s">
        <v>392</v>
      </c>
      <c r="Q478" s="15" t="s">
        <v>924</v>
      </c>
      <c r="R478" s="15" t="s">
        <v>219</v>
      </c>
      <c r="S478" s="15" t="s">
        <v>244</v>
      </c>
      <c r="T478" s="15" t="s">
        <v>316</v>
      </c>
      <c r="U478" s="15" t="s">
        <v>219</v>
      </c>
      <c r="V478" t="s">
        <v>290</v>
      </c>
      <c r="W478" t="s">
        <v>246</v>
      </c>
      <c r="X478" t="s">
        <v>290</v>
      </c>
      <c r="Y478" t="s">
        <v>246</v>
      </c>
      <c r="Z478" t="s">
        <v>317</v>
      </c>
      <c r="AA478" t="s">
        <v>219</v>
      </c>
      <c r="AB478" t="s">
        <v>317</v>
      </c>
      <c r="AC478" t="s">
        <v>219</v>
      </c>
      <c r="AD478" s="12" t="s">
        <v>1297</v>
      </c>
      <c r="AE478" t="s">
        <v>227</v>
      </c>
      <c r="AF478" s="12" t="s">
        <v>1297</v>
      </c>
      <c r="AG478" t="s">
        <v>1703</v>
      </c>
      <c r="AH478" t="s">
        <v>228</v>
      </c>
      <c r="AI478" s="12" t="s">
        <v>1297</v>
      </c>
      <c r="AJ478" s="12" t="s">
        <v>1297</v>
      </c>
      <c r="AK478" s="12" t="s">
        <v>1297</v>
      </c>
      <c r="AL478" s="12" t="s">
        <v>1297</v>
      </c>
      <c r="AM478" s="12" t="s">
        <v>1297</v>
      </c>
      <c r="AN478" t="s">
        <v>219</v>
      </c>
      <c r="AO478" t="s">
        <v>219</v>
      </c>
      <c r="AP478" t="s">
        <v>229</v>
      </c>
      <c r="AQ478" t="s">
        <v>230</v>
      </c>
      <c r="AR478" t="s">
        <v>247</v>
      </c>
      <c r="AS478" t="s">
        <v>248</v>
      </c>
      <c r="AT478" t="s">
        <v>229</v>
      </c>
      <c r="AU478" t="s">
        <v>233</v>
      </c>
      <c r="AV478" t="s">
        <v>2168</v>
      </c>
      <c r="AW478" t="s">
        <v>219</v>
      </c>
      <c r="AX478" t="s">
        <v>1703</v>
      </c>
      <c r="AY478" t="s">
        <v>219</v>
      </c>
      <c r="AZ478" t="s">
        <v>219</v>
      </c>
      <c r="BA478" t="s">
        <v>219</v>
      </c>
      <c r="BB478" t="s">
        <v>219</v>
      </c>
      <c r="BC478" t="s">
        <v>234</v>
      </c>
      <c r="BD478" s="12" t="s">
        <v>1297</v>
      </c>
      <c r="BE478" t="s">
        <v>304</v>
      </c>
      <c r="BF478" t="s">
        <v>1297</v>
      </c>
      <c r="BG478" t="s">
        <v>1297</v>
      </c>
      <c r="BH478" t="s">
        <v>236</v>
      </c>
      <c r="BI478" t="s">
        <v>925</v>
      </c>
      <c r="BJ478" t="s">
        <v>251</v>
      </c>
      <c r="BK478" t="s">
        <v>1297</v>
      </c>
      <c r="BL478" t="s">
        <v>229</v>
      </c>
      <c r="BM478" t="s">
        <v>219</v>
      </c>
      <c r="BN478" t="s">
        <v>467</v>
      </c>
      <c r="BO478" t="s">
        <v>219</v>
      </c>
      <c r="BP478" t="s">
        <v>219</v>
      </c>
      <c r="BQ478" t="s">
        <v>1297</v>
      </c>
      <c r="BR478" t="s">
        <v>279</v>
      </c>
      <c r="BS478" t="s">
        <v>1703</v>
      </c>
      <c r="BT478" t="s">
        <v>1703</v>
      </c>
      <c r="BU478" t="s">
        <v>219</v>
      </c>
      <c r="BV478" t="s">
        <v>241</v>
      </c>
      <c r="BW478" t="s">
        <v>220</v>
      </c>
      <c r="BX478" t="s">
        <v>219</v>
      </c>
      <c r="BY478">
        <v>801165523091</v>
      </c>
      <c r="BZ478" t="s">
        <v>242</v>
      </c>
      <c r="CA478" t="s">
        <v>1703</v>
      </c>
      <c r="CB478" s="14">
        <v>45178.247037847199</v>
      </c>
      <c r="CC478" t="s">
        <v>1703</v>
      </c>
      <c r="CD478" t="s">
        <v>1703</v>
      </c>
      <c r="CE478">
        <f>IFERROR(VLOOKUP(Table2[[#This Row],[Overall Rep Satisfaction]],$CS$2:$CV$21,2,FALSE),"")</f>
        <v>0</v>
      </c>
      <c r="CF478">
        <f>IFERROR(VLOOKUP(Table2[[#This Row],[Overall Rep Satisfaction]],$CS$2:$CV$21,3,FALSE),"")</f>
        <v>0</v>
      </c>
      <c r="CG478">
        <f>IFERROR(VLOOKUP(Table2[[#This Row],[Overall Rep Satisfaction]],$CS$2:$CV$21,4,FALSE),"")</f>
        <v>1</v>
      </c>
      <c r="CH478">
        <f>IFERROR(SUM(Table2[[#This Row],[Promoter]:[Detractor]],),"")</f>
        <v>1</v>
      </c>
      <c r="CI478" t="str">
        <f>TEXT(MONTH(Table2[[#This Row],[Survey Date]]),"##")&amp;" - "&amp;TEXT(Table2[[#This Row],[Survey Date]],"MMMM")</f>
        <v>9 - September</v>
      </c>
      <c r="CJ478" t="str">
        <f>TEXT(Table2[[#This Row],[Survey Date]],"DD-MMMM")</f>
        <v>08-September</v>
      </c>
      <c r="CK478" t="str">
        <f>"WK "&amp;WEEKNUM(Table2[[#This Row],[Survey Date]],1)</f>
        <v>WK 36</v>
      </c>
      <c r="CL478" t="str">
        <f>VLOOKUP(Table2[[#This Row],[ATTUID]],Roster!C:F,4,FALSE)</f>
        <v>Super 3</v>
      </c>
      <c r="CM478" t="str">
        <f>VLOOKUP(Table2[[#This Row],[ATTUID]],Roster!C:J,8,FALSE)</f>
        <v>agent 78</v>
      </c>
      <c r="CN478" t="str">
        <f>VLOOKUP(Table2[[#This Row],[ATTUID]],Roster!C:X,22,FALSE)</f>
        <v>Wave 27</v>
      </c>
      <c r="CO478">
        <f>IF(Table2[[#This Row],[Request Resolved]]="Yes",1,0)</f>
        <v>0</v>
      </c>
      <c r="CP478">
        <f>IF(Table2[[#This Row],[Request Resolved]]="No",1,0)</f>
        <v>1</v>
      </c>
    </row>
    <row r="479" spans="1:94" x14ac:dyDescent="0.25">
      <c r="A479" s="35">
        <v>256206</v>
      </c>
      <c r="B479" s="12" t="s">
        <v>1297</v>
      </c>
      <c r="C479" s="12" t="s">
        <v>1297</v>
      </c>
      <c r="D479" s="12" t="s">
        <v>1297</v>
      </c>
      <c r="E479" t="s">
        <v>1161</v>
      </c>
      <c r="F479" t="s">
        <v>1326</v>
      </c>
      <c r="G479" s="35">
        <v>85216</v>
      </c>
      <c r="H479" t="s">
        <v>219</v>
      </c>
      <c r="I479" s="35">
        <v>75188</v>
      </c>
      <c r="J479" t="s">
        <v>219</v>
      </c>
      <c r="K479" s="14">
        <v>45177.415972222203</v>
      </c>
      <c r="L479" s="14">
        <v>45176.518750000003</v>
      </c>
      <c r="M479" s="15" t="s">
        <v>220</v>
      </c>
      <c r="N479" s="15" t="s">
        <v>220</v>
      </c>
      <c r="O479" s="15" t="s">
        <v>220</v>
      </c>
      <c r="P479" s="15" t="s">
        <v>334</v>
      </c>
      <c r="Q479" s="15" t="s">
        <v>926</v>
      </c>
      <c r="R479" s="15" t="s">
        <v>219</v>
      </c>
      <c r="S479" s="15" t="s">
        <v>223</v>
      </c>
      <c r="T479" s="15" t="s">
        <v>221</v>
      </c>
      <c r="U479" s="15" t="s">
        <v>219</v>
      </c>
      <c r="V479" t="s">
        <v>309</v>
      </c>
      <c r="W479" t="s">
        <v>225</v>
      </c>
      <c r="X479" t="s">
        <v>309</v>
      </c>
      <c r="Y479" t="s">
        <v>225</v>
      </c>
      <c r="Z479" t="s">
        <v>226</v>
      </c>
      <c r="AA479" t="s">
        <v>219</v>
      </c>
      <c r="AB479" t="s">
        <v>226</v>
      </c>
      <c r="AC479" t="s">
        <v>219</v>
      </c>
      <c r="AD479" s="12" t="s">
        <v>1297</v>
      </c>
      <c r="AE479" t="s">
        <v>227</v>
      </c>
      <c r="AF479" s="12" t="s">
        <v>1297</v>
      </c>
      <c r="AG479" t="s">
        <v>1703</v>
      </c>
      <c r="AH479" t="s">
        <v>228</v>
      </c>
      <c r="AI479" s="12" t="s">
        <v>1297</v>
      </c>
      <c r="AJ479" s="12" t="s">
        <v>1297</v>
      </c>
      <c r="AK479" s="12" t="s">
        <v>1297</v>
      </c>
      <c r="AL479" s="12" t="s">
        <v>1297</v>
      </c>
      <c r="AM479" s="12" t="s">
        <v>1297</v>
      </c>
      <c r="AN479" t="s">
        <v>219</v>
      </c>
      <c r="AO479" t="s">
        <v>219</v>
      </c>
      <c r="AP479" t="s">
        <v>229</v>
      </c>
      <c r="AQ479" t="s">
        <v>230</v>
      </c>
      <c r="AR479" t="s">
        <v>281</v>
      </c>
      <c r="AS479" t="s">
        <v>355</v>
      </c>
      <c r="AT479" t="s">
        <v>220</v>
      </c>
      <c r="AU479" t="s">
        <v>233</v>
      </c>
      <c r="AV479" t="s">
        <v>2169</v>
      </c>
      <c r="AW479" t="s">
        <v>219</v>
      </c>
      <c r="AX479" t="s">
        <v>1703</v>
      </c>
      <c r="AY479" t="s">
        <v>219</v>
      </c>
      <c r="AZ479" t="s">
        <v>219</v>
      </c>
      <c r="BA479" t="s">
        <v>219</v>
      </c>
      <c r="BB479" t="s">
        <v>219</v>
      </c>
      <c r="BC479" t="s">
        <v>234</v>
      </c>
      <c r="BD479" s="12" t="s">
        <v>1297</v>
      </c>
      <c r="BE479" t="s">
        <v>267</v>
      </c>
      <c r="BF479" t="s">
        <v>1297</v>
      </c>
      <c r="BG479" t="s">
        <v>1297</v>
      </c>
      <c r="BH479" t="s">
        <v>236</v>
      </c>
      <c r="BI479" t="s">
        <v>515</v>
      </c>
      <c r="BJ479" t="s">
        <v>302</v>
      </c>
      <c r="BK479" t="s">
        <v>1297</v>
      </c>
      <c r="BL479" t="s">
        <v>229</v>
      </c>
      <c r="BM479" t="s">
        <v>219</v>
      </c>
      <c r="BN479" t="s">
        <v>252</v>
      </c>
      <c r="BO479" t="s">
        <v>219</v>
      </c>
      <c r="BP479" t="s">
        <v>219</v>
      </c>
      <c r="BQ479" t="s">
        <v>1297</v>
      </c>
      <c r="BR479" t="s">
        <v>240</v>
      </c>
      <c r="BS479" t="s">
        <v>1703</v>
      </c>
      <c r="BT479" t="s">
        <v>1703</v>
      </c>
      <c r="BU479" t="s">
        <v>219</v>
      </c>
      <c r="BV479" t="s">
        <v>241</v>
      </c>
      <c r="BW479" t="s">
        <v>220</v>
      </c>
      <c r="BX479" t="s">
        <v>219</v>
      </c>
      <c r="BY479">
        <v>790309581156</v>
      </c>
      <c r="BZ479" t="s">
        <v>242</v>
      </c>
      <c r="CA479" t="s">
        <v>1703</v>
      </c>
      <c r="CB479" s="14">
        <v>45178.247037847199</v>
      </c>
      <c r="CC479" t="s">
        <v>1703</v>
      </c>
      <c r="CD479" t="s">
        <v>1703</v>
      </c>
      <c r="CE479">
        <f>IFERROR(VLOOKUP(Table2[[#This Row],[Overall Rep Satisfaction]],$CS$2:$CV$21,2,FALSE),"")</f>
        <v>1</v>
      </c>
      <c r="CF479">
        <f>IFERROR(VLOOKUP(Table2[[#This Row],[Overall Rep Satisfaction]],$CS$2:$CV$21,3,FALSE),"")</f>
        <v>0</v>
      </c>
      <c r="CG479">
        <f>IFERROR(VLOOKUP(Table2[[#This Row],[Overall Rep Satisfaction]],$CS$2:$CV$21,4,FALSE),"")</f>
        <v>0</v>
      </c>
      <c r="CH479">
        <f>IFERROR(SUM(Table2[[#This Row],[Promoter]:[Detractor]],),"")</f>
        <v>1</v>
      </c>
      <c r="CI479" t="str">
        <f>TEXT(MONTH(Table2[[#This Row],[Survey Date]]),"##")&amp;" - "&amp;TEXT(Table2[[#This Row],[Survey Date]],"MMMM")</f>
        <v>9 - September</v>
      </c>
      <c r="CJ479" t="str">
        <f>TEXT(Table2[[#This Row],[Survey Date]],"DD-MMMM")</f>
        <v>08-September</v>
      </c>
      <c r="CK479" t="str">
        <f>"WK "&amp;WEEKNUM(Table2[[#This Row],[Survey Date]],1)</f>
        <v>WK 36</v>
      </c>
      <c r="CL479" t="str">
        <f>VLOOKUP(Table2[[#This Row],[ATTUID]],Roster!C:F,4,FALSE)</f>
        <v>Super 5</v>
      </c>
      <c r="CM479" t="str">
        <f>VLOOKUP(Table2[[#This Row],[ATTUID]],Roster!C:J,8,FALSE)</f>
        <v>agent 29</v>
      </c>
      <c r="CN479" t="str">
        <f>VLOOKUP(Table2[[#This Row],[ATTUID]],Roster!C:X,22,FALSE)</f>
        <v>Wave 18</v>
      </c>
      <c r="CO479">
        <f>IF(Table2[[#This Row],[Request Resolved]]="Yes",1,0)</f>
        <v>1</v>
      </c>
      <c r="CP479">
        <f>IF(Table2[[#This Row],[Request Resolved]]="No",1,0)</f>
        <v>0</v>
      </c>
    </row>
    <row r="480" spans="1:94" x14ac:dyDescent="0.25">
      <c r="A480" s="35">
        <v>96206</v>
      </c>
      <c r="B480" s="12" t="s">
        <v>1297</v>
      </c>
      <c r="C480" s="12" t="s">
        <v>1297</v>
      </c>
      <c r="D480" s="12" t="s">
        <v>1297</v>
      </c>
      <c r="E480" t="s">
        <v>1270</v>
      </c>
      <c r="F480" t="s">
        <v>1444</v>
      </c>
      <c r="G480" s="35">
        <v>9413</v>
      </c>
      <c r="H480" t="s">
        <v>219</v>
      </c>
      <c r="I480" s="35">
        <v>511155</v>
      </c>
      <c r="J480" t="s">
        <v>219</v>
      </c>
      <c r="K480" s="14">
        <v>45177.418749999997</v>
      </c>
      <c r="L480" s="14">
        <v>45176.538194444402</v>
      </c>
      <c r="M480" s="15" t="s">
        <v>220</v>
      </c>
      <c r="N480" s="15" t="s">
        <v>220</v>
      </c>
      <c r="O480" s="15" t="s">
        <v>220</v>
      </c>
      <c r="P480" s="15" t="s">
        <v>223</v>
      </c>
      <c r="Q480" s="15" t="s">
        <v>219</v>
      </c>
      <c r="R480" s="15" t="s">
        <v>219</v>
      </c>
      <c r="S480" s="15" t="s">
        <v>223</v>
      </c>
      <c r="T480" s="15" t="s">
        <v>221</v>
      </c>
      <c r="U480" s="15" t="s">
        <v>219</v>
      </c>
      <c r="V480" t="s">
        <v>265</v>
      </c>
      <c r="W480" t="s">
        <v>225</v>
      </c>
      <c r="X480" t="s">
        <v>265</v>
      </c>
      <c r="Y480" t="s">
        <v>225</v>
      </c>
      <c r="Z480" t="s">
        <v>226</v>
      </c>
      <c r="AA480" t="s">
        <v>219</v>
      </c>
      <c r="AB480" t="s">
        <v>226</v>
      </c>
      <c r="AC480" t="s">
        <v>219</v>
      </c>
      <c r="AD480" s="12" t="s">
        <v>1297</v>
      </c>
      <c r="AE480" t="s">
        <v>227</v>
      </c>
      <c r="AF480" s="12" t="s">
        <v>1297</v>
      </c>
      <c r="AG480" t="s">
        <v>1703</v>
      </c>
      <c r="AH480" t="s">
        <v>228</v>
      </c>
      <c r="AI480" s="12" t="s">
        <v>1297</v>
      </c>
      <c r="AJ480" s="12" t="s">
        <v>1297</v>
      </c>
      <c r="AK480" s="12" t="s">
        <v>1297</v>
      </c>
      <c r="AL480" s="12" t="s">
        <v>1297</v>
      </c>
      <c r="AM480" s="12" t="s">
        <v>1297</v>
      </c>
      <c r="AN480" t="s">
        <v>219</v>
      </c>
      <c r="AO480" t="s">
        <v>219</v>
      </c>
      <c r="AP480" t="s">
        <v>229</v>
      </c>
      <c r="AQ480" t="s">
        <v>230</v>
      </c>
      <c r="AR480" t="s">
        <v>247</v>
      </c>
      <c r="AS480" t="s">
        <v>248</v>
      </c>
      <c r="AT480" t="s">
        <v>220</v>
      </c>
      <c r="AU480" t="s">
        <v>233</v>
      </c>
      <c r="AV480" t="s">
        <v>2170</v>
      </c>
      <c r="AW480" t="s">
        <v>2368</v>
      </c>
      <c r="AX480" t="s">
        <v>1703</v>
      </c>
      <c r="AY480" t="s">
        <v>219</v>
      </c>
      <c r="AZ480" t="s">
        <v>479</v>
      </c>
      <c r="BA480" t="s">
        <v>927</v>
      </c>
      <c r="BB480" t="s">
        <v>286</v>
      </c>
      <c r="BC480" t="s">
        <v>234</v>
      </c>
      <c r="BD480" s="12" t="s">
        <v>1297</v>
      </c>
      <c r="BE480" t="s">
        <v>304</v>
      </c>
      <c r="BF480" t="s">
        <v>1297</v>
      </c>
      <c r="BG480" t="s">
        <v>1297</v>
      </c>
      <c r="BH480" t="s">
        <v>425</v>
      </c>
      <c r="BI480" t="s">
        <v>722</v>
      </c>
      <c r="BJ480" t="s">
        <v>251</v>
      </c>
      <c r="BK480" t="s">
        <v>1297</v>
      </c>
      <c r="BL480" t="s">
        <v>229</v>
      </c>
      <c r="BM480" t="s">
        <v>219</v>
      </c>
      <c r="BN480" t="s">
        <v>723</v>
      </c>
      <c r="BO480" t="s">
        <v>219</v>
      </c>
      <c r="BP480" t="s">
        <v>219</v>
      </c>
      <c r="BQ480" t="s">
        <v>1297</v>
      </c>
      <c r="BR480" t="s">
        <v>253</v>
      </c>
      <c r="BS480" t="s">
        <v>1703</v>
      </c>
      <c r="BT480" t="s">
        <v>1703</v>
      </c>
      <c r="BU480" t="s">
        <v>219</v>
      </c>
      <c r="BV480" t="s">
        <v>241</v>
      </c>
      <c r="BW480" t="s">
        <v>220</v>
      </c>
      <c r="BX480" t="s">
        <v>219</v>
      </c>
      <c r="BY480">
        <v>800001121948</v>
      </c>
      <c r="BZ480" t="s">
        <v>242</v>
      </c>
      <c r="CA480" t="s">
        <v>1703</v>
      </c>
      <c r="CB480" s="14">
        <v>45179.246162766198</v>
      </c>
      <c r="CC480" t="s">
        <v>1703</v>
      </c>
      <c r="CD480" t="s">
        <v>1703</v>
      </c>
      <c r="CE480">
        <f>IFERROR(VLOOKUP(Table2[[#This Row],[Overall Rep Satisfaction]],$CS$2:$CV$21,2,FALSE),"")</f>
        <v>1</v>
      </c>
      <c r="CF480">
        <f>IFERROR(VLOOKUP(Table2[[#This Row],[Overall Rep Satisfaction]],$CS$2:$CV$21,3,FALSE),"")</f>
        <v>0</v>
      </c>
      <c r="CG480">
        <f>IFERROR(VLOOKUP(Table2[[#This Row],[Overall Rep Satisfaction]],$CS$2:$CV$21,4,FALSE),"")</f>
        <v>0</v>
      </c>
      <c r="CH480">
        <f>IFERROR(SUM(Table2[[#This Row],[Promoter]:[Detractor]],),"")</f>
        <v>1</v>
      </c>
      <c r="CI480" t="str">
        <f>TEXT(MONTH(Table2[[#This Row],[Survey Date]]),"##")&amp;" - "&amp;TEXT(Table2[[#This Row],[Survey Date]],"MMMM")</f>
        <v>9 - September</v>
      </c>
      <c r="CJ480" t="str">
        <f>TEXT(Table2[[#This Row],[Survey Date]],"DD-MMMM")</f>
        <v>08-September</v>
      </c>
      <c r="CK480" t="str">
        <f>"WK "&amp;WEEKNUM(Table2[[#This Row],[Survey Date]],1)</f>
        <v>WK 36</v>
      </c>
      <c r="CL480" t="str">
        <f>VLOOKUP(Table2[[#This Row],[ATTUID]],Roster!C:F,4,FALSE)</f>
        <v>Super 6</v>
      </c>
      <c r="CM480" t="str">
        <f>VLOOKUP(Table2[[#This Row],[ATTUID]],Roster!C:J,8,FALSE)</f>
        <v>agent 146</v>
      </c>
      <c r="CN480" t="str">
        <f>VLOOKUP(Table2[[#This Row],[ATTUID]],Roster!C:X,22,FALSE)</f>
        <v>Wave 31</v>
      </c>
      <c r="CO480">
        <f>IF(Table2[[#This Row],[Request Resolved]]="Yes",1,0)</f>
        <v>1</v>
      </c>
      <c r="CP480">
        <f>IF(Table2[[#This Row],[Request Resolved]]="No",1,0)</f>
        <v>0</v>
      </c>
    </row>
    <row r="481" spans="1:94" x14ac:dyDescent="0.25">
      <c r="A481" s="35">
        <v>272206</v>
      </c>
      <c r="B481" s="12" t="s">
        <v>1297</v>
      </c>
      <c r="C481" s="12" t="s">
        <v>1297</v>
      </c>
      <c r="D481" s="12" t="s">
        <v>1297</v>
      </c>
      <c r="E481" t="s">
        <v>1253</v>
      </c>
      <c r="F481" t="s">
        <v>1423</v>
      </c>
      <c r="G481" s="35">
        <v>542302</v>
      </c>
      <c r="H481" t="s">
        <v>219</v>
      </c>
      <c r="I481" s="35">
        <v>348464</v>
      </c>
      <c r="J481" t="s">
        <v>219</v>
      </c>
      <c r="K481" s="14">
        <v>45177.420833333301</v>
      </c>
      <c r="L481" s="14">
        <v>45176.664583333302</v>
      </c>
      <c r="M481" s="15" t="s">
        <v>220</v>
      </c>
      <c r="N481" s="15" t="s">
        <v>220</v>
      </c>
      <c r="O481" s="15" t="s">
        <v>220</v>
      </c>
      <c r="P481" s="15" t="s">
        <v>223</v>
      </c>
      <c r="Q481" s="15" t="s">
        <v>726</v>
      </c>
      <c r="R481" s="15" t="s">
        <v>219</v>
      </c>
      <c r="S481" s="15" t="s">
        <v>291</v>
      </c>
      <c r="T481" s="15" t="s">
        <v>221</v>
      </c>
      <c r="U481" s="15" t="s">
        <v>219</v>
      </c>
      <c r="V481" t="s">
        <v>265</v>
      </c>
      <c r="W481" t="s">
        <v>293</v>
      </c>
      <c r="X481" t="s">
        <v>265</v>
      </c>
      <c r="Y481" t="s">
        <v>293</v>
      </c>
      <c r="Z481" t="s">
        <v>226</v>
      </c>
      <c r="AA481" t="s">
        <v>219</v>
      </c>
      <c r="AB481" t="s">
        <v>226</v>
      </c>
      <c r="AC481" t="s">
        <v>219</v>
      </c>
      <c r="AD481" s="12" t="s">
        <v>1297</v>
      </c>
      <c r="AE481" t="s">
        <v>227</v>
      </c>
      <c r="AF481" s="12" t="s">
        <v>1297</v>
      </c>
      <c r="AG481" t="s">
        <v>1703</v>
      </c>
      <c r="AH481" t="s">
        <v>228</v>
      </c>
      <c r="AI481" s="12" t="s">
        <v>1297</v>
      </c>
      <c r="AJ481" s="12" t="s">
        <v>1297</v>
      </c>
      <c r="AK481" s="12" t="s">
        <v>1297</v>
      </c>
      <c r="AL481" s="12" t="s">
        <v>1297</v>
      </c>
      <c r="AM481" s="12" t="s">
        <v>1297</v>
      </c>
      <c r="AN481" t="s">
        <v>219</v>
      </c>
      <c r="AO481" t="s">
        <v>219</v>
      </c>
      <c r="AP481" t="s">
        <v>229</v>
      </c>
      <c r="AQ481" t="s">
        <v>230</v>
      </c>
      <c r="AR481" t="s">
        <v>247</v>
      </c>
      <c r="AS481" t="s">
        <v>485</v>
      </c>
      <c r="AT481" t="s">
        <v>229</v>
      </c>
      <c r="AU481" t="s">
        <v>233</v>
      </c>
      <c r="AV481" t="s">
        <v>2171</v>
      </c>
      <c r="AW481" t="s">
        <v>219</v>
      </c>
      <c r="AX481" t="s">
        <v>1703</v>
      </c>
      <c r="AY481" t="s">
        <v>219</v>
      </c>
      <c r="AZ481" t="s">
        <v>219</v>
      </c>
      <c r="BA481" t="s">
        <v>219</v>
      </c>
      <c r="BB481" t="s">
        <v>219</v>
      </c>
      <c r="BC481" t="s">
        <v>234</v>
      </c>
      <c r="BD481" s="12" t="s">
        <v>1297</v>
      </c>
      <c r="BE481" t="s">
        <v>267</v>
      </c>
      <c r="BF481" t="s">
        <v>1297</v>
      </c>
      <c r="BG481" t="s">
        <v>1297</v>
      </c>
      <c r="BH481" t="s">
        <v>305</v>
      </c>
      <c r="BI481" t="s">
        <v>357</v>
      </c>
      <c r="BJ481" t="s">
        <v>307</v>
      </c>
      <c r="BK481" t="s">
        <v>1297</v>
      </c>
      <c r="BL481" t="s">
        <v>229</v>
      </c>
      <c r="BM481" t="s">
        <v>219</v>
      </c>
      <c r="BN481" t="s">
        <v>360</v>
      </c>
      <c r="BO481" t="s">
        <v>219</v>
      </c>
      <c r="BP481" t="s">
        <v>219</v>
      </c>
      <c r="BQ481" t="s">
        <v>1297</v>
      </c>
      <c r="BR481" t="s">
        <v>296</v>
      </c>
      <c r="BS481" t="s">
        <v>1703</v>
      </c>
      <c r="BT481" t="s">
        <v>1703</v>
      </c>
      <c r="BU481" t="s">
        <v>219</v>
      </c>
      <c r="BV481" t="s">
        <v>241</v>
      </c>
      <c r="BW481" t="s">
        <v>220</v>
      </c>
      <c r="BX481" t="s">
        <v>219</v>
      </c>
      <c r="BY481" t="s">
        <v>219</v>
      </c>
      <c r="BZ481" t="s">
        <v>242</v>
      </c>
      <c r="CA481" t="s">
        <v>1703</v>
      </c>
      <c r="CB481" s="14">
        <v>45178.247037847199</v>
      </c>
      <c r="CC481" t="s">
        <v>1703</v>
      </c>
      <c r="CD481" t="s">
        <v>1703</v>
      </c>
      <c r="CE481">
        <f>IFERROR(VLOOKUP(Table2[[#This Row],[Overall Rep Satisfaction]],$CS$2:$CV$21,2,FALSE),"")</f>
        <v>1</v>
      </c>
      <c r="CF481">
        <f>IFERROR(VLOOKUP(Table2[[#This Row],[Overall Rep Satisfaction]],$CS$2:$CV$21,3,FALSE),"")</f>
        <v>0</v>
      </c>
      <c r="CG481">
        <f>IFERROR(VLOOKUP(Table2[[#This Row],[Overall Rep Satisfaction]],$CS$2:$CV$21,4,FALSE),"")</f>
        <v>0</v>
      </c>
      <c r="CH481">
        <f>IFERROR(SUM(Table2[[#This Row],[Promoter]:[Detractor]],),"")</f>
        <v>1</v>
      </c>
      <c r="CI481" t="str">
        <f>TEXT(MONTH(Table2[[#This Row],[Survey Date]]),"##")&amp;" - "&amp;TEXT(Table2[[#This Row],[Survey Date]],"MMMM")</f>
        <v>9 - September</v>
      </c>
      <c r="CJ481" t="str">
        <f>TEXT(Table2[[#This Row],[Survey Date]],"DD-MMMM")</f>
        <v>08-September</v>
      </c>
      <c r="CK481" t="str">
        <f>"WK "&amp;WEEKNUM(Table2[[#This Row],[Survey Date]],1)</f>
        <v>WK 36</v>
      </c>
      <c r="CL481" t="str">
        <f>VLOOKUP(Table2[[#This Row],[ATTUID]],Roster!C:F,4,FALSE)</f>
        <v>Super 12</v>
      </c>
      <c r="CM481" t="str">
        <f>VLOOKUP(Table2[[#This Row],[ATTUID]],Roster!C:J,8,FALSE)</f>
        <v>agent 126</v>
      </c>
      <c r="CN481" t="str">
        <f>VLOOKUP(Table2[[#This Row],[ATTUID]],Roster!C:X,22,FALSE)</f>
        <v>Wave 30</v>
      </c>
      <c r="CO481">
        <f>IF(Table2[[#This Row],[Request Resolved]]="Yes",1,0)</f>
        <v>1</v>
      </c>
      <c r="CP481">
        <f>IF(Table2[[#This Row],[Request Resolved]]="No",1,0)</f>
        <v>0</v>
      </c>
    </row>
    <row r="482" spans="1:94" x14ac:dyDescent="0.25">
      <c r="A482" s="35">
        <v>265206</v>
      </c>
      <c r="B482" s="12" t="s">
        <v>1297</v>
      </c>
      <c r="C482" s="12" t="s">
        <v>1297</v>
      </c>
      <c r="D482" s="12" t="s">
        <v>1297</v>
      </c>
      <c r="E482" t="s">
        <v>1186</v>
      </c>
      <c r="F482" t="s">
        <v>1351</v>
      </c>
      <c r="G482" s="35">
        <v>549407</v>
      </c>
      <c r="H482" t="s">
        <v>219</v>
      </c>
      <c r="I482" s="35">
        <v>656523</v>
      </c>
      <c r="J482" t="s">
        <v>219</v>
      </c>
      <c r="K482" s="14">
        <v>45177.421527777798</v>
      </c>
      <c r="L482" s="14">
        <v>45176.756249999999</v>
      </c>
      <c r="M482" s="15" t="s">
        <v>220</v>
      </c>
      <c r="N482" s="15" t="s">
        <v>229</v>
      </c>
      <c r="O482" s="15" t="s">
        <v>220</v>
      </c>
      <c r="P482" s="15" t="s">
        <v>221</v>
      </c>
      <c r="Q482" s="15" t="s">
        <v>928</v>
      </c>
      <c r="R482" s="15" t="s">
        <v>229</v>
      </c>
      <c r="S482" s="15" t="s">
        <v>392</v>
      </c>
      <c r="T482" s="15" t="s">
        <v>316</v>
      </c>
      <c r="U482" s="15" t="s">
        <v>219</v>
      </c>
      <c r="V482" t="s">
        <v>224</v>
      </c>
      <c r="W482" t="s">
        <v>290</v>
      </c>
      <c r="X482" t="s">
        <v>224</v>
      </c>
      <c r="Y482" t="s">
        <v>290</v>
      </c>
      <c r="Z482" t="s">
        <v>317</v>
      </c>
      <c r="AA482" t="s">
        <v>219</v>
      </c>
      <c r="AB482" t="s">
        <v>317</v>
      </c>
      <c r="AC482" t="s">
        <v>219</v>
      </c>
      <c r="AD482" s="12" t="s">
        <v>1297</v>
      </c>
      <c r="AE482" t="s">
        <v>227</v>
      </c>
      <c r="AF482" s="12" t="s">
        <v>1297</v>
      </c>
      <c r="AG482" t="s">
        <v>1703</v>
      </c>
      <c r="AH482" t="s">
        <v>228</v>
      </c>
      <c r="AI482" s="12" t="s">
        <v>1297</v>
      </c>
      <c r="AJ482" s="12" t="s">
        <v>1297</v>
      </c>
      <c r="AK482" s="12" t="s">
        <v>1297</v>
      </c>
      <c r="AL482" s="12" t="s">
        <v>1297</v>
      </c>
      <c r="AM482" s="12" t="s">
        <v>1297</v>
      </c>
      <c r="AN482" t="s">
        <v>219</v>
      </c>
      <c r="AO482" t="s">
        <v>219</v>
      </c>
      <c r="AP482" t="s">
        <v>229</v>
      </c>
      <c r="AQ482" t="s">
        <v>230</v>
      </c>
      <c r="AR482" t="s">
        <v>273</v>
      </c>
      <c r="AS482" t="s">
        <v>294</v>
      </c>
      <c r="AT482" t="s">
        <v>229</v>
      </c>
      <c r="AU482" t="s">
        <v>233</v>
      </c>
      <c r="AV482" t="s">
        <v>2172</v>
      </c>
      <c r="AW482" t="s">
        <v>2368</v>
      </c>
      <c r="AX482" t="s">
        <v>1703</v>
      </c>
      <c r="AY482" t="s">
        <v>219</v>
      </c>
      <c r="AZ482" t="s">
        <v>219</v>
      </c>
      <c r="BA482" t="s">
        <v>219</v>
      </c>
      <c r="BB482" t="s">
        <v>219</v>
      </c>
      <c r="BC482" t="s">
        <v>234</v>
      </c>
      <c r="BD482" s="12" t="s">
        <v>1297</v>
      </c>
      <c r="BE482" t="s">
        <v>304</v>
      </c>
      <c r="BF482" t="s">
        <v>1297</v>
      </c>
      <c r="BG482" t="s">
        <v>1297</v>
      </c>
      <c r="BH482" t="s">
        <v>236</v>
      </c>
      <c r="BI482" t="s">
        <v>372</v>
      </c>
      <c r="BJ482" t="s">
        <v>295</v>
      </c>
      <c r="BK482" t="s">
        <v>1297</v>
      </c>
      <c r="BL482" t="s">
        <v>229</v>
      </c>
      <c r="BM482" t="s">
        <v>219</v>
      </c>
      <c r="BN482" t="s">
        <v>467</v>
      </c>
      <c r="BO482" t="s">
        <v>219</v>
      </c>
      <c r="BP482" t="s">
        <v>219</v>
      </c>
      <c r="BQ482" t="s">
        <v>1297</v>
      </c>
      <c r="BR482" t="s">
        <v>240</v>
      </c>
      <c r="BS482" t="s">
        <v>1703</v>
      </c>
      <c r="BT482" t="s">
        <v>1703</v>
      </c>
      <c r="BU482" t="s">
        <v>219</v>
      </c>
      <c r="BV482" t="s">
        <v>241</v>
      </c>
      <c r="BW482" t="s">
        <v>220</v>
      </c>
      <c r="BX482" t="s">
        <v>219</v>
      </c>
      <c r="BY482">
        <v>790466506513</v>
      </c>
      <c r="BZ482" t="s">
        <v>242</v>
      </c>
      <c r="CA482" t="s">
        <v>1703</v>
      </c>
      <c r="CB482" s="14">
        <v>45178.247037847199</v>
      </c>
      <c r="CC482" t="s">
        <v>1703</v>
      </c>
      <c r="CD482" t="s">
        <v>1703</v>
      </c>
      <c r="CE482">
        <f>IFERROR(VLOOKUP(Table2[[#This Row],[Overall Rep Satisfaction]],$CS$2:$CV$21,2,FALSE),"")</f>
        <v>0</v>
      </c>
      <c r="CF482">
        <f>IFERROR(VLOOKUP(Table2[[#This Row],[Overall Rep Satisfaction]],$CS$2:$CV$21,3,FALSE),"")</f>
        <v>0</v>
      </c>
      <c r="CG482">
        <f>IFERROR(VLOOKUP(Table2[[#This Row],[Overall Rep Satisfaction]],$CS$2:$CV$21,4,FALSE),"")</f>
        <v>1</v>
      </c>
      <c r="CH482">
        <f>IFERROR(SUM(Table2[[#This Row],[Promoter]:[Detractor]],),"")</f>
        <v>1</v>
      </c>
      <c r="CI482" t="str">
        <f>TEXT(MONTH(Table2[[#This Row],[Survey Date]]),"##")&amp;" - "&amp;TEXT(Table2[[#This Row],[Survey Date]],"MMMM")</f>
        <v>9 - September</v>
      </c>
      <c r="CJ482" t="str">
        <f>TEXT(Table2[[#This Row],[Survey Date]],"DD-MMMM")</f>
        <v>08-September</v>
      </c>
      <c r="CK482" t="str">
        <f>"WK "&amp;WEEKNUM(Table2[[#This Row],[Survey Date]],1)</f>
        <v>WK 36</v>
      </c>
      <c r="CL482" t="str">
        <f>VLOOKUP(Table2[[#This Row],[ATTUID]],Roster!C:F,4,FALSE)</f>
        <v>Super 9</v>
      </c>
      <c r="CM482" t="str">
        <f>VLOOKUP(Table2[[#This Row],[ATTUID]],Roster!C:J,8,FALSE)</f>
        <v>agent 54</v>
      </c>
      <c r="CN482" t="str">
        <f>VLOOKUP(Table2[[#This Row],[ATTUID]],Roster!C:X,22,FALSE)</f>
        <v>Wave 24</v>
      </c>
      <c r="CO482">
        <f>IF(Table2[[#This Row],[Request Resolved]]="Yes",1,0)</f>
        <v>0</v>
      </c>
      <c r="CP482">
        <f>IF(Table2[[#This Row],[Request Resolved]]="No",1,0)</f>
        <v>1</v>
      </c>
    </row>
    <row r="483" spans="1:94" x14ac:dyDescent="0.25">
      <c r="A483" s="35">
        <v>128206</v>
      </c>
      <c r="B483" s="12" t="s">
        <v>1297</v>
      </c>
      <c r="C483" s="12" t="s">
        <v>1297</v>
      </c>
      <c r="D483" s="12" t="s">
        <v>1297</v>
      </c>
      <c r="E483" t="s">
        <v>1181</v>
      </c>
      <c r="F483" t="s">
        <v>1346</v>
      </c>
      <c r="G483" s="35">
        <v>556513</v>
      </c>
      <c r="H483" t="s">
        <v>219</v>
      </c>
      <c r="I483" s="35">
        <v>26188</v>
      </c>
      <c r="J483" t="s">
        <v>219</v>
      </c>
      <c r="K483" s="14">
        <v>45177.422222222202</v>
      </c>
      <c r="L483" s="14">
        <v>45175.554861111101</v>
      </c>
      <c r="M483" s="15" t="s">
        <v>220</v>
      </c>
      <c r="N483" s="15" t="s">
        <v>229</v>
      </c>
      <c r="O483" s="15" t="s">
        <v>220</v>
      </c>
      <c r="P483" s="15" t="s">
        <v>221</v>
      </c>
      <c r="Q483" s="15" t="s">
        <v>929</v>
      </c>
      <c r="R483" s="15" t="s">
        <v>229</v>
      </c>
      <c r="S483" s="15" t="s">
        <v>221</v>
      </c>
      <c r="T483" s="15" t="s">
        <v>316</v>
      </c>
      <c r="U483" s="15" t="s">
        <v>219</v>
      </c>
      <c r="V483" t="s">
        <v>224</v>
      </c>
      <c r="W483" t="s">
        <v>254</v>
      </c>
      <c r="X483" t="s">
        <v>224</v>
      </c>
      <c r="Y483" t="s">
        <v>254</v>
      </c>
      <c r="Z483" t="s">
        <v>317</v>
      </c>
      <c r="AA483" t="s">
        <v>219</v>
      </c>
      <c r="AB483" t="s">
        <v>317</v>
      </c>
      <c r="AC483" t="s">
        <v>219</v>
      </c>
      <c r="AD483" s="12" t="s">
        <v>1297</v>
      </c>
      <c r="AE483" t="s">
        <v>227</v>
      </c>
      <c r="AF483" s="12" t="s">
        <v>1297</v>
      </c>
      <c r="AG483" t="s">
        <v>1703</v>
      </c>
      <c r="AH483" t="s">
        <v>228</v>
      </c>
      <c r="AI483" s="12" t="s">
        <v>1297</v>
      </c>
      <c r="AJ483" s="12" t="s">
        <v>1297</v>
      </c>
      <c r="AK483" s="12" t="s">
        <v>1297</v>
      </c>
      <c r="AL483" s="12" t="s">
        <v>1297</v>
      </c>
      <c r="AM483" s="12" t="s">
        <v>1297</v>
      </c>
      <c r="AN483" t="s">
        <v>219</v>
      </c>
      <c r="AO483" t="s">
        <v>219</v>
      </c>
      <c r="AP483" t="s">
        <v>229</v>
      </c>
      <c r="AQ483" t="s">
        <v>230</v>
      </c>
      <c r="AR483" t="s">
        <v>281</v>
      </c>
      <c r="AS483" t="s">
        <v>355</v>
      </c>
      <c r="AT483" t="s">
        <v>229</v>
      </c>
      <c r="AU483" t="s">
        <v>233</v>
      </c>
      <c r="AV483" t="s">
        <v>2173</v>
      </c>
      <c r="AW483" t="s">
        <v>219</v>
      </c>
      <c r="AX483" t="s">
        <v>1703</v>
      </c>
      <c r="AY483" t="s">
        <v>930</v>
      </c>
      <c r="AZ483" t="s">
        <v>479</v>
      </c>
      <c r="BA483" t="s">
        <v>931</v>
      </c>
      <c r="BB483" t="s">
        <v>932</v>
      </c>
      <c r="BC483" t="s">
        <v>234</v>
      </c>
      <c r="BD483" s="12" t="s">
        <v>1297</v>
      </c>
      <c r="BE483" t="s">
        <v>259</v>
      </c>
      <c r="BF483" t="s">
        <v>1297</v>
      </c>
      <c r="BG483" t="s">
        <v>1297</v>
      </c>
      <c r="BH483" t="s">
        <v>260</v>
      </c>
      <c r="BI483" t="s">
        <v>268</v>
      </c>
      <c r="BJ483" t="s">
        <v>302</v>
      </c>
      <c r="BK483" t="s">
        <v>1297</v>
      </c>
      <c r="BL483" t="s">
        <v>229</v>
      </c>
      <c r="BM483" t="s">
        <v>219</v>
      </c>
      <c r="BN483" t="s">
        <v>453</v>
      </c>
      <c r="BO483" t="s">
        <v>219</v>
      </c>
      <c r="BP483" t="s">
        <v>219</v>
      </c>
      <c r="BQ483" t="s">
        <v>1297</v>
      </c>
      <c r="BR483" t="s">
        <v>240</v>
      </c>
      <c r="BS483" t="s">
        <v>1703</v>
      </c>
      <c r="BT483" t="s">
        <v>1703</v>
      </c>
      <c r="BU483" t="s">
        <v>219</v>
      </c>
      <c r="BV483" t="s">
        <v>241</v>
      </c>
      <c r="BW483" t="s">
        <v>220</v>
      </c>
      <c r="BX483" t="s">
        <v>219</v>
      </c>
      <c r="BY483">
        <v>790484881280</v>
      </c>
      <c r="BZ483" t="s">
        <v>242</v>
      </c>
      <c r="CA483" t="s">
        <v>1703</v>
      </c>
      <c r="CB483" s="14">
        <v>45178.247037847199</v>
      </c>
      <c r="CC483" t="s">
        <v>1703</v>
      </c>
      <c r="CD483" t="s">
        <v>1703</v>
      </c>
      <c r="CE483">
        <f>IFERROR(VLOOKUP(Table2[[#This Row],[Overall Rep Satisfaction]],$CS$2:$CV$21,2,FALSE),"")</f>
        <v>0</v>
      </c>
      <c r="CF483">
        <f>IFERROR(VLOOKUP(Table2[[#This Row],[Overall Rep Satisfaction]],$CS$2:$CV$21,3,FALSE),"")</f>
        <v>0</v>
      </c>
      <c r="CG483">
        <f>IFERROR(VLOOKUP(Table2[[#This Row],[Overall Rep Satisfaction]],$CS$2:$CV$21,4,FALSE),"")</f>
        <v>1</v>
      </c>
      <c r="CH483">
        <f>IFERROR(SUM(Table2[[#This Row],[Promoter]:[Detractor]],),"")</f>
        <v>1</v>
      </c>
      <c r="CI483" t="str">
        <f>TEXT(MONTH(Table2[[#This Row],[Survey Date]]),"##")&amp;" - "&amp;TEXT(Table2[[#This Row],[Survey Date]],"MMMM")</f>
        <v>9 - September</v>
      </c>
      <c r="CJ483" t="str">
        <f>TEXT(Table2[[#This Row],[Survey Date]],"DD-MMMM")</f>
        <v>08-September</v>
      </c>
      <c r="CK483" t="str">
        <f>"WK "&amp;WEEKNUM(Table2[[#This Row],[Survey Date]],1)</f>
        <v>WK 36</v>
      </c>
      <c r="CL483" t="str">
        <f>VLOOKUP(Table2[[#This Row],[ATTUID]],Roster!C:F,4,FALSE)</f>
        <v>Super 4</v>
      </c>
      <c r="CM483" t="str">
        <f>VLOOKUP(Table2[[#This Row],[ATTUID]],Roster!C:J,8,FALSE)</f>
        <v>agent 49</v>
      </c>
      <c r="CN483" t="str">
        <f>VLOOKUP(Table2[[#This Row],[ATTUID]],Roster!C:X,22,FALSE)</f>
        <v>Wave 23</v>
      </c>
      <c r="CO483">
        <f>IF(Table2[[#This Row],[Request Resolved]]="Yes",1,0)</f>
        <v>0</v>
      </c>
      <c r="CP483">
        <f>IF(Table2[[#This Row],[Request Resolved]]="No",1,0)</f>
        <v>1</v>
      </c>
    </row>
    <row r="484" spans="1:94" x14ac:dyDescent="0.25">
      <c r="A484" s="35">
        <v>246206</v>
      </c>
      <c r="B484" s="12" t="s">
        <v>1297</v>
      </c>
      <c r="C484" s="12" t="s">
        <v>1297</v>
      </c>
      <c r="D484" s="12" t="s">
        <v>1297</v>
      </c>
      <c r="E484" t="s">
        <v>1145</v>
      </c>
      <c r="F484" t="s">
        <v>1310</v>
      </c>
      <c r="G484" s="35">
        <v>131906</v>
      </c>
      <c r="H484" t="s">
        <v>219</v>
      </c>
      <c r="I484" s="35">
        <v>794188</v>
      </c>
      <c r="J484" t="s">
        <v>219</v>
      </c>
      <c r="K484" s="14">
        <v>45177.422222222202</v>
      </c>
      <c r="L484" s="14">
        <v>45176.753472222197</v>
      </c>
      <c r="M484" s="15" t="s">
        <v>220</v>
      </c>
      <c r="N484" s="15" t="s">
        <v>220</v>
      </c>
      <c r="O484" s="15" t="s">
        <v>220</v>
      </c>
      <c r="P484" s="15" t="s">
        <v>291</v>
      </c>
      <c r="Q484" s="15" t="s">
        <v>933</v>
      </c>
      <c r="R484" s="15" t="s">
        <v>219</v>
      </c>
      <c r="S484" s="15" t="s">
        <v>223</v>
      </c>
      <c r="T484" s="15" t="s">
        <v>221</v>
      </c>
      <c r="U484" s="15" t="s">
        <v>219</v>
      </c>
      <c r="V484" t="s">
        <v>293</v>
      </c>
      <c r="W484" t="s">
        <v>225</v>
      </c>
      <c r="X484" t="s">
        <v>293</v>
      </c>
      <c r="Y484" t="s">
        <v>225</v>
      </c>
      <c r="Z484" t="s">
        <v>226</v>
      </c>
      <c r="AA484" t="s">
        <v>219</v>
      </c>
      <c r="AB484" t="s">
        <v>226</v>
      </c>
      <c r="AC484" t="s">
        <v>219</v>
      </c>
      <c r="AD484" s="12" t="s">
        <v>1297</v>
      </c>
      <c r="AE484" t="s">
        <v>227</v>
      </c>
      <c r="AF484" s="12" t="s">
        <v>1297</v>
      </c>
      <c r="AG484" t="s">
        <v>1703</v>
      </c>
      <c r="AH484" t="s">
        <v>228</v>
      </c>
      <c r="AI484" s="12" t="s">
        <v>1297</v>
      </c>
      <c r="AJ484" s="12" t="s">
        <v>1297</v>
      </c>
      <c r="AK484" s="12" t="s">
        <v>1297</v>
      </c>
      <c r="AL484" s="12" t="s">
        <v>1297</v>
      </c>
      <c r="AM484" s="12" t="s">
        <v>1297</v>
      </c>
      <c r="AN484" t="s">
        <v>219</v>
      </c>
      <c r="AO484" t="s">
        <v>219</v>
      </c>
      <c r="AP484" t="s">
        <v>229</v>
      </c>
      <c r="AQ484" t="s">
        <v>230</v>
      </c>
      <c r="AR484" t="s">
        <v>281</v>
      </c>
      <c r="AS484" t="s">
        <v>505</v>
      </c>
      <c r="AT484" t="s">
        <v>220</v>
      </c>
      <c r="AU484" t="s">
        <v>233</v>
      </c>
      <c r="AV484" t="s">
        <v>2174</v>
      </c>
      <c r="AW484" t="s">
        <v>219</v>
      </c>
      <c r="AX484" t="s">
        <v>1703</v>
      </c>
      <c r="AY484" t="s">
        <v>219</v>
      </c>
      <c r="AZ484" t="s">
        <v>219</v>
      </c>
      <c r="BA484" t="s">
        <v>219</v>
      </c>
      <c r="BB484" t="s">
        <v>219</v>
      </c>
      <c r="BC484" t="s">
        <v>234</v>
      </c>
      <c r="BD484" s="12" t="s">
        <v>1297</v>
      </c>
      <c r="BE484" t="s">
        <v>259</v>
      </c>
      <c r="BF484" t="s">
        <v>1297</v>
      </c>
      <c r="BG484" t="s">
        <v>1297</v>
      </c>
      <c r="BH484" t="s">
        <v>486</v>
      </c>
      <c r="BI484" t="s">
        <v>487</v>
      </c>
      <c r="BJ484" t="s">
        <v>302</v>
      </c>
      <c r="BK484" t="s">
        <v>1297</v>
      </c>
      <c r="BL484" t="s">
        <v>229</v>
      </c>
      <c r="BM484" t="s">
        <v>219</v>
      </c>
      <c r="BN484" t="s">
        <v>488</v>
      </c>
      <c r="BO484" t="s">
        <v>219</v>
      </c>
      <c r="BP484" t="s">
        <v>219</v>
      </c>
      <c r="BQ484" t="s">
        <v>1297</v>
      </c>
      <c r="BR484" t="s">
        <v>240</v>
      </c>
      <c r="BS484" t="s">
        <v>1703</v>
      </c>
      <c r="BT484" t="s">
        <v>1703</v>
      </c>
      <c r="BU484" t="s">
        <v>219</v>
      </c>
      <c r="BV484" t="s">
        <v>241</v>
      </c>
      <c r="BW484" t="s">
        <v>220</v>
      </c>
      <c r="BX484" t="s">
        <v>219</v>
      </c>
      <c r="BY484" t="s">
        <v>219</v>
      </c>
      <c r="BZ484" t="s">
        <v>242</v>
      </c>
      <c r="CA484" t="s">
        <v>1703</v>
      </c>
      <c r="CB484" s="14">
        <v>45178.247037847199</v>
      </c>
      <c r="CC484" t="s">
        <v>1703</v>
      </c>
      <c r="CD484" t="s">
        <v>1703</v>
      </c>
      <c r="CE484">
        <f>IFERROR(VLOOKUP(Table2[[#This Row],[Overall Rep Satisfaction]],$CS$2:$CV$21,2,FALSE),"")</f>
        <v>1</v>
      </c>
      <c r="CF484">
        <f>IFERROR(VLOOKUP(Table2[[#This Row],[Overall Rep Satisfaction]],$CS$2:$CV$21,3,FALSE),"")</f>
        <v>0</v>
      </c>
      <c r="CG484">
        <f>IFERROR(VLOOKUP(Table2[[#This Row],[Overall Rep Satisfaction]],$CS$2:$CV$21,4,FALSE),"")</f>
        <v>0</v>
      </c>
      <c r="CH484">
        <f>IFERROR(SUM(Table2[[#This Row],[Promoter]:[Detractor]],),"")</f>
        <v>1</v>
      </c>
      <c r="CI484" t="str">
        <f>TEXT(MONTH(Table2[[#This Row],[Survey Date]]),"##")&amp;" - "&amp;TEXT(Table2[[#This Row],[Survey Date]],"MMMM")</f>
        <v>9 - September</v>
      </c>
      <c r="CJ484" t="str">
        <f>TEXT(Table2[[#This Row],[Survey Date]],"DD-MMMM")</f>
        <v>08-September</v>
      </c>
      <c r="CK484" t="str">
        <f>"WK "&amp;WEEKNUM(Table2[[#This Row],[Survey Date]],1)</f>
        <v>WK 36</v>
      </c>
      <c r="CL484" t="str">
        <f>VLOOKUP(Table2[[#This Row],[ATTUID]],Roster!C:F,4,FALSE)</f>
        <v>Super 9</v>
      </c>
      <c r="CM484" t="str">
        <f>VLOOKUP(Table2[[#This Row],[ATTUID]],Roster!C:J,8,FALSE)</f>
        <v>agent 13</v>
      </c>
      <c r="CN484" t="str">
        <f>VLOOKUP(Table2[[#This Row],[ATTUID]],Roster!C:X,22,FALSE)</f>
        <v>Wave 12 B</v>
      </c>
      <c r="CO484">
        <f>IF(Table2[[#This Row],[Request Resolved]]="Yes",1,0)</f>
        <v>1</v>
      </c>
      <c r="CP484">
        <f>IF(Table2[[#This Row],[Request Resolved]]="No",1,0)</f>
        <v>0</v>
      </c>
    </row>
    <row r="485" spans="1:94" x14ac:dyDescent="0.25">
      <c r="A485" s="35">
        <v>266206</v>
      </c>
      <c r="B485" s="12" t="s">
        <v>1297</v>
      </c>
      <c r="C485" s="12" t="s">
        <v>1297</v>
      </c>
      <c r="D485" s="12" t="s">
        <v>1297</v>
      </c>
      <c r="E485" t="s">
        <v>1236</v>
      </c>
      <c r="F485" t="s">
        <v>1405</v>
      </c>
      <c r="G485" s="35">
        <v>817517</v>
      </c>
      <c r="H485" t="s">
        <v>219</v>
      </c>
      <c r="I485" s="35">
        <v>293188</v>
      </c>
      <c r="J485" t="s">
        <v>219</v>
      </c>
      <c r="K485" s="14">
        <v>45177.422222222202</v>
      </c>
      <c r="L485" s="14">
        <v>45176.443749999999</v>
      </c>
      <c r="M485" s="15" t="s">
        <v>220</v>
      </c>
      <c r="N485" s="15" t="s">
        <v>220</v>
      </c>
      <c r="O485" s="15" t="s">
        <v>220</v>
      </c>
      <c r="P485" s="15" t="s">
        <v>223</v>
      </c>
      <c r="Q485" s="15" t="s">
        <v>934</v>
      </c>
      <c r="R485" s="15" t="s">
        <v>219</v>
      </c>
      <c r="S485" s="15" t="s">
        <v>223</v>
      </c>
      <c r="T485" s="15" t="s">
        <v>221</v>
      </c>
      <c r="U485" s="15" t="s">
        <v>219</v>
      </c>
      <c r="V485" t="s">
        <v>265</v>
      </c>
      <c r="W485" t="s">
        <v>225</v>
      </c>
      <c r="X485" t="s">
        <v>265</v>
      </c>
      <c r="Y485" t="s">
        <v>225</v>
      </c>
      <c r="Z485" t="s">
        <v>226</v>
      </c>
      <c r="AA485" t="s">
        <v>219</v>
      </c>
      <c r="AB485" t="s">
        <v>226</v>
      </c>
      <c r="AC485" t="s">
        <v>219</v>
      </c>
      <c r="AD485" s="12" t="s">
        <v>1297</v>
      </c>
      <c r="AE485" t="s">
        <v>227</v>
      </c>
      <c r="AF485" s="12" t="s">
        <v>1297</v>
      </c>
      <c r="AG485" t="s">
        <v>1703</v>
      </c>
      <c r="AH485" t="s">
        <v>228</v>
      </c>
      <c r="AI485" s="12" t="s">
        <v>1297</v>
      </c>
      <c r="AJ485" s="12" t="s">
        <v>1297</v>
      </c>
      <c r="AK485" s="12" t="s">
        <v>1297</v>
      </c>
      <c r="AL485" s="12" t="s">
        <v>1297</v>
      </c>
      <c r="AM485" s="12" t="s">
        <v>1297</v>
      </c>
      <c r="AN485" t="s">
        <v>219</v>
      </c>
      <c r="AO485" t="s">
        <v>219</v>
      </c>
      <c r="AP485" t="s">
        <v>229</v>
      </c>
      <c r="AQ485" t="s">
        <v>230</v>
      </c>
      <c r="AR485" t="s">
        <v>281</v>
      </c>
      <c r="AS485" t="s">
        <v>505</v>
      </c>
      <c r="AT485" t="s">
        <v>220</v>
      </c>
      <c r="AU485" t="s">
        <v>233</v>
      </c>
      <c r="AV485" t="s">
        <v>2175</v>
      </c>
      <c r="AW485" t="s">
        <v>219</v>
      </c>
      <c r="AX485" t="s">
        <v>1703</v>
      </c>
      <c r="AY485" t="s">
        <v>219</v>
      </c>
      <c r="AZ485" t="s">
        <v>219</v>
      </c>
      <c r="BA485" t="s">
        <v>219</v>
      </c>
      <c r="BB485" t="s">
        <v>219</v>
      </c>
      <c r="BC485" t="s">
        <v>234</v>
      </c>
      <c r="BD485" s="12" t="s">
        <v>1297</v>
      </c>
      <c r="BE485" t="s">
        <v>304</v>
      </c>
      <c r="BF485" t="s">
        <v>1297</v>
      </c>
      <c r="BG485" t="s">
        <v>1297</v>
      </c>
      <c r="BH485" t="s">
        <v>260</v>
      </c>
      <c r="BI485" t="s">
        <v>375</v>
      </c>
      <c r="BJ485" t="s">
        <v>302</v>
      </c>
      <c r="BK485" t="s">
        <v>1297</v>
      </c>
      <c r="BL485" t="s">
        <v>229</v>
      </c>
      <c r="BM485" t="s">
        <v>219</v>
      </c>
      <c r="BN485" t="s">
        <v>377</v>
      </c>
      <c r="BO485" t="s">
        <v>219</v>
      </c>
      <c r="BP485" t="s">
        <v>219</v>
      </c>
      <c r="BQ485" t="s">
        <v>1297</v>
      </c>
      <c r="BR485" t="s">
        <v>279</v>
      </c>
      <c r="BS485" t="s">
        <v>1703</v>
      </c>
      <c r="BT485" t="s">
        <v>1703</v>
      </c>
      <c r="BU485" t="s">
        <v>219</v>
      </c>
      <c r="BV485" t="s">
        <v>241</v>
      </c>
      <c r="BW485" t="s">
        <v>220</v>
      </c>
      <c r="BX485" t="s">
        <v>219</v>
      </c>
      <c r="BY485">
        <v>800677744773</v>
      </c>
      <c r="BZ485" t="s">
        <v>242</v>
      </c>
      <c r="CA485" t="s">
        <v>1703</v>
      </c>
      <c r="CB485" s="14">
        <v>45178.247037847199</v>
      </c>
      <c r="CC485" t="s">
        <v>1703</v>
      </c>
      <c r="CD485" t="s">
        <v>1703</v>
      </c>
      <c r="CE485">
        <f>IFERROR(VLOOKUP(Table2[[#This Row],[Overall Rep Satisfaction]],$CS$2:$CV$21,2,FALSE),"")</f>
        <v>1</v>
      </c>
      <c r="CF485">
        <f>IFERROR(VLOOKUP(Table2[[#This Row],[Overall Rep Satisfaction]],$CS$2:$CV$21,3,FALSE),"")</f>
        <v>0</v>
      </c>
      <c r="CG485">
        <f>IFERROR(VLOOKUP(Table2[[#This Row],[Overall Rep Satisfaction]],$CS$2:$CV$21,4,FALSE),"")</f>
        <v>0</v>
      </c>
      <c r="CH485">
        <f>IFERROR(SUM(Table2[[#This Row],[Promoter]:[Detractor]],),"")</f>
        <v>1</v>
      </c>
      <c r="CI485" t="str">
        <f>TEXT(MONTH(Table2[[#This Row],[Survey Date]]),"##")&amp;" - "&amp;TEXT(Table2[[#This Row],[Survey Date]],"MMMM")</f>
        <v>9 - September</v>
      </c>
      <c r="CJ485" t="str">
        <f>TEXT(Table2[[#This Row],[Survey Date]],"DD-MMMM")</f>
        <v>08-September</v>
      </c>
      <c r="CK485" t="str">
        <f>"WK "&amp;WEEKNUM(Table2[[#This Row],[Survey Date]],1)</f>
        <v>WK 36</v>
      </c>
      <c r="CL485" t="str">
        <f>VLOOKUP(Table2[[#This Row],[ATTUID]],Roster!C:F,4,FALSE)</f>
        <v>Super 5</v>
      </c>
      <c r="CM485" t="str">
        <f>VLOOKUP(Table2[[#This Row],[ATTUID]],Roster!C:J,8,FALSE)</f>
        <v>agent 108</v>
      </c>
      <c r="CN485" t="str">
        <f>VLOOKUP(Table2[[#This Row],[ATTUID]],Roster!C:X,22,FALSE)</f>
        <v>Wave 3</v>
      </c>
      <c r="CO485">
        <f>IF(Table2[[#This Row],[Request Resolved]]="Yes",1,0)</f>
        <v>1</v>
      </c>
      <c r="CP485">
        <f>IF(Table2[[#This Row],[Request Resolved]]="No",1,0)</f>
        <v>0</v>
      </c>
    </row>
    <row r="486" spans="1:94" x14ac:dyDescent="0.25">
      <c r="A486" s="35">
        <v>252206</v>
      </c>
      <c r="B486" s="12" t="s">
        <v>1297</v>
      </c>
      <c r="C486" s="12" t="s">
        <v>1297</v>
      </c>
      <c r="D486" s="12" t="s">
        <v>1297</v>
      </c>
      <c r="E486" t="s">
        <v>1211</v>
      </c>
      <c r="F486" t="s">
        <v>1377</v>
      </c>
      <c r="G486" s="35">
        <v>550304</v>
      </c>
      <c r="H486" t="s">
        <v>219</v>
      </c>
      <c r="I486" s="35">
        <v>921188</v>
      </c>
      <c r="J486" t="s">
        <v>219</v>
      </c>
      <c r="K486" s="14">
        <v>45177.427083333299</v>
      </c>
      <c r="L486" s="14">
        <v>45176.626388888901</v>
      </c>
      <c r="M486" s="15" t="s">
        <v>220</v>
      </c>
      <c r="N486" s="15" t="s">
        <v>220</v>
      </c>
      <c r="O486" s="15" t="s">
        <v>220</v>
      </c>
      <c r="P486" s="15" t="s">
        <v>325</v>
      </c>
      <c r="Q486" s="15" t="s">
        <v>935</v>
      </c>
      <c r="R486" s="15" t="s">
        <v>219</v>
      </c>
      <c r="S486" s="15" t="s">
        <v>334</v>
      </c>
      <c r="T486" s="15" t="s">
        <v>221</v>
      </c>
      <c r="U486" s="15" t="s">
        <v>219</v>
      </c>
      <c r="V486" t="s">
        <v>280</v>
      </c>
      <c r="W486" t="s">
        <v>309</v>
      </c>
      <c r="X486" t="s">
        <v>280</v>
      </c>
      <c r="Y486" t="s">
        <v>309</v>
      </c>
      <c r="Z486" t="s">
        <v>226</v>
      </c>
      <c r="AA486" t="s">
        <v>219</v>
      </c>
      <c r="AB486" t="s">
        <v>226</v>
      </c>
      <c r="AC486" t="s">
        <v>219</v>
      </c>
      <c r="AD486" s="12" t="s">
        <v>1297</v>
      </c>
      <c r="AE486" t="s">
        <v>227</v>
      </c>
      <c r="AF486" s="12" t="s">
        <v>1297</v>
      </c>
      <c r="AG486" t="s">
        <v>1703</v>
      </c>
      <c r="AH486" t="s">
        <v>228</v>
      </c>
      <c r="AI486" s="12" t="s">
        <v>1297</v>
      </c>
      <c r="AJ486" s="12" t="s">
        <v>1297</v>
      </c>
      <c r="AK486" s="12" t="s">
        <v>1297</v>
      </c>
      <c r="AL486" s="12" t="s">
        <v>1297</v>
      </c>
      <c r="AM486" s="12" t="s">
        <v>1297</v>
      </c>
      <c r="AN486" t="s">
        <v>219</v>
      </c>
      <c r="AO486" t="s">
        <v>219</v>
      </c>
      <c r="AP486" t="s">
        <v>229</v>
      </c>
      <c r="AQ486" t="s">
        <v>230</v>
      </c>
      <c r="AR486" t="s">
        <v>247</v>
      </c>
      <c r="AS486" t="s">
        <v>499</v>
      </c>
      <c r="AT486" t="s">
        <v>220</v>
      </c>
      <c r="AU486" t="s">
        <v>233</v>
      </c>
      <c r="AV486" t="s">
        <v>2176</v>
      </c>
      <c r="AW486" t="s">
        <v>219</v>
      </c>
      <c r="AX486" t="s">
        <v>1703</v>
      </c>
      <c r="AY486" t="s">
        <v>219</v>
      </c>
      <c r="AZ486" t="s">
        <v>219</v>
      </c>
      <c r="BA486" t="s">
        <v>219</v>
      </c>
      <c r="BB486" t="s">
        <v>219</v>
      </c>
      <c r="BC486" t="s">
        <v>234</v>
      </c>
      <c r="BD486" s="12" t="s">
        <v>1297</v>
      </c>
      <c r="BE486" t="s">
        <v>476</v>
      </c>
      <c r="BF486" t="s">
        <v>1297</v>
      </c>
      <c r="BG486" t="s">
        <v>1297</v>
      </c>
      <c r="BH486" t="s">
        <v>300</v>
      </c>
      <c r="BI486" t="s">
        <v>301</v>
      </c>
      <c r="BJ486" t="s">
        <v>302</v>
      </c>
      <c r="BK486" t="s">
        <v>1297</v>
      </c>
      <c r="BL486" t="s">
        <v>229</v>
      </c>
      <c r="BM486" t="s">
        <v>219</v>
      </c>
      <c r="BN486" t="s">
        <v>322</v>
      </c>
      <c r="BO486" t="s">
        <v>219</v>
      </c>
      <c r="BP486" t="s">
        <v>219</v>
      </c>
      <c r="BQ486" t="s">
        <v>1297</v>
      </c>
      <c r="BR486" t="s">
        <v>279</v>
      </c>
      <c r="BS486" t="s">
        <v>1703</v>
      </c>
      <c r="BT486" t="s">
        <v>1703</v>
      </c>
      <c r="BU486" t="s">
        <v>219</v>
      </c>
      <c r="BV486" t="s">
        <v>241</v>
      </c>
      <c r="BW486" t="s">
        <v>220</v>
      </c>
      <c r="BX486" t="s">
        <v>219</v>
      </c>
      <c r="BY486">
        <v>790669230306</v>
      </c>
      <c r="BZ486" t="s">
        <v>242</v>
      </c>
      <c r="CA486" t="s">
        <v>1703</v>
      </c>
      <c r="CB486" s="14">
        <v>45178.247037847199</v>
      </c>
      <c r="CC486" t="s">
        <v>1703</v>
      </c>
      <c r="CD486" t="s">
        <v>1703</v>
      </c>
      <c r="CE486">
        <f>IFERROR(VLOOKUP(Table2[[#This Row],[Overall Rep Satisfaction]],$CS$2:$CV$21,2,FALSE),"")</f>
        <v>0</v>
      </c>
      <c r="CF486">
        <f>IFERROR(VLOOKUP(Table2[[#This Row],[Overall Rep Satisfaction]],$CS$2:$CV$21,3,FALSE),"")</f>
        <v>1</v>
      </c>
      <c r="CG486">
        <f>IFERROR(VLOOKUP(Table2[[#This Row],[Overall Rep Satisfaction]],$CS$2:$CV$21,4,FALSE),"")</f>
        <v>0</v>
      </c>
      <c r="CH486">
        <f>IFERROR(SUM(Table2[[#This Row],[Promoter]:[Detractor]],),"")</f>
        <v>1</v>
      </c>
      <c r="CI486" t="str">
        <f>TEXT(MONTH(Table2[[#This Row],[Survey Date]]),"##")&amp;" - "&amp;TEXT(Table2[[#This Row],[Survey Date]],"MMMM")</f>
        <v>9 - September</v>
      </c>
      <c r="CJ486" t="str">
        <f>TEXT(Table2[[#This Row],[Survey Date]],"DD-MMMM")</f>
        <v>08-September</v>
      </c>
      <c r="CK486" t="str">
        <f>"WK "&amp;WEEKNUM(Table2[[#This Row],[Survey Date]],1)</f>
        <v>WK 36</v>
      </c>
      <c r="CL486" t="str">
        <f>VLOOKUP(Table2[[#This Row],[ATTUID]],Roster!C:F,4,FALSE)</f>
        <v>Super 9</v>
      </c>
      <c r="CM486" t="str">
        <f>VLOOKUP(Table2[[#This Row],[ATTUID]],Roster!C:J,8,FALSE)</f>
        <v>agent 80</v>
      </c>
      <c r="CN486" t="str">
        <f>VLOOKUP(Table2[[#This Row],[ATTUID]],Roster!C:X,22,FALSE)</f>
        <v>Wave 27</v>
      </c>
      <c r="CO486">
        <f>IF(Table2[[#This Row],[Request Resolved]]="Yes",1,0)</f>
        <v>1</v>
      </c>
      <c r="CP486">
        <f>IF(Table2[[#This Row],[Request Resolved]]="No",1,0)</f>
        <v>0</v>
      </c>
    </row>
    <row r="487" spans="1:94" x14ac:dyDescent="0.25">
      <c r="A487" s="35">
        <v>275206</v>
      </c>
      <c r="B487" s="12" t="s">
        <v>1297</v>
      </c>
      <c r="C487" s="12" t="s">
        <v>1297</v>
      </c>
      <c r="D487" s="12" t="s">
        <v>1297</v>
      </c>
      <c r="E487" t="s">
        <v>1280</v>
      </c>
      <c r="F487" t="s">
        <v>1455</v>
      </c>
      <c r="G487" s="35">
        <v>47267</v>
      </c>
      <c r="H487" t="s">
        <v>219</v>
      </c>
      <c r="I487" s="35">
        <v>907464</v>
      </c>
      <c r="J487" t="s">
        <v>219</v>
      </c>
      <c r="K487" s="14">
        <v>45177.427083333299</v>
      </c>
      <c r="L487" s="14">
        <v>45176.508333333302</v>
      </c>
      <c r="M487" s="15" t="s">
        <v>220</v>
      </c>
      <c r="N487" s="15" t="s">
        <v>220</v>
      </c>
      <c r="O487" s="15" t="s">
        <v>220</v>
      </c>
      <c r="P487" s="15" t="s">
        <v>325</v>
      </c>
      <c r="Q487" s="15" t="s">
        <v>936</v>
      </c>
      <c r="R487" s="15" t="s">
        <v>219</v>
      </c>
      <c r="S487" s="15" t="s">
        <v>223</v>
      </c>
      <c r="T487" s="15" t="s">
        <v>221</v>
      </c>
      <c r="U487" s="15" t="s">
        <v>219</v>
      </c>
      <c r="V487" t="s">
        <v>280</v>
      </c>
      <c r="W487" t="s">
        <v>225</v>
      </c>
      <c r="X487" t="s">
        <v>280</v>
      </c>
      <c r="Y487" t="s">
        <v>225</v>
      </c>
      <c r="Z487" t="s">
        <v>226</v>
      </c>
      <c r="AA487" t="s">
        <v>219</v>
      </c>
      <c r="AB487" t="s">
        <v>226</v>
      </c>
      <c r="AC487" t="s">
        <v>219</v>
      </c>
      <c r="AD487" s="12" t="s">
        <v>1297</v>
      </c>
      <c r="AE487" t="s">
        <v>227</v>
      </c>
      <c r="AF487" s="12" t="s">
        <v>1297</v>
      </c>
      <c r="AG487" t="s">
        <v>1703</v>
      </c>
      <c r="AH487" t="s">
        <v>228</v>
      </c>
      <c r="AI487" s="12" t="s">
        <v>1297</v>
      </c>
      <c r="AJ487" s="12" t="s">
        <v>1297</v>
      </c>
      <c r="AK487" s="12" t="s">
        <v>1297</v>
      </c>
      <c r="AL487" s="12" t="s">
        <v>1297</v>
      </c>
      <c r="AM487" s="12" t="s">
        <v>1297</v>
      </c>
      <c r="AN487" t="s">
        <v>219</v>
      </c>
      <c r="AO487" t="s">
        <v>219</v>
      </c>
      <c r="AP487" t="s">
        <v>229</v>
      </c>
      <c r="AQ487" t="s">
        <v>230</v>
      </c>
      <c r="AR487" t="s">
        <v>247</v>
      </c>
      <c r="AS487" t="s">
        <v>298</v>
      </c>
      <c r="AT487" t="s">
        <v>220</v>
      </c>
      <c r="AU487" t="s">
        <v>233</v>
      </c>
      <c r="AV487" t="s">
        <v>2177</v>
      </c>
      <c r="AW487" t="s">
        <v>219</v>
      </c>
      <c r="AX487" t="s">
        <v>1703</v>
      </c>
      <c r="AY487" t="s">
        <v>219</v>
      </c>
      <c r="AZ487" t="s">
        <v>219</v>
      </c>
      <c r="BA487" t="s">
        <v>219</v>
      </c>
      <c r="BB487" t="s">
        <v>219</v>
      </c>
      <c r="BC487" t="s">
        <v>234</v>
      </c>
      <c r="BD487" s="12" t="s">
        <v>1297</v>
      </c>
      <c r="BE487" t="s">
        <v>267</v>
      </c>
      <c r="BF487" t="s">
        <v>1297</v>
      </c>
      <c r="BG487" t="s">
        <v>1297</v>
      </c>
      <c r="BH487" t="s">
        <v>312</v>
      </c>
      <c r="BI487" t="s">
        <v>937</v>
      </c>
      <c r="BJ487" t="s">
        <v>307</v>
      </c>
      <c r="BK487" t="s">
        <v>1297</v>
      </c>
      <c r="BL487" t="s">
        <v>229</v>
      </c>
      <c r="BM487" t="s">
        <v>219</v>
      </c>
      <c r="BN487" t="s">
        <v>938</v>
      </c>
      <c r="BO487" t="s">
        <v>219</v>
      </c>
      <c r="BP487" t="s">
        <v>219</v>
      </c>
      <c r="BQ487" t="s">
        <v>1297</v>
      </c>
      <c r="BR487" t="s">
        <v>240</v>
      </c>
      <c r="BS487" t="s">
        <v>1703</v>
      </c>
      <c r="BT487" t="s">
        <v>1703</v>
      </c>
      <c r="BU487" t="s">
        <v>219</v>
      </c>
      <c r="BV487" t="s">
        <v>241</v>
      </c>
      <c r="BW487" t="s">
        <v>220</v>
      </c>
      <c r="BX487" t="s">
        <v>219</v>
      </c>
      <c r="BY487">
        <v>800218799518</v>
      </c>
      <c r="BZ487" t="s">
        <v>242</v>
      </c>
      <c r="CA487" t="s">
        <v>1703</v>
      </c>
      <c r="CB487" s="14">
        <v>45178.247037847199</v>
      </c>
      <c r="CC487" t="s">
        <v>1703</v>
      </c>
      <c r="CD487" t="s">
        <v>1703</v>
      </c>
      <c r="CE487">
        <f>IFERROR(VLOOKUP(Table2[[#This Row],[Overall Rep Satisfaction]],$CS$2:$CV$21,2,FALSE),"")</f>
        <v>1</v>
      </c>
      <c r="CF487">
        <f>IFERROR(VLOOKUP(Table2[[#This Row],[Overall Rep Satisfaction]],$CS$2:$CV$21,3,FALSE),"")</f>
        <v>0</v>
      </c>
      <c r="CG487">
        <f>IFERROR(VLOOKUP(Table2[[#This Row],[Overall Rep Satisfaction]],$CS$2:$CV$21,4,FALSE),"")</f>
        <v>0</v>
      </c>
      <c r="CH487">
        <f>IFERROR(SUM(Table2[[#This Row],[Promoter]:[Detractor]],),"")</f>
        <v>1</v>
      </c>
      <c r="CI487" t="str">
        <f>TEXT(MONTH(Table2[[#This Row],[Survey Date]]),"##")&amp;" - "&amp;TEXT(Table2[[#This Row],[Survey Date]],"MMMM")</f>
        <v>9 - September</v>
      </c>
      <c r="CJ487" t="str">
        <f>TEXT(Table2[[#This Row],[Survey Date]],"DD-MMMM")</f>
        <v>08-September</v>
      </c>
      <c r="CK487" t="str">
        <f>"WK "&amp;WEEKNUM(Table2[[#This Row],[Survey Date]],1)</f>
        <v>WK 36</v>
      </c>
      <c r="CL487" t="str">
        <f>VLOOKUP(Table2[[#This Row],[ATTUID]],Roster!C:F,4,FALSE)</f>
        <v>Super 9</v>
      </c>
      <c r="CM487" t="str">
        <f>VLOOKUP(Table2[[#This Row],[ATTUID]],Roster!C:J,8,FALSE)</f>
        <v>agent 158</v>
      </c>
      <c r="CN487" t="str">
        <f>VLOOKUP(Table2[[#This Row],[ATTUID]],Roster!C:X,22,FALSE)</f>
        <v>Wave 9</v>
      </c>
      <c r="CO487">
        <f>IF(Table2[[#This Row],[Request Resolved]]="Yes",1,0)</f>
        <v>1</v>
      </c>
      <c r="CP487">
        <f>IF(Table2[[#This Row],[Request Resolved]]="No",1,0)</f>
        <v>0</v>
      </c>
    </row>
    <row r="488" spans="1:94" x14ac:dyDescent="0.25">
      <c r="A488" s="35">
        <v>109206</v>
      </c>
      <c r="B488" s="12" t="s">
        <v>1297</v>
      </c>
      <c r="C488" s="12" t="s">
        <v>1297</v>
      </c>
      <c r="D488" s="12" t="s">
        <v>1297</v>
      </c>
      <c r="E488" t="s">
        <v>1182</v>
      </c>
      <c r="F488" t="s">
        <v>1347</v>
      </c>
      <c r="G488" s="35">
        <v>306929</v>
      </c>
      <c r="H488" t="s">
        <v>219</v>
      </c>
      <c r="I488" s="35">
        <v>848512</v>
      </c>
      <c r="J488" t="s">
        <v>219</v>
      </c>
      <c r="K488" s="14">
        <v>45177.435416666704</v>
      </c>
      <c r="L488" s="14">
        <v>45176.554166666698</v>
      </c>
      <c r="M488" s="15" t="s">
        <v>220</v>
      </c>
      <c r="N488" s="15" t="s">
        <v>220</v>
      </c>
      <c r="O488" s="15" t="s">
        <v>220</v>
      </c>
      <c r="P488" s="15" t="s">
        <v>221</v>
      </c>
      <c r="Q488" s="15" t="s">
        <v>219</v>
      </c>
      <c r="R488" s="15" t="s">
        <v>219</v>
      </c>
      <c r="S488" s="15" t="s">
        <v>291</v>
      </c>
      <c r="T488" s="15" t="s">
        <v>221</v>
      </c>
      <c r="U488" s="15" t="s">
        <v>219</v>
      </c>
      <c r="V488" t="s">
        <v>224</v>
      </c>
      <c r="W488" t="s">
        <v>293</v>
      </c>
      <c r="X488" t="s">
        <v>224</v>
      </c>
      <c r="Y488" t="s">
        <v>293</v>
      </c>
      <c r="Z488" t="s">
        <v>226</v>
      </c>
      <c r="AA488" t="s">
        <v>219</v>
      </c>
      <c r="AB488" t="s">
        <v>226</v>
      </c>
      <c r="AC488" t="s">
        <v>219</v>
      </c>
      <c r="AD488" s="12" t="s">
        <v>1297</v>
      </c>
      <c r="AE488" t="s">
        <v>227</v>
      </c>
      <c r="AF488" s="12" t="s">
        <v>1297</v>
      </c>
      <c r="AG488" t="s">
        <v>1703</v>
      </c>
      <c r="AH488" t="s">
        <v>228</v>
      </c>
      <c r="AI488" s="12" t="s">
        <v>1297</v>
      </c>
      <c r="AJ488" s="12" t="s">
        <v>1297</v>
      </c>
      <c r="AK488" s="12" t="s">
        <v>1297</v>
      </c>
      <c r="AL488" s="12" t="s">
        <v>1297</v>
      </c>
      <c r="AM488" s="12" t="s">
        <v>1297</v>
      </c>
      <c r="AN488" t="s">
        <v>219</v>
      </c>
      <c r="AO488" t="s">
        <v>219</v>
      </c>
      <c r="AP488" t="s">
        <v>229</v>
      </c>
      <c r="AQ488" t="s">
        <v>230</v>
      </c>
      <c r="AR488" t="s">
        <v>247</v>
      </c>
      <c r="AS488" t="s">
        <v>383</v>
      </c>
      <c r="AT488" t="s">
        <v>220</v>
      </c>
      <c r="AU488" t="s">
        <v>233</v>
      </c>
      <c r="AV488" t="s">
        <v>2178</v>
      </c>
      <c r="AW488" t="s">
        <v>219</v>
      </c>
      <c r="AX488" t="s">
        <v>1703</v>
      </c>
      <c r="AY488" t="s">
        <v>219</v>
      </c>
      <c r="AZ488" t="s">
        <v>219</v>
      </c>
      <c r="BA488" t="s">
        <v>219</v>
      </c>
      <c r="BB488" t="s">
        <v>219</v>
      </c>
      <c r="BC488" t="s">
        <v>234</v>
      </c>
      <c r="BD488" s="12" t="s">
        <v>1297</v>
      </c>
      <c r="BE488" t="s">
        <v>304</v>
      </c>
      <c r="BF488" t="s">
        <v>1297</v>
      </c>
      <c r="BG488" t="s">
        <v>1297</v>
      </c>
      <c r="BH488" t="s">
        <v>300</v>
      </c>
      <c r="BI488" t="s">
        <v>301</v>
      </c>
      <c r="BJ488" t="s">
        <v>269</v>
      </c>
      <c r="BK488" t="s">
        <v>1297</v>
      </c>
      <c r="BL488" t="s">
        <v>229</v>
      </c>
      <c r="BM488" t="s">
        <v>219</v>
      </c>
      <c r="BN488" t="s">
        <v>350</v>
      </c>
      <c r="BO488" t="s">
        <v>219</v>
      </c>
      <c r="BP488" t="s">
        <v>219</v>
      </c>
      <c r="BQ488" t="s">
        <v>1297</v>
      </c>
      <c r="BR488" t="s">
        <v>279</v>
      </c>
      <c r="BS488" t="s">
        <v>1703</v>
      </c>
      <c r="BT488" t="s">
        <v>1703</v>
      </c>
      <c r="BU488" t="s">
        <v>219</v>
      </c>
      <c r="BV488" t="s">
        <v>241</v>
      </c>
      <c r="BW488" t="s">
        <v>220</v>
      </c>
      <c r="BX488" t="s">
        <v>219</v>
      </c>
      <c r="BY488">
        <v>790649910098</v>
      </c>
      <c r="BZ488" t="s">
        <v>242</v>
      </c>
      <c r="CA488" t="s">
        <v>1703</v>
      </c>
      <c r="CB488" s="14">
        <v>45179.246162766198</v>
      </c>
      <c r="CC488" t="s">
        <v>1703</v>
      </c>
      <c r="CD488" t="s">
        <v>1703</v>
      </c>
      <c r="CE488">
        <f>IFERROR(VLOOKUP(Table2[[#This Row],[Overall Rep Satisfaction]],$CS$2:$CV$21,2,FALSE),"")</f>
        <v>1</v>
      </c>
      <c r="CF488">
        <f>IFERROR(VLOOKUP(Table2[[#This Row],[Overall Rep Satisfaction]],$CS$2:$CV$21,3,FALSE),"")</f>
        <v>0</v>
      </c>
      <c r="CG488">
        <f>IFERROR(VLOOKUP(Table2[[#This Row],[Overall Rep Satisfaction]],$CS$2:$CV$21,4,FALSE),"")</f>
        <v>0</v>
      </c>
      <c r="CH488">
        <f>IFERROR(SUM(Table2[[#This Row],[Promoter]:[Detractor]],),"")</f>
        <v>1</v>
      </c>
      <c r="CI488" t="str">
        <f>TEXT(MONTH(Table2[[#This Row],[Survey Date]]),"##")&amp;" - "&amp;TEXT(Table2[[#This Row],[Survey Date]],"MMMM")</f>
        <v>9 - September</v>
      </c>
      <c r="CJ488" t="str">
        <f>TEXT(Table2[[#This Row],[Survey Date]],"DD-MMMM")</f>
        <v>08-September</v>
      </c>
      <c r="CK488" t="str">
        <f>"WK "&amp;WEEKNUM(Table2[[#This Row],[Survey Date]],1)</f>
        <v>WK 36</v>
      </c>
      <c r="CL488" t="str">
        <f>VLOOKUP(Table2[[#This Row],[ATTUID]],Roster!C:F,4,FALSE)</f>
        <v>Super 8</v>
      </c>
      <c r="CM488" t="str">
        <f>VLOOKUP(Table2[[#This Row],[ATTUID]],Roster!C:J,8,FALSE)</f>
        <v>agent 50</v>
      </c>
      <c r="CN488" t="str">
        <f>VLOOKUP(Table2[[#This Row],[ATTUID]],Roster!C:X,22,FALSE)</f>
        <v>Wave 24</v>
      </c>
      <c r="CO488">
        <f>IF(Table2[[#This Row],[Request Resolved]]="Yes",1,0)</f>
        <v>1</v>
      </c>
      <c r="CP488">
        <f>IF(Table2[[#This Row],[Request Resolved]]="No",1,0)</f>
        <v>0</v>
      </c>
    </row>
    <row r="489" spans="1:94" x14ac:dyDescent="0.25">
      <c r="A489" s="35">
        <v>581206</v>
      </c>
      <c r="B489" s="12" t="s">
        <v>1297</v>
      </c>
      <c r="C489" s="12" t="s">
        <v>1297</v>
      </c>
      <c r="D489" s="12" t="s">
        <v>1297</v>
      </c>
      <c r="E489" t="s">
        <v>1258</v>
      </c>
      <c r="F489" t="s">
        <v>1429</v>
      </c>
      <c r="G489" s="35">
        <v>897318</v>
      </c>
      <c r="H489" t="s">
        <v>219</v>
      </c>
      <c r="I489" s="35">
        <v>624578</v>
      </c>
      <c r="J489" t="s">
        <v>219</v>
      </c>
      <c r="K489" s="14">
        <v>45177.4465277778</v>
      </c>
      <c r="L489" s="14">
        <v>45176.420833333301</v>
      </c>
      <c r="M489" s="15" t="s">
        <v>220</v>
      </c>
      <c r="N489" s="15" t="s">
        <v>220</v>
      </c>
      <c r="O489" s="15" t="s">
        <v>220</v>
      </c>
      <c r="P489" s="15" t="s">
        <v>223</v>
      </c>
      <c r="Q489" s="15" t="s">
        <v>939</v>
      </c>
      <c r="R489" s="15" t="s">
        <v>219</v>
      </c>
      <c r="S489" s="15" t="s">
        <v>223</v>
      </c>
      <c r="T489" s="15" t="s">
        <v>221</v>
      </c>
      <c r="U489" s="15" t="s">
        <v>219</v>
      </c>
      <c r="V489" t="s">
        <v>265</v>
      </c>
      <c r="W489" t="s">
        <v>225</v>
      </c>
      <c r="X489" t="s">
        <v>265</v>
      </c>
      <c r="Y489" t="s">
        <v>225</v>
      </c>
      <c r="Z489" t="s">
        <v>226</v>
      </c>
      <c r="AA489" t="s">
        <v>219</v>
      </c>
      <c r="AB489" t="s">
        <v>226</v>
      </c>
      <c r="AC489" t="s">
        <v>219</v>
      </c>
      <c r="AD489" s="12" t="s">
        <v>1297</v>
      </c>
      <c r="AE489" t="s">
        <v>227</v>
      </c>
      <c r="AF489" s="12" t="s">
        <v>1297</v>
      </c>
      <c r="AG489" t="s">
        <v>1703</v>
      </c>
      <c r="AH489" t="s">
        <v>228</v>
      </c>
      <c r="AI489" s="12" t="s">
        <v>1297</v>
      </c>
      <c r="AJ489" s="12" t="s">
        <v>1297</v>
      </c>
      <c r="AK489" s="12" t="s">
        <v>1297</v>
      </c>
      <c r="AL489" s="12" t="s">
        <v>1297</v>
      </c>
      <c r="AM489" s="12" t="s">
        <v>1297</v>
      </c>
      <c r="AN489" t="s">
        <v>219</v>
      </c>
      <c r="AO489" t="s">
        <v>219</v>
      </c>
      <c r="AP489" t="s">
        <v>229</v>
      </c>
      <c r="AQ489" t="s">
        <v>230</v>
      </c>
      <c r="AR489" t="s">
        <v>273</v>
      </c>
      <c r="AS489" t="s">
        <v>352</v>
      </c>
      <c r="AT489" t="s">
        <v>220</v>
      </c>
      <c r="AU489" t="s">
        <v>233</v>
      </c>
      <c r="AV489" t="s">
        <v>2179</v>
      </c>
      <c r="AW489" t="s">
        <v>2368</v>
      </c>
      <c r="AX489" t="s">
        <v>1703</v>
      </c>
      <c r="AY489" t="s">
        <v>219</v>
      </c>
      <c r="AZ489" t="s">
        <v>219</v>
      </c>
      <c r="BA489" t="s">
        <v>219</v>
      </c>
      <c r="BB489" t="s">
        <v>219</v>
      </c>
      <c r="BC489" t="s">
        <v>234</v>
      </c>
      <c r="BD489" s="12" t="s">
        <v>1297</v>
      </c>
      <c r="BE489" t="s">
        <v>267</v>
      </c>
      <c r="BF489" t="s">
        <v>1297</v>
      </c>
      <c r="BG489" t="s">
        <v>1297</v>
      </c>
      <c r="BH489" t="s">
        <v>300</v>
      </c>
      <c r="BI489" t="s">
        <v>471</v>
      </c>
      <c r="BJ489" t="s">
        <v>353</v>
      </c>
      <c r="BK489" t="s">
        <v>1297</v>
      </c>
      <c r="BL489" t="s">
        <v>229</v>
      </c>
      <c r="BM489" t="s">
        <v>219</v>
      </c>
      <c r="BN489" t="s">
        <v>472</v>
      </c>
      <c r="BO489" t="s">
        <v>219</v>
      </c>
      <c r="BP489" t="s">
        <v>219</v>
      </c>
      <c r="BQ489" t="s">
        <v>1297</v>
      </c>
      <c r="BR489" t="s">
        <v>253</v>
      </c>
      <c r="BS489" t="s">
        <v>1703</v>
      </c>
      <c r="BT489" t="s">
        <v>1703</v>
      </c>
      <c r="BU489" t="s">
        <v>219</v>
      </c>
      <c r="BV489" t="s">
        <v>241</v>
      </c>
      <c r="BW489" t="s">
        <v>220</v>
      </c>
      <c r="BX489" t="s">
        <v>219</v>
      </c>
      <c r="BY489">
        <v>790524047254</v>
      </c>
      <c r="BZ489" t="s">
        <v>242</v>
      </c>
      <c r="CA489" t="s">
        <v>1703</v>
      </c>
      <c r="CB489" s="14">
        <v>45178.247037847199</v>
      </c>
      <c r="CC489" t="s">
        <v>1703</v>
      </c>
      <c r="CD489" t="s">
        <v>1703</v>
      </c>
      <c r="CE489">
        <f>IFERROR(VLOOKUP(Table2[[#This Row],[Overall Rep Satisfaction]],$CS$2:$CV$21,2,FALSE),"")</f>
        <v>1</v>
      </c>
      <c r="CF489">
        <f>IFERROR(VLOOKUP(Table2[[#This Row],[Overall Rep Satisfaction]],$CS$2:$CV$21,3,FALSE),"")</f>
        <v>0</v>
      </c>
      <c r="CG489">
        <f>IFERROR(VLOOKUP(Table2[[#This Row],[Overall Rep Satisfaction]],$CS$2:$CV$21,4,FALSE),"")</f>
        <v>0</v>
      </c>
      <c r="CH489">
        <f>IFERROR(SUM(Table2[[#This Row],[Promoter]:[Detractor]],),"")</f>
        <v>1</v>
      </c>
      <c r="CI489" t="str">
        <f>TEXT(MONTH(Table2[[#This Row],[Survey Date]]),"##")&amp;" - "&amp;TEXT(Table2[[#This Row],[Survey Date]],"MMMM")</f>
        <v>9 - September</v>
      </c>
      <c r="CJ489" t="str">
        <f>TEXT(Table2[[#This Row],[Survey Date]],"DD-MMMM")</f>
        <v>08-September</v>
      </c>
      <c r="CK489" t="str">
        <f>"WK "&amp;WEEKNUM(Table2[[#This Row],[Survey Date]],1)</f>
        <v>WK 36</v>
      </c>
      <c r="CL489" t="str">
        <f>VLOOKUP(Table2[[#This Row],[ATTUID]],Roster!C:F,4,FALSE)</f>
        <v>Super 3</v>
      </c>
      <c r="CM489" t="str">
        <f>VLOOKUP(Table2[[#This Row],[ATTUID]],Roster!C:J,8,FALSE)</f>
        <v>agent 132</v>
      </c>
      <c r="CN489" t="str">
        <f>VLOOKUP(Table2[[#This Row],[ATTUID]],Roster!C:X,22,FALSE)</f>
        <v>Wave 31</v>
      </c>
      <c r="CO489">
        <f>IF(Table2[[#This Row],[Request Resolved]]="Yes",1,0)</f>
        <v>1</v>
      </c>
      <c r="CP489">
        <f>IF(Table2[[#This Row],[Request Resolved]]="No",1,0)</f>
        <v>0</v>
      </c>
    </row>
    <row r="490" spans="1:94" x14ac:dyDescent="0.25">
      <c r="A490" s="35">
        <v>885206</v>
      </c>
      <c r="B490" s="12" t="s">
        <v>1297</v>
      </c>
      <c r="C490" s="12" t="s">
        <v>1297</v>
      </c>
      <c r="D490" s="12" t="s">
        <v>1297</v>
      </c>
      <c r="E490" t="s">
        <v>1236</v>
      </c>
      <c r="F490" t="s">
        <v>1405</v>
      </c>
      <c r="G490" s="35">
        <v>8662</v>
      </c>
      <c r="H490" t="s">
        <v>219</v>
      </c>
      <c r="I490" s="35">
        <v>122578</v>
      </c>
      <c r="J490" t="s">
        <v>219</v>
      </c>
      <c r="K490" s="14">
        <v>45177.45</v>
      </c>
      <c r="L490" s="14">
        <v>45176.864583333299</v>
      </c>
      <c r="M490" s="15" t="s">
        <v>220</v>
      </c>
      <c r="N490" s="15" t="s">
        <v>220</v>
      </c>
      <c r="O490" s="15" t="s">
        <v>220</v>
      </c>
      <c r="P490" s="15" t="s">
        <v>223</v>
      </c>
      <c r="Q490" s="15" t="s">
        <v>940</v>
      </c>
      <c r="R490" s="15" t="s">
        <v>219</v>
      </c>
      <c r="S490" s="15" t="s">
        <v>223</v>
      </c>
      <c r="T490" s="15" t="s">
        <v>221</v>
      </c>
      <c r="U490" s="15" t="s">
        <v>219</v>
      </c>
      <c r="V490" t="s">
        <v>265</v>
      </c>
      <c r="W490" t="s">
        <v>225</v>
      </c>
      <c r="X490" t="s">
        <v>265</v>
      </c>
      <c r="Y490" t="s">
        <v>225</v>
      </c>
      <c r="Z490" t="s">
        <v>226</v>
      </c>
      <c r="AA490" t="s">
        <v>219</v>
      </c>
      <c r="AB490" t="s">
        <v>226</v>
      </c>
      <c r="AC490" t="s">
        <v>219</v>
      </c>
      <c r="AD490" s="12" t="s">
        <v>1297</v>
      </c>
      <c r="AE490" t="s">
        <v>227</v>
      </c>
      <c r="AF490" s="12" t="s">
        <v>1297</v>
      </c>
      <c r="AG490" t="s">
        <v>1703</v>
      </c>
      <c r="AH490" t="s">
        <v>228</v>
      </c>
      <c r="AI490" s="12" t="s">
        <v>1297</v>
      </c>
      <c r="AJ490" s="12" t="s">
        <v>1297</v>
      </c>
      <c r="AK490" s="12" t="s">
        <v>1297</v>
      </c>
      <c r="AL490" s="12" t="s">
        <v>1297</v>
      </c>
      <c r="AM490" s="12" t="s">
        <v>1297</v>
      </c>
      <c r="AN490" t="s">
        <v>219</v>
      </c>
      <c r="AO490" t="s">
        <v>219</v>
      </c>
      <c r="AP490" t="s">
        <v>229</v>
      </c>
      <c r="AQ490" t="s">
        <v>230</v>
      </c>
      <c r="AR490" t="s">
        <v>273</v>
      </c>
      <c r="AS490" t="s">
        <v>528</v>
      </c>
      <c r="AT490" t="s">
        <v>220</v>
      </c>
      <c r="AU490" t="s">
        <v>233</v>
      </c>
      <c r="AV490" t="s">
        <v>2180</v>
      </c>
      <c r="AW490" t="s">
        <v>219</v>
      </c>
      <c r="AX490" t="s">
        <v>1703</v>
      </c>
      <c r="AY490" t="s">
        <v>219</v>
      </c>
      <c r="AZ490" t="s">
        <v>219</v>
      </c>
      <c r="BA490" t="s">
        <v>219</v>
      </c>
      <c r="BB490" t="s">
        <v>219</v>
      </c>
      <c r="BC490" t="s">
        <v>234</v>
      </c>
      <c r="BD490" s="12" t="s">
        <v>1297</v>
      </c>
      <c r="BE490" t="s">
        <v>304</v>
      </c>
      <c r="BF490" t="s">
        <v>1297</v>
      </c>
      <c r="BG490" t="s">
        <v>1297</v>
      </c>
      <c r="BH490" t="s">
        <v>236</v>
      </c>
      <c r="BI490" t="s">
        <v>760</v>
      </c>
      <c r="BJ490" t="s">
        <v>353</v>
      </c>
      <c r="BK490" t="s">
        <v>1297</v>
      </c>
      <c r="BL490" t="s">
        <v>229</v>
      </c>
      <c r="BM490" t="s">
        <v>219</v>
      </c>
      <c r="BN490" t="s">
        <v>252</v>
      </c>
      <c r="BO490" t="s">
        <v>219</v>
      </c>
      <c r="BP490" t="s">
        <v>219</v>
      </c>
      <c r="BQ490" t="s">
        <v>1297</v>
      </c>
      <c r="BR490" t="s">
        <v>279</v>
      </c>
      <c r="BS490" t="s">
        <v>1703</v>
      </c>
      <c r="BT490" t="s">
        <v>1703</v>
      </c>
      <c r="BU490" t="s">
        <v>219</v>
      </c>
      <c r="BV490" t="s">
        <v>241</v>
      </c>
      <c r="BW490" t="s">
        <v>220</v>
      </c>
      <c r="BX490" t="s">
        <v>219</v>
      </c>
      <c r="BY490">
        <v>790527655854</v>
      </c>
      <c r="BZ490" t="s">
        <v>242</v>
      </c>
      <c r="CA490" t="s">
        <v>1703</v>
      </c>
      <c r="CB490" s="14">
        <v>45178.247037847199</v>
      </c>
      <c r="CC490" t="s">
        <v>1703</v>
      </c>
      <c r="CD490" t="s">
        <v>1703</v>
      </c>
      <c r="CE490">
        <f>IFERROR(VLOOKUP(Table2[[#This Row],[Overall Rep Satisfaction]],$CS$2:$CV$21,2,FALSE),"")</f>
        <v>1</v>
      </c>
      <c r="CF490">
        <f>IFERROR(VLOOKUP(Table2[[#This Row],[Overall Rep Satisfaction]],$CS$2:$CV$21,3,FALSE),"")</f>
        <v>0</v>
      </c>
      <c r="CG490">
        <f>IFERROR(VLOOKUP(Table2[[#This Row],[Overall Rep Satisfaction]],$CS$2:$CV$21,4,FALSE),"")</f>
        <v>0</v>
      </c>
      <c r="CH490">
        <f>IFERROR(SUM(Table2[[#This Row],[Promoter]:[Detractor]],),"")</f>
        <v>1</v>
      </c>
      <c r="CI490" t="str">
        <f>TEXT(MONTH(Table2[[#This Row],[Survey Date]]),"##")&amp;" - "&amp;TEXT(Table2[[#This Row],[Survey Date]],"MMMM")</f>
        <v>9 - September</v>
      </c>
      <c r="CJ490" t="str">
        <f>TEXT(Table2[[#This Row],[Survey Date]],"DD-MMMM")</f>
        <v>08-September</v>
      </c>
      <c r="CK490" t="str">
        <f>"WK "&amp;WEEKNUM(Table2[[#This Row],[Survey Date]],1)</f>
        <v>WK 36</v>
      </c>
      <c r="CL490" t="str">
        <f>VLOOKUP(Table2[[#This Row],[ATTUID]],Roster!C:F,4,FALSE)</f>
        <v>Super 5</v>
      </c>
      <c r="CM490" t="str">
        <f>VLOOKUP(Table2[[#This Row],[ATTUID]],Roster!C:J,8,FALSE)</f>
        <v>agent 108</v>
      </c>
      <c r="CN490" t="str">
        <f>VLOOKUP(Table2[[#This Row],[ATTUID]],Roster!C:X,22,FALSE)</f>
        <v>Wave 3</v>
      </c>
      <c r="CO490">
        <f>IF(Table2[[#This Row],[Request Resolved]]="Yes",1,0)</f>
        <v>1</v>
      </c>
      <c r="CP490">
        <f>IF(Table2[[#This Row],[Request Resolved]]="No",1,0)</f>
        <v>0</v>
      </c>
    </row>
    <row r="491" spans="1:94" x14ac:dyDescent="0.25">
      <c r="A491" s="35">
        <v>882206</v>
      </c>
      <c r="B491" s="12" t="s">
        <v>1297</v>
      </c>
      <c r="C491" s="12" t="s">
        <v>1297</v>
      </c>
      <c r="D491" s="12" t="s">
        <v>1297</v>
      </c>
      <c r="E491" t="s">
        <v>1192</v>
      </c>
      <c r="F491" t="s">
        <v>1357</v>
      </c>
      <c r="G491" s="35">
        <v>655816</v>
      </c>
      <c r="H491" t="s">
        <v>219</v>
      </c>
      <c r="I491" s="35">
        <v>568276</v>
      </c>
      <c r="J491" t="s">
        <v>219</v>
      </c>
      <c r="K491" s="14">
        <v>45177.4506944444</v>
      </c>
      <c r="L491" s="14">
        <v>45176.605555555601</v>
      </c>
      <c r="M491" s="15" t="s">
        <v>220</v>
      </c>
      <c r="N491" s="15" t="s">
        <v>220</v>
      </c>
      <c r="O491" s="15" t="s">
        <v>220</v>
      </c>
      <c r="P491" s="15" t="s">
        <v>392</v>
      </c>
      <c r="Q491" s="15" t="s">
        <v>264</v>
      </c>
      <c r="R491" s="15" t="s">
        <v>219</v>
      </c>
      <c r="S491" s="15" t="s">
        <v>334</v>
      </c>
      <c r="T491" s="15" t="s">
        <v>941</v>
      </c>
      <c r="U491" s="15" t="s">
        <v>219</v>
      </c>
      <c r="V491" t="s">
        <v>290</v>
      </c>
      <c r="W491" t="s">
        <v>309</v>
      </c>
      <c r="X491" t="s">
        <v>290</v>
      </c>
      <c r="Y491" t="s">
        <v>309</v>
      </c>
      <c r="Z491" t="s">
        <v>226</v>
      </c>
      <c r="AA491" t="s">
        <v>219</v>
      </c>
      <c r="AB491" t="s">
        <v>226</v>
      </c>
      <c r="AC491" t="s">
        <v>219</v>
      </c>
      <c r="AD491" s="12" t="s">
        <v>1297</v>
      </c>
      <c r="AE491" t="s">
        <v>227</v>
      </c>
      <c r="AF491" s="12" t="s">
        <v>1297</v>
      </c>
      <c r="AG491" t="s">
        <v>1703</v>
      </c>
      <c r="AH491" t="s">
        <v>228</v>
      </c>
      <c r="AI491" s="12" t="s">
        <v>1297</v>
      </c>
      <c r="AJ491" s="12" t="s">
        <v>1297</v>
      </c>
      <c r="AK491" s="12" t="s">
        <v>1297</v>
      </c>
      <c r="AL491" s="12" t="s">
        <v>1297</v>
      </c>
      <c r="AM491" s="12" t="s">
        <v>1297</v>
      </c>
      <c r="AN491" t="s">
        <v>219</v>
      </c>
      <c r="AO491" t="s">
        <v>219</v>
      </c>
      <c r="AP491" t="s">
        <v>229</v>
      </c>
      <c r="AQ491" t="s">
        <v>230</v>
      </c>
      <c r="AR491" t="s">
        <v>231</v>
      </c>
      <c r="AS491" t="s">
        <v>403</v>
      </c>
      <c r="AT491" t="s">
        <v>220</v>
      </c>
      <c r="AU491" t="s">
        <v>233</v>
      </c>
      <c r="AV491" t="s">
        <v>2181</v>
      </c>
      <c r="AW491" t="s">
        <v>219</v>
      </c>
      <c r="AX491" t="s">
        <v>1703</v>
      </c>
      <c r="AY491" t="s">
        <v>219</v>
      </c>
      <c r="AZ491" t="s">
        <v>219</v>
      </c>
      <c r="BA491" t="s">
        <v>219</v>
      </c>
      <c r="BB491" t="s">
        <v>219</v>
      </c>
      <c r="BC491" t="s">
        <v>234</v>
      </c>
      <c r="BD491" s="12" t="s">
        <v>1297</v>
      </c>
      <c r="BE491" t="s">
        <v>304</v>
      </c>
      <c r="BF491" t="s">
        <v>1297</v>
      </c>
      <c r="BG491" t="s">
        <v>1297</v>
      </c>
      <c r="BH491" t="s">
        <v>305</v>
      </c>
      <c r="BI491" t="s">
        <v>525</v>
      </c>
      <c r="BJ491" t="s">
        <v>376</v>
      </c>
      <c r="BK491" t="s">
        <v>1297</v>
      </c>
      <c r="BL491" t="s">
        <v>229</v>
      </c>
      <c r="BM491" t="s">
        <v>219</v>
      </c>
      <c r="BN491" t="s">
        <v>526</v>
      </c>
      <c r="BO491" t="s">
        <v>219</v>
      </c>
      <c r="BP491" t="s">
        <v>219</v>
      </c>
      <c r="BQ491" t="s">
        <v>1297</v>
      </c>
      <c r="BR491" t="s">
        <v>279</v>
      </c>
      <c r="BS491" t="s">
        <v>1703</v>
      </c>
      <c r="BT491" t="s">
        <v>1703</v>
      </c>
      <c r="BU491" t="s">
        <v>219</v>
      </c>
      <c r="BV491" t="s">
        <v>241</v>
      </c>
      <c r="BW491" t="s">
        <v>220</v>
      </c>
      <c r="BX491" t="s">
        <v>219</v>
      </c>
      <c r="BY491">
        <v>800938575665</v>
      </c>
      <c r="BZ491" t="s">
        <v>242</v>
      </c>
      <c r="CA491" t="s">
        <v>1703</v>
      </c>
      <c r="CB491" s="14">
        <v>45178.247037847199</v>
      </c>
      <c r="CC491" t="s">
        <v>1703</v>
      </c>
      <c r="CD491" t="s">
        <v>1703</v>
      </c>
      <c r="CE491">
        <f>IFERROR(VLOOKUP(Table2[[#This Row],[Overall Rep Satisfaction]],$CS$2:$CV$21,2,FALSE),"")</f>
        <v>0</v>
      </c>
      <c r="CF491">
        <f>IFERROR(VLOOKUP(Table2[[#This Row],[Overall Rep Satisfaction]],$CS$2:$CV$21,3,FALSE),"")</f>
        <v>1</v>
      </c>
      <c r="CG491">
        <f>IFERROR(VLOOKUP(Table2[[#This Row],[Overall Rep Satisfaction]],$CS$2:$CV$21,4,FALSE),"")</f>
        <v>0</v>
      </c>
      <c r="CH491">
        <f>IFERROR(SUM(Table2[[#This Row],[Promoter]:[Detractor]],),"")</f>
        <v>1</v>
      </c>
      <c r="CI491" t="str">
        <f>TEXT(MONTH(Table2[[#This Row],[Survey Date]]),"##")&amp;" - "&amp;TEXT(Table2[[#This Row],[Survey Date]],"MMMM")</f>
        <v>9 - September</v>
      </c>
      <c r="CJ491" t="str">
        <f>TEXT(Table2[[#This Row],[Survey Date]],"DD-MMMM")</f>
        <v>08-September</v>
      </c>
      <c r="CK491" t="str">
        <f>"WK "&amp;WEEKNUM(Table2[[#This Row],[Survey Date]],1)</f>
        <v>WK 36</v>
      </c>
      <c r="CL491" t="str">
        <f>VLOOKUP(Table2[[#This Row],[ATTUID]],Roster!C:F,4,FALSE)</f>
        <v>Super 5</v>
      </c>
      <c r="CM491" t="str">
        <f>VLOOKUP(Table2[[#This Row],[ATTUID]],Roster!C:J,8,FALSE)</f>
        <v>agent 60</v>
      </c>
      <c r="CN491" t="str">
        <f>VLOOKUP(Table2[[#This Row],[ATTUID]],Roster!C:X,22,FALSE)</f>
        <v>Wave 25</v>
      </c>
      <c r="CO491">
        <f>IF(Table2[[#This Row],[Request Resolved]]="Yes",1,0)</f>
        <v>1</v>
      </c>
      <c r="CP491">
        <f>IF(Table2[[#This Row],[Request Resolved]]="No",1,0)</f>
        <v>0</v>
      </c>
    </row>
    <row r="492" spans="1:94" x14ac:dyDescent="0.25">
      <c r="A492" s="35">
        <v>867206</v>
      </c>
      <c r="B492" s="12" t="s">
        <v>1297</v>
      </c>
      <c r="C492" s="12" t="s">
        <v>1297</v>
      </c>
      <c r="D492" s="12" t="s">
        <v>1297</v>
      </c>
      <c r="E492" t="s">
        <v>1260</v>
      </c>
      <c r="F492" t="s">
        <v>1431</v>
      </c>
      <c r="G492" s="35">
        <v>759715</v>
      </c>
      <c r="H492" t="s">
        <v>219</v>
      </c>
      <c r="I492" s="35">
        <v>880199</v>
      </c>
      <c r="J492" t="s">
        <v>219</v>
      </c>
      <c r="K492" s="14">
        <v>45177.453472222202</v>
      </c>
      <c r="L492" s="14">
        <v>45176.679166666698</v>
      </c>
      <c r="M492" s="15" t="s">
        <v>220</v>
      </c>
      <c r="N492" s="15" t="s">
        <v>220</v>
      </c>
      <c r="O492" s="15" t="s">
        <v>220</v>
      </c>
      <c r="P492" s="15" t="s">
        <v>221</v>
      </c>
      <c r="Q492" s="15" t="s">
        <v>942</v>
      </c>
      <c r="R492" s="15" t="s">
        <v>219</v>
      </c>
      <c r="S492" s="15" t="s">
        <v>244</v>
      </c>
      <c r="T492" s="15" t="s">
        <v>221</v>
      </c>
      <c r="U492" s="15" t="s">
        <v>219</v>
      </c>
      <c r="V492" t="s">
        <v>224</v>
      </c>
      <c r="W492" t="s">
        <v>246</v>
      </c>
      <c r="X492" t="s">
        <v>224</v>
      </c>
      <c r="Y492" t="s">
        <v>246</v>
      </c>
      <c r="Z492" t="s">
        <v>226</v>
      </c>
      <c r="AA492" t="s">
        <v>219</v>
      </c>
      <c r="AB492" t="s">
        <v>226</v>
      </c>
      <c r="AC492" t="s">
        <v>219</v>
      </c>
      <c r="AD492" s="12" t="s">
        <v>1297</v>
      </c>
      <c r="AE492" t="s">
        <v>227</v>
      </c>
      <c r="AF492" s="12" t="s">
        <v>1297</v>
      </c>
      <c r="AG492" t="s">
        <v>1703</v>
      </c>
      <c r="AH492" t="s">
        <v>228</v>
      </c>
      <c r="AI492" s="12" t="s">
        <v>1297</v>
      </c>
      <c r="AJ492" s="12" t="s">
        <v>1297</v>
      </c>
      <c r="AK492" s="12" t="s">
        <v>1297</v>
      </c>
      <c r="AL492" s="12" t="s">
        <v>1297</v>
      </c>
      <c r="AM492" s="12" t="s">
        <v>1297</v>
      </c>
      <c r="AN492" t="s">
        <v>219</v>
      </c>
      <c r="AO492" t="s">
        <v>219</v>
      </c>
      <c r="AP492" t="s">
        <v>229</v>
      </c>
      <c r="AQ492" t="s">
        <v>230</v>
      </c>
      <c r="AR492" t="s">
        <v>281</v>
      </c>
      <c r="AS492" t="s">
        <v>538</v>
      </c>
      <c r="AT492" t="s">
        <v>220</v>
      </c>
      <c r="AU492" t="s">
        <v>233</v>
      </c>
      <c r="AV492" t="s">
        <v>2182</v>
      </c>
      <c r="AW492" t="s">
        <v>2368</v>
      </c>
      <c r="AX492" t="s">
        <v>1703</v>
      </c>
      <c r="AY492" t="s">
        <v>219</v>
      </c>
      <c r="AZ492" t="s">
        <v>219</v>
      </c>
      <c r="BA492" t="s">
        <v>219</v>
      </c>
      <c r="BB492" t="s">
        <v>219</v>
      </c>
      <c r="BC492" t="s">
        <v>234</v>
      </c>
      <c r="BD492" s="12" t="s">
        <v>1297</v>
      </c>
      <c r="BE492" t="s">
        <v>304</v>
      </c>
      <c r="BF492" t="s">
        <v>1297</v>
      </c>
      <c r="BG492" t="s">
        <v>1297</v>
      </c>
      <c r="BH492" t="s">
        <v>260</v>
      </c>
      <c r="BI492" t="s">
        <v>268</v>
      </c>
      <c r="BJ492" t="s">
        <v>379</v>
      </c>
      <c r="BK492" t="s">
        <v>1297</v>
      </c>
      <c r="BL492" t="s">
        <v>229</v>
      </c>
      <c r="BM492" t="s">
        <v>219</v>
      </c>
      <c r="BN492" t="s">
        <v>270</v>
      </c>
      <c r="BO492" t="s">
        <v>219</v>
      </c>
      <c r="BP492" t="s">
        <v>219</v>
      </c>
      <c r="BQ492" t="s">
        <v>1297</v>
      </c>
      <c r="BR492" t="s">
        <v>253</v>
      </c>
      <c r="BS492" t="s">
        <v>1703</v>
      </c>
      <c r="BT492" t="s">
        <v>1703</v>
      </c>
      <c r="BU492" t="s">
        <v>219</v>
      </c>
      <c r="BV492" t="s">
        <v>241</v>
      </c>
      <c r="BW492" t="s">
        <v>220</v>
      </c>
      <c r="BX492" t="s">
        <v>219</v>
      </c>
      <c r="BY492">
        <v>800269024421</v>
      </c>
      <c r="BZ492" t="s">
        <v>242</v>
      </c>
      <c r="CA492" t="s">
        <v>1703</v>
      </c>
      <c r="CB492" s="14">
        <v>45178.247037847199</v>
      </c>
      <c r="CC492" t="s">
        <v>1703</v>
      </c>
      <c r="CD492" t="s">
        <v>1703</v>
      </c>
      <c r="CE492">
        <f>IFERROR(VLOOKUP(Table2[[#This Row],[Overall Rep Satisfaction]],$CS$2:$CV$21,2,FALSE),"")</f>
        <v>0</v>
      </c>
      <c r="CF492">
        <f>IFERROR(VLOOKUP(Table2[[#This Row],[Overall Rep Satisfaction]],$CS$2:$CV$21,3,FALSE),"")</f>
        <v>0</v>
      </c>
      <c r="CG492">
        <f>IFERROR(VLOOKUP(Table2[[#This Row],[Overall Rep Satisfaction]],$CS$2:$CV$21,4,FALSE),"")</f>
        <v>1</v>
      </c>
      <c r="CH492">
        <f>IFERROR(SUM(Table2[[#This Row],[Promoter]:[Detractor]],),"")</f>
        <v>1</v>
      </c>
      <c r="CI492" t="str">
        <f>TEXT(MONTH(Table2[[#This Row],[Survey Date]]),"##")&amp;" - "&amp;TEXT(Table2[[#This Row],[Survey Date]],"MMMM")</f>
        <v>9 - September</v>
      </c>
      <c r="CJ492" t="str">
        <f>TEXT(Table2[[#This Row],[Survey Date]],"DD-MMMM")</f>
        <v>08-September</v>
      </c>
      <c r="CK492" t="str">
        <f>"WK "&amp;WEEKNUM(Table2[[#This Row],[Survey Date]],1)</f>
        <v>WK 36</v>
      </c>
      <c r="CL492" t="str">
        <f>VLOOKUP(Table2[[#This Row],[ATTUID]],Roster!C:F,4,FALSE)</f>
        <v>Super 3</v>
      </c>
      <c r="CM492" t="str">
        <f>VLOOKUP(Table2[[#This Row],[ATTUID]],Roster!C:J,8,FALSE)</f>
        <v>agent 134</v>
      </c>
      <c r="CN492" t="str">
        <f>VLOOKUP(Table2[[#This Row],[ATTUID]],Roster!C:X,22,FALSE)</f>
        <v>Wave 31</v>
      </c>
      <c r="CO492">
        <f>IF(Table2[[#This Row],[Request Resolved]]="Yes",1,0)</f>
        <v>1</v>
      </c>
      <c r="CP492">
        <f>IF(Table2[[#This Row],[Request Resolved]]="No",1,0)</f>
        <v>0</v>
      </c>
    </row>
    <row r="493" spans="1:94" x14ac:dyDescent="0.25">
      <c r="A493" s="35">
        <v>778206</v>
      </c>
      <c r="B493" s="12" t="s">
        <v>1297</v>
      </c>
      <c r="C493" s="12" t="s">
        <v>1297</v>
      </c>
      <c r="D493" s="12" t="s">
        <v>1297</v>
      </c>
      <c r="E493" t="s">
        <v>1139</v>
      </c>
      <c r="F493" t="s">
        <v>1304</v>
      </c>
      <c r="G493" s="35">
        <v>615715</v>
      </c>
      <c r="H493" t="s">
        <v>219</v>
      </c>
      <c r="I493" s="35">
        <v>898188</v>
      </c>
      <c r="J493" t="s">
        <v>219</v>
      </c>
      <c r="K493" s="14">
        <v>45177.453472222202</v>
      </c>
      <c r="L493" s="14">
        <v>45176.814583333296</v>
      </c>
      <c r="M493" s="15" t="s">
        <v>220</v>
      </c>
      <c r="N493" s="15" t="s">
        <v>220</v>
      </c>
      <c r="O493" s="15" t="s">
        <v>220</v>
      </c>
      <c r="P493" s="15" t="s">
        <v>469</v>
      </c>
      <c r="Q493" s="15" t="s">
        <v>219</v>
      </c>
      <c r="R493" s="15" t="s">
        <v>219</v>
      </c>
      <c r="S493" s="15" t="s">
        <v>334</v>
      </c>
      <c r="T493" s="15" t="s">
        <v>221</v>
      </c>
      <c r="U493" s="15" t="s">
        <v>219</v>
      </c>
      <c r="V493" t="s">
        <v>297</v>
      </c>
      <c r="W493" t="s">
        <v>309</v>
      </c>
      <c r="X493" t="s">
        <v>297</v>
      </c>
      <c r="Y493" t="s">
        <v>309</v>
      </c>
      <c r="Z493" t="s">
        <v>226</v>
      </c>
      <c r="AA493" t="s">
        <v>219</v>
      </c>
      <c r="AB493" t="s">
        <v>226</v>
      </c>
      <c r="AC493" t="s">
        <v>219</v>
      </c>
      <c r="AD493" s="12" t="s">
        <v>1297</v>
      </c>
      <c r="AE493" t="s">
        <v>227</v>
      </c>
      <c r="AF493" s="12" t="s">
        <v>1297</v>
      </c>
      <c r="AG493" t="s">
        <v>1703</v>
      </c>
      <c r="AH493" t="s">
        <v>228</v>
      </c>
      <c r="AI493" s="12" t="s">
        <v>1297</v>
      </c>
      <c r="AJ493" s="12" t="s">
        <v>1297</v>
      </c>
      <c r="AK493" s="12" t="s">
        <v>1297</v>
      </c>
      <c r="AL493" s="12" t="s">
        <v>1297</v>
      </c>
      <c r="AM493" s="12" t="s">
        <v>1297</v>
      </c>
      <c r="AN493" t="s">
        <v>219</v>
      </c>
      <c r="AO493" t="s">
        <v>219</v>
      </c>
      <c r="AP493" t="s">
        <v>229</v>
      </c>
      <c r="AQ493" t="s">
        <v>230</v>
      </c>
      <c r="AR493" t="s">
        <v>281</v>
      </c>
      <c r="AS493" t="s">
        <v>538</v>
      </c>
      <c r="AT493" t="s">
        <v>220</v>
      </c>
      <c r="AU493" t="s">
        <v>233</v>
      </c>
      <c r="AV493" t="s">
        <v>2183</v>
      </c>
      <c r="AW493" t="s">
        <v>219</v>
      </c>
      <c r="AX493" t="s">
        <v>1703</v>
      </c>
      <c r="AY493" t="s">
        <v>219</v>
      </c>
      <c r="AZ493" t="s">
        <v>219</v>
      </c>
      <c r="BA493" t="s">
        <v>219</v>
      </c>
      <c r="BB493" t="s">
        <v>219</v>
      </c>
      <c r="BC493" t="s">
        <v>234</v>
      </c>
      <c r="BD493" s="12" t="s">
        <v>1297</v>
      </c>
      <c r="BE493" t="s">
        <v>304</v>
      </c>
      <c r="BF493" t="s">
        <v>1297</v>
      </c>
      <c r="BG493" t="s">
        <v>1297</v>
      </c>
      <c r="BH493" t="s">
        <v>236</v>
      </c>
      <c r="BI493" t="s">
        <v>250</v>
      </c>
      <c r="BJ493" t="s">
        <v>302</v>
      </c>
      <c r="BK493" t="s">
        <v>1297</v>
      </c>
      <c r="BL493" t="s">
        <v>229</v>
      </c>
      <c r="BM493" t="s">
        <v>219</v>
      </c>
      <c r="BN493" t="s">
        <v>252</v>
      </c>
      <c r="BO493" t="s">
        <v>219</v>
      </c>
      <c r="BP493" t="s">
        <v>219</v>
      </c>
      <c r="BQ493" t="s">
        <v>1297</v>
      </c>
      <c r="BR493" t="s">
        <v>240</v>
      </c>
      <c r="BS493" t="s">
        <v>1703</v>
      </c>
      <c r="BT493" t="s">
        <v>1703</v>
      </c>
      <c r="BU493" t="s">
        <v>219</v>
      </c>
      <c r="BV493" t="s">
        <v>241</v>
      </c>
      <c r="BW493" t="s">
        <v>220</v>
      </c>
      <c r="BX493" t="s">
        <v>219</v>
      </c>
      <c r="BY493">
        <v>800019625659</v>
      </c>
      <c r="BZ493" t="s">
        <v>242</v>
      </c>
      <c r="CA493" t="s">
        <v>1703</v>
      </c>
      <c r="CB493" s="14">
        <v>45179.246162766198</v>
      </c>
      <c r="CC493" t="s">
        <v>1703</v>
      </c>
      <c r="CD493" t="s">
        <v>1703</v>
      </c>
      <c r="CE493">
        <f>IFERROR(VLOOKUP(Table2[[#This Row],[Overall Rep Satisfaction]],$CS$2:$CV$21,2,FALSE),"")</f>
        <v>0</v>
      </c>
      <c r="CF493">
        <f>IFERROR(VLOOKUP(Table2[[#This Row],[Overall Rep Satisfaction]],$CS$2:$CV$21,3,FALSE),"")</f>
        <v>1</v>
      </c>
      <c r="CG493">
        <f>IFERROR(VLOOKUP(Table2[[#This Row],[Overall Rep Satisfaction]],$CS$2:$CV$21,4,FALSE),"")</f>
        <v>0</v>
      </c>
      <c r="CH493">
        <f>IFERROR(SUM(Table2[[#This Row],[Promoter]:[Detractor]],),"")</f>
        <v>1</v>
      </c>
      <c r="CI493" t="str">
        <f>TEXT(MONTH(Table2[[#This Row],[Survey Date]]),"##")&amp;" - "&amp;TEXT(Table2[[#This Row],[Survey Date]],"MMMM")</f>
        <v>9 - September</v>
      </c>
      <c r="CJ493" t="str">
        <f>TEXT(Table2[[#This Row],[Survey Date]],"DD-MMMM")</f>
        <v>08-September</v>
      </c>
      <c r="CK493" t="str">
        <f>"WK "&amp;WEEKNUM(Table2[[#This Row],[Survey Date]],1)</f>
        <v>WK 36</v>
      </c>
      <c r="CL493" t="str">
        <f>VLOOKUP(Table2[[#This Row],[ATTUID]],Roster!C:F,4,FALSE)</f>
        <v>Super 5</v>
      </c>
      <c r="CM493" t="str">
        <f>VLOOKUP(Table2[[#This Row],[ATTUID]],Roster!C:J,8,FALSE)</f>
        <v>agent 7</v>
      </c>
      <c r="CN493" t="str">
        <f>VLOOKUP(Table2[[#This Row],[ATTUID]],Roster!C:X,22,FALSE)</f>
        <v>Wave 10 B</v>
      </c>
      <c r="CO493">
        <f>IF(Table2[[#This Row],[Request Resolved]]="Yes",1,0)</f>
        <v>1</v>
      </c>
      <c r="CP493">
        <f>IF(Table2[[#This Row],[Request Resolved]]="No",1,0)</f>
        <v>0</v>
      </c>
    </row>
    <row r="494" spans="1:94" x14ac:dyDescent="0.25">
      <c r="A494" s="35">
        <v>862206</v>
      </c>
      <c r="B494" s="12" t="s">
        <v>1297</v>
      </c>
      <c r="C494" s="12" t="s">
        <v>1297</v>
      </c>
      <c r="D494" s="12" t="s">
        <v>1297</v>
      </c>
      <c r="E494" t="s">
        <v>1186</v>
      </c>
      <c r="F494" t="s">
        <v>1351</v>
      </c>
      <c r="G494" s="35">
        <v>498214</v>
      </c>
      <c r="H494" t="s">
        <v>219</v>
      </c>
      <c r="I494" s="35">
        <v>822177</v>
      </c>
      <c r="J494" t="s">
        <v>219</v>
      </c>
      <c r="K494" s="14">
        <v>45177.454166666699</v>
      </c>
      <c r="L494" s="14">
        <v>45176.646527777797</v>
      </c>
      <c r="M494" s="15" t="s">
        <v>220</v>
      </c>
      <c r="N494" s="15" t="s">
        <v>220</v>
      </c>
      <c r="O494" s="15" t="s">
        <v>220</v>
      </c>
      <c r="P494" s="15" t="s">
        <v>539</v>
      </c>
      <c r="Q494" s="15" t="s">
        <v>943</v>
      </c>
      <c r="R494" s="15" t="s">
        <v>219</v>
      </c>
      <c r="S494" s="15" t="s">
        <v>944</v>
      </c>
      <c r="T494" s="15" t="s">
        <v>221</v>
      </c>
      <c r="U494" s="15" t="s">
        <v>219</v>
      </c>
      <c r="V494" t="s">
        <v>265</v>
      </c>
      <c r="W494" t="s">
        <v>225</v>
      </c>
      <c r="X494" t="s">
        <v>265</v>
      </c>
      <c r="Y494" t="s">
        <v>225</v>
      </c>
      <c r="Z494" t="s">
        <v>226</v>
      </c>
      <c r="AA494" t="s">
        <v>219</v>
      </c>
      <c r="AB494" t="s">
        <v>226</v>
      </c>
      <c r="AC494" t="s">
        <v>219</v>
      </c>
      <c r="AD494" s="12" t="s">
        <v>1297</v>
      </c>
      <c r="AE494" t="s">
        <v>227</v>
      </c>
      <c r="AF494" s="12" t="s">
        <v>1297</v>
      </c>
      <c r="AG494" t="s">
        <v>1703</v>
      </c>
      <c r="AH494" t="s">
        <v>228</v>
      </c>
      <c r="AI494" s="12" t="s">
        <v>1297</v>
      </c>
      <c r="AJ494" s="12" t="s">
        <v>1297</v>
      </c>
      <c r="AK494" s="12" t="s">
        <v>1297</v>
      </c>
      <c r="AL494" s="12" t="s">
        <v>1297</v>
      </c>
      <c r="AM494" s="12" t="s">
        <v>1297</v>
      </c>
      <c r="AN494" t="s">
        <v>219</v>
      </c>
      <c r="AO494" t="s">
        <v>219</v>
      </c>
      <c r="AP494" t="s">
        <v>229</v>
      </c>
      <c r="AQ494" t="s">
        <v>230</v>
      </c>
      <c r="AR494" t="s">
        <v>231</v>
      </c>
      <c r="AS494" t="s">
        <v>232</v>
      </c>
      <c r="AT494" t="s">
        <v>220</v>
      </c>
      <c r="AU494" t="s">
        <v>233</v>
      </c>
      <c r="AV494" t="s">
        <v>2184</v>
      </c>
      <c r="AW494" t="s">
        <v>219</v>
      </c>
      <c r="AX494" t="s">
        <v>1703</v>
      </c>
      <c r="AY494" t="s">
        <v>219</v>
      </c>
      <c r="AZ494" t="s">
        <v>219</v>
      </c>
      <c r="BA494" t="s">
        <v>219</v>
      </c>
      <c r="BB494" t="s">
        <v>219</v>
      </c>
      <c r="BC494" t="s">
        <v>234</v>
      </c>
      <c r="BD494" s="12" t="s">
        <v>1297</v>
      </c>
      <c r="BE494" t="s">
        <v>235</v>
      </c>
      <c r="BF494" t="s">
        <v>1297</v>
      </c>
      <c r="BG494" t="s">
        <v>1297</v>
      </c>
      <c r="BH494" t="s">
        <v>300</v>
      </c>
      <c r="BI494" t="s">
        <v>301</v>
      </c>
      <c r="BJ494" t="s">
        <v>238</v>
      </c>
      <c r="BK494" t="s">
        <v>1297</v>
      </c>
      <c r="BL494" t="s">
        <v>229</v>
      </c>
      <c r="BM494" t="s">
        <v>219</v>
      </c>
      <c r="BN494" t="s">
        <v>350</v>
      </c>
      <c r="BO494" t="s">
        <v>219</v>
      </c>
      <c r="BP494" t="s">
        <v>219</v>
      </c>
      <c r="BQ494" t="s">
        <v>1297</v>
      </c>
      <c r="BR494" t="s">
        <v>240</v>
      </c>
      <c r="BS494" t="s">
        <v>1703</v>
      </c>
      <c r="BT494" t="s">
        <v>1703</v>
      </c>
      <c r="BU494" t="s">
        <v>219</v>
      </c>
      <c r="BV494" t="s">
        <v>241</v>
      </c>
      <c r="BW494" t="s">
        <v>220</v>
      </c>
      <c r="BX494" t="s">
        <v>219</v>
      </c>
      <c r="BY494">
        <v>790297163073</v>
      </c>
      <c r="BZ494" t="s">
        <v>242</v>
      </c>
      <c r="CA494" t="s">
        <v>1703</v>
      </c>
      <c r="CB494" s="14">
        <v>45178.247037847199</v>
      </c>
      <c r="CC494" t="s">
        <v>1703</v>
      </c>
      <c r="CD494" t="s">
        <v>1703</v>
      </c>
      <c r="CE494">
        <f>IFERROR(VLOOKUP(Table2[[#This Row],[Overall Rep Satisfaction]],$CS$2:$CV$21,2,FALSE),"")</f>
        <v>1</v>
      </c>
      <c r="CF494">
        <f>IFERROR(VLOOKUP(Table2[[#This Row],[Overall Rep Satisfaction]],$CS$2:$CV$21,3,FALSE),"")</f>
        <v>0</v>
      </c>
      <c r="CG494">
        <f>IFERROR(VLOOKUP(Table2[[#This Row],[Overall Rep Satisfaction]],$CS$2:$CV$21,4,FALSE),"")</f>
        <v>0</v>
      </c>
      <c r="CH494">
        <f>IFERROR(SUM(Table2[[#This Row],[Promoter]:[Detractor]],),"")</f>
        <v>1</v>
      </c>
      <c r="CI494" t="str">
        <f>TEXT(MONTH(Table2[[#This Row],[Survey Date]]),"##")&amp;" - "&amp;TEXT(Table2[[#This Row],[Survey Date]],"MMMM")</f>
        <v>9 - September</v>
      </c>
      <c r="CJ494" t="str">
        <f>TEXT(Table2[[#This Row],[Survey Date]],"DD-MMMM")</f>
        <v>08-September</v>
      </c>
      <c r="CK494" t="str">
        <f>"WK "&amp;WEEKNUM(Table2[[#This Row],[Survey Date]],1)</f>
        <v>WK 36</v>
      </c>
      <c r="CL494" t="str">
        <f>VLOOKUP(Table2[[#This Row],[ATTUID]],Roster!C:F,4,FALSE)</f>
        <v>Super 9</v>
      </c>
      <c r="CM494" t="str">
        <f>VLOOKUP(Table2[[#This Row],[ATTUID]],Roster!C:J,8,FALSE)</f>
        <v>agent 54</v>
      </c>
      <c r="CN494" t="str">
        <f>VLOOKUP(Table2[[#This Row],[ATTUID]],Roster!C:X,22,FALSE)</f>
        <v>Wave 24</v>
      </c>
      <c r="CO494">
        <f>IF(Table2[[#This Row],[Request Resolved]]="Yes",1,0)</f>
        <v>1</v>
      </c>
      <c r="CP494">
        <f>IF(Table2[[#This Row],[Request Resolved]]="No",1,0)</f>
        <v>0</v>
      </c>
    </row>
    <row r="495" spans="1:94" x14ac:dyDescent="0.25">
      <c r="A495" s="35">
        <v>724206</v>
      </c>
      <c r="B495" s="12" t="s">
        <v>1297</v>
      </c>
      <c r="C495" s="12" t="s">
        <v>1297</v>
      </c>
      <c r="D495" s="12" t="s">
        <v>1297</v>
      </c>
      <c r="E495" t="s">
        <v>1193</v>
      </c>
      <c r="F495" t="s">
        <v>1358</v>
      </c>
      <c r="G495" s="35">
        <v>253205</v>
      </c>
      <c r="H495" t="s">
        <v>219</v>
      </c>
      <c r="I495" s="35">
        <v>6578</v>
      </c>
      <c r="J495" t="s">
        <v>219</v>
      </c>
      <c r="K495" s="14">
        <v>45177.454861111102</v>
      </c>
      <c r="L495" s="14">
        <v>45176.539583333302</v>
      </c>
      <c r="M495" s="15" t="s">
        <v>220</v>
      </c>
      <c r="N495" s="15" t="s">
        <v>220</v>
      </c>
      <c r="O495" s="15" t="s">
        <v>220</v>
      </c>
      <c r="P495" s="15" t="s">
        <v>223</v>
      </c>
      <c r="Q495" s="15" t="s">
        <v>219</v>
      </c>
      <c r="R495" s="15" t="s">
        <v>219</v>
      </c>
      <c r="S495" s="15" t="s">
        <v>945</v>
      </c>
      <c r="T495" s="15" t="s">
        <v>221</v>
      </c>
      <c r="U495" s="15" t="s">
        <v>219</v>
      </c>
      <c r="V495" t="s">
        <v>265</v>
      </c>
      <c r="W495" t="s">
        <v>225</v>
      </c>
      <c r="X495" t="s">
        <v>265</v>
      </c>
      <c r="Y495" t="s">
        <v>225</v>
      </c>
      <c r="Z495" t="s">
        <v>226</v>
      </c>
      <c r="AA495" t="s">
        <v>219</v>
      </c>
      <c r="AB495" t="s">
        <v>226</v>
      </c>
      <c r="AC495" t="s">
        <v>219</v>
      </c>
      <c r="AD495" s="12" t="s">
        <v>1297</v>
      </c>
      <c r="AE495" t="s">
        <v>227</v>
      </c>
      <c r="AF495" s="12" t="s">
        <v>1297</v>
      </c>
      <c r="AG495" t="s">
        <v>1703</v>
      </c>
      <c r="AH495" t="s">
        <v>228</v>
      </c>
      <c r="AI495" s="12" t="s">
        <v>1297</v>
      </c>
      <c r="AJ495" s="12" t="s">
        <v>1297</v>
      </c>
      <c r="AK495" s="12" t="s">
        <v>1297</v>
      </c>
      <c r="AL495" s="12" t="s">
        <v>1297</v>
      </c>
      <c r="AM495" s="12" t="s">
        <v>1297</v>
      </c>
      <c r="AN495" t="s">
        <v>219</v>
      </c>
      <c r="AO495" t="s">
        <v>219</v>
      </c>
      <c r="AP495" t="s">
        <v>229</v>
      </c>
      <c r="AQ495" t="s">
        <v>230</v>
      </c>
      <c r="AR495" t="s">
        <v>273</v>
      </c>
      <c r="AS495" t="s">
        <v>370</v>
      </c>
      <c r="AT495" t="s">
        <v>220</v>
      </c>
      <c r="AU495" t="s">
        <v>233</v>
      </c>
      <c r="AV495" t="s">
        <v>2185</v>
      </c>
      <c r="AW495" t="s">
        <v>219</v>
      </c>
      <c r="AX495" t="s">
        <v>1703</v>
      </c>
      <c r="AY495" t="s">
        <v>219</v>
      </c>
      <c r="AZ495" t="s">
        <v>219</v>
      </c>
      <c r="BA495" t="s">
        <v>219</v>
      </c>
      <c r="BB495" t="s">
        <v>219</v>
      </c>
      <c r="BC495" t="s">
        <v>234</v>
      </c>
      <c r="BD495" s="12" t="s">
        <v>1297</v>
      </c>
      <c r="BE495" t="s">
        <v>259</v>
      </c>
      <c r="BF495" t="s">
        <v>1297</v>
      </c>
      <c r="BG495" t="s">
        <v>1297</v>
      </c>
      <c r="BH495" t="s">
        <v>305</v>
      </c>
      <c r="BI495" t="s">
        <v>525</v>
      </c>
      <c r="BJ495" t="s">
        <v>353</v>
      </c>
      <c r="BK495" t="s">
        <v>1297</v>
      </c>
      <c r="BL495" t="s">
        <v>229</v>
      </c>
      <c r="BM495" t="s">
        <v>219</v>
      </c>
      <c r="BN495" t="s">
        <v>526</v>
      </c>
      <c r="BO495" t="s">
        <v>219</v>
      </c>
      <c r="BP495" t="s">
        <v>219</v>
      </c>
      <c r="BQ495" t="s">
        <v>1297</v>
      </c>
      <c r="BR495" t="s">
        <v>279</v>
      </c>
      <c r="BS495" t="s">
        <v>1703</v>
      </c>
      <c r="BT495" t="s">
        <v>1703</v>
      </c>
      <c r="BU495" t="s">
        <v>219</v>
      </c>
      <c r="BV495" t="s">
        <v>241</v>
      </c>
      <c r="BW495" t="s">
        <v>220</v>
      </c>
      <c r="BX495" t="s">
        <v>219</v>
      </c>
      <c r="BY495">
        <v>801183459036</v>
      </c>
      <c r="BZ495" t="s">
        <v>242</v>
      </c>
      <c r="CA495" t="s">
        <v>1703</v>
      </c>
      <c r="CB495" s="14">
        <v>45179.246162766198</v>
      </c>
      <c r="CC495" t="s">
        <v>1703</v>
      </c>
      <c r="CD495" t="s">
        <v>1703</v>
      </c>
      <c r="CE495">
        <f>IFERROR(VLOOKUP(Table2[[#This Row],[Overall Rep Satisfaction]],$CS$2:$CV$21,2,FALSE),"")</f>
        <v>1</v>
      </c>
      <c r="CF495">
        <f>IFERROR(VLOOKUP(Table2[[#This Row],[Overall Rep Satisfaction]],$CS$2:$CV$21,3,FALSE),"")</f>
        <v>0</v>
      </c>
      <c r="CG495">
        <f>IFERROR(VLOOKUP(Table2[[#This Row],[Overall Rep Satisfaction]],$CS$2:$CV$21,4,FALSE),"")</f>
        <v>0</v>
      </c>
      <c r="CH495">
        <f>IFERROR(SUM(Table2[[#This Row],[Promoter]:[Detractor]],),"")</f>
        <v>1</v>
      </c>
      <c r="CI495" t="str">
        <f>TEXT(MONTH(Table2[[#This Row],[Survey Date]]),"##")&amp;" - "&amp;TEXT(Table2[[#This Row],[Survey Date]],"MMMM")</f>
        <v>9 - September</v>
      </c>
      <c r="CJ495" t="str">
        <f>TEXT(Table2[[#This Row],[Survey Date]],"DD-MMMM")</f>
        <v>08-September</v>
      </c>
      <c r="CK495" t="str">
        <f>"WK "&amp;WEEKNUM(Table2[[#This Row],[Survey Date]],1)</f>
        <v>WK 36</v>
      </c>
      <c r="CL495" t="str">
        <f>VLOOKUP(Table2[[#This Row],[ATTUID]],Roster!C:F,4,FALSE)</f>
        <v>Super 1</v>
      </c>
      <c r="CM495" t="str">
        <f>VLOOKUP(Table2[[#This Row],[ATTUID]],Roster!C:J,8,FALSE)</f>
        <v>agent 61</v>
      </c>
      <c r="CN495" t="str">
        <f>VLOOKUP(Table2[[#This Row],[ATTUID]],Roster!C:X,22,FALSE)</f>
        <v>Wave 25</v>
      </c>
      <c r="CO495">
        <f>IF(Table2[[#This Row],[Request Resolved]]="Yes",1,0)</f>
        <v>1</v>
      </c>
      <c r="CP495">
        <f>IF(Table2[[#This Row],[Request Resolved]]="No",1,0)</f>
        <v>0</v>
      </c>
    </row>
    <row r="496" spans="1:94" x14ac:dyDescent="0.25">
      <c r="A496" s="35">
        <v>871206</v>
      </c>
      <c r="B496" s="12" t="s">
        <v>1297</v>
      </c>
      <c r="C496" s="12" t="s">
        <v>1297</v>
      </c>
      <c r="D496" s="12" t="s">
        <v>1297</v>
      </c>
      <c r="E496" t="s">
        <v>1161</v>
      </c>
      <c r="F496" t="s">
        <v>1326</v>
      </c>
      <c r="G496" s="35">
        <v>131936</v>
      </c>
      <c r="H496" t="s">
        <v>219</v>
      </c>
      <c r="I496" s="35">
        <v>21177</v>
      </c>
      <c r="J496" t="s">
        <v>219</v>
      </c>
      <c r="K496" s="14">
        <v>45177.456250000003</v>
      </c>
      <c r="L496" s="14">
        <v>45176.539583333302</v>
      </c>
      <c r="M496" s="15" t="s">
        <v>220</v>
      </c>
      <c r="N496" s="15" t="s">
        <v>220</v>
      </c>
      <c r="O496" s="15" t="s">
        <v>220</v>
      </c>
      <c r="P496" s="15" t="s">
        <v>223</v>
      </c>
      <c r="Q496" s="15" t="s">
        <v>946</v>
      </c>
      <c r="R496" s="15" t="s">
        <v>219</v>
      </c>
      <c r="S496" s="15" t="s">
        <v>223</v>
      </c>
      <c r="T496" s="15" t="s">
        <v>221</v>
      </c>
      <c r="U496" s="15" t="s">
        <v>219</v>
      </c>
      <c r="V496" t="s">
        <v>265</v>
      </c>
      <c r="W496" t="s">
        <v>225</v>
      </c>
      <c r="X496" t="s">
        <v>265</v>
      </c>
      <c r="Y496" t="s">
        <v>225</v>
      </c>
      <c r="Z496" t="s">
        <v>226</v>
      </c>
      <c r="AA496" t="s">
        <v>219</v>
      </c>
      <c r="AB496" t="s">
        <v>226</v>
      </c>
      <c r="AC496" t="s">
        <v>219</v>
      </c>
      <c r="AD496" s="12" t="s">
        <v>1297</v>
      </c>
      <c r="AE496" t="s">
        <v>227</v>
      </c>
      <c r="AF496" s="12" t="s">
        <v>1297</v>
      </c>
      <c r="AG496" t="s">
        <v>1703</v>
      </c>
      <c r="AH496" t="s">
        <v>228</v>
      </c>
      <c r="AI496" s="12" t="s">
        <v>1297</v>
      </c>
      <c r="AJ496" s="12" t="s">
        <v>1297</v>
      </c>
      <c r="AK496" s="12" t="s">
        <v>1297</v>
      </c>
      <c r="AL496" s="12" t="s">
        <v>1297</v>
      </c>
      <c r="AM496" s="12" t="s">
        <v>1297</v>
      </c>
      <c r="AN496" t="s">
        <v>219</v>
      </c>
      <c r="AO496" t="s">
        <v>219</v>
      </c>
      <c r="AP496" t="s">
        <v>229</v>
      </c>
      <c r="AQ496" t="s">
        <v>230</v>
      </c>
      <c r="AR496" t="s">
        <v>231</v>
      </c>
      <c r="AS496" t="s">
        <v>232</v>
      </c>
      <c r="AT496" t="s">
        <v>220</v>
      </c>
      <c r="AU496" t="s">
        <v>233</v>
      </c>
      <c r="AV496" t="s">
        <v>2186</v>
      </c>
      <c r="AW496" t="s">
        <v>219</v>
      </c>
      <c r="AX496" t="s">
        <v>1703</v>
      </c>
      <c r="AY496" t="s">
        <v>219</v>
      </c>
      <c r="AZ496" t="s">
        <v>219</v>
      </c>
      <c r="BA496" t="s">
        <v>219</v>
      </c>
      <c r="BB496" t="s">
        <v>219</v>
      </c>
      <c r="BC496" t="s">
        <v>234</v>
      </c>
      <c r="BD496" s="12" t="s">
        <v>1297</v>
      </c>
      <c r="BE496" t="s">
        <v>304</v>
      </c>
      <c r="BF496" t="s">
        <v>1297</v>
      </c>
      <c r="BG496" t="s">
        <v>1297</v>
      </c>
      <c r="BH496" t="s">
        <v>300</v>
      </c>
      <c r="BI496" t="s">
        <v>301</v>
      </c>
      <c r="BJ496" t="s">
        <v>238</v>
      </c>
      <c r="BK496" t="s">
        <v>1297</v>
      </c>
      <c r="BL496" t="s">
        <v>229</v>
      </c>
      <c r="BM496" t="s">
        <v>219</v>
      </c>
      <c r="BN496" t="s">
        <v>303</v>
      </c>
      <c r="BO496" t="s">
        <v>219</v>
      </c>
      <c r="BP496" t="s">
        <v>219</v>
      </c>
      <c r="BQ496" t="s">
        <v>1297</v>
      </c>
      <c r="BR496" t="s">
        <v>240</v>
      </c>
      <c r="BS496" t="s">
        <v>1703</v>
      </c>
      <c r="BT496" t="s">
        <v>1703</v>
      </c>
      <c r="BU496" t="s">
        <v>219</v>
      </c>
      <c r="BV496" t="s">
        <v>241</v>
      </c>
      <c r="BW496" t="s">
        <v>220</v>
      </c>
      <c r="BX496" t="s">
        <v>219</v>
      </c>
      <c r="BY496">
        <v>800224836757</v>
      </c>
      <c r="BZ496" t="s">
        <v>242</v>
      </c>
      <c r="CA496" t="s">
        <v>1703</v>
      </c>
      <c r="CB496" s="14">
        <v>45178.247037847199</v>
      </c>
      <c r="CC496" t="s">
        <v>1703</v>
      </c>
      <c r="CD496" t="s">
        <v>1703</v>
      </c>
      <c r="CE496">
        <f>IFERROR(VLOOKUP(Table2[[#This Row],[Overall Rep Satisfaction]],$CS$2:$CV$21,2,FALSE),"")</f>
        <v>1</v>
      </c>
      <c r="CF496">
        <f>IFERROR(VLOOKUP(Table2[[#This Row],[Overall Rep Satisfaction]],$CS$2:$CV$21,3,FALSE),"")</f>
        <v>0</v>
      </c>
      <c r="CG496">
        <f>IFERROR(VLOOKUP(Table2[[#This Row],[Overall Rep Satisfaction]],$CS$2:$CV$21,4,FALSE),"")</f>
        <v>0</v>
      </c>
      <c r="CH496">
        <f>IFERROR(SUM(Table2[[#This Row],[Promoter]:[Detractor]],),"")</f>
        <v>1</v>
      </c>
      <c r="CI496" t="str">
        <f>TEXT(MONTH(Table2[[#This Row],[Survey Date]]),"##")&amp;" - "&amp;TEXT(Table2[[#This Row],[Survey Date]],"MMMM")</f>
        <v>9 - September</v>
      </c>
      <c r="CJ496" t="str">
        <f>TEXT(Table2[[#This Row],[Survey Date]],"DD-MMMM")</f>
        <v>08-September</v>
      </c>
      <c r="CK496" t="str">
        <f>"WK "&amp;WEEKNUM(Table2[[#This Row],[Survey Date]],1)</f>
        <v>WK 36</v>
      </c>
      <c r="CL496" t="str">
        <f>VLOOKUP(Table2[[#This Row],[ATTUID]],Roster!C:F,4,FALSE)</f>
        <v>Super 5</v>
      </c>
      <c r="CM496" t="str">
        <f>VLOOKUP(Table2[[#This Row],[ATTUID]],Roster!C:J,8,FALSE)</f>
        <v>agent 29</v>
      </c>
      <c r="CN496" t="str">
        <f>VLOOKUP(Table2[[#This Row],[ATTUID]],Roster!C:X,22,FALSE)</f>
        <v>Wave 18</v>
      </c>
      <c r="CO496">
        <f>IF(Table2[[#This Row],[Request Resolved]]="Yes",1,0)</f>
        <v>1</v>
      </c>
      <c r="CP496">
        <f>IF(Table2[[#This Row],[Request Resolved]]="No",1,0)</f>
        <v>0</v>
      </c>
    </row>
    <row r="497" spans="1:94" x14ac:dyDescent="0.25">
      <c r="A497" s="35">
        <v>719206</v>
      </c>
      <c r="B497" s="12" t="s">
        <v>1297</v>
      </c>
      <c r="C497" s="12" t="s">
        <v>1297</v>
      </c>
      <c r="D497" s="12" t="s">
        <v>1297</v>
      </c>
      <c r="E497" t="s">
        <v>1279</v>
      </c>
      <c r="F497" t="s">
        <v>1454</v>
      </c>
      <c r="G497" s="35">
        <v>903214</v>
      </c>
      <c r="H497" t="s">
        <v>219</v>
      </c>
      <c r="I497" s="35">
        <v>946177</v>
      </c>
      <c r="J497" t="s">
        <v>219</v>
      </c>
      <c r="K497" s="14">
        <v>45177.456250000003</v>
      </c>
      <c r="L497" s="14">
        <v>45176.440972222197</v>
      </c>
      <c r="M497" s="15" t="s">
        <v>220</v>
      </c>
      <c r="N497" s="15" t="s">
        <v>220</v>
      </c>
      <c r="O497" s="15" t="s">
        <v>220</v>
      </c>
      <c r="P497" s="15" t="s">
        <v>291</v>
      </c>
      <c r="Q497" s="15" t="s">
        <v>219</v>
      </c>
      <c r="R497" s="15" t="s">
        <v>219</v>
      </c>
      <c r="S497" s="15" t="s">
        <v>223</v>
      </c>
      <c r="T497" s="15" t="s">
        <v>221</v>
      </c>
      <c r="U497" s="15" t="s">
        <v>219</v>
      </c>
      <c r="V497" t="s">
        <v>293</v>
      </c>
      <c r="W497" t="s">
        <v>225</v>
      </c>
      <c r="X497" t="s">
        <v>293</v>
      </c>
      <c r="Y497" t="s">
        <v>225</v>
      </c>
      <c r="Z497" t="s">
        <v>226</v>
      </c>
      <c r="AA497" t="s">
        <v>219</v>
      </c>
      <c r="AB497" t="s">
        <v>226</v>
      </c>
      <c r="AC497" t="s">
        <v>219</v>
      </c>
      <c r="AD497" s="12" t="s">
        <v>1297</v>
      </c>
      <c r="AE497" t="s">
        <v>227</v>
      </c>
      <c r="AF497" s="12" t="s">
        <v>1297</v>
      </c>
      <c r="AG497" t="s">
        <v>1703</v>
      </c>
      <c r="AH497" t="s">
        <v>228</v>
      </c>
      <c r="AI497" s="12" t="s">
        <v>1297</v>
      </c>
      <c r="AJ497" s="12" t="s">
        <v>1297</v>
      </c>
      <c r="AK497" s="12" t="s">
        <v>1297</v>
      </c>
      <c r="AL497" s="12" t="s">
        <v>1297</v>
      </c>
      <c r="AM497" s="12" t="s">
        <v>1297</v>
      </c>
      <c r="AN497" t="s">
        <v>219</v>
      </c>
      <c r="AO497" t="s">
        <v>219</v>
      </c>
      <c r="AP497" t="s">
        <v>229</v>
      </c>
      <c r="AQ497" t="s">
        <v>230</v>
      </c>
      <c r="AR497" t="s">
        <v>231</v>
      </c>
      <c r="AS497" t="s">
        <v>232</v>
      </c>
      <c r="AT497" t="s">
        <v>220</v>
      </c>
      <c r="AU497" t="s">
        <v>233</v>
      </c>
      <c r="AV497" t="s">
        <v>2187</v>
      </c>
      <c r="AW497" t="s">
        <v>219</v>
      </c>
      <c r="AX497" t="s">
        <v>1703</v>
      </c>
      <c r="AY497" t="s">
        <v>219</v>
      </c>
      <c r="AZ497" t="s">
        <v>219</v>
      </c>
      <c r="BA497" t="s">
        <v>219</v>
      </c>
      <c r="BB497" t="s">
        <v>219</v>
      </c>
      <c r="BC497" t="s">
        <v>234</v>
      </c>
      <c r="BD497" s="12" t="s">
        <v>1297</v>
      </c>
      <c r="BE497" t="s">
        <v>267</v>
      </c>
      <c r="BF497" t="s">
        <v>1297</v>
      </c>
      <c r="BG497" t="s">
        <v>1297</v>
      </c>
      <c r="BH497" t="s">
        <v>236</v>
      </c>
      <c r="BI497" t="s">
        <v>237</v>
      </c>
      <c r="BJ497" t="s">
        <v>238</v>
      </c>
      <c r="BK497" t="s">
        <v>1297</v>
      </c>
      <c r="BL497" t="s">
        <v>229</v>
      </c>
      <c r="BM497" t="s">
        <v>219</v>
      </c>
      <c r="BN497" t="s">
        <v>239</v>
      </c>
      <c r="BO497" t="s">
        <v>219</v>
      </c>
      <c r="BP497" t="s">
        <v>219</v>
      </c>
      <c r="BQ497" t="s">
        <v>1297</v>
      </c>
      <c r="BR497" t="s">
        <v>240</v>
      </c>
      <c r="BS497" t="s">
        <v>1703</v>
      </c>
      <c r="BT497" t="s">
        <v>1703</v>
      </c>
      <c r="BU497" t="s">
        <v>219</v>
      </c>
      <c r="BV497" t="s">
        <v>241</v>
      </c>
      <c r="BW497" t="s">
        <v>220</v>
      </c>
      <c r="BX497" t="s">
        <v>219</v>
      </c>
      <c r="BY497">
        <v>790223831632</v>
      </c>
      <c r="BZ497" t="s">
        <v>242</v>
      </c>
      <c r="CA497" t="s">
        <v>1703</v>
      </c>
      <c r="CB497" s="14">
        <v>45179.246162766198</v>
      </c>
      <c r="CC497" t="s">
        <v>1703</v>
      </c>
      <c r="CD497" t="s">
        <v>1703</v>
      </c>
      <c r="CE497">
        <f>IFERROR(VLOOKUP(Table2[[#This Row],[Overall Rep Satisfaction]],$CS$2:$CV$21,2,FALSE),"")</f>
        <v>1</v>
      </c>
      <c r="CF497">
        <f>IFERROR(VLOOKUP(Table2[[#This Row],[Overall Rep Satisfaction]],$CS$2:$CV$21,3,FALSE),"")</f>
        <v>0</v>
      </c>
      <c r="CG497">
        <f>IFERROR(VLOOKUP(Table2[[#This Row],[Overall Rep Satisfaction]],$CS$2:$CV$21,4,FALSE),"")</f>
        <v>0</v>
      </c>
      <c r="CH497">
        <f>IFERROR(SUM(Table2[[#This Row],[Promoter]:[Detractor]],),"")</f>
        <v>1</v>
      </c>
      <c r="CI497" t="str">
        <f>TEXT(MONTH(Table2[[#This Row],[Survey Date]]),"##")&amp;" - "&amp;TEXT(Table2[[#This Row],[Survey Date]],"MMMM")</f>
        <v>9 - September</v>
      </c>
      <c r="CJ497" t="str">
        <f>TEXT(Table2[[#This Row],[Survey Date]],"DD-MMMM")</f>
        <v>08-September</v>
      </c>
      <c r="CK497" t="str">
        <f>"WK "&amp;WEEKNUM(Table2[[#This Row],[Survey Date]],1)</f>
        <v>WK 36</v>
      </c>
      <c r="CL497" t="str">
        <f>VLOOKUP(Table2[[#This Row],[ATTUID]],Roster!C:F,4,FALSE)</f>
        <v>Super 1</v>
      </c>
      <c r="CM497" t="str">
        <f>VLOOKUP(Table2[[#This Row],[ATTUID]],Roster!C:J,8,FALSE)</f>
        <v>agent 157</v>
      </c>
      <c r="CN497" t="str">
        <f>VLOOKUP(Table2[[#This Row],[ATTUID]],Roster!C:X,22,FALSE)</f>
        <v>Wave 7</v>
      </c>
      <c r="CO497">
        <f>IF(Table2[[#This Row],[Request Resolved]]="Yes",1,0)</f>
        <v>1</v>
      </c>
      <c r="CP497">
        <f>IF(Table2[[#This Row],[Request Resolved]]="No",1,0)</f>
        <v>0</v>
      </c>
    </row>
    <row r="498" spans="1:94" x14ac:dyDescent="0.25">
      <c r="A498" s="35">
        <v>897206</v>
      </c>
      <c r="B498" s="12" t="s">
        <v>1297</v>
      </c>
      <c r="C498" s="12" t="s">
        <v>1297</v>
      </c>
      <c r="D498" s="12" t="s">
        <v>1297</v>
      </c>
      <c r="E498" t="s">
        <v>1270</v>
      </c>
      <c r="F498" t="s">
        <v>1444</v>
      </c>
      <c r="G498" s="35">
        <v>461432</v>
      </c>
      <c r="H498" t="s">
        <v>219</v>
      </c>
      <c r="I498" s="35">
        <v>712427</v>
      </c>
      <c r="J498" t="s">
        <v>219</v>
      </c>
      <c r="K498" s="14">
        <v>45177.456944444399</v>
      </c>
      <c r="L498" s="14">
        <v>45176.456250000003</v>
      </c>
      <c r="M498" s="15" t="s">
        <v>220</v>
      </c>
      <c r="N498" s="15" t="s">
        <v>220</v>
      </c>
      <c r="O498" s="15" t="s">
        <v>220</v>
      </c>
      <c r="P498" s="15" t="s">
        <v>223</v>
      </c>
      <c r="Q498" s="15" t="s">
        <v>947</v>
      </c>
      <c r="R498" s="15" t="s">
        <v>219</v>
      </c>
      <c r="S498" s="15" t="s">
        <v>223</v>
      </c>
      <c r="T498" s="15" t="s">
        <v>221</v>
      </c>
      <c r="U498" s="15" t="s">
        <v>219</v>
      </c>
      <c r="V498" t="s">
        <v>265</v>
      </c>
      <c r="W498" t="s">
        <v>225</v>
      </c>
      <c r="X498" t="s">
        <v>265</v>
      </c>
      <c r="Y498" t="s">
        <v>225</v>
      </c>
      <c r="Z498" t="s">
        <v>226</v>
      </c>
      <c r="AA498" t="s">
        <v>219</v>
      </c>
      <c r="AB498" t="s">
        <v>226</v>
      </c>
      <c r="AC498" t="s">
        <v>219</v>
      </c>
      <c r="AD498" s="12" t="s">
        <v>1297</v>
      </c>
      <c r="AE498" t="s">
        <v>227</v>
      </c>
      <c r="AF498" s="12" t="s">
        <v>1297</v>
      </c>
      <c r="AG498" t="s">
        <v>1703</v>
      </c>
      <c r="AH498" t="s">
        <v>228</v>
      </c>
      <c r="AI498" s="12" t="s">
        <v>1297</v>
      </c>
      <c r="AJ498" s="12" t="s">
        <v>1297</v>
      </c>
      <c r="AK498" s="12" t="s">
        <v>1297</v>
      </c>
      <c r="AL498" s="12" t="s">
        <v>1297</v>
      </c>
      <c r="AM498" s="12" t="s">
        <v>1297</v>
      </c>
      <c r="AN498" t="s">
        <v>219</v>
      </c>
      <c r="AO498" t="s">
        <v>219</v>
      </c>
      <c r="AP498" t="s">
        <v>229</v>
      </c>
      <c r="AQ498" t="s">
        <v>230</v>
      </c>
      <c r="AR498" t="s">
        <v>231</v>
      </c>
      <c r="AS498" t="s">
        <v>232</v>
      </c>
      <c r="AT498" t="s">
        <v>220</v>
      </c>
      <c r="AU498" t="s">
        <v>233</v>
      </c>
      <c r="AV498" t="s">
        <v>2188</v>
      </c>
      <c r="AW498" t="s">
        <v>2368</v>
      </c>
      <c r="AX498" t="s">
        <v>1703</v>
      </c>
      <c r="AY498" t="s">
        <v>219</v>
      </c>
      <c r="AZ498" t="s">
        <v>219</v>
      </c>
      <c r="BA498" t="s">
        <v>219</v>
      </c>
      <c r="BB498" t="s">
        <v>219</v>
      </c>
      <c r="BC498" t="s">
        <v>234</v>
      </c>
      <c r="BD498" s="12" t="s">
        <v>1297</v>
      </c>
      <c r="BE498" t="s">
        <v>267</v>
      </c>
      <c r="BF498" t="s">
        <v>1297</v>
      </c>
      <c r="BG498" t="s">
        <v>1297</v>
      </c>
      <c r="BH498" t="s">
        <v>260</v>
      </c>
      <c r="BI498" t="s">
        <v>268</v>
      </c>
      <c r="BJ498" t="s">
        <v>696</v>
      </c>
      <c r="BK498" t="s">
        <v>1297</v>
      </c>
      <c r="BL498" t="s">
        <v>229</v>
      </c>
      <c r="BM498" t="s">
        <v>219</v>
      </c>
      <c r="BN498" t="s">
        <v>270</v>
      </c>
      <c r="BO498" t="s">
        <v>219</v>
      </c>
      <c r="BP498" t="s">
        <v>219</v>
      </c>
      <c r="BQ498" t="s">
        <v>1297</v>
      </c>
      <c r="BR498" t="s">
        <v>253</v>
      </c>
      <c r="BS498" t="s">
        <v>1703</v>
      </c>
      <c r="BT498" t="s">
        <v>1703</v>
      </c>
      <c r="BU498" t="s">
        <v>219</v>
      </c>
      <c r="BV498" t="s">
        <v>241</v>
      </c>
      <c r="BW498" t="s">
        <v>220</v>
      </c>
      <c r="BX498" t="s">
        <v>219</v>
      </c>
      <c r="BY498">
        <v>790005124494</v>
      </c>
      <c r="BZ498" t="s">
        <v>242</v>
      </c>
      <c r="CA498" t="s">
        <v>1703</v>
      </c>
      <c r="CB498" s="14">
        <v>45178.247037847199</v>
      </c>
      <c r="CC498" t="s">
        <v>1703</v>
      </c>
      <c r="CD498" t="s">
        <v>1703</v>
      </c>
      <c r="CE498">
        <f>IFERROR(VLOOKUP(Table2[[#This Row],[Overall Rep Satisfaction]],$CS$2:$CV$21,2,FALSE),"")</f>
        <v>1</v>
      </c>
      <c r="CF498">
        <f>IFERROR(VLOOKUP(Table2[[#This Row],[Overall Rep Satisfaction]],$CS$2:$CV$21,3,FALSE),"")</f>
        <v>0</v>
      </c>
      <c r="CG498">
        <f>IFERROR(VLOOKUP(Table2[[#This Row],[Overall Rep Satisfaction]],$CS$2:$CV$21,4,FALSE),"")</f>
        <v>0</v>
      </c>
      <c r="CH498">
        <f>IFERROR(SUM(Table2[[#This Row],[Promoter]:[Detractor]],),"")</f>
        <v>1</v>
      </c>
      <c r="CI498" t="str">
        <f>TEXT(MONTH(Table2[[#This Row],[Survey Date]]),"##")&amp;" - "&amp;TEXT(Table2[[#This Row],[Survey Date]],"MMMM")</f>
        <v>9 - September</v>
      </c>
      <c r="CJ498" t="str">
        <f>TEXT(Table2[[#This Row],[Survey Date]],"DD-MMMM")</f>
        <v>08-September</v>
      </c>
      <c r="CK498" t="str">
        <f>"WK "&amp;WEEKNUM(Table2[[#This Row],[Survey Date]],1)</f>
        <v>WK 36</v>
      </c>
      <c r="CL498" t="str">
        <f>VLOOKUP(Table2[[#This Row],[ATTUID]],Roster!C:F,4,FALSE)</f>
        <v>Super 6</v>
      </c>
      <c r="CM498" t="str">
        <f>VLOOKUP(Table2[[#This Row],[ATTUID]],Roster!C:J,8,FALSE)</f>
        <v>agent 146</v>
      </c>
      <c r="CN498" t="str">
        <f>VLOOKUP(Table2[[#This Row],[ATTUID]],Roster!C:X,22,FALSE)</f>
        <v>Wave 31</v>
      </c>
      <c r="CO498">
        <f>IF(Table2[[#This Row],[Request Resolved]]="Yes",1,0)</f>
        <v>1</v>
      </c>
      <c r="CP498">
        <f>IF(Table2[[#This Row],[Request Resolved]]="No",1,0)</f>
        <v>0</v>
      </c>
    </row>
    <row r="499" spans="1:94" x14ac:dyDescent="0.25">
      <c r="A499" s="35">
        <v>461206</v>
      </c>
      <c r="B499" s="12" t="s">
        <v>1297</v>
      </c>
      <c r="C499" s="12" t="s">
        <v>1297</v>
      </c>
      <c r="D499" s="12" t="s">
        <v>1297</v>
      </c>
      <c r="E499" t="s">
        <v>1250</v>
      </c>
      <c r="F499" t="s">
        <v>1420</v>
      </c>
      <c r="G499" s="35">
        <v>40570</v>
      </c>
      <c r="H499" t="s">
        <v>219</v>
      </c>
      <c r="I499" s="35">
        <v>318464</v>
      </c>
      <c r="J499" t="s">
        <v>219</v>
      </c>
      <c r="K499" s="14">
        <v>45177.4597222222</v>
      </c>
      <c r="L499" s="14">
        <v>45176.627777777801</v>
      </c>
      <c r="M499" s="15" t="s">
        <v>220</v>
      </c>
      <c r="N499" s="15" t="s">
        <v>220</v>
      </c>
      <c r="O499" s="15" t="s">
        <v>220</v>
      </c>
      <c r="P499" s="15" t="s">
        <v>392</v>
      </c>
      <c r="Q499" s="15" t="s">
        <v>541</v>
      </c>
      <c r="R499" s="15" t="s">
        <v>219</v>
      </c>
      <c r="S499" s="15" t="s">
        <v>223</v>
      </c>
      <c r="T499" s="15" t="s">
        <v>221</v>
      </c>
      <c r="U499" s="15" t="s">
        <v>219</v>
      </c>
      <c r="V499" t="s">
        <v>290</v>
      </c>
      <c r="W499" t="s">
        <v>225</v>
      </c>
      <c r="X499" t="s">
        <v>290</v>
      </c>
      <c r="Y499" t="s">
        <v>225</v>
      </c>
      <c r="Z499" t="s">
        <v>226</v>
      </c>
      <c r="AA499" t="s">
        <v>219</v>
      </c>
      <c r="AB499" t="s">
        <v>226</v>
      </c>
      <c r="AC499" t="s">
        <v>219</v>
      </c>
      <c r="AD499" s="12" t="s">
        <v>1297</v>
      </c>
      <c r="AE499" t="s">
        <v>227</v>
      </c>
      <c r="AF499" s="12" t="s">
        <v>1297</v>
      </c>
      <c r="AG499" t="s">
        <v>1703</v>
      </c>
      <c r="AH499" t="s">
        <v>228</v>
      </c>
      <c r="AI499" s="12" t="s">
        <v>1297</v>
      </c>
      <c r="AJ499" s="12" t="s">
        <v>1297</v>
      </c>
      <c r="AK499" s="12" t="s">
        <v>1297</v>
      </c>
      <c r="AL499" s="12" t="s">
        <v>1297</v>
      </c>
      <c r="AM499" s="12" t="s">
        <v>1297</v>
      </c>
      <c r="AN499" t="s">
        <v>219</v>
      </c>
      <c r="AO499" t="s">
        <v>219</v>
      </c>
      <c r="AP499" t="s">
        <v>229</v>
      </c>
      <c r="AQ499" t="s">
        <v>230</v>
      </c>
      <c r="AR499" t="s">
        <v>247</v>
      </c>
      <c r="AS499" t="s">
        <v>298</v>
      </c>
      <c r="AT499" t="s">
        <v>220</v>
      </c>
      <c r="AU499" t="s">
        <v>233</v>
      </c>
      <c r="AV499" t="s">
        <v>2189</v>
      </c>
      <c r="AW499" t="s">
        <v>219</v>
      </c>
      <c r="AX499" t="s">
        <v>1703</v>
      </c>
      <c r="AY499" t="s">
        <v>219</v>
      </c>
      <c r="AZ499" t="s">
        <v>219</v>
      </c>
      <c r="BA499" t="s">
        <v>219</v>
      </c>
      <c r="BB499" t="s">
        <v>219</v>
      </c>
      <c r="BC499" t="s">
        <v>234</v>
      </c>
      <c r="BD499" s="12" t="s">
        <v>1297</v>
      </c>
      <c r="BE499" t="s">
        <v>304</v>
      </c>
      <c r="BF499" t="s">
        <v>1297</v>
      </c>
      <c r="BG499" t="s">
        <v>1297</v>
      </c>
      <c r="BH499" t="s">
        <v>275</v>
      </c>
      <c r="BI499" t="s">
        <v>276</v>
      </c>
      <c r="BJ499" t="s">
        <v>307</v>
      </c>
      <c r="BK499" t="s">
        <v>1297</v>
      </c>
      <c r="BL499" t="s">
        <v>229</v>
      </c>
      <c r="BM499" t="s">
        <v>219</v>
      </c>
      <c r="BN499" t="s">
        <v>278</v>
      </c>
      <c r="BO499" t="s">
        <v>219</v>
      </c>
      <c r="BP499" t="s">
        <v>219</v>
      </c>
      <c r="BQ499" t="s">
        <v>1297</v>
      </c>
      <c r="BR499" t="s">
        <v>296</v>
      </c>
      <c r="BS499" t="s">
        <v>1703</v>
      </c>
      <c r="BT499" t="s">
        <v>1703</v>
      </c>
      <c r="BU499" t="s">
        <v>219</v>
      </c>
      <c r="BV499" t="s">
        <v>241</v>
      </c>
      <c r="BW499" t="s">
        <v>220</v>
      </c>
      <c r="BX499" t="s">
        <v>219</v>
      </c>
      <c r="BY499">
        <v>790501780317</v>
      </c>
      <c r="BZ499" t="s">
        <v>242</v>
      </c>
      <c r="CA499" t="s">
        <v>1703</v>
      </c>
      <c r="CB499" s="14">
        <v>45178.247037847199</v>
      </c>
      <c r="CC499" t="s">
        <v>1703</v>
      </c>
      <c r="CD499" t="s">
        <v>1703</v>
      </c>
      <c r="CE499">
        <f>IFERROR(VLOOKUP(Table2[[#This Row],[Overall Rep Satisfaction]],$CS$2:$CV$21,2,FALSE),"")</f>
        <v>1</v>
      </c>
      <c r="CF499">
        <f>IFERROR(VLOOKUP(Table2[[#This Row],[Overall Rep Satisfaction]],$CS$2:$CV$21,3,FALSE),"")</f>
        <v>0</v>
      </c>
      <c r="CG499">
        <f>IFERROR(VLOOKUP(Table2[[#This Row],[Overall Rep Satisfaction]],$CS$2:$CV$21,4,FALSE),"")</f>
        <v>0</v>
      </c>
      <c r="CH499">
        <f>IFERROR(SUM(Table2[[#This Row],[Promoter]:[Detractor]],),"")</f>
        <v>1</v>
      </c>
      <c r="CI499" t="str">
        <f>TEXT(MONTH(Table2[[#This Row],[Survey Date]]),"##")&amp;" - "&amp;TEXT(Table2[[#This Row],[Survey Date]],"MMMM")</f>
        <v>9 - September</v>
      </c>
      <c r="CJ499" t="str">
        <f>TEXT(Table2[[#This Row],[Survey Date]],"DD-MMMM")</f>
        <v>08-September</v>
      </c>
      <c r="CK499" t="str">
        <f>"WK "&amp;WEEKNUM(Table2[[#This Row],[Survey Date]],1)</f>
        <v>WK 36</v>
      </c>
      <c r="CL499" t="str">
        <f>VLOOKUP(Table2[[#This Row],[ATTUID]],Roster!C:F,4,FALSE)</f>
        <v>Super 12</v>
      </c>
      <c r="CM499" t="str">
        <f>VLOOKUP(Table2[[#This Row],[ATTUID]],Roster!C:J,8,FALSE)</f>
        <v>agent 123</v>
      </c>
      <c r="CN499" t="str">
        <f>VLOOKUP(Table2[[#This Row],[ATTUID]],Roster!C:X,22,FALSE)</f>
        <v>Wave 30</v>
      </c>
      <c r="CO499">
        <f>IF(Table2[[#This Row],[Request Resolved]]="Yes",1,0)</f>
        <v>1</v>
      </c>
      <c r="CP499">
        <f>IF(Table2[[#This Row],[Request Resolved]]="No",1,0)</f>
        <v>0</v>
      </c>
    </row>
    <row r="500" spans="1:94" x14ac:dyDescent="0.25">
      <c r="A500" s="35">
        <v>457206</v>
      </c>
      <c r="B500" s="12" t="s">
        <v>1297</v>
      </c>
      <c r="C500" s="12" t="s">
        <v>1297</v>
      </c>
      <c r="D500" s="12" t="s">
        <v>1297</v>
      </c>
      <c r="E500" t="s">
        <v>1209</v>
      </c>
      <c r="F500" t="s">
        <v>1375</v>
      </c>
      <c r="G500" s="35">
        <v>255231</v>
      </c>
      <c r="H500" t="s">
        <v>219</v>
      </c>
      <c r="I500" s="35">
        <v>629188</v>
      </c>
      <c r="J500" t="s">
        <v>219</v>
      </c>
      <c r="K500" s="14">
        <v>45177.462500000001</v>
      </c>
      <c r="L500" s="14">
        <v>45176.490277777797</v>
      </c>
      <c r="M500" s="15" t="s">
        <v>220</v>
      </c>
      <c r="N500" s="15" t="s">
        <v>220</v>
      </c>
      <c r="O500" s="15" t="s">
        <v>220</v>
      </c>
      <c r="P500" s="15" t="s">
        <v>325</v>
      </c>
      <c r="Q500" s="15" t="s">
        <v>948</v>
      </c>
      <c r="R500" s="15" t="s">
        <v>219</v>
      </c>
      <c r="S500" s="15" t="s">
        <v>325</v>
      </c>
      <c r="T500" s="15" t="s">
        <v>221</v>
      </c>
      <c r="U500" s="15" t="s">
        <v>219</v>
      </c>
      <c r="V500" t="s">
        <v>280</v>
      </c>
      <c r="W500" t="s">
        <v>280</v>
      </c>
      <c r="X500" t="s">
        <v>280</v>
      </c>
      <c r="Y500" t="s">
        <v>280</v>
      </c>
      <c r="Z500" t="s">
        <v>226</v>
      </c>
      <c r="AA500" t="s">
        <v>219</v>
      </c>
      <c r="AB500" t="s">
        <v>226</v>
      </c>
      <c r="AC500" t="s">
        <v>219</v>
      </c>
      <c r="AD500" s="12" t="s">
        <v>1297</v>
      </c>
      <c r="AE500" t="s">
        <v>227</v>
      </c>
      <c r="AF500" s="12" t="s">
        <v>1297</v>
      </c>
      <c r="AG500" t="s">
        <v>1703</v>
      </c>
      <c r="AH500" t="s">
        <v>228</v>
      </c>
      <c r="AI500" s="12" t="s">
        <v>1297</v>
      </c>
      <c r="AJ500" s="12" t="s">
        <v>1297</v>
      </c>
      <c r="AK500" s="12" t="s">
        <v>1297</v>
      </c>
      <c r="AL500" s="12" t="s">
        <v>1297</v>
      </c>
      <c r="AM500" s="12" t="s">
        <v>1297</v>
      </c>
      <c r="AN500" t="s">
        <v>219</v>
      </c>
      <c r="AO500" t="s">
        <v>219</v>
      </c>
      <c r="AP500" t="s">
        <v>229</v>
      </c>
      <c r="AQ500" t="s">
        <v>230</v>
      </c>
      <c r="AR500" t="s">
        <v>281</v>
      </c>
      <c r="AS500" t="s">
        <v>505</v>
      </c>
      <c r="AT500" t="s">
        <v>220</v>
      </c>
      <c r="AU500" t="s">
        <v>233</v>
      </c>
      <c r="AV500" t="s">
        <v>2190</v>
      </c>
      <c r="AW500" t="s">
        <v>219</v>
      </c>
      <c r="AX500" t="s">
        <v>1703</v>
      </c>
      <c r="AY500" t="s">
        <v>219</v>
      </c>
      <c r="AZ500" t="s">
        <v>219</v>
      </c>
      <c r="BA500" t="s">
        <v>219</v>
      </c>
      <c r="BB500" t="s">
        <v>219</v>
      </c>
      <c r="BC500" t="s">
        <v>234</v>
      </c>
      <c r="BD500" s="12" t="s">
        <v>1297</v>
      </c>
      <c r="BE500" t="s">
        <v>304</v>
      </c>
      <c r="BF500" t="s">
        <v>1297</v>
      </c>
      <c r="BG500" t="s">
        <v>1297</v>
      </c>
      <c r="BH500" t="s">
        <v>486</v>
      </c>
      <c r="BI500" t="s">
        <v>487</v>
      </c>
      <c r="BJ500" t="s">
        <v>302</v>
      </c>
      <c r="BK500" t="s">
        <v>1297</v>
      </c>
      <c r="BL500" t="s">
        <v>229</v>
      </c>
      <c r="BM500" t="s">
        <v>219</v>
      </c>
      <c r="BN500" t="s">
        <v>488</v>
      </c>
      <c r="BO500" t="s">
        <v>219</v>
      </c>
      <c r="BP500" t="s">
        <v>219</v>
      </c>
      <c r="BQ500" t="s">
        <v>1297</v>
      </c>
      <c r="BR500" t="s">
        <v>279</v>
      </c>
      <c r="BS500" t="s">
        <v>1703</v>
      </c>
      <c r="BT500" t="s">
        <v>1703</v>
      </c>
      <c r="BU500" t="s">
        <v>219</v>
      </c>
      <c r="BV500" t="s">
        <v>241</v>
      </c>
      <c r="BW500" t="s">
        <v>220</v>
      </c>
      <c r="BX500" t="s">
        <v>219</v>
      </c>
      <c r="BY500" t="s">
        <v>219</v>
      </c>
      <c r="BZ500" t="s">
        <v>242</v>
      </c>
      <c r="CA500" t="s">
        <v>1703</v>
      </c>
      <c r="CB500" s="14">
        <v>45178.247037847199</v>
      </c>
      <c r="CC500" t="s">
        <v>1703</v>
      </c>
      <c r="CD500" t="s">
        <v>1703</v>
      </c>
      <c r="CE500">
        <f>IFERROR(VLOOKUP(Table2[[#This Row],[Overall Rep Satisfaction]],$CS$2:$CV$21,2,FALSE),"")</f>
        <v>0</v>
      </c>
      <c r="CF500">
        <f>IFERROR(VLOOKUP(Table2[[#This Row],[Overall Rep Satisfaction]],$CS$2:$CV$21,3,FALSE),"")</f>
        <v>0</v>
      </c>
      <c r="CG500">
        <f>IFERROR(VLOOKUP(Table2[[#This Row],[Overall Rep Satisfaction]],$CS$2:$CV$21,4,FALSE),"")</f>
        <v>1</v>
      </c>
      <c r="CH500">
        <f>IFERROR(SUM(Table2[[#This Row],[Promoter]:[Detractor]],),"")</f>
        <v>1</v>
      </c>
      <c r="CI500" t="str">
        <f>TEXT(MONTH(Table2[[#This Row],[Survey Date]]),"##")&amp;" - "&amp;TEXT(Table2[[#This Row],[Survey Date]],"MMMM")</f>
        <v>9 - September</v>
      </c>
      <c r="CJ500" t="str">
        <f>TEXT(Table2[[#This Row],[Survey Date]],"DD-MMMM")</f>
        <v>08-September</v>
      </c>
      <c r="CK500" t="str">
        <f>"WK "&amp;WEEKNUM(Table2[[#This Row],[Survey Date]],1)</f>
        <v>WK 36</v>
      </c>
      <c r="CL500" t="str">
        <f>VLOOKUP(Table2[[#This Row],[ATTUID]],Roster!C:F,4,FALSE)</f>
        <v>Super 3</v>
      </c>
      <c r="CM500" t="str">
        <f>VLOOKUP(Table2[[#This Row],[ATTUID]],Roster!C:J,8,FALSE)</f>
        <v>agent 78</v>
      </c>
      <c r="CN500" t="str">
        <f>VLOOKUP(Table2[[#This Row],[ATTUID]],Roster!C:X,22,FALSE)</f>
        <v>Wave 27</v>
      </c>
      <c r="CO500">
        <f>IF(Table2[[#This Row],[Request Resolved]]="Yes",1,0)</f>
        <v>1</v>
      </c>
      <c r="CP500">
        <f>IF(Table2[[#This Row],[Request Resolved]]="No",1,0)</f>
        <v>0</v>
      </c>
    </row>
    <row r="501" spans="1:94" x14ac:dyDescent="0.25">
      <c r="A501" s="35">
        <v>903206</v>
      </c>
      <c r="B501" s="12" t="s">
        <v>1297</v>
      </c>
      <c r="C501" s="12" t="s">
        <v>1297</v>
      </c>
      <c r="D501" s="12" t="s">
        <v>1297</v>
      </c>
      <c r="E501" t="s">
        <v>1256</v>
      </c>
      <c r="F501" t="s">
        <v>1426</v>
      </c>
      <c r="G501" s="35">
        <v>202254</v>
      </c>
      <c r="H501" t="s">
        <v>219</v>
      </c>
      <c r="I501" s="35">
        <v>266177</v>
      </c>
      <c r="J501" t="s">
        <v>219</v>
      </c>
      <c r="K501" s="14">
        <v>45177.463194444397</v>
      </c>
      <c r="L501" s="14">
        <v>45176.795138888898</v>
      </c>
      <c r="M501" s="15" t="s">
        <v>220</v>
      </c>
      <c r="N501" s="15" t="s">
        <v>220</v>
      </c>
      <c r="O501" s="15" t="s">
        <v>220</v>
      </c>
      <c r="P501" s="15" t="s">
        <v>223</v>
      </c>
      <c r="Q501" s="15" t="s">
        <v>685</v>
      </c>
      <c r="R501" s="15" t="s">
        <v>219</v>
      </c>
      <c r="S501" s="15" t="s">
        <v>223</v>
      </c>
      <c r="T501" s="15" t="s">
        <v>221</v>
      </c>
      <c r="U501" s="15" t="s">
        <v>219</v>
      </c>
      <c r="V501" t="s">
        <v>265</v>
      </c>
      <c r="W501" t="s">
        <v>225</v>
      </c>
      <c r="X501" t="s">
        <v>265</v>
      </c>
      <c r="Y501" t="s">
        <v>225</v>
      </c>
      <c r="Z501" t="s">
        <v>226</v>
      </c>
      <c r="AA501" t="s">
        <v>219</v>
      </c>
      <c r="AB501" t="s">
        <v>226</v>
      </c>
      <c r="AC501" t="s">
        <v>219</v>
      </c>
      <c r="AD501" s="12" t="s">
        <v>1297</v>
      </c>
      <c r="AE501" t="s">
        <v>227</v>
      </c>
      <c r="AF501" s="12" t="s">
        <v>1297</v>
      </c>
      <c r="AG501" t="s">
        <v>1703</v>
      </c>
      <c r="AH501" t="s">
        <v>228</v>
      </c>
      <c r="AI501" s="12" t="s">
        <v>1297</v>
      </c>
      <c r="AJ501" s="12" t="s">
        <v>1297</v>
      </c>
      <c r="AK501" s="12" t="s">
        <v>1297</v>
      </c>
      <c r="AL501" s="12" t="s">
        <v>1297</v>
      </c>
      <c r="AM501" s="12" t="s">
        <v>1297</v>
      </c>
      <c r="AN501" t="s">
        <v>219</v>
      </c>
      <c r="AO501" t="s">
        <v>219</v>
      </c>
      <c r="AP501" t="s">
        <v>229</v>
      </c>
      <c r="AQ501" t="s">
        <v>230</v>
      </c>
      <c r="AR501" t="s">
        <v>231</v>
      </c>
      <c r="AS501" t="s">
        <v>232</v>
      </c>
      <c r="AT501" t="s">
        <v>220</v>
      </c>
      <c r="AU501" t="s">
        <v>233</v>
      </c>
      <c r="AV501" t="s">
        <v>1944</v>
      </c>
      <c r="AW501" t="s">
        <v>2368</v>
      </c>
      <c r="AX501" t="s">
        <v>1703</v>
      </c>
      <c r="AY501" t="s">
        <v>219</v>
      </c>
      <c r="AZ501" t="s">
        <v>219</v>
      </c>
      <c r="BA501" t="s">
        <v>219</v>
      </c>
      <c r="BB501" t="s">
        <v>219</v>
      </c>
      <c r="BC501" t="s">
        <v>234</v>
      </c>
      <c r="BD501" s="12" t="s">
        <v>1297</v>
      </c>
      <c r="BE501" t="s">
        <v>235</v>
      </c>
      <c r="BF501" t="s">
        <v>1297</v>
      </c>
      <c r="BG501" t="s">
        <v>1297</v>
      </c>
      <c r="BH501" t="s">
        <v>397</v>
      </c>
      <c r="BI501" t="s">
        <v>398</v>
      </c>
      <c r="BJ501" t="s">
        <v>238</v>
      </c>
      <c r="BK501" t="s">
        <v>1297</v>
      </c>
      <c r="BL501" t="s">
        <v>229</v>
      </c>
      <c r="BM501" t="s">
        <v>219</v>
      </c>
      <c r="BN501" t="s">
        <v>637</v>
      </c>
      <c r="BO501" t="s">
        <v>219</v>
      </c>
      <c r="BP501" t="s">
        <v>219</v>
      </c>
      <c r="BQ501" t="s">
        <v>1297</v>
      </c>
      <c r="BR501" t="s">
        <v>296</v>
      </c>
      <c r="BS501" t="s">
        <v>1703</v>
      </c>
      <c r="BT501" t="s">
        <v>1703</v>
      </c>
      <c r="BU501" t="s">
        <v>219</v>
      </c>
      <c r="BV501" t="s">
        <v>241</v>
      </c>
      <c r="BW501" t="s">
        <v>220</v>
      </c>
      <c r="BX501" t="s">
        <v>219</v>
      </c>
      <c r="BY501">
        <v>790001951052</v>
      </c>
      <c r="BZ501" t="s">
        <v>242</v>
      </c>
      <c r="CA501" t="s">
        <v>1703</v>
      </c>
      <c r="CB501" s="14">
        <v>45178.247037847199</v>
      </c>
      <c r="CC501" t="s">
        <v>1703</v>
      </c>
      <c r="CD501" t="s">
        <v>1703</v>
      </c>
      <c r="CE501">
        <f>IFERROR(VLOOKUP(Table2[[#This Row],[Overall Rep Satisfaction]],$CS$2:$CV$21,2,FALSE),"")</f>
        <v>1</v>
      </c>
      <c r="CF501">
        <f>IFERROR(VLOOKUP(Table2[[#This Row],[Overall Rep Satisfaction]],$CS$2:$CV$21,3,FALSE),"")</f>
        <v>0</v>
      </c>
      <c r="CG501">
        <f>IFERROR(VLOOKUP(Table2[[#This Row],[Overall Rep Satisfaction]],$CS$2:$CV$21,4,FALSE),"")</f>
        <v>0</v>
      </c>
      <c r="CH501">
        <f>IFERROR(SUM(Table2[[#This Row],[Promoter]:[Detractor]],),"")</f>
        <v>1</v>
      </c>
      <c r="CI501" t="str">
        <f>TEXT(MONTH(Table2[[#This Row],[Survey Date]]),"##")&amp;" - "&amp;TEXT(Table2[[#This Row],[Survey Date]],"MMMM")</f>
        <v>9 - September</v>
      </c>
      <c r="CJ501" t="str">
        <f>TEXT(Table2[[#This Row],[Survey Date]],"DD-MMMM")</f>
        <v>08-September</v>
      </c>
      <c r="CK501" t="str">
        <f>"WK "&amp;WEEKNUM(Table2[[#This Row],[Survey Date]],1)</f>
        <v>WK 36</v>
      </c>
      <c r="CL501" t="str">
        <f>VLOOKUP(Table2[[#This Row],[ATTUID]],Roster!C:F,4,FALSE)</f>
        <v>Super 12</v>
      </c>
      <c r="CM501" t="str">
        <f>VLOOKUP(Table2[[#This Row],[ATTUID]],Roster!C:J,8,FALSE)</f>
        <v>agent 129</v>
      </c>
      <c r="CN501" t="str">
        <f>VLOOKUP(Table2[[#This Row],[ATTUID]],Roster!C:X,22,FALSE)</f>
        <v>Wave 30</v>
      </c>
      <c r="CO501">
        <f>IF(Table2[[#This Row],[Request Resolved]]="Yes",1,0)</f>
        <v>1</v>
      </c>
      <c r="CP501">
        <f>IF(Table2[[#This Row],[Request Resolved]]="No",1,0)</f>
        <v>0</v>
      </c>
    </row>
    <row r="502" spans="1:94" x14ac:dyDescent="0.25">
      <c r="A502" s="35">
        <v>738206</v>
      </c>
      <c r="B502" s="12" t="s">
        <v>1297</v>
      </c>
      <c r="C502" s="12" t="s">
        <v>1297</v>
      </c>
      <c r="D502" s="12" t="s">
        <v>1297</v>
      </c>
      <c r="E502" t="s">
        <v>1253</v>
      </c>
      <c r="F502" t="s">
        <v>1423</v>
      </c>
      <c r="G502" s="35">
        <v>615605</v>
      </c>
      <c r="H502" t="s">
        <v>219</v>
      </c>
      <c r="I502" s="35">
        <v>518199</v>
      </c>
      <c r="J502" t="s">
        <v>219</v>
      </c>
      <c r="K502" s="14">
        <v>45177.463194444397</v>
      </c>
      <c r="L502" s="14">
        <v>45176.622222222199</v>
      </c>
      <c r="M502" s="15" t="s">
        <v>220</v>
      </c>
      <c r="N502" s="15" t="s">
        <v>220</v>
      </c>
      <c r="O502" s="15" t="s">
        <v>220</v>
      </c>
      <c r="P502" s="15" t="s">
        <v>221</v>
      </c>
      <c r="Q502" s="15" t="s">
        <v>219</v>
      </c>
      <c r="R502" s="15" t="s">
        <v>219</v>
      </c>
      <c r="S502" s="15" t="s">
        <v>469</v>
      </c>
      <c r="T502" s="15" t="s">
        <v>221</v>
      </c>
      <c r="U502" s="15" t="s">
        <v>219</v>
      </c>
      <c r="V502" t="s">
        <v>224</v>
      </c>
      <c r="W502" t="s">
        <v>297</v>
      </c>
      <c r="X502" t="s">
        <v>224</v>
      </c>
      <c r="Y502" t="s">
        <v>297</v>
      </c>
      <c r="Z502" t="s">
        <v>226</v>
      </c>
      <c r="AA502" t="s">
        <v>219</v>
      </c>
      <c r="AB502" t="s">
        <v>226</v>
      </c>
      <c r="AC502" t="s">
        <v>219</v>
      </c>
      <c r="AD502" s="12" t="s">
        <v>1297</v>
      </c>
      <c r="AE502" t="s">
        <v>227</v>
      </c>
      <c r="AF502" s="12" t="s">
        <v>1297</v>
      </c>
      <c r="AG502" t="s">
        <v>1703</v>
      </c>
      <c r="AH502" t="s">
        <v>228</v>
      </c>
      <c r="AI502" s="12" t="s">
        <v>1297</v>
      </c>
      <c r="AJ502" s="12" t="s">
        <v>1297</v>
      </c>
      <c r="AK502" s="12" t="s">
        <v>1297</v>
      </c>
      <c r="AL502" s="12" t="s">
        <v>1297</v>
      </c>
      <c r="AM502" s="12" t="s">
        <v>1297</v>
      </c>
      <c r="AN502" t="s">
        <v>219</v>
      </c>
      <c r="AO502" t="s">
        <v>219</v>
      </c>
      <c r="AP502" t="s">
        <v>229</v>
      </c>
      <c r="AQ502" t="s">
        <v>230</v>
      </c>
      <c r="AR502" t="s">
        <v>247</v>
      </c>
      <c r="AS502" t="s">
        <v>824</v>
      </c>
      <c r="AT502" t="s">
        <v>220</v>
      </c>
      <c r="AU502" t="s">
        <v>233</v>
      </c>
      <c r="AV502" t="s">
        <v>2191</v>
      </c>
      <c r="AW502" t="s">
        <v>2368</v>
      </c>
      <c r="AX502" t="s">
        <v>1703</v>
      </c>
      <c r="AY502" t="s">
        <v>219</v>
      </c>
      <c r="AZ502" t="s">
        <v>219</v>
      </c>
      <c r="BA502" t="s">
        <v>219</v>
      </c>
      <c r="BB502" t="s">
        <v>219</v>
      </c>
      <c r="BC502" t="s">
        <v>234</v>
      </c>
      <c r="BD502" s="12" t="s">
        <v>1297</v>
      </c>
      <c r="BE502" t="s">
        <v>267</v>
      </c>
      <c r="BF502" t="s">
        <v>1297</v>
      </c>
      <c r="BG502" t="s">
        <v>1297</v>
      </c>
      <c r="BH502" t="s">
        <v>260</v>
      </c>
      <c r="BI502" t="s">
        <v>268</v>
      </c>
      <c r="BJ502" t="s">
        <v>379</v>
      </c>
      <c r="BK502" t="s">
        <v>1297</v>
      </c>
      <c r="BL502" t="s">
        <v>229</v>
      </c>
      <c r="BM502" t="s">
        <v>219</v>
      </c>
      <c r="BN502" t="s">
        <v>270</v>
      </c>
      <c r="BO502" t="s">
        <v>219</v>
      </c>
      <c r="BP502" t="s">
        <v>219</v>
      </c>
      <c r="BQ502" t="s">
        <v>1297</v>
      </c>
      <c r="BR502" t="s">
        <v>296</v>
      </c>
      <c r="BS502" t="s">
        <v>1703</v>
      </c>
      <c r="BT502" t="s">
        <v>1703</v>
      </c>
      <c r="BU502" t="s">
        <v>219</v>
      </c>
      <c r="BV502" t="s">
        <v>241</v>
      </c>
      <c r="BW502" t="s">
        <v>220</v>
      </c>
      <c r="BX502" t="s">
        <v>219</v>
      </c>
      <c r="BY502">
        <v>801162555689</v>
      </c>
      <c r="BZ502" t="s">
        <v>242</v>
      </c>
      <c r="CA502" t="s">
        <v>1703</v>
      </c>
      <c r="CB502" s="14">
        <v>45179.246162766198</v>
      </c>
      <c r="CC502" t="s">
        <v>1703</v>
      </c>
      <c r="CD502" t="s">
        <v>1703</v>
      </c>
      <c r="CE502">
        <f>IFERROR(VLOOKUP(Table2[[#This Row],[Overall Rep Satisfaction]],$CS$2:$CV$21,2,FALSE),"")</f>
        <v>0</v>
      </c>
      <c r="CF502">
        <f>IFERROR(VLOOKUP(Table2[[#This Row],[Overall Rep Satisfaction]],$CS$2:$CV$21,3,FALSE),"")</f>
        <v>0</v>
      </c>
      <c r="CG502">
        <f>IFERROR(VLOOKUP(Table2[[#This Row],[Overall Rep Satisfaction]],$CS$2:$CV$21,4,FALSE),"")</f>
        <v>1</v>
      </c>
      <c r="CH502">
        <f>IFERROR(SUM(Table2[[#This Row],[Promoter]:[Detractor]],),"")</f>
        <v>1</v>
      </c>
      <c r="CI502" t="str">
        <f>TEXT(MONTH(Table2[[#This Row],[Survey Date]]),"##")&amp;" - "&amp;TEXT(Table2[[#This Row],[Survey Date]],"MMMM")</f>
        <v>9 - September</v>
      </c>
      <c r="CJ502" t="str">
        <f>TEXT(Table2[[#This Row],[Survey Date]],"DD-MMMM")</f>
        <v>08-September</v>
      </c>
      <c r="CK502" t="str">
        <f>"WK "&amp;WEEKNUM(Table2[[#This Row],[Survey Date]],1)</f>
        <v>WK 36</v>
      </c>
      <c r="CL502" t="str">
        <f>VLOOKUP(Table2[[#This Row],[ATTUID]],Roster!C:F,4,FALSE)</f>
        <v>Super 12</v>
      </c>
      <c r="CM502" t="str">
        <f>VLOOKUP(Table2[[#This Row],[ATTUID]],Roster!C:J,8,FALSE)</f>
        <v>agent 126</v>
      </c>
      <c r="CN502" t="str">
        <f>VLOOKUP(Table2[[#This Row],[ATTUID]],Roster!C:X,22,FALSE)</f>
        <v>Wave 30</v>
      </c>
      <c r="CO502">
        <f>IF(Table2[[#This Row],[Request Resolved]]="Yes",1,0)</f>
        <v>1</v>
      </c>
      <c r="CP502">
        <f>IF(Table2[[#This Row],[Request Resolved]]="No",1,0)</f>
        <v>0</v>
      </c>
    </row>
    <row r="503" spans="1:94" x14ac:dyDescent="0.25">
      <c r="A503" s="35">
        <v>702206</v>
      </c>
      <c r="B503" s="12" t="s">
        <v>1297</v>
      </c>
      <c r="C503" s="12" t="s">
        <v>1297</v>
      </c>
      <c r="D503" s="12" t="s">
        <v>1297</v>
      </c>
      <c r="E503" t="s">
        <v>1244</v>
      </c>
      <c r="F503" t="s">
        <v>1413</v>
      </c>
      <c r="G503" s="35">
        <v>253572</v>
      </c>
      <c r="H503" t="s">
        <v>219</v>
      </c>
      <c r="I503" s="35">
        <v>385328</v>
      </c>
      <c r="J503" t="s">
        <v>219</v>
      </c>
      <c r="K503" s="14">
        <v>45177.465972222199</v>
      </c>
      <c r="L503" s="14">
        <v>45176.896527777797</v>
      </c>
      <c r="M503" s="15" t="s">
        <v>220</v>
      </c>
      <c r="N503" s="15" t="s">
        <v>229</v>
      </c>
      <c r="O503" s="15" t="s">
        <v>220</v>
      </c>
      <c r="P503" s="15" t="s">
        <v>221</v>
      </c>
      <c r="Q503" s="15" t="s">
        <v>219</v>
      </c>
      <c r="R503" s="15" t="s">
        <v>229</v>
      </c>
      <c r="S503" s="15" t="s">
        <v>221</v>
      </c>
      <c r="T503" s="15" t="s">
        <v>316</v>
      </c>
      <c r="U503" s="15" t="s">
        <v>219</v>
      </c>
      <c r="V503" t="s">
        <v>224</v>
      </c>
      <c r="W503" t="s">
        <v>254</v>
      </c>
      <c r="X503" t="s">
        <v>224</v>
      </c>
      <c r="Y503" t="s">
        <v>254</v>
      </c>
      <c r="Z503" t="s">
        <v>317</v>
      </c>
      <c r="AA503" t="s">
        <v>219</v>
      </c>
      <c r="AB503" t="s">
        <v>317</v>
      </c>
      <c r="AC503" t="s">
        <v>219</v>
      </c>
      <c r="AD503" s="12" t="s">
        <v>1297</v>
      </c>
      <c r="AE503" t="s">
        <v>227</v>
      </c>
      <c r="AF503" s="12" t="s">
        <v>1297</v>
      </c>
      <c r="AG503" t="s">
        <v>1703</v>
      </c>
      <c r="AH503" t="s">
        <v>228</v>
      </c>
      <c r="AI503" s="12" t="s">
        <v>1297</v>
      </c>
      <c r="AJ503" s="12" t="s">
        <v>1297</v>
      </c>
      <c r="AK503" s="12" t="s">
        <v>1297</v>
      </c>
      <c r="AL503" s="12" t="s">
        <v>1297</v>
      </c>
      <c r="AM503" s="12" t="s">
        <v>1297</v>
      </c>
      <c r="AN503" t="s">
        <v>219</v>
      </c>
      <c r="AO503" t="s">
        <v>219</v>
      </c>
      <c r="AP503" t="s">
        <v>229</v>
      </c>
      <c r="AQ503" t="s">
        <v>230</v>
      </c>
      <c r="AR503" t="s">
        <v>767</v>
      </c>
      <c r="AS503" t="s">
        <v>768</v>
      </c>
      <c r="AT503" t="s">
        <v>220</v>
      </c>
      <c r="AU503" t="s">
        <v>233</v>
      </c>
      <c r="AV503" t="s">
        <v>2192</v>
      </c>
      <c r="AW503" t="s">
        <v>219</v>
      </c>
      <c r="AX503" t="s">
        <v>1703</v>
      </c>
      <c r="AY503" t="s">
        <v>219</v>
      </c>
      <c r="AZ503" t="s">
        <v>219</v>
      </c>
      <c r="BA503" t="s">
        <v>219</v>
      </c>
      <c r="BB503" t="s">
        <v>219</v>
      </c>
      <c r="BC503" t="s">
        <v>234</v>
      </c>
      <c r="BD503" s="12" t="s">
        <v>1297</v>
      </c>
      <c r="BE503" t="s">
        <v>267</v>
      </c>
      <c r="BF503" t="s">
        <v>1297</v>
      </c>
      <c r="BG503" t="s">
        <v>1297</v>
      </c>
      <c r="BH503" t="s">
        <v>486</v>
      </c>
      <c r="BI503" t="s">
        <v>487</v>
      </c>
      <c r="BJ503" t="s">
        <v>536</v>
      </c>
      <c r="BK503" t="s">
        <v>1297</v>
      </c>
      <c r="BL503" t="s">
        <v>229</v>
      </c>
      <c r="BM503" t="s">
        <v>219</v>
      </c>
      <c r="BN503" t="s">
        <v>488</v>
      </c>
      <c r="BO503" t="s">
        <v>219</v>
      </c>
      <c r="BP503" t="s">
        <v>219</v>
      </c>
      <c r="BQ503" t="s">
        <v>1297</v>
      </c>
      <c r="BR503" t="s">
        <v>296</v>
      </c>
      <c r="BS503" t="s">
        <v>1703</v>
      </c>
      <c r="BT503" t="s">
        <v>1703</v>
      </c>
      <c r="BU503" t="s">
        <v>219</v>
      </c>
      <c r="BV503" t="s">
        <v>241</v>
      </c>
      <c r="BW503" t="s">
        <v>220</v>
      </c>
      <c r="BX503" t="s">
        <v>219</v>
      </c>
      <c r="BY503" t="s">
        <v>219</v>
      </c>
      <c r="BZ503" t="s">
        <v>242</v>
      </c>
      <c r="CA503" t="s">
        <v>1703</v>
      </c>
      <c r="CB503" s="14">
        <v>45179.246162766198</v>
      </c>
      <c r="CC503" t="s">
        <v>1703</v>
      </c>
      <c r="CD503" t="s">
        <v>1703</v>
      </c>
      <c r="CE503">
        <f>IFERROR(VLOOKUP(Table2[[#This Row],[Overall Rep Satisfaction]],$CS$2:$CV$21,2,FALSE),"")</f>
        <v>0</v>
      </c>
      <c r="CF503">
        <f>IFERROR(VLOOKUP(Table2[[#This Row],[Overall Rep Satisfaction]],$CS$2:$CV$21,3,FALSE),"")</f>
        <v>0</v>
      </c>
      <c r="CG503">
        <f>IFERROR(VLOOKUP(Table2[[#This Row],[Overall Rep Satisfaction]],$CS$2:$CV$21,4,FALSE),"")</f>
        <v>1</v>
      </c>
      <c r="CH503">
        <f>IFERROR(SUM(Table2[[#This Row],[Promoter]:[Detractor]],),"")</f>
        <v>1</v>
      </c>
      <c r="CI503" t="str">
        <f>TEXT(MONTH(Table2[[#This Row],[Survey Date]]),"##")&amp;" - "&amp;TEXT(Table2[[#This Row],[Survey Date]],"MMMM")</f>
        <v>9 - September</v>
      </c>
      <c r="CJ503" t="str">
        <f>TEXT(Table2[[#This Row],[Survey Date]],"DD-MMMM")</f>
        <v>08-September</v>
      </c>
      <c r="CK503" t="str">
        <f>"WK "&amp;WEEKNUM(Table2[[#This Row],[Survey Date]],1)</f>
        <v>WK 36</v>
      </c>
      <c r="CL503" t="str">
        <f>VLOOKUP(Table2[[#This Row],[ATTUID]],Roster!C:F,4,FALSE)</f>
        <v>Super 12</v>
      </c>
      <c r="CM503" t="str">
        <f>VLOOKUP(Table2[[#This Row],[ATTUID]],Roster!C:J,8,FALSE)</f>
        <v>agent 116</v>
      </c>
      <c r="CN503" t="str">
        <f>VLOOKUP(Table2[[#This Row],[ATTUID]],Roster!C:X,22,FALSE)</f>
        <v>Wave 30</v>
      </c>
      <c r="CO503">
        <f>IF(Table2[[#This Row],[Request Resolved]]="Yes",1,0)</f>
        <v>0</v>
      </c>
      <c r="CP503">
        <f>IF(Table2[[#This Row],[Request Resolved]]="No",1,0)</f>
        <v>1</v>
      </c>
    </row>
    <row r="504" spans="1:94" x14ac:dyDescent="0.25">
      <c r="A504" s="35">
        <v>859206</v>
      </c>
      <c r="B504" s="12" t="s">
        <v>1297</v>
      </c>
      <c r="C504" s="12" t="s">
        <v>1297</v>
      </c>
      <c r="D504" s="12" t="s">
        <v>1297</v>
      </c>
      <c r="E504" t="s">
        <v>1160</v>
      </c>
      <c r="F504" t="s">
        <v>1325</v>
      </c>
      <c r="G504" s="35">
        <v>523218</v>
      </c>
      <c r="H504" t="s">
        <v>219</v>
      </c>
      <c r="I504" s="35">
        <v>596199</v>
      </c>
      <c r="J504" t="s">
        <v>219</v>
      </c>
      <c r="K504" s="14">
        <v>45177.46875</v>
      </c>
      <c r="L504" s="14">
        <v>45176.767361111102</v>
      </c>
      <c r="M504" s="15" t="s">
        <v>220</v>
      </c>
      <c r="N504" s="15" t="s">
        <v>220</v>
      </c>
      <c r="O504" s="15" t="s">
        <v>220</v>
      </c>
      <c r="P504" s="15" t="s">
        <v>334</v>
      </c>
      <c r="Q504" s="15" t="s">
        <v>949</v>
      </c>
      <c r="R504" s="15" t="s">
        <v>219</v>
      </c>
      <c r="S504" s="15" t="s">
        <v>291</v>
      </c>
      <c r="T504" s="15" t="s">
        <v>221</v>
      </c>
      <c r="U504" s="15" t="s">
        <v>219</v>
      </c>
      <c r="V504" t="s">
        <v>309</v>
      </c>
      <c r="W504" t="s">
        <v>293</v>
      </c>
      <c r="X504" t="s">
        <v>309</v>
      </c>
      <c r="Y504" t="s">
        <v>293</v>
      </c>
      <c r="Z504" t="s">
        <v>226</v>
      </c>
      <c r="AA504" t="s">
        <v>219</v>
      </c>
      <c r="AB504" t="s">
        <v>226</v>
      </c>
      <c r="AC504" t="s">
        <v>219</v>
      </c>
      <c r="AD504" s="12" t="s">
        <v>1297</v>
      </c>
      <c r="AE504" t="s">
        <v>227</v>
      </c>
      <c r="AF504" s="12" t="s">
        <v>1297</v>
      </c>
      <c r="AG504" t="s">
        <v>1703</v>
      </c>
      <c r="AH504" t="s">
        <v>228</v>
      </c>
      <c r="AI504" s="12" t="s">
        <v>1297</v>
      </c>
      <c r="AJ504" s="12" t="s">
        <v>1297</v>
      </c>
      <c r="AK504" s="12" t="s">
        <v>1297</v>
      </c>
      <c r="AL504" s="12" t="s">
        <v>1297</v>
      </c>
      <c r="AM504" s="12" t="s">
        <v>1297</v>
      </c>
      <c r="AN504" t="s">
        <v>219</v>
      </c>
      <c r="AO504" t="s">
        <v>219</v>
      </c>
      <c r="AP504" t="s">
        <v>229</v>
      </c>
      <c r="AQ504" t="s">
        <v>230</v>
      </c>
      <c r="AR504" t="s">
        <v>247</v>
      </c>
      <c r="AS504" t="s">
        <v>378</v>
      </c>
      <c r="AT504" t="s">
        <v>220</v>
      </c>
      <c r="AU504" t="s">
        <v>233</v>
      </c>
      <c r="AV504" t="s">
        <v>2193</v>
      </c>
      <c r="AW504" t="s">
        <v>2368</v>
      </c>
      <c r="AX504" t="s">
        <v>1703</v>
      </c>
      <c r="AY504" t="s">
        <v>219</v>
      </c>
      <c r="AZ504" t="s">
        <v>219</v>
      </c>
      <c r="BA504" t="s">
        <v>219</v>
      </c>
      <c r="BB504" t="s">
        <v>219</v>
      </c>
      <c r="BC504" t="s">
        <v>234</v>
      </c>
      <c r="BD504" s="12" t="s">
        <v>1297</v>
      </c>
      <c r="BE504" t="s">
        <v>235</v>
      </c>
      <c r="BF504" t="s">
        <v>1297</v>
      </c>
      <c r="BG504" t="s">
        <v>1297</v>
      </c>
      <c r="BH504" t="s">
        <v>260</v>
      </c>
      <c r="BI504" t="s">
        <v>268</v>
      </c>
      <c r="BJ504" t="s">
        <v>379</v>
      </c>
      <c r="BK504" t="s">
        <v>1297</v>
      </c>
      <c r="BL504" t="s">
        <v>229</v>
      </c>
      <c r="BM504" t="s">
        <v>219</v>
      </c>
      <c r="BN504" t="s">
        <v>270</v>
      </c>
      <c r="BO504" t="s">
        <v>219</v>
      </c>
      <c r="BP504" t="s">
        <v>219</v>
      </c>
      <c r="BQ504" t="s">
        <v>1297</v>
      </c>
      <c r="BR504" t="s">
        <v>240</v>
      </c>
      <c r="BS504" t="s">
        <v>1703</v>
      </c>
      <c r="BT504" t="s">
        <v>1703</v>
      </c>
      <c r="BU504" t="s">
        <v>219</v>
      </c>
      <c r="BV504" t="s">
        <v>241</v>
      </c>
      <c r="BW504" t="s">
        <v>220</v>
      </c>
      <c r="BX504" t="s">
        <v>219</v>
      </c>
      <c r="BY504">
        <v>790642898421</v>
      </c>
      <c r="BZ504" t="s">
        <v>242</v>
      </c>
      <c r="CA504" t="s">
        <v>1703</v>
      </c>
      <c r="CB504" s="14">
        <v>45178.247037847199</v>
      </c>
      <c r="CC504" t="s">
        <v>1703</v>
      </c>
      <c r="CD504" t="s">
        <v>1703</v>
      </c>
      <c r="CE504">
        <f>IFERROR(VLOOKUP(Table2[[#This Row],[Overall Rep Satisfaction]],$CS$2:$CV$21,2,FALSE),"")</f>
        <v>1</v>
      </c>
      <c r="CF504">
        <f>IFERROR(VLOOKUP(Table2[[#This Row],[Overall Rep Satisfaction]],$CS$2:$CV$21,3,FALSE),"")</f>
        <v>0</v>
      </c>
      <c r="CG504">
        <f>IFERROR(VLOOKUP(Table2[[#This Row],[Overall Rep Satisfaction]],$CS$2:$CV$21,4,FALSE),"")</f>
        <v>0</v>
      </c>
      <c r="CH504">
        <f>IFERROR(SUM(Table2[[#This Row],[Promoter]:[Detractor]],),"")</f>
        <v>1</v>
      </c>
      <c r="CI504" t="str">
        <f>TEXT(MONTH(Table2[[#This Row],[Survey Date]]),"##")&amp;" - "&amp;TEXT(Table2[[#This Row],[Survey Date]],"MMMM")</f>
        <v>9 - September</v>
      </c>
      <c r="CJ504" t="str">
        <f>TEXT(Table2[[#This Row],[Survey Date]],"DD-MMMM")</f>
        <v>08-September</v>
      </c>
      <c r="CK504" t="str">
        <f>"WK "&amp;WEEKNUM(Table2[[#This Row],[Survey Date]],1)</f>
        <v>WK 36</v>
      </c>
      <c r="CL504" t="str">
        <f>VLOOKUP(Table2[[#This Row],[ATTUID]],Roster!C:F,4,FALSE)</f>
        <v>Super 5</v>
      </c>
      <c r="CM504" t="str">
        <f>VLOOKUP(Table2[[#This Row],[ATTUID]],Roster!C:J,8,FALSE)</f>
        <v>agent 28</v>
      </c>
      <c r="CN504" t="str">
        <f>VLOOKUP(Table2[[#This Row],[ATTUID]],Roster!C:X,22,FALSE)</f>
        <v>Wave 17</v>
      </c>
      <c r="CO504">
        <f>IF(Table2[[#This Row],[Request Resolved]]="Yes",1,0)</f>
        <v>1</v>
      </c>
      <c r="CP504">
        <f>IF(Table2[[#This Row],[Request Resolved]]="No",1,0)</f>
        <v>0</v>
      </c>
    </row>
    <row r="505" spans="1:94" x14ac:dyDescent="0.25">
      <c r="A505" s="35">
        <v>877206</v>
      </c>
      <c r="B505" s="12" t="s">
        <v>1297</v>
      </c>
      <c r="C505" s="12" t="s">
        <v>1297</v>
      </c>
      <c r="D505" s="12" t="s">
        <v>1297</v>
      </c>
      <c r="E505" t="s">
        <v>1240</v>
      </c>
      <c r="F505" t="s">
        <v>1409</v>
      </c>
      <c r="G505" s="35">
        <v>964936</v>
      </c>
      <c r="H505" t="s">
        <v>219</v>
      </c>
      <c r="I505" s="35">
        <v>187177</v>
      </c>
      <c r="J505" t="s">
        <v>219</v>
      </c>
      <c r="K505" s="14">
        <v>45177.469444444403</v>
      </c>
      <c r="L505" s="14">
        <v>45176.737500000003</v>
      </c>
      <c r="M505" s="15" t="s">
        <v>220</v>
      </c>
      <c r="N505" s="15" t="s">
        <v>220</v>
      </c>
      <c r="O505" s="15" t="s">
        <v>220</v>
      </c>
      <c r="P505" s="15" t="s">
        <v>255</v>
      </c>
      <c r="Q505" s="15" t="s">
        <v>950</v>
      </c>
      <c r="R505" s="15" t="s">
        <v>219</v>
      </c>
      <c r="S505" s="15" t="s">
        <v>255</v>
      </c>
      <c r="T505" s="15" t="s">
        <v>951</v>
      </c>
      <c r="U505" s="15" t="s">
        <v>219</v>
      </c>
      <c r="V505" t="s">
        <v>257</v>
      </c>
      <c r="W505" t="s">
        <v>257</v>
      </c>
      <c r="X505" t="s">
        <v>257</v>
      </c>
      <c r="Y505" t="s">
        <v>257</v>
      </c>
      <c r="Z505" t="s">
        <v>226</v>
      </c>
      <c r="AA505" t="s">
        <v>219</v>
      </c>
      <c r="AB505" t="s">
        <v>226</v>
      </c>
      <c r="AC505" t="s">
        <v>219</v>
      </c>
      <c r="AD505" s="12" t="s">
        <v>1297</v>
      </c>
      <c r="AE505" t="s">
        <v>227</v>
      </c>
      <c r="AF505" s="12" t="s">
        <v>1297</v>
      </c>
      <c r="AG505" t="s">
        <v>1703</v>
      </c>
      <c r="AH505" t="s">
        <v>228</v>
      </c>
      <c r="AI505" s="12" t="s">
        <v>1297</v>
      </c>
      <c r="AJ505" s="12" t="s">
        <v>1297</v>
      </c>
      <c r="AK505" s="12" t="s">
        <v>1297</v>
      </c>
      <c r="AL505" s="12" t="s">
        <v>1297</v>
      </c>
      <c r="AM505" s="12" t="s">
        <v>1297</v>
      </c>
      <c r="AN505" t="s">
        <v>219</v>
      </c>
      <c r="AO505" t="s">
        <v>219</v>
      </c>
      <c r="AP505" t="s">
        <v>229</v>
      </c>
      <c r="AQ505" t="s">
        <v>230</v>
      </c>
      <c r="AR505" t="s">
        <v>231</v>
      </c>
      <c r="AS505" t="s">
        <v>232</v>
      </c>
      <c r="AT505" t="s">
        <v>220</v>
      </c>
      <c r="AU505" t="s">
        <v>233</v>
      </c>
      <c r="AV505" t="s">
        <v>2194</v>
      </c>
      <c r="AW505" t="s">
        <v>219</v>
      </c>
      <c r="AX505" t="s">
        <v>1703</v>
      </c>
      <c r="AY505" t="s">
        <v>219</v>
      </c>
      <c r="AZ505" t="s">
        <v>219</v>
      </c>
      <c r="BA505" t="s">
        <v>219</v>
      </c>
      <c r="BB505" t="s">
        <v>219</v>
      </c>
      <c r="BC505" t="s">
        <v>234</v>
      </c>
      <c r="BD505" s="12" t="s">
        <v>1297</v>
      </c>
      <c r="BE505" t="s">
        <v>235</v>
      </c>
      <c r="BF505" t="s">
        <v>1297</v>
      </c>
      <c r="BG505" t="s">
        <v>1297</v>
      </c>
      <c r="BH505" t="s">
        <v>794</v>
      </c>
      <c r="BI505" t="s">
        <v>952</v>
      </c>
      <c r="BJ505" t="s">
        <v>238</v>
      </c>
      <c r="BK505" t="s">
        <v>1297</v>
      </c>
      <c r="BL505" t="s">
        <v>229</v>
      </c>
      <c r="BM505" t="s">
        <v>219</v>
      </c>
      <c r="BN505" t="s">
        <v>835</v>
      </c>
      <c r="BO505" t="s">
        <v>219</v>
      </c>
      <c r="BP505" t="s">
        <v>219</v>
      </c>
      <c r="BQ505" t="s">
        <v>1297</v>
      </c>
      <c r="BR505" t="s">
        <v>296</v>
      </c>
      <c r="BS505" t="s">
        <v>1703</v>
      </c>
      <c r="BT505" t="s">
        <v>1703</v>
      </c>
      <c r="BU505" t="s">
        <v>219</v>
      </c>
      <c r="BV505" t="s">
        <v>241</v>
      </c>
      <c r="BW505" t="s">
        <v>220</v>
      </c>
      <c r="BX505" t="s">
        <v>219</v>
      </c>
      <c r="BY505">
        <v>800487023346</v>
      </c>
      <c r="BZ505" t="s">
        <v>242</v>
      </c>
      <c r="CA505" t="s">
        <v>1703</v>
      </c>
      <c r="CB505" s="14">
        <v>45178.247037847199</v>
      </c>
      <c r="CC505" t="s">
        <v>1703</v>
      </c>
      <c r="CD505" t="s">
        <v>1703</v>
      </c>
      <c r="CE505">
        <f>IFERROR(VLOOKUP(Table2[[#This Row],[Overall Rep Satisfaction]],$CS$2:$CV$21,2,FALSE),"")</f>
        <v>0</v>
      </c>
      <c r="CF505">
        <f>IFERROR(VLOOKUP(Table2[[#This Row],[Overall Rep Satisfaction]],$CS$2:$CV$21,3,FALSE),"")</f>
        <v>1</v>
      </c>
      <c r="CG505">
        <f>IFERROR(VLOOKUP(Table2[[#This Row],[Overall Rep Satisfaction]],$CS$2:$CV$21,4,FALSE),"")</f>
        <v>0</v>
      </c>
      <c r="CH505">
        <f>IFERROR(SUM(Table2[[#This Row],[Promoter]:[Detractor]],),"")</f>
        <v>1</v>
      </c>
      <c r="CI505" t="str">
        <f>TEXT(MONTH(Table2[[#This Row],[Survey Date]]),"##")&amp;" - "&amp;TEXT(Table2[[#This Row],[Survey Date]],"MMMM")</f>
        <v>9 - September</v>
      </c>
      <c r="CJ505" t="str">
        <f>TEXT(Table2[[#This Row],[Survey Date]],"DD-MMMM")</f>
        <v>08-September</v>
      </c>
      <c r="CK505" t="str">
        <f>"WK "&amp;WEEKNUM(Table2[[#This Row],[Survey Date]],1)</f>
        <v>WK 36</v>
      </c>
      <c r="CL505" t="str">
        <f>VLOOKUP(Table2[[#This Row],[ATTUID]],Roster!C:F,4,FALSE)</f>
        <v>Super 12</v>
      </c>
      <c r="CM505" t="str">
        <f>VLOOKUP(Table2[[#This Row],[ATTUID]],Roster!C:J,8,FALSE)</f>
        <v>agent 112</v>
      </c>
      <c r="CN505" t="str">
        <f>VLOOKUP(Table2[[#This Row],[ATTUID]],Roster!C:X,22,FALSE)</f>
        <v>Wave 30</v>
      </c>
      <c r="CO505">
        <f>IF(Table2[[#This Row],[Request Resolved]]="Yes",1,0)</f>
        <v>1</v>
      </c>
      <c r="CP505">
        <f>IF(Table2[[#This Row],[Request Resolved]]="No",1,0)</f>
        <v>0</v>
      </c>
    </row>
    <row r="506" spans="1:94" x14ac:dyDescent="0.25">
      <c r="A506" s="35">
        <v>886206</v>
      </c>
      <c r="B506" s="12" t="s">
        <v>1297</v>
      </c>
      <c r="C506" s="12" t="s">
        <v>1297</v>
      </c>
      <c r="D506" s="12" t="s">
        <v>1297</v>
      </c>
      <c r="E506" t="s">
        <v>1223</v>
      </c>
      <c r="F506" t="s">
        <v>1389</v>
      </c>
      <c r="G506" s="35">
        <v>315806</v>
      </c>
      <c r="H506" t="s">
        <v>219</v>
      </c>
      <c r="I506" s="35">
        <v>122427</v>
      </c>
      <c r="J506" t="s">
        <v>219</v>
      </c>
      <c r="K506" s="14">
        <v>45177.472916666702</v>
      </c>
      <c r="L506" s="14">
        <v>45176.636805555601</v>
      </c>
      <c r="M506" s="15" t="s">
        <v>220</v>
      </c>
      <c r="N506" s="15" t="s">
        <v>220</v>
      </c>
      <c r="O506" s="15" t="s">
        <v>220</v>
      </c>
      <c r="P506" s="15" t="s">
        <v>255</v>
      </c>
      <c r="Q506" s="15" t="s">
        <v>219</v>
      </c>
      <c r="R506" s="15" t="s">
        <v>219</v>
      </c>
      <c r="S506" s="15" t="s">
        <v>244</v>
      </c>
      <c r="T506" s="15" t="s">
        <v>953</v>
      </c>
      <c r="U506" s="15" t="s">
        <v>219</v>
      </c>
      <c r="V506" t="s">
        <v>257</v>
      </c>
      <c r="W506" t="s">
        <v>246</v>
      </c>
      <c r="X506" t="s">
        <v>257</v>
      </c>
      <c r="Y506" t="s">
        <v>246</v>
      </c>
      <c r="Z506" t="s">
        <v>226</v>
      </c>
      <c r="AA506" t="s">
        <v>219</v>
      </c>
      <c r="AB506" t="s">
        <v>226</v>
      </c>
      <c r="AC506" t="s">
        <v>219</v>
      </c>
      <c r="AD506" s="12" t="s">
        <v>1297</v>
      </c>
      <c r="AE506" t="s">
        <v>227</v>
      </c>
      <c r="AF506" s="12" t="s">
        <v>1297</v>
      </c>
      <c r="AG506" t="s">
        <v>1703</v>
      </c>
      <c r="AH506" t="s">
        <v>228</v>
      </c>
      <c r="AI506" s="12" t="s">
        <v>1297</v>
      </c>
      <c r="AJ506" s="12" t="s">
        <v>1297</v>
      </c>
      <c r="AK506" s="12" t="s">
        <v>1297</v>
      </c>
      <c r="AL506" s="12" t="s">
        <v>1297</v>
      </c>
      <c r="AM506" s="12" t="s">
        <v>1297</v>
      </c>
      <c r="AN506" t="s">
        <v>219</v>
      </c>
      <c r="AO506" t="s">
        <v>219</v>
      </c>
      <c r="AP506" t="s">
        <v>229</v>
      </c>
      <c r="AQ506" t="s">
        <v>230</v>
      </c>
      <c r="AR506" t="s">
        <v>231</v>
      </c>
      <c r="AS506" t="s">
        <v>232</v>
      </c>
      <c r="AT506" t="s">
        <v>220</v>
      </c>
      <c r="AU506" t="s">
        <v>233</v>
      </c>
      <c r="AV506" t="s">
        <v>2195</v>
      </c>
      <c r="AW506" t="s">
        <v>219</v>
      </c>
      <c r="AX506" t="s">
        <v>1703</v>
      </c>
      <c r="AY506" t="s">
        <v>219</v>
      </c>
      <c r="AZ506" t="s">
        <v>219</v>
      </c>
      <c r="BA506" t="s">
        <v>219</v>
      </c>
      <c r="BB506" t="s">
        <v>219</v>
      </c>
      <c r="BC506" t="s">
        <v>234</v>
      </c>
      <c r="BD506" s="12" t="s">
        <v>1297</v>
      </c>
      <c r="BE506" t="s">
        <v>451</v>
      </c>
      <c r="BF506" t="s">
        <v>1297</v>
      </c>
      <c r="BG506" t="s">
        <v>1297</v>
      </c>
      <c r="BH506" t="s">
        <v>425</v>
      </c>
      <c r="BI506" t="s">
        <v>426</v>
      </c>
      <c r="BJ506" t="s">
        <v>696</v>
      </c>
      <c r="BK506" t="s">
        <v>1297</v>
      </c>
      <c r="BL506" t="s">
        <v>229</v>
      </c>
      <c r="BM506" t="s">
        <v>219</v>
      </c>
      <c r="BN506" t="s">
        <v>723</v>
      </c>
      <c r="BO506" t="s">
        <v>219</v>
      </c>
      <c r="BP506" t="s">
        <v>219</v>
      </c>
      <c r="BQ506" t="s">
        <v>1297</v>
      </c>
      <c r="BR506" t="s">
        <v>279</v>
      </c>
      <c r="BS506" t="s">
        <v>1703</v>
      </c>
      <c r="BT506" t="s">
        <v>1703</v>
      </c>
      <c r="BU506" t="s">
        <v>219</v>
      </c>
      <c r="BV506" t="s">
        <v>241</v>
      </c>
      <c r="BW506" t="s">
        <v>220</v>
      </c>
      <c r="BX506" t="s">
        <v>219</v>
      </c>
      <c r="BY506">
        <v>801131699571</v>
      </c>
      <c r="BZ506" t="s">
        <v>242</v>
      </c>
      <c r="CA506" t="s">
        <v>1703</v>
      </c>
      <c r="CB506" s="14">
        <v>45178.247037847199</v>
      </c>
      <c r="CC506" t="s">
        <v>1703</v>
      </c>
      <c r="CD506" t="s">
        <v>1703</v>
      </c>
      <c r="CE506">
        <f>IFERROR(VLOOKUP(Table2[[#This Row],[Overall Rep Satisfaction]],$CS$2:$CV$21,2,FALSE),"")</f>
        <v>0</v>
      </c>
      <c r="CF506">
        <f>IFERROR(VLOOKUP(Table2[[#This Row],[Overall Rep Satisfaction]],$CS$2:$CV$21,3,FALSE),"")</f>
        <v>0</v>
      </c>
      <c r="CG506">
        <f>IFERROR(VLOOKUP(Table2[[#This Row],[Overall Rep Satisfaction]],$CS$2:$CV$21,4,FALSE),"")</f>
        <v>1</v>
      </c>
      <c r="CH506">
        <f>IFERROR(SUM(Table2[[#This Row],[Promoter]:[Detractor]],),"")</f>
        <v>1</v>
      </c>
      <c r="CI506" t="str">
        <f>TEXT(MONTH(Table2[[#This Row],[Survey Date]]),"##")&amp;" - "&amp;TEXT(Table2[[#This Row],[Survey Date]],"MMMM")</f>
        <v>9 - September</v>
      </c>
      <c r="CJ506" t="str">
        <f>TEXT(Table2[[#This Row],[Survey Date]],"DD-MMMM")</f>
        <v>08-September</v>
      </c>
      <c r="CK506" t="str">
        <f>"WK "&amp;WEEKNUM(Table2[[#This Row],[Survey Date]],1)</f>
        <v>WK 36</v>
      </c>
      <c r="CL506" t="str">
        <f>VLOOKUP(Table2[[#This Row],[ATTUID]],Roster!C:F,4,FALSE)</f>
        <v>Super 7</v>
      </c>
      <c r="CM506" t="str">
        <f>VLOOKUP(Table2[[#This Row],[ATTUID]],Roster!C:J,8,FALSE)</f>
        <v>agent 92</v>
      </c>
      <c r="CN506" t="str">
        <f>VLOOKUP(Table2[[#This Row],[ATTUID]],Roster!C:X,22,FALSE)</f>
        <v>Wave 28</v>
      </c>
      <c r="CO506">
        <f>IF(Table2[[#This Row],[Request Resolved]]="Yes",1,0)</f>
        <v>1</v>
      </c>
      <c r="CP506">
        <f>IF(Table2[[#This Row],[Request Resolved]]="No",1,0)</f>
        <v>0</v>
      </c>
    </row>
    <row r="507" spans="1:94" x14ac:dyDescent="0.25">
      <c r="A507" s="35">
        <v>890206</v>
      </c>
      <c r="B507" s="12" t="s">
        <v>1297</v>
      </c>
      <c r="C507" s="12" t="s">
        <v>1297</v>
      </c>
      <c r="D507" s="12" t="s">
        <v>1297</v>
      </c>
      <c r="E507" t="s">
        <v>1156</v>
      </c>
      <c r="F507" t="s">
        <v>1321</v>
      </c>
      <c r="G507" s="35">
        <v>21901</v>
      </c>
      <c r="H507" t="s">
        <v>219</v>
      </c>
      <c r="I507" s="35">
        <v>388545</v>
      </c>
      <c r="J507" t="s">
        <v>219</v>
      </c>
      <c r="K507" s="14">
        <v>45177.472916666702</v>
      </c>
      <c r="L507" s="14">
        <v>45176.488194444399</v>
      </c>
      <c r="M507" s="15" t="s">
        <v>220</v>
      </c>
      <c r="N507" s="15" t="s">
        <v>229</v>
      </c>
      <c r="O507" s="15" t="s">
        <v>220</v>
      </c>
      <c r="P507" s="15" t="s">
        <v>291</v>
      </c>
      <c r="Q507" s="15" t="s">
        <v>954</v>
      </c>
      <c r="R507" s="15" t="s">
        <v>219</v>
      </c>
      <c r="S507" s="15" t="s">
        <v>291</v>
      </c>
      <c r="T507" s="15" t="s">
        <v>316</v>
      </c>
      <c r="U507" s="15" t="s">
        <v>219</v>
      </c>
      <c r="V507" t="s">
        <v>293</v>
      </c>
      <c r="W507" t="s">
        <v>293</v>
      </c>
      <c r="X507" t="s">
        <v>293</v>
      </c>
      <c r="Y507" t="s">
        <v>293</v>
      </c>
      <c r="Z507" t="s">
        <v>317</v>
      </c>
      <c r="AA507" t="s">
        <v>219</v>
      </c>
      <c r="AB507" t="s">
        <v>317</v>
      </c>
      <c r="AC507" t="s">
        <v>219</v>
      </c>
      <c r="AD507" s="12" t="s">
        <v>1297</v>
      </c>
      <c r="AE507" t="s">
        <v>227</v>
      </c>
      <c r="AF507" s="12" t="s">
        <v>1297</v>
      </c>
      <c r="AG507" t="s">
        <v>1703</v>
      </c>
      <c r="AH507" t="s">
        <v>228</v>
      </c>
      <c r="AI507" s="12" t="s">
        <v>1297</v>
      </c>
      <c r="AJ507" s="12" t="s">
        <v>1297</v>
      </c>
      <c r="AK507" s="12" t="s">
        <v>1297</v>
      </c>
      <c r="AL507" s="12" t="s">
        <v>1297</v>
      </c>
      <c r="AM507" s="12" t="s">
        <v>1297</v>
      </c>
      <c r="AN507" t="s">
        <v>219</v>
      </c>
      <c r="AO507" t="s">
        <v>219</v>
      </c>
      <c r="AP507" t="s">
        <v>229</v>
      </c>
      <c r="AQ507" t="s">
        <v>230</v>
      </c>
      <c r="AR507" t="s">
        <v>273</v>
      </c>
      <c r="AS507" t="s">
        <v>709</v>
      </c>
      <c r="AT507" t="s">
        <v>229</v>
      </c>
      <c r="AU507" t="s">
        <v>233</v>
      </c>
      <c r="AV507" t="s">
        <v>2196</v>
      </c>
      <c r="AW507" t="s">
        <v>219</v>
      </c>
      <c r="AX507" t="s">
        <v>1703</v>
      </c>
      <c r="AY507" t="s">
        <v>219</v>
      </c>
      <c r="AZ507" t="s">
        <v>219</v>
      </c>
      <c r="BA507" t="s">
        <v>219</v>
      </c>
      <c r="BB507" t="s">
        <v>219</v>
      </c>
      <c r="BC507" t="s">
        <v>234</v>
      </c>
      <c r="BD507" s="12" t="s">
        <v>1297</v>
      </c>
      <c r="BE507" t="s">
        <v>259</v>
      </c>
      <c r="BF507" t="s">
        <v>1297</v>
      </c>
      <c r="BG507" t="s">
        <v>1297</v>
      </c>
      <c r="BH507" t="s">
        <v>236</v>
      </c>
      <c r="BI507" t="s">
        <v>328</v>
      </c>
      <c r="BJ507" t="s">
        <v>329</v>
      </c>
      <c r="BK507" t="s">
        <v>1297</v>
      </c>
      <c r="BL507" t="s">
        <v>229</v>
      </c>
      <c r="BM507" t="s">
        <v>219</v>
      </c>
      <c r="BN507" t="s">
        <v>330</v>
      </c>
      <c r="BO507" t="s">
        <v>219</v>
      </c>
      <c r="BP507" t="s">
        <v>219</v>
      </c>
      <c r="BQ507" t="s">
        <v>1297</v>
      </c>
      <c r="BR507" t="s">
        <v>320</v>
      </c>
      <c r="BS507" t="s">
        <v>1703</v>
      </c>
      <c r="BT507" t="s">
        <v>1703</v>
      </c>
      <c r="BU507" t="s">
        <v>219</v>
      </c>
      <c r="BV507" t="s">
        <v>241</v>
      </c>
      <c r="BW507" t="s">
        <v>220</v>
      </c>
      <c r="BX507" t="s">
        <v>219</v>
      </c>
      <c r="BY507">
        <v>790600303002</v>
      </c>
      <c r="BZ507" t="s">
        <v>242</v>
      </c>
      <c r="CA507" t="s">
        <v>1703</v>
      </c>
      <c r="CB507" s="14">
        <v>45178.247037847199</v>
      </c>
      <c r="CC507" t="s">
        <v>1703</v>
      </c>
      <c r="CD507" t="s">
        <v>1703</v>
      </c>
      <c r="CE507">
        <f>IFERROR(VLOOKUP(Table2[[#This Row],[Overall Rep Satisfaction]],$CS$2:$CV$21,2,FALSE),"")</f>
        <v>1</v>
      </c>
      <c r="CF507">
        <f>IFERROR(VLOOKUP(Table2[[#This Row],[Overall Rep Satisfaction]],$CS$2:$CV$21,3,FALSE),"")</f>
        <v>0</v>
      </c>
      <c r="CG507">
        <f>IFERROR(VLOOKUP(Table2[[#This Row],[Overall Rep Satisfaction]],$CS$2:$CV$21,4,FALSE),"")</f>
        <v>0</v>
      </c>
      <c r="CH507">
        <f>IFERROR(SUM(Table2[[#This Row],[Promoter]:[Detractor]],),"")</f>
        <v>1</v>
      </c>
      <c r="CI507" t="str">
        <f>TEXT(MONTH(Table2[[#This Row],[Survey Date]]),"##")&amp;" - "&amp;TEXT(Table2[[#This Row],[Survey Date]],"MMMM")</f>
        <v>9 - September</v>
      </c>
      <c r="CJ507" t="str">
        <f>TEXT(Table2[[#This Row],[Survey Date]],"DD-MMMM")</f>
        <v>08-September</v>
      </c>
      <c r="CK507" t="str">
        <f>"WK "&amp;WEEKNUM(Table2[[#This Row],[Survey Date]],1)</f>
        <v>WK 36</v>
      </c>
      <c r="CL507" t="str">
        <f>VLOOKUP(Table2[[#This Row],[ATTUID]],Roster!C:F,4,FALSE)</f>
        <v>Super 7</v>
      </c>
      <c r="CM507" t="str">
        <f>VLOOKUP(Table2[[#This Row],[ATTUID]],Roster!C:J,8,FALSE)</f>
        <v>agent 24</v>
      </c>
      <c r="CN507" t="str">
        <f>VLOOKUP(Table2[[#This Row],[ATTUID]],Roster!C:X,22,FALSE)</f>
        <v>Wave 17</v>
      </c>
      <c r="CO507">
        <f>IF(Table2[[#This Row],[Request Resolved]]="Yes",1,0)</f>
        <v>0</v>
      </c>
      <c r="CP507">
        <f>IF(Table2[[#This Row],[Request Resolved]]="No",1,0)</f>
        <v>1</v>
      </c>
    </row>
    <row r="508" spans="1:94" x14ac:dyDescent="0.25">
      <c r="A508" s="35">
        <v>904206</v>
      </c>
      <c r="B508" s="12" t="s">
        <v>1297</v>
      </c>
      <c r="C508" s="12" t="s">
        <v>1297</v>
      </c>
      <c r="D508" s="12" t="s">
        <v>1297</v>
      </c>
      <c r="E508" t="s">
        <v>1268</v>
      </c>
      <c r="F508" t="s">
        <v>1440</v>
      </c>
      <c r="G508" s="35">
        <v>994601</v>
      </c>
      <c r="H508" t="s">
        <v>219</v>
      </c>
      <c r="I508" s="35">
        <v>118578</v>
      </c>
      <c r="J508" t="s">
        <v>219</v>
      </c>
      <c r="K508" s="14">
        <v>45177.4819444444</v>
      </c>
      <c r="L508" s="14">
        <v>45176.754166666702</v>
      </c>
      <c r="M508" s="15" t="s">
        <v>220</v>
      </c>
      <c r="N508" s="15" t="s">
        <v>220</v>
      </c>
      <c r="O508" s="15" t="s">
        <v>220</v>
      </c>
      <c r="P508" s="15" t="s">
        <v>223</v>
      </c>
      <c r="Q508" s="15" t="s">
        <v>955</v>
      </c>
      <c r="R508" s="15" t="s">
        <v>219</v>
      </c>
      <c r="S508" s="15" t="s">
        <v>223</v>
      </c>
      <c r="T508" s="15" t="s">
        <v>221</v>
      </c>
      <c r="U508" s="15" t="s">
        <v>219</v>
      </c>
      <c r="V508" t="s">
        <v>265</v>
      </c>
      <c r="W508" t="s">
        <v>225</v>
      </c>
      <c r="X508" t="s">
        <v>265</v>
      </c>
      <c r="Y508" t="s">
        <v>225</v>
      </c>
      <c r="Z508" t="s">
        <v>226</v>
      </c>
      <c r="AA508" t="s">
        <v>219</v>
      </c>
      <c r="AB508" t="s">
        <v>226</v>
      </c>
      <c r="AC508" t="s">
        <v>219</v>
      </c>
      <c r="AD508" s="12" t="s">
        <v>1297</v>
      </c>
      <c r="AE508" t="s">
        <v>227</v>
      </c>
      <c r="AF508" s="12" t="s">
        <v>1297</v>
      </c>
      <c r="AG508" t="s">
        <v>1703</v>
      </c>
      <c r="AH508" t="s">
        <v>228</v>
      </c>
      <c r="AI508" s="12" t="s">
        <v>1297</v>
      </c>
      <c r="AJ508" s="12" t="s">
        <v>1297</v>
      </c>
      <c r="AK508" s="12" t="s">
        <v>1297</v>
      </c>
      <c r="AL508" s="12" t="s">
        <v>1297</v>
      </c>
      <c r="AM508" s="12" t="s">
        <v>1297</v>
      </c>
      <c r="AN508" t="s">
        <v>219</v>
      </c>
      <c r="AO508" t="s">
        <v>219</v>
      </c>
      <c r="AP508" t="s">
        <v>229</v>
      </c>
      <c r="AQ508" t="s">
        <v>230</v>
      </c>
      <c r="AR508" t="s">
        <v>273</v>
      </c>
      <c r="AS508" t="s">
        <v>528</v>
      </c>
      <c r="AT508" t="s">
        <v>220</v>
      </c>
      <c r="AU508" t="s">
        <v>233</v>
      </c>
      <c r="AV508" t="s">
        <v>2197</v>
      </c>
      <c r="AW508" t="s">
        <v>219</v>
      </c>
      <c r="AX508" t="s">
        <v>1703</v>
      </c>
      <c r="AY508" t="s">
        <v>219</v>
      </c>
      <c r="AZ508" t="s">
        <v>219</v>
      </c>
      <c r="BA508" t="s">
        <v>219</v>
      </c>
      <c r="BB508" t="s">
        <v>219</v>
      </c>
      <c r="BC508" t="s">
        <v>234</v>
      </c>
      <c r="BD508" s="12" t="s">
        <v>1297</v>
      </c>
      <c r="BE508" t="s">
        <v>304</v>
      </c>
      <c r="BF508" t="s">
        <v>1297</v>
      </c>
      <c r="BG508" t="s">
        <v>1297</v>
      </c>
      <c r="BH508" t="s">
        <v>305</v>
      </c>
      <c r="BI508" t="s">
        <v>306</v>
      </c>
      <c r="BJ508" t="s">
        <v>353</v>
      </c>
      <c r="BK508" t="s">
        <v>1297</v>
      </c>
      <c r="BL508" t="s">
        <v>229</v>
      </c>
      <c r="BM508" t="s">
        <v>219</v>
      </c>
      <c r="BN508" t="s">
        <v>308</v>
      </c>
      <c r="BO508" t="s">
        <v>219</v>
      </c>
      <c r="BP508" t="s">
        <v>219</v>
      </c>
      <c r="BQ508" t="s">
        <v>1297</v>
      </c>
      <c r="BR508" t="s">
        <v>253</v>
      </c>
      <c r="BS508" t="s">
        <v>1703</v>
      </c>
      <c r="BT508" t="s">
        <v>1703</v>
      </c>
      <c r="BU508" t="s">
        <v>219</v>
      </c>
      <c r="BV508" t="s">
        <v>241</v>
      </c>
      <c r="BW508" t="s">
        <v>220</v>
      </c>
      <c r="BX508" t="s">
        <v>219</v>
      </c>
      <c r="BY508">
        <v>800238163745</v>
      </c>
      <c r="BZ508" t="s">
        <v>242</v>
      </c>
      <c r="CA508" t="s">
        <v>1703</v>
      </c>
      <c r="CB508" s="14">
        <v>45178.247037847199</v>
      </c>
      <c r="CC508" t="s">
        <v>1703</v>
      </c>
      <c r="CD508" t="s">
        <v>1703</v>
      </c>
      <c r="CE508">
        <f>IFERROR(VLOOKUP(Table2[[#This Row],[Overall Rep Satisfaction]],$CS$2:$CV$21,2,FALSE),"")</f>
        <v>1</v>
      </c>
      <c r="CF508">
        <f>IFERROR(VLOOKUP(Table2[[#This Row],[Overall Rep Satisfaction]],$CS$2:$CV$21,3,FALSE),"")</f>
        <v>0</v>
      </c>
      <c r="CG508">
        <f>IFERROR(VLOOKUP(Table2[[#This Row],[Overall Rep Satisfaction]],$CS$2:$CV$21,4,FALSE),"")</f>
        <v>0</v>
      </c>
      <c r="CH508">
        <f>IFERROR(SUM(Table2[[#This Row],[Promoter]:[Detractor]],),"")</f>
        <v>1</v>
      </c>
      <c r="CI508" t="str">
        <f>TEXT(MONTH(Table2[[#This Row],[Survey Date]]),"##")&amp;" - "&amp;TEXT(Table2[[#This Row],[Survey Date]],"MMMM")</f>
        <v>9 - September</v>
      </c>
      <c r="CJ508" t="str">
        <f>TEXT(Table2[[#This Row],[Survey Date]],"DD-MMMM")</f>
        <v>08-September</v>
      </c>
      <c r="CK508" t="str">
        <f>"WK "&amp;WEEKNUM(Table2[[#This Row],[Survey Date]],1)</f>
        <v>WK 36</v>
      </c>
      <c r="CL508" t="str">
        <f>VLOOKUP(Table2[[#This Row],[ATTUID]],Roster!C:F,4,FALSE)</f>
        <v>Super 6</v>
      </c>
      <c r="CM508" t="str">
        <f>VLOOKUP(Table2[[#This Row],[ATTUID]],Roster!C:J,8,FALSE)</f>
        <v>agent 143</v>
      </c>
      <c r="CN508" t="str">
        <f>VLOOKUP(Table2[[#This Row],[ATTUID]],Roster!C:X,22,FALSE)</f>
        <v>Wave 31</v>
      </c>
      <c r="CO508">
        <f>IF(Table2[[#This Row],[Request Resolved]]="Yes",1,0)</f>
        <v>1</v>
      </c>
      <c r="CP508">
        <f>IF(Table2[[#This Row],[Request Resolved]]="No",1,0)</f>
        <v>0</v>
      </c>
    </row>
    <row r="509" spans="1:94" x14ac:dyDescent="0.25">
      <c r="A509" s="35">
        <v>285206</v>
      </c>
      <c r="B509" s="12" t="s">
        <v>1297</v>
      </c>
      <c r="C509" s="12" t="s">
        <v>1297</v>
      </c>
      <c r="D509" s="12" t="s">
        <v>1297</v>
      </c>
      <c r="E509" t="s">
        <v>1169</v>
      </c>
      <c r="F509" t="s">
        <v>1334</v>
      </c>
      <c r="G509" s="35">
        <v>492928</v>
      </c>
      <c r="H509" t="s">
        <v>219</v>
      </c>
      <c r="I509" s="35">
        <v>75265</v>
      </c>
      <c r="J509" t="s">
        <v>219</v>
      </c>
      <c r="K509" s="14">
        <v>45177.488194444399</v>
      </c>
      <c r="L509" s="14">
        <v>45176.445138888899</v>
      </c>
      <c r="M509" s="15" t="s">
        <v>220</v>
      </c>
      <c r="N509" s="15" t="s">
        <v>220</v>
      </c>
      <c r="O509" s="15" t="s">
        <v>220</v>
      </c>
      <c r="P509" s="15" t="s">
        <v>223</v>
      </c>
      <c r="Q509" s="15" t="s">
        <v>219</v>
      </c>
      <c r="R509" s="15" t="s">
        <v>219</v>
      </c>
      <c r="S509" s="15" t="s">
        <v>223</v>
      </c>
      <c r="T509" s="15" t="s">
        <v>221</v>
      </c>
      <c r="U509" s="15" t="s">
        <v>219</v>
      </c>
      <c r="V509" t="s">
        <v>265</v>
      </c>
      <c r="W509" t="s">
        <v>225</v>
      </c>
      <c r="X509" t="s">
        <v>265</v>
      </c>
      <c r="Y509" t="s">
        <v>225</v>
      </c>
      <c r="Z509" t="s">
        <v>226</v>
      </c>
      <c r="AA509" t="s">
        <v>219</v>
      </c>
      <c r="AB509" t="s">
        <v>226</v>
      </c>
      <c r="AC509" t="s">
        <v>219</v>
      </c>
      <c r="AD509" s="12" t="s">
        <v>1297</v>
      </c>
      <c r="AE509" t="s">
        <v>227</v>
      </c>
      <c r="AF509" s="12" t="s">
        <v>1297</v>
      </c>
      <c r="AG509" t="s">
        <v>1703</v>
      </c>
      <c r="AH509" t="s">
        <v>228</v>
      </c>
      <c r="AI509" s="12" t="s">
        <v>1297</v>
      </c>
      <c r="AJ509" s="12" t="s">
        <v>1297</v>
      </c>
      <c r="AK509" s="12" t="s">
        <v>1297</v>
      </c>
      <c r="AL509" s="12" t="s">
        <v>1297</v>
      </c>
      <c r="AM509" s="12" t="s">
        <v>1297</v>
      </c>
      <c r="AN509" t="s">
        <v>219</v>
      </c>
      <c r="AO509" t="s">
        <v>219</v>
      </c>
      <c r="AP509" t="s">
        <v>229</v>
      </c>
      <c r="AQ509" t="s">
        <v>230</v>
      </c>
      <c r="AR509" t="s">
        <v>247</v>
      </c>
      <c r="AS509" t="s">
        <v>593</v>
      </c>
      <c r="AT509" t="s">
        <v>220</v>
      </c>
      <c r="AU509" t="s">
        <v>233</v>
      </c>
      <c r="AV509" t="s">
        <v>2198</v>
      </c>
      <c r="AW509" t="s">
        <v>219</v>
      </c>
      <c r="AX509" t="s">
        <v>1703</v>
      </c>
      <c r="AY509" t="s">
        <v>219</v>
      </c>
      <c r="AZ509" t="s">
        <v>219</v>
      </c>
      <c r="BA509" t="s">
        <v>219</v>
      </c>
      <c r="BB509" t="s">
        <v>219</v>
      </c>
      <c r="BC509" t="s">
        <v>234</v>
      </c>
      <c r="BD509" s="12" t="s">
        <v>1297</v>
      </c>
      <c r="BE509" t="s">
        <v>304</v>
      </c>
      <c r="BF509" t="s">
        <v>1297</v>
      </c>
      <c r="BG509" t="s">
        <v>1297</v>
      </c>
      <c r="BH509" t="s">
        <v>486</v>
      </c>
      <c r="BI509" t="s">
        <v>628</v>
      </c>
      <c r="BJ509" t="s">
        <v>560</v>
      </c>
      <c r="BK509" t="s">
        <v>1297</v>
      </c>
      <c r="BL509" t="s">
        <v>229</v>
      </c>
      <c r="BM509" t="s">
        <v>219</v>
      </c>
      <c r="BN509" t="s">
        <v>741</v>
      </c>
      <c r="BO509" t="s">
        <v>219</v>
      </c>
      <c r="BP509" t="s">
        <v>219</v>
      </c>
      <c r="BQ509" t="s">
        <v>1297</v>
      </c>
      <c r="BR509" t="s">
        <v>240</v>
      </c>
      <c r="BS509" t="s">
        <v>1703</v>
      </c>
      <c r="BT509" t="s">
        <v>1703</v>
      </c>
      <c r="BU509" t="s">
        <v>219</v>
      </c>
      <c r="BV509" t="s">
        <v>241</v>
      </c>
      <c r="BW509" t="s">
        <v>220</v>
      </c>
      <c r="BX509" t="s">
        <v>219</v>
      </c>
      <c r="BY509" t="s">
        <v>219</v>
      </c>
      <c r="BZ509" t="s">
        <v>242</v>
      </c>
      <c r="CA509" t="s">
        <v>1703</v>
      </c>
      <c r="CB509" s="14">
        <v>45179.246162766198</v>
      </c>
      <c r="CC509" t="s">
        <v>1703</v>
      </c>
      <c r="CD509" t="s">
        <v>1703</v>
      </c>
      <c r="CE509">
        <f>IFERROR(VLOOKUP(Table2[[#This Row],[Overall Rep Satisfaction]],$CS$2:$CV$21,2,FALSE),"")</f>
        <v>1</v>
      </c>
      <c r="CF509">
        <f>IFERROR(VLOOKUP(Table2[[#This Row],[Overall Rep Satisfaction]],$CS$2:$CV$21,3,FALSE),"")</f>
        <v>0</v>
      </c>
      <c r="CG509">
        <f>IFERROR(VLOOKUP(Table2[[#This Row],[Overall Rep Satisfaction]],$CS$2:$CV$21,4,FALSE),"")</f>
        <v>0</v>
      </c>
      <c r="CH509">
        <f>IFERROR(SUM(Table2[[#This Row],[Promoter]:[Detractor]],),"")</f>
        <v>1</v>
      </c>
      <c r="CI509" t="str">
        <f>TEXT(MONTH(Table2[[#This Row],[Survey Date]]),"##")&amp;" - "&amp;TEXT(Table2[[#This Row],[Survey Date]],"MMMM")</f>
        <v>9 - September</v>
      </c>
      <c r="CJ509" t="str">
        <f>TEXT(Table2[[#This Row],[Survey Date]],"DD-MMMM")</f>
        <v>08-September</v>
      </c>
      <c r="CK509" t="str">
        <f>"WK "&amp;WEEKNUM(Table2[[#This Row],[Survey Date]],1)</f>
        <v>WK 36</v>
      </c>
      <c r="CL509" t="str">
        <f>VLOOKUP(Table2[[#This Row],[ATTUID]],Roster!C:F,4,FALSE)</f>
        <v>Super 5</v>
      </c>
      <c r="CM509" t="str">
        <f>VLOOKUP(Table2[[#This Row],[ATTUID]],Roster!C:J,8,FALSE)</f>
        <v>agent 37</v>
      </c>
      <c r="CN509" t="str">
        <f>VLOOKUP(Table2[[#This Row],[ATTUID]],Roster!C:X,22,FALSE)</f>
        <v>Wave 19</v>
      </c>
      <c r="CO509">
        <f>IF(Table2[[#This Row],[Request Resolved]]="Yes",1,0)</f>
        <v>1</v>
      </c>
      <c r="CP509">
        <f>IF(Table2[[#This Row],[Request Resolved]]="No",1,0)</f>
        <v>0</v>
      </c>
    </row>
    <row r="510" spans="1:94" x14ac:dyDescent="0.25">
      <c r="A510" s="35">
        <v>741206</v>
      </c>
      <c r="B510" s="12" t="s">
        <v>1297</v>
      </c>
      <c r="C510" s="12" t="s">
        <v>1297</v>
      </c>
      <c r="D510" s="12" t="s">
        <v>1297</v>
      </c>
      <c r="E510" t="s">
        <v>1156</v>
      </c>
      <c r="F510" t="s">
        <v>1321</v>
      </c>
      <c r="G510" s="35">
        <v>631469</v>
      </c>
      <c r="H510" t="s">
        <v>219</v>
      </c>
      <c r="I510" s="35">
        <v>683177</v>
      </c>
      <c r="J510" t="s">
        <v>219</v>
      </c>
      <c r="K510" s="14">
        <v>45177.495833333298</v>
      </c>
      <c r="L510" s="14">
        <v>45176.3881944444</v>
      </c>
      <c r="M510" s="15" t="s">
        <v>220</v>
      </c>
      <c r="N510" s="15" t="s">
        <v>220</v>
      </c>
      <c r="O510" s="15" t="s">
        <v>220</v>
      </c>
      <c r="P510" s="15" t="s">
        <v>223</v>
      </c>
      <c r="Q510" s="15" t="s">
        <v>219</v>
      </c>
      <c r="R510" s="15" t="s">
        <v>219</v>
      </c>
      <c r="S510" s="15" t="s">
        <v>223</v>
      </c>
      <c r="T510" s="15" t="s">
        <v>221</v>
      </c>
      <c r="U510" s="15" t="s">
        <v>219</v>
      </c>
      <c r="V510" t="s">
        <v>265</v>
      </c>
      <c r="W510" t="s">
        <v>225</v>
      </c>
      <c r="X510" t="s">
        <v>265</v>
      </c>
      <c r="Y510" t="s">
        <v>225</v>
      </c>
      <c r="Z510" t="s">
        <v>226</v>
      </c>
      <c r="AA510" t="s">
        <v>219</v>
      </c>
      <c r="AB510" t="s">
        <v>226</v>
      </c>
      <c r="AC510" t="s">
        <v>219</v>
      </c>
      <c r="AD510" s="12" t="s">
        <v>1297</v>
      </c>
      <c r="AE510" t="s">
        <v>227</v>
      </c>
      <c r="AF510" s="12" t="s">
        <v>1297</v>
      </c>
      <c r="AG510" t="s">
        <v>1703</v>
      </c>
      <c r="AH510" t="s">
        <v>228</v>
      </c>
      <c r="AI510" s="12" t="s">
        <v>1297</v>
      </c>
      <c r="AJ510" s="12" t="s">
        <v>1297</v>
      </c>
      <c r="AK510" s="12" t="s">
        <v>1297</v>
      </c>
      <c r="AL510" s="12" t="s">
        <v>1297</v>
      </c>
      <c r="AM510" s="12" t="s">
        <v>1297</v>
      </c>
      <c r="AN510" t="s">
        <v>219</v>
      </c>
      <c r="AO510" t="s">
        <v>219</v>
      </c>
      <c r="AP510" t="s">
        <v>229</v>
      </c>
      <c r="AQ510" t="s">
        <v>230</v>
      </c>
      <c r="AR510" t="s">
        <v>231</v>
      </c>
      <c r="AS510" t="s">
        <v>232</v>
      </c>
      <c r="AT510" t="s">
        <v>220</v>
      </c>
      <c r="AU510" t="s">
        <v>233</v>
      </c>
      <c r="AV510" t="s">
        <v>2199</v>
      </c>
      <c r="AW510" t="s">
        <v>219</v>
      </c>
      <c r="AX510" t="s">
        <v>1703</v>
      </c>
      <c r="AY510" t="s">
        <v>219</v>
      </c>
      <c r="AZ510" t="s">
        <v>219</v>
      </c>
      <c r="BA510" t="s">
        <v>219</v>
      </c>
      <c r="BB510" t="s">
        <v>219</v>
      </c>
      <c r="BC510" t="s">
        <v>234</v>
      </c>
      <c r="BD510" s="12" t="s">
        <v>1297</v>
      </c>
      <c r="BE510" t="s">
        <v>267</v>
      </c>
      <c r="BF510" t="s">
        <v>1297</v>
      </c>
      <c r="BG510" t="s">
        <v>1297</v>
      </c>
      <c r="BH510" t="s">
        <v>260</v>
      </c>
      <c r="BI510" t="s">
        <v>375</v>
      </c>
      <c r="BJ510" t="s">
        <v>238</v>
      </c>
      <c r="BK510" t="s">
        <v>1297</v>
      </c>
      <c r="BL510" t="s">
        <v>229</v>
      </c>
      <c r="BM510" t="s">
        <v>219</v>
      </c>
      <c r="BN510" t="s">
        <v>377</v>
      </c>
      <c r="BO510" t="s">
        <v>219</v>
      </c>
      <c r="BP510" t="s">
        <v>219</v>
      </c>
      <c r="BQ510" t="s">
        <v>1297</v>
      </c>
      <c r="BR510" t="s">
        <v>320</v>
      </c>
      <c r="BS510" t="s">
        <v>1703</v>
      </c>
      <c r="BT510" t="s">
        <v>1703</v>
      </c>
      <c r="BU510" t="s">
        <v>219</v>
      </c>
      <c r="BV510" t="s">
        <v>241</v>
      </c>
      <c r="BW510" t="s">
        <v>220</v>
      </c>
      <c r="BX510" t="s">
        <v>219</v>
      </c>
      <c r="BY510">
        <v>801175493741</v>
      </c>
      <c r="BZ510" t="s">
        <v>242</v>
      </c>
      <c r="CA510" t="s">
        <v>1703</v>
      </c>
      <c r="CB510" s="14">
        <v>45179.246162766198</v>
      </c>
      <c r="CC510" t="s">
        <v>1703</v>
      </c>
      <c r="CD510" t="s">
        <v>1703</v>
      </c>
      <c r="CE510">
        <f>IFERROR(VLOOKUP(Table2[[#This Row],[Overall Rep Satisfaction]],$CS$2:$CV$21,2,FALSE),"")</f>
        <v>1</v>
      </c>
      <c r="CF510">
        <f>IFERROR(VLOOKUP(Table2[[#This Row],[Overall Rep Satisfaction]],$CS$2:$CV$21,3,FALSE),"")</f>
        <v>0</v>
      </c>
      <c r="CG510">
        <f>IFERROR(VLOOKUP(Table2[[#This Row],[Overall Rep Satisfaction]],$CS$2:$CV$21,4,FALSE),"")</f>
        <v>0</v>
      </c>
      <c r="CH510">
        <f>IFERROR(SUM(Table2[[#This Row],[Promoter]:[Detractor]],),"")</f>
        <v>1</v>
      </c>
      <c r="CI510" t="str">
        <f>TEXT(MONTH(Table2[[#This Row],[Survey Date]]),"##")&amp;" - "&amp;TEXT(Table2[[#This Row],[Survey Date]],"MMMM")</f>
        <v>9 - September</v>
      </c>
      <c r="CJ510" t="str">
        <f>TEXT(Table2[[#This Row],[Survey Date]],"DD-MMMM")</f>
        <v>08-September</v>
      </c>
      <c r="CK510" t="str">
        <f>"WK "&amp;WEEKNUM(Table2[[#This Row],[Survey Date]],1)</f>
        <v>WK 36</v>
      </c>
      <c r="CL510" t="str">
        <f>VLOOKUP(Table2[[#This Row],[ATTUID]],Roster!C:F,4,FALSE)</f>
        <v>Super 7</v>
      </c>
      <c r="CM510" t="str">
        <f>VLOOKUP(Table2[[#This Row],[ATTUID]],Roster!C:J,8,FALSE)</f>
        <v>agent 24</v>
      </c>
      <c r="CN510" t="str">
        <f>VLOOKUP(Table2[[#This Row],[ATTUID]],Roster!C:X,22,FALSE)</f>
        <v>Wave 17</v>
      </c>
      <c r="CO510">
        <f>IF(Table2[[#This Row],[Request Resolved]]="Yes",1,0)</f>
        <v>1</v>
      </c>
      <c r="CP510">
        <f>IF(Table2[[#This Row],[Request Resolved]]="No",1,0)</f>
        <v>0</v>
      </c>
    </row>
    <row r="511" spans="1:94" x14ac:dyDescent="0.25">
      <c r="A511" s="35">
        <v>769206</v>
      </c>
      <c r="B511" s="12" t="s">
        <v>1297</v>
      </c>
      <c r="C511" s="12" t="s">
        <v>1297</v>
      </c>
      <c r="D511" s="12" t="s">
        <v>1297</v>
      </c>
      <c r="E511" t="s">
        <v>1236</v>
      </c>
      <c r="F511" t="s">
        <v>1405</v>
      </c>
      <c r="G511" s="35">
        <v>565325</v>
      </c>
      <c r="H511" t="s">
        <v>219</v>
      </c>
      <c r="I511" s="35">
        <v>653427</v>
      </c>
      <c r="J511" t="s">
        <v>219</v>
      </c>
      <c r="K511" s="14">
        <v>45177.5</v>
      </c>
      <c r="L511" s="14">
        <v>45176.811805555597</v>
      </c>
      <c r="M511" s="15" t="s">
        <v>220</v>
      </c>
      <c r="N511" s="15" t="s">
        <v>220</v>
      </c>
      <c r="O511" s="15" t="s">
        <v>220</v>
      </c>
      <c r="P511" s="15" t="s">
        <v>519</v>
      </c>
      <c r="Q511" s="15" t="s">
        <v>219</v>
      </c>
      <c r="R511" s="15" t="s">
        <v>219</v>
      </c>
      <c r="S511" s="15" t="s">
        <v>223</v>
      </c>
      <c r="T511" s="15" t="s">
        <v>221</v>
      </c>
      <c r="U511" s="15" t="s">
        <v>219</v>
      </c>
      <c r="V511" t="s">
        <v>265</v>
      </c>
      <c r="W511" t="s">
        <v>225</v>
      </c>
      <c r="X511" t="s">
        <v>265</v>
      </c>
      <c r="Y511" t="s">
        <v>225</v>
      </c>
      <c r="Z511" t="s">
        <v>226</v>
      </c>
      <c r="AA511" t="s">
        <v>219</v>
      </c>
      <c r="AB511" t="s">
        <v>226</v>
      </c>
      <c r="AC511" t="s">
        <v>219</v>
      </c>
      <c r="AD511" s="12" t="s">
        <v>1297</v>
      </c>
      <c r="AE511" t="s">
        <v>227</v>
      </c>
      <c r="AF511" s="12" t="s">
        <v>1297</v>
      </c>
      <c r="AG511" t="s">
        <v>1703</v>
      </c>
      <c r="AH511" t="s">
        <v>228</v>
      </c>
      <c r="AI511" s="12" t="s">
        <v>1297</v>
      </c>
      <c r="AJ511" s="12" t="s">
        <v>1297</v>
      </c>
      <c r="AK511" s="12" t="s">
        <v>1297</v>
      </c>
      <c r="AL511" s="12" t="s">
        <v>1297</v>
      </c>
      <c r="AM511" s="12" t="s">
        <v>1297</v>
      </c>
      <c r="AN511" t="s">
        <v>219</v>
      </c>
      <c r="AO511" t="s">
        <v>219</v>
      </c>
      <c r="AP511" t="s">
        <v>229</v>
      </c>
      <c r="AQ511" t="s">
        <v>230</v>
      </c>
      <c r="AR511" t="s">
        <v>231</v>
      </c>
      <c r="AS511" t="s">
        <v>232</v>
      </c>
      <c r="AT511" t="s">
        <v>229</v>
      </c>
      <c r="AU511" t="s">
        <v>233</v>
      </c>
      <c r="AV511" t="s">
        <v>2200</v>
      </c>
      <c r="AW511" t="s">
        <v>2368</v>
      </c>
      <c r="AX511" t="s">
        <v>1703</v>
      </c>
      <c r="AY511" t="s">
        <v>219</v>
      </c>
      <c r="AZ511" t="s">
        <v>219</v>
      </c>
      <c r="BA511" t="s">
        <v>219</v>
      </c>
      <c r="BB511" t="s">
        <v>219</v>
      </c>
      <c r="BC511" t="s">
        <v>234</v>
      </c>
      <c r="BD511" s="12" t="s">
        <v>1297</v>
      </c>
      <c r="BE511" t="s">
        <v>267</v>
      </c>
      <c r="BF511" t="s">
        <v>1297</v>
      </c>
      <c r="BG511" t="s">
        <v>1297</v>
      </c>
      <c r="BH511" t="s">
        <v>275</v>
      </c>
      <c r="BI511" t="s">
        <v>276</v>
      </c>
      <c r="BJ511" t="s">
        <v>696</v>
      </c>
      <c r="BK511" t="s">
        <v>1297</v>
      </c>
      <c r="BL511" t="s">
        <v>229</v>
      </c>
      <c r="BM511" t="s">
        <v>219</v>
      </c>
      <c r="BN511" t="s">
        <v>278</v>
      </c>
      <c r="BO511" t="s">
        <v>219</v>
      </c>
      <c r="BP511" t="s">
        <v>219</v>
      </c>
      <c r="BQ511" t="s">
        <v>1297</v>
      </c>
      <c r="BR511" t="s">
        <v>279</v>
      </c>
      <c r="BS511" t="s">
        <v>1703</v>
      </c>
      <c r="BT511" t="s">
        <v>1703</v>
      </c>
      <c r="BU511" t="s">
        <v>219</v>
      </c>
      <c r="BV511" t="s">
        <v>241</v>
      </c>
      <c r="BW511" t="s">
        <v>220</v>
      </c>
      <c r="BX511" t="s">
        <v>219</v>
      </c>
      <c r="BY511">
        <v>800637123803</v>
      </c>
      <c r="BZ511" t="s">
        <v>242</v>
      </c>
      <c r="CA511" t="s">
        <v>1703</v>
      </c>
      <c r="CB511" s="14">
        <v>45179.246162766198</v>
      </c>
      <c r="CC511" t="s">
        <v>1703</v>
      </c>
      <c r="CD511" t="s">
        <v>1703</v>
      </c>
      <c r="CE511">
        <f>IFERROR(VLOOKUP(Table2[[#This Row],[Overall Rep Satisfaction]],$CS$2:$CV$21,2,FALSE),"")</f>
        <v>1</v>
      </c>
      <c r="CF511">
        <f>IFERROR(VLOOKUP(Table2[[#This Row],[Overall Rep Satisfaction]],$CS$2:$CV$21,3,FALSE),"")</f>
        <v>0</v>
      </c>
      <c r="CG511">
        <f>IFERROR(VLOOKUP(Table2[[#This Row],[Overall Rep Satisfaction]],$CS$2:$CV$21,4,FALSE),"")</f>
        <v>0</v>
      </c>
      <c r="CH511">
        <f>IFERROR(SUM(Table2[[#This Row],[Promoter]:[Detractor]],),"")</f>
        <v>1</v>
      </c>
      <c r="CI511" t="str">
        <f>TEXT(MONTH(Table2[[#This Row],[Survey Date]]),"##")&amp;" - "&amp;TEXT(Table2[[#This Row],[Survey Date]],"MMMM")</f>
        <v>9 - September</v>
      </c>
      <c r="CJ511" t="str">
        <f>TEXT(Table2[[#This Row],[Survey Date]],"DD-MMMM")</f>
        <v>08-September</v>
      </c>
      <c r="CK511" t="str">
        <f>"WK "&amp;WEEKNUM(Table2[[#This Row],[Survey Date]],1)</f>
        <v>WK 36</v>
      </c>
      <c r="CL511" t="str">
        <f>VLOOKUP(Table2[[#This Row],[ATTUID]],Roster!C:F,4,FALSE)</f>
        <v>Super 5</v>
      </c>
      <c r="CM511" t="str">
        <f>VLOOKUP(Table2[[#This Row],[ATTUID]],Roster!C:J,8,FALSE)</f>
        <v>agent 108</v>
      </c>
      <c r="CN511" t="str">
        <f>VLOOKUP(Table2[[#This Row],[ATTUID]],Roster!C:X,22,FALSE)</f>
        <v>Wave 3</v>
      </c>
      <c r="CO511">
        <f>IF(Table2[[#This Row],[Request Resolved]]="Yes",1,0)</f>
        <v>1</v>
      </c>
      <c r="CP511">
        <f>IF(Table2[[#This Row],[Request Resolved]]="No",1,0)</f>
        <v>0</v>
      </c>
    </row>
    <row r="512" spans="1:94" x14ac:dyDescent="0.25">
      <c r="A512" s="35">
        <v>54206</v>
      </c>
      <c r="B512" s="12" t="s">
        <v>1297</v>
      </c>
      <c r="C512" s="12" t="s">
        <v>1297</v>
      </c>
      <c r="D512" s="12" t="s">
        <v>1297</v>
      </c>
      <c r="E512" t="s">
        <v>1261</v>
      </c>
      <c r="F512" t="s">
        <v>1432</v>
      </c>
      <c r="G512" s="35">
        <v>356504</v>
      </c>
      <c r="H512" t="s">
        <v>219</v>
      </c>
      <c r="I512" s="35">
        <v>653578</v>
      </c>
      <c r="J512" t="s">
        <v>219</v>
      </c>
      <c r="K512" s="14">
        <v>45177.501388888901</v>
      </c>
      <c r="L512" s="14">
        <v>45176.483333333301</v>
      </c>
      <c r="M512" s="15" t="s">
        <v>220</v>
      </c>
      <c r="N512" s="15" t="s">
        <v>229</v>
      </c>
      <c r="O512" s="15" t="s">
        <v>220</v>
      </c>
      <c r="P512" s="15" t="s">
        <v>956</v>
      </c>
      <c r="Q512" s="15" t="s">
        <v>957</v>
      </c>
      <c r="R512" s="15" t="s">
        <v>229</v>
      </c>
      <c r="S512" s="15" t="s">
        <v>221</v>
      </c>
      <c r="T512" s="15" t="s">
        <v>316</v>
      </c>
      <c r="U512" s="15" t="s">
        <v>219</v>
      </c>
      <c r="V512" t="s">
        <v>224</v>
      </c>
      <c r="W512" t="s">
        <v>254</v>
      </c>
      <c r="X512" t="s">
        <v>224</v>
      </c>
      <c r="Y512" t="s">
        <v>254</v>
      </c>
      <c r="Z512" t="s">
        <v>317</v>
      </c>
      <c r="AA512" t="s">
        <v>219</v>
      </c>
      <c r="AB512" t="s">
        <v>317</v>
      </c>
      <c r="AC512" t="s">
        <v>219</v>
      </c>
      <c r="AD512" s="12" t="s">
        <v>1297</v>
      </c>
      <c r="AE512" t="s">
        <v>227</v>
      </c>
      <c r="AF512" s="12" t="s">
        <v>1297</v>
      </c>
      <c r="AG512" t="s">
        <v>1703</v>
      </c>
      <c r="AH512" t="s">
        <v>228</v>
      </c>
      <c r="AI512" s="12" t="s">
        <v>1297</v>
      </c>
      <c r="AJ512" s="12" t="s">
        <v>1297</v>
      </c>
      <c r="AK512" s="12" t="s">
        <v>1297</v>
      </c>
      <c r="AL512" s="12" t="s">
        <v>1297</v>
      </c>
      <c r="AM512" s="12" t="s">
        <v>1297</v>
      </c>
      <c r="AN512" t="s">
        <v>219</v>
      </c>
      <c r="AO512" t="s">
        <v>219</v>
      </c>
      <c r="AP512" t="s">
        <v>229</v>
      </c>
      <c r="AQ512" t="s">
        <v>230</v>
      </c>
      <c r="AR512" t="s">
        <v>273</v>
      </c>
      <c r="AS512" t="s">
        <v>352</v>
      </c>
      <c r="AT512" t="s">
        <v>220</v>
      </c>
      <c r="AU512" t="s">
        <v>233</v>
      </c>
      <c r="AV512" t="s">
        <v>2201</v>
      </c>
      <c r="AW512" t="s">
        <v>219</v>
      </c>
      <c r="AX512" t="s">
        <v>1703</v>
      </c>
      <c r="AY512" t="s">
        <v>219</v>
      </c>
      <c r="AZ512" t="s">
        <v>219</v>
      </c>
      <c r="BA512" t="s">
        <v>219</v>
      </c>
      <c r="BB512" t="s">
        <v>219</v>
      </c>
      <c r="BC512" t="s">
        <v>234</v>
      </c>
      <c r="BD512" s="12" t="s">
        <v>1297</v>
      </c>
      <c r="BE512" t="s">
        <v>304</v>
      </c>
      <c r="BF512" t="s">
        <v>1297</v>
      </c>
      <c r="BG512" t="s">
        <v>1297</v>
      </c>
      <c r="BH512" t="s">
        <v>300</v>
      </c>
      <c r="BI512" t="s">
        <v>301</v>
      </c>
      <c r="BJ512" t="s">
        <v>353</v>
      </c>
      <c r="BK512" t="s">
        <v>1297</v>
      </c>
      <c r="BL512" t="s">
        <v>229</v>
      </c>
      <c r="BM512" t="s">
        <v>219</v>
      </c>
      <c r="BN512" t="s">
        <v>605</v>
      </c>
      <c r="BO512" t="s">
        <v>219</v>
      </c>
      <c r="BP512" t="s">
        <v>219</v>
      </c>
      <c r="BQ512" t="s">
        <v>1297</v>
      </c>
      <c r="BR512" t="s">
        <v>253</v>
      </c>
      <c r="BS512" t="s">
        <v>1703</v>
      </c>
      <c r="BT512" t="s">
        <v>1703</v>
      </c>
      <c r="BU512" t="s">
        <v>219</v>
      </c>
      <c r="BV512" t="s">
        <v>241</v>
      </c>
      <c r="BW512" t="s">
        <v>220</v>
      </c>
      <c r="BX512" t="s">
        <v>219</v>
      </c>
      <c r="BY512">
        <v>790419803745</v>
      </c>
      <c r="BZ512" t="s">
        <v>242</v>
      </c>
      <c r="CA512" t="s">
        <v>1703</v>
      </c>
      <c r="CB512" s="14">
        <v>45178.247037847199</v>
      </c>
      <c r="CC512" t="s">
        <v>1703</v>
      </c>
      <c r="CD512" t="s">
        <v>1703</v>
      </c>
      <c r="CE512">
        <f>IFERROR(VLOOKUP(Table2[[#This Row],[Overall Rep Satisfaction]],$CS$2:$CV$21,2,FALSE),"")</f>
        <v>0</v>
      </c>
      <c r="CF512">
        <f>IFERROR(VLOOKUP(Table2[[#This Row],[Overall Rep Satisfaction]],$CS$2:$CV$21,3,FALSE),"")</f>
        <v>0</v>
      </c>
      <c r="CG512">
        <f>IFERROR(VLOOKUP(Table2[[#This Row],[Overall Rep Satisfaction]],$CS$2:$CV$21,4,FALSE),"")</f>
        <v>1</v>
      </c>
      <c r="CH512">
        <f>IFERROR(SUM(Table2[[#This Row],[Promoter]:[Detractor]],),"")</f>
        <v>1</v>
      </c>
      <c r="CI512" t="str">
        <f>TEXT(MONTH(Table2[[#This Row],[Survey Date]]),"##")&amp;" - "&amp;TEXT(Table2[[#This Row],[Survey Date]],"MMMM")</f>
        <v>9 - September</v>
      </c>
      <c r="CJ512" t="str">
        <f>TEXT(Table2[[#This Row],[Survey Date]],"DD-MMMM")</f>
        <v>08-September</v>
      </c>
      <c r="CK512" t="str">
        <f>"WK "&amp;WEEKNUM(Table2[[#This Row],[Survey Date]],1)</f>
        <v>WK 36</v>
      </c>
      <c r="CL512" t="str">
        <f>VLOOKUP(Table2[[#This Row],[ATTUID]],Roster!C:F,4,FALSE)</f>
        <v>Super 6</v>
      </c>
      <c r="CM512" t="str">
        <f>VLOOKUP(Table2[[#This Row],[ATTUID]],Roster!C:J,8,FALSE)</f>
        <v>agent 135</v>
      </c>
      <c r="CN512" t="str">
        <f>VLOOKUP(Table2[[#This Row],[ATTUID]],Roster!C:X,22,FALSE)</f>
        <v>Wave 31</v>
      </c>
      <c r="CO512">
        <f>IF(Table2[[#This Row],[Request Resolved]]="Yes",1,0)</f>
        <v>0</v>
      </c>
      <c r="CP512">
        <f>IF(Table2[[#This Row],[Request Resolved]]="No",1,0)</f>
        <v>1</v>
      </c>
    </row>
    <row r="513" spans="1:94" x14ac:dyDescent="0.25">
      <c r="A513" s="35">
        <v>636206</v>
      </c>
      <c r="B513" s="12" t="s">
        <v>1297</v>
      </c>
      <c r="C513" s="12" t="s">
        <v>1297</v>
      </c>
      <c r="D513" s="12" t="s">
        <v>1297</v>
      </c>
      <c r="E513" t="s">
        <v>1257</v>
      </c>
      <c r="F513" t="s">
        <v>1427</v>
      </c>
      <c r="G513" s="35">
        <v>931859</v>
      </c>
      <c r="H513" t="s">
        <v>219</v>
      </c>
      <c r="I513" s="35">
        <v>998545</v>
      </c>
      <c r="J513" t="s">
        <v>219</v>
      </c>
      <c r="K513" s="14">
        <v>45177.506249999999</v>
      </c>
      <c r="L513" s="14">
        <v>45176.583333333299</v>
      </c>
      <c r="M513" s="15" t="s">
        <v>220</v>
      </c>
      <c r="N513" s="15" t="s">
        <v>229</v>
      </c>
      <c r="O513" s="15" t="s">
        <v>220</v>
      </c>
      <c r="P513" s="15" t="s">
        <v>325</v>
      </c>
      <c r="Q513" s="15" t="s">
        <v>958</v>
      </c>
      <c r="R513" s="15" t="s">
        <v>219</v>
      </c>
      <c r="S513" s="15" t="s">
        <v>291</v>
      </c>
      <c r="T513" s="15" t="s">
        <v>316</v>
      </c>
      <c r="U513" s="15" t="s">
        <v>219</v>
      </c>
      <c r="V513" t="s">
        <v>280</v>
      </c>
      <c r="W513" t="s">
        <v>293</v>
      </c>
      <c r="X513" t="s">
        <v>280</v>
      </c>
      <c r="Y513" t="s">
        <v>293</v>
      </c>
      <c r="Z513" t="s">
        <v>317</v>
      </c>
      <c r="AA513" t="s">
        <v>219</v>
      </c>
      <c r="AB513" t="s">
        <v>317</v>
      </c>
      <c r="AC513" t="s">
        <v>219</v>
      </c>
      <c r="AD513" s="12" t="s">
        <v>1297</v>
      </c>
      <c r="AE513" t="s">
        <v>227</v>
      </c>
      <c r="AF513" s="12" t="s">
        <v>1297</v>
      </c>
      <c r="AG513" t="s">
        <v>1703</v>
      </c>
      <c r="AH513" t="s">
        <v>228</v>
      </c>
      <c r="AI513" s="12" t="s">
        <v>1297</v>
      </c>
      <c r="AJ513" s="12" t="s">
        <v>1297</v>
      </c>
      <c r="AK513" s="12" t="s">
        <v>1297</v>
      </c>
      <c r="AL513" s="12" t="s">
        <v>1297</v>
      </c>
      <c r="AM513" s="12" t="s">
        <v>1297</v>
      </c>
      <c r="AN513" t="s">
        <v>219</v>
      </c>
      <c r="AO513" t="s">
        <v>219</v>
      </c>
      <c r="AP513" t="s">
        <v>229</v>
      </c>
      <c r="AQ513" t="s">
        <v>230</v>
      </c>
      <c r="AR513" t="s">
        <v>273</v>
      </c>
      <c r="AS513" t="s">
        <v>327</v>
      </c>
      <c r="AT513" t="s">
        <v>220</v>
      </c>
      <c r="AU513" t="s">
        <v>233</v>
      </c>
      <c r="AV513" t="s">
        <v>2202</v>
      </c>
      <c r="AW513" t="s">
        <v>219</v>
      </c>
      <c r="AX513" t="s">
        <v>1703</v>
      </c>
      <c r="AY513" t="s">
        <v>219</v>
      </c>
      <c r="AZ513" t="s">
        <v>219</v>
      </c>
      <c r="BA513" t="s">
        <v>219</v>
      </c>
      <c r="BB513" t="s">
        <v>219</v>
      </c>
      <c r="BC513" t="s">
        <v>234</v>
      </c>
      <c r="BD513" s="12" t="s">
        <v>1297</v>
      </c>
      <c r="BE513" t="s">
        <v>304</v>
      </c>
      <c r="BF513" t="s">
        <v>1297</v>
      </c>
      <c r="BG513" t="s">
        <v>1297</v>
      </c>
      <c r="BH513" t="s">
        <v>300</v>
      </c>
      <c r="BI513" t="s">
        <v>301</v>
      </c>
      <c r="BJ513" t="s">
        <v>329</v>
      </c>
      <c r="BK513" t="s">
        <v>1297</v>
      </c>
      <c r="BL513" t="s">
        <v>229</v>
      </c>
      <c r="BM513" t="s">
        <v>219</v>
      </c>
      <c r="BN513" t="s">
        <v>322</v>
      </c>
      <c r="BO513" t="s">
        <v>219</v>
      </c>
      <c r="BP513" t="s">
        <v>219</v>
      </c>
      <c r="BQ513" t="s">
        <v>1297</v>
      </c>
      <c r="BR513" t="s">
        <v>253</v>
      </c>
      <c r="BS513" t="s">
        <v>1703</v>
      </c>
      <c r="BT513" t="s">
        <v>1703</v>
      </c>
      <c r="BU513" t="s">
        <v>219</v>
      </c>
      <c r="BV513" t="s">
        <v>241</v>
      </c>
      <c r="BW513" t="s">
        <v>220</v>
      </c>
      <c r="BX513" t="s">
        <v>219</v>
      </c>
      <c r="BY513">
        <v>790160179376</v>
      </c>
      <c r="BZ513" t="s">
        <v>242</v>
      </c>
      <c r="CA513" t="s">
        <v>1703</v>
      </c>
      <c r="CB513" s="14">
        <v>45178.247037847199</v>
      </c>
      <c r="CC513" t="s">
        <v>1703</v>
      </c>
      <c r="CD513" t="s">
        <v>1703</v>
      </c>
      <c r="CE513">
        <f>IFERROR(VLOOKUP(Table2[[#This Row],[Overall Rep Satisfaction]],$CS$2:$CV$21,2,FALSE),"")</f>
        <v>1</v>
      </c>
      <c r="CF513">
        <f>IFERROR(VLOOKUP(Table2[[#This Row],[Overall Rep Satisfaction]],$CS$2:$CV$21,3,FALSE),"")</f>
        <v>0</v>
      </c>
      <c r="CG513">
        <f>IFERROR(VLOOKUP(Table2[[#This Row],[Overall Rep Satisfaction]],$CS$2:$CV$21,4,FALSE),"")</f>
        <v>0</v>
      </c>
      <c r="CH513">
        <f>IFERROR(SUM(Table2[[#This Row],[Promoter]:[Detractor]],),"")</f>
        <v>1</v>
      </c>
      <c r="CI513" t="str">
        <f>TEXT(MONTH(Table2[[#This Row],[Survey Date]]),"##")&amp;" - "&amp;TEXT(Table2[[#This Row],[Survey Date]],"MMMM")</f>
        <v>9 - September</v>
      </c>
      <c r="CJ513" t="str">
        <f>TEXT(Table2[[#This Row],[Survey Date]],"DD-MMMM")</f>
        <v>08-September</v>
      </c>
      <c r="CK513" t="str">
        <f>"WK "&amp;WEEKNUM(Table2[[#This Row],[Survey Date]],1)</f>
        <v>WK 36</v>
      </c>
      <c r="CL513" t="str">
        <f>VLOOKUP(Table2[[#This Row],[ATTUID]],Roster!C:F,4,FALSE)</f>
        <v>Super 9</v>
      </c>
      <c r="CM513" t="str">
        <f>VLOOKUP(Table2[[#This Row],[ATTUID]],Roster!C:J,8,FALSE)</f>
        <v>agent 130</v>
      </c>
      <c r="CN513" t="str">
        <f>VLOOKUP(Table2[[#This Row],[ATTUID]],Roster!C:X,22,FALSE)</f>
        <v>Wave 31</v>
      </c>
      <c r="CO513">
        <f>IF(Table2[[#This Row],[Request Resolved]]="Yes",1,0)</f>
        <v>0</v>
      </c>
      <c r="CP513">
        <f>IF(Table2[[#This Row],[Request Resolved]]="No",1,0)</f>
        <v>1</v>
      </c>
    </row>
    <row r="514" spans="1:94" x14ac:dyDescent="0.25">
      <c r="A514" s="35">
        <v>754206</v>
      </c>
      <c r="B514" s="12" t="s">
        <v>1297</v>
      </c>
      <c r="C514" s="12" t="s">
        <v>1297</v>
      </c>
      <c r="D514" s="12" t="s">
        <v>1297</v>
      </c>
      <c r="E514" t="s">
        <v>1236</v>
      </c>
      <c r="F514" t="s">
        <v>1405</v>
      </c>
      <c r="G514" s="35">
        <v>593225</v>
      </c>
      <c r="H514" t="s">
        <v>219</v>
      </c>
      <c r="I514" s="35">
        <v>677578</v>
      </c>
      <c r="J514" t="s">
        <v>219</v>
      </c>
      <c r="K514" s="14">
        <v>45177.509722222203</v>
      </c>
      <c r="L514" s="14">
        <v>45176.885416666701</v>
      </c>
      <c r="M514" s="15" t="s">
        <v>220</v>
      </c>
      <c r="N514" s="15" t="s">
        <v>220</v>
      </c>
      <c r="O514" s="15" t="s">
        <v>220</v>
      </c>
      <c r="P514" s="15" t="s">
        <v>223</v>
      </c>
      <c r="Q514" s="15" t="s">
        <v>219</v>
      </c>
      <c r="R514" s="15" t="s">
        <v>219</v>
      </c>
      <c r="S514" s="15" t="s">
        <v>223</v>
      </c>
      <c r="T514" s="15" t="s">
        <v>221</v>
      </c>
      <c r="U514" s="15" t="s">
        <v>219</v>
      </c>
      <c r="V514" t="s">
        <v>265</v>
      </c>
      <c r="W514" t="s">
        <v>225</v>
      </c>
      <c r="X514" t="s">
        <v>265</v>
      </c>
      <c r="Y514" t="s">
        <v>225</v>
      </c>
      <c r="Z514" t="s">
        <v>226</v>
      </c>
      <c r="AA514" t="s">
        <v>219</v>
      </c>
      <c r="AB514" t="s">
        <v>226</v>
      </c>
      <c r="AC514" t="s">
        <v>219</v>
      </c>
      <c r="AD514" s="12" t="s">
        <v>1297</v>
      </c>
      <c r="AE514" t="s">
        <v>227</v>
      </c>
      <c r="AF514" s="12" t="s">
        <v>1297</v>
      </c>
      <c r="AG514" t="s">
        <v>1703</v>
      </c>
      <c r="AH514" t="s">
        <v>228</v>
      </c>
      <c r="AI514" s="12" t="s">
        <v>1297</v>
      </c>
      <c r="AJ514" s="12" t="s">
        <v>1297</v>
      </c>
      <c r="AK514" s="12" t="s">
        <v>1297</v>
      </c>
      <c r="AL514" s="12" t="s">
        <v>1297</v>
      </c>
      <c r="AM514" s="12" t="s">
        <v>1297</v>
      </c>
      <c r="AN514" t="s">
        <v>219</v>
      </c>
      <c r="AO514" t="s">
        <v>219</v>
      </c>
      <c r="AP514" t="s">
        <v>229</v>
      </c>
      <c r="AQ514" t="s">
        <v>230</v>
      </c>
      <c r="AR514" t="s">
        <v>273</v>
      </c>
      <c r="AS514" t="s">
        <v>352</v>
      </c>
      <c r="AT514" t="s">
        <v>220</v>
      </c>
      <c r="AU514" t="s">
        <v>233</v>
      </c>
      <c r="AV514" t="s">
        <v>2203</v>
      </c>
      <c r="AW514" t="s">
        <v>2368</v>
      </c>
      <c r="AX514" t="s">
        <v>1703</v>
      </c>
      <c r="AY514" t="s">
        <v>219</v>
      </c>
      <c r="AZ514" t="s">
        <v>219</v>
      </c>
      <c r="BA514" t="s">
        <v>219</v>
      </c>
      <c r="BB514" t="s">
        <v>219</v>
      </c>
      <c r="BC514" t="s">
        <v>234</v>
      </c>
      <c r="BD514" s="12" t="s">
        <v>1297</v>
      </c>
      <c r="BE514" t="s">
        <v>267</v>
      </c>
      <c r="BF514" t="s">
        <v>1297</v>
      </c>
      <c r="BG514" t="s">
        <v>1297</v>
      </c>
      <c r="BH514" t="s">
        <v>305</v>
      </c>
      <c r="BI514" t="s">
        <v>357</v>
      </c>
      <c r="BJ514" t="s">
        <v>353</v>
      </c>
      <c r="BK514" t="s">
        <v>1297</v>
      </c>
      <c r="BL514" t="s">
        <v>229</v>
      </c>
      <c r="BM514" t="s">
        <v>219</v>
      </c>
      <c r="BN514" t="s">
        <v>360</v>
      </c>
      <c r="BO514" t="s">
        <v>219</v>
      </c>
      <c r="BP514" t="s">
        <v>219</v>
      </c>
      <c r="BQ514" t="s">
        <v>1297</v>
      </c>
      <c r="BR514" t="s">
        <v>279</v>
      </c>
      <c r="BS514" t="s">
        <v>1703</v>
      </c>
      <c r="BT514" t="s">
        <v>1703</v>
      </c>
      <c r="BU514" t="s">
        <v>219</v>
      </c>
      <c r="BV514" t="s">
        <v>241</v>
      </c>
      <c r="BW514" t="s">
        <v>220</v>
      </c>
      <c r="BX514" t="s">
        <v>219</v>
      </c>
      <c r="BY514">
        <v>801164768356</v>
      </c>
      <c r="BZ514" t="s">
        <v>242</v>
      </c>
      <c r="CA514" t="s">
        <v>1703</v>
      </c>
      <c r="CB514" s="14">
        <v>45179.246162766198</v>
      </c>
      <c r="CC514" t="s">
        <v>1703</v>
      </c>
      <c r="CD514" t="s">
        <v>1703</v>
      </c>
      <c r="CE514">
        <f>IFERROR(VLOOKUP(Table2[[#This Row],[Overall Rep Satisfaction]],$CS$2:$CV$21,2,FALSE),"")</f>
        <v>1</v>
      </c>
      <c r="CF514">
        <f>IFERROR(VLOOKUP(Table2[[#This Row],[Overall Rep Satisfaction]],$CS$2:$CV$21,3,FALSE),"")</f>
        <v>0</v>
      </c>
      <c r="CG514">
        <f>IFERROR(VLOOKUP(Table2[[#This Row],[Overall Rep Satisfaction]],$CS$2:$CV$21,4,FALSE),"")</f>
        <v>0</v>
      </c>
      <c r="CH514">
        <f>IFERROR(SUM(Table2[[#This Row],[Promoter]:[Detractor]],),"")</f>
        <v>1</v>
      </c>
      <c r="CI514" t="str">
        <f>TEXT(MONTH(Table2[[#This Row],[Survey Date]]),"##")&amp;" - "&amp;TEXT(Table2[[#This Row],[Survey Date]],"MMMM")</f>
        <v>9 - September</v>
      </c>
      <c r="CJ514" t="str">
        <f>TEXT(Table2[[#This Row],[Survey Date]],"DD-MMMM")</f>
        <v>08-September</v>
      </c>
      <c r="CK514" t="str">
        <f>"WK "&amp;WEEKNUM(Table2[[#This Row],[Survey Date]],1)</f>
        <v>WK 36</v>
      </c>
      <c r="CL514" t="str">
        <f>VLOOKUP(Table2[[#This Row],[ATTUID]],Roster!C:F,4,FALSE)</f>
        <v>Super 5</v>
      </c>
      <c r="CM514" t="str">
        <f>VLOOKUP(Table2[[#This Row],[ATTUID]],Roster!C:J,8,FALSE)</f>
        <v>agent 108</v>
      </c>
      <c r="CN514" t="str">
        <f>VLOOKUP(Table2[[#This Row],[ATTUID]],Roster!C:X,22,FALSE)</f>
        <v>Wave 3</v>
      </c>
      <c r="CO514">
        <f>IF(Table2[[#This Row],[Request Resolved]]="Yes",1,0)</f>
        <v>1</v>
      </c>
      <c r="CP514">
        <f>IF(Table2[[#This Row],[Request Resolved]]="No",1,0)</f>
        <v>0</v>
      </c>
    </row>
    <row r="515" spans="1:94" x14ac:dyDescent="0.25">
      <c r="A515" s="35">
        <v>787206</v>
      </c>
      <c r="B515" s="12" t="s">
        <v>1297</v>
      </c>
      <c r="C515" s="12" t="s">
        <v>1297</v>
      </c>
      <c r="D515" s="12" t="s">
        <v>1297</v>
      </c>
      <c r="E515" t="s">
        <v>1267</v>
      </c>
      <c r="F515" t="s">
        <v>1439</v>
      </c>
      <c r="G515" s="35">
        <v>540270</v>
      </c>
      <c r="H515" t="s">
        <v>219</v>
      </c>
      <c r="I515" s="35">
        <v>680545</v>
      </c>
      <c r="J515" t="s">
        <v>219</v>
      </c>
      <c r="K515" s="14">
        <v>45177.511805555601</v>
      </c>
      <c r="L515" s="14">
        <v>45176.384722222203</v>
      </c>
      <c r="M515" s="15" t="s">
        <v>220</v>
      </c>
      <c r="N515" s="15" t="s">
        <v>220</v>
      </c>
      <c r="O515" s="15" t="s">
        <v>220</v>
      </c>
      <c r="P515" s="15" t="s">
        <v>223</v>
      </c>
      <c r="Q515" s="15" t="s">
        <v>219</v>
      </c>
      <c r="R515" s="15" t="s">
        <v>219</v>
      </c>
      <c r="S515" s="15" t="s">
        <v>223</v>
      </c>
      <c r="T515" s="15" t="s">
        <v>221</v>
      </c>
      <c r="U515" s="15" t="s">
        <v>219</v>
      </c>
      <c r="V515" t="s">
        <v>265</v>
      </c>
      <c r="W515" t="s">
        <v>225</v>
      </c>
      <c r="X515" t="s">
        <v>265</v>
      </c>
      <c r="Y515" t="s">
        <v>225</v>
      </c>
      <c r="Z515" t="s">
        <v>226</v>
      </c>
      <c r="AA515" t="s">
        <v>219</v>
      </c>
      <c r="AB515" t="s">
        <v>226</v>
      </c>
      <c r="AC515" t="s">
        <v>219</v>
      </c>
      <c r="AD515" s="12" t="s">
        <v>1297</v>
      </c>
      <c r="AE515" t="s">
        <v>227</v>
      </c>
      <c r="AF515" s="12" t="s">
        <v>1297</v>
      </c>
      <c r="AG515" t="s">
        <v>1703</v>
      </c>
      <c r="AH515" t="s">
        <v>228</v>
      </c>
      <c r="AI515" s="12" t="s">
        <v>1297</v>
      </c>
      <c r="AJ515" s="12" t="s">
        <v>1297</v>
      </c>
      <c r="AK515" s="12" t="s">
        <v>1297</v>
      </c>
      <c r="AL515" s="12" t="s">
        <v>1297</v>
      </c>
      <c r="AM515" s="12" t="s">
        <v>1297</v>
      </c>
      <c r="AN515" t="s">
        <v>219</v>
      </c>
      <c r="AO515" t="s">
        <v>219</v>
      </c>
      <c r="AP515" t="s">
        <v>229</v>
      </c>
      <c r="AQ515" t="s">
        <v>230</v>
      </c>
      <c r="AR515" t="s">
        <v>273</v>
      </c>
      <c r="AS515" t="s">
        <v>327</v>
      </c>
      <c r="AT515" t="s">
        <v>220</v>
      </c>
      <c r="AU515" t="s">
        <v>233</v>
      </c>
      <c r="AV515" t="s">
        <v>2204</v>
      </c>
      <c r="AW515" t="s">
        <v>219</v>
      </c>
      <c r="AX515" t="s">
        <v>1703</v>
      </c>
      <c r="AY515" t="s">
        <v>219</v>
      </c>
      <c r="AZ515" t="s">
        <v>219</v>
      </c>
      <c r="BA515" t="s">
        <v>219</v>
      </c>
      <c r="BB515" t="s">
        <v>219</v>
      </c>
      <c r="BC515" t="s">
        <v>234</v>
      </c>
      <c r="BD515" s="12" t="s">
        <v>1297</v>
      </c>
      <c r="BE515" t="s">
        <v>259</v>
      </c>
      <c r="BF515" t="s">
        <v>1297</v>
      </c>
      <c r="BG515" t="s">
        <v>1297</v>
      </c>
      <c r="BH515" t="s">
        <v>344</v>
      </c>
      <c r="BI515" t="s">
        <v>654</v>
      </c>
      <c r="BJ515" t="s">
        <v>329</v>
      </c>
      <c r="BK515" t="s">
        <v>1297</v>
      </c>
      <c r="BL515" t="s">
        <v>229</v>
      </c>
      <c r="BM515" t="s">
        <v>219</v>
      </c>
      <c r="BN515" t="s">
        <v>655</v>
      </c>
      <c r="BO515" t="s">
        <v>219</v>
      </c>
      <c r="BP515" t="s">
        <v>219</v>
      </c>
      <c r="BQ515" t="s">
        <v>1297</v>
      </c>
      <c r="BR515" t="s">
        <v>253</v>
      </c>
      <c r="BS515" t="s">
        <v>1703</v>
      </c>
      <c r="BT515" t="s">
        <v>1703</v>
      </c>
      <c r="BU515" t="s">
        <v>219</v>
      </c>
      <c r="BV515" t="s">
        <v>241</v>
      </c>
      <c r="BW515" t="s">
        <v>220</v>
      </c>
      <c r="BX515" t="s">
        <v>219</v>
      </c>
      <c r="BY515">
        <v>801131687920</v>
      </c>
      <c r="BZ515" t="s">
        <v>242</v>
      </c>
      <c r="CA515" t="s">
        <v>1703</v>
      </c>
      <c r="CB515" s="14">
        <v>45179.246162766198</v>
      </c>
      <c r="CC515" t="s">
        <v>1703</v>
      </c>
      <c r="CD515" t="s">
        <v>1703</v>
      </c>
      <c r="CE515">
        <f>IFERROR(VLOOKUP(Table2[[#This Row],[Overall Rep Satisfaction]],$CS$2:$CV$21,2,FALSE),"")</f>
        <v>1</v>
      </c>
      <c r="CF515">
        <f>IFERROR(VLOOKUP(Table2[[#This Row],[Overall Rep Satisfaction]],$CS$2:$CV$21,3,FALSE),"")</f>
        <v>0</v>
      </c>
      <c r="CG515">
        <f>IFERROR(VLOOKUP(Table2[[#This Row],[Overall Rep Satisfaction]],$CS$2:$CV$21,4,FALSE),"")</f>
        <v>0</v>
      </c>
      <c r="CH515">
        <f>IFERROR(SUM(Table2[[#This Row],[Promoter]:[Detractor]],),"")</f>
        <v>1</v>
      </c>
      <c r="CI515" t="str">
        <f>TEXT(MONTH(Table2[[#This Row],[Survey Date]]),"##")&amp;" - "&amp;TEXT(Table2[[#This Row],[Survey Date]],"MMMM")</f>
        <v>9 - September</v>
      </c>
      <c r="CJ515" t="str">
        <f>TEXT(Table2[[#This Row],[Survey Date]],"DD-MMMM")</f>
        <v>08-September</v>
      </c>
      <c r="CK515" t="str">
        <f>"WK "&amp;WEEKNUM(Table2[[#This Row],[Survey Date]],1)</f>
        <v>WK 36</v>
      </c>
      <c r="CL515" t="str">
        <f>VLOOKUP(Table2[[#This Row],[ATTUID]],Roster!C:F,4,FALSE)</f>
        <v>Super 7</v>
      </c>
      <c r="CM515" t="str">
        <f>VLOOKUP(Table2[[#This Row],[ATTUID]],Roster!C:J,8,FALSE)</f>
        <v>agent 142</v>
      </c>
      <c r="CN515" t="str">
        <f>VLOOKUP(Table2[[#This Row],[ATTUID]],Roster!C:X,22,FALSE)</f>
        <v>Wave 31</v>
      </c>
      <c r="CO515">
        <f>IF(Table2[[#This Row],[Request Resolved]]="Yes",1,0)</f>
        <v>1</v>
      </c>
      <c r="CP515">
        <f>IF(Table2[[#This Row],[Request Resolved]]="No",1,0)</f>
        <v>0</v>
      </c>
    </row>
    <row r="516" spans="1:94" x14ac:dyDescent="0.25">
      <c r="A516" s="35">
        <v>626206</v>
      </c>
      <c r="B516" s="12" t="s">
        <v>1297</v>
      </c>
      <c r="C516" s="12" t="s">
        <v>1297</v>
      </c>
      <c r="D516" s="12" t="s">
        <v>1297</v>
      </c>
      <c r="E516" t="s">
        <v>1161</v>
      </c>
      <c r="F516" t="s">
        <v>1326</v>
      </c>
      <c r="G516" s="35">
        <v>71617</v>
      </c>
      <c r="H516" t="s">
        <v>219</v>
      </c>
      <c r="I516" s="35">
        <v>90155</v>
      </c>
      <c r="J516" t="s">
        <v>219</v>
      </c>
      <c r="K516" s="14">
        <v>45177.5131944444</v>
      </c>
      <c r="L516" s="14">
        <v>45176.642361111102</v>
      </c>
      <c r="M516" s="15" t="s">
        <v>220</v>
      </c>
      <c r="N516" s="15" t="s">
        <v>220</v>
      </c>
      <c r="O516" s="15" t="s">
        <v>220</v>
      </c>
      <c r="P516" s="15" t="s">
        <v>959</v>
      </c>
      <c r="Q516" s="15" t="s">
        <v>960</v>
      </c>
      <c r="R516" s="15" t="s">
        <v>219</v>
      </c>
      <c r="S516" s="15" t="s">
        <v>221</v>
      </c>
      <c r="T516" s="15" t="s">
        <v>221</v>
      </c>
      <c r="U516" s="15" t="s">
        <v>219</v>
      </c>
      <c r="V516" t="s">
        <v>219</v>
      </c>
      <c r="W516" t="s">
        <v>254</v>
      </c>
      <c r="X516" t="s">
        <v>219</v>
      </c>
      <c r="Y516" t="s">
        <v>254</v>
      </c>
      <c r="Z516" t="s">
        <v>226</v>
      </c>
      <c r="AA516" t="s">
        <v>219</v>
      </c>
      <c r="AB516" t="s">
        <v>226</v>
      </c>
      <c r="AC516" t="s">
        <v>219</v>
      </c>
      <c r="AD516" s="12" t="s">
        <v>1297</v>
      </c>
      <c r="AE516" t="s">
        <v>227</v>
      </c>
      <c r="AF516" s="12" t="s">
        <v>1297</v>
      </c>
      <c r="AG516" t="s">
        <v>1703</v>
      </c>
      <c r="AH516" t="s">
        <v>228</v>
      </c>
      <c r="AI516" s="12" t="s">
        <v>1297</v>
      </c>
      <c r="AJ516" s="12" t="s">
        <v>1297</v>
      </c>
      <c r="AK516" s="12" t="s">
        <v>1297</v>
      </c>
      <c r="AL516" s="12" t="s">
        <v>1297</v>
      </c>
      <c r="AM516" s="12" t="s">
        <v>1297</v>
      </c>
      <c r="AN516" t="s">
        <v>219</v>
      </c>
      <c r="AO516" t="s">
        <v>219</v>
      </c>
      <c r="AP516" t="s">
        <v>229</v>
      </c>
      <c r="AQ516" t="s">
        <v>230</v>
      </c>
      <c r="AR516" t="s">
        <v>247</v>
      </c>
      <c r="AS516" t="s">
        <v>248</v>
      </c>
      <c r="AT516" t="s">
        <v>229</v>
      </c>
      <c r="AU516" t="s">
        <v>233</v>
      </c>
      <c r="AV516" t="s">
        <v>2205</v>
      </c>
      <c r="AW516" t="s">
        <v>219</v>
      </c>
      <c r="AX516" t="s">
        <v>1703</v>
      </c>
      <c r="AY516" t="s">
        <v>219</v>
      </c>
      <c r="AZ516" t="s">
        <v>479</v>
      </c>
      <c r="BA516" t="s">
        <v>961</v>
      </c>
      <c r="BB516" t="s">
        <v>286</v>
      </c>
      <c r="BC516" t="s">
        <v>234</v>
      </c>
      <c r="BD516" s="12" t="s">
        <v>1297</v>
      </c>
      <c r="BE516" t="s">
        <v>259</v>
      </c>
      <c r="BF516" t="s">
        <v>1297</v>
      </c>
      <c r="BG516" t="s">
        <v>1297</v>
      </c>
      <c r="BH516" t="s">
        <v>312</v>
      </c>
      <c r="BI516" t="s">
        <v>339</v>
      </c>
      <c r="BJ516" t="s">
        <v>251</v>
      </c>
      <c r="BK516" t="s">
        <v>1297</v>
      </c>
      <c r="BL516" t="s">
        <v>229</v>
      </c>
      <c r="BM516" t="s">
        <v>219</v>
      </c>
      <c r="BN516" t="s">
        <v>336</v>
      </c>
      <c r="BO516" t="s">
        <v>219</v>
      </c>
      <c r="BP516" t="s">
        <v>219</v>
      </c>
      <c r="BQ516" t="s">
        <v>1297</v>
      </c>
      <c r="BR516" t="s">
        <v>240</v>
      </c>
      <c r="BS516" t="s">
        <v>1703</v>
      </c>
      <c r="BT516" t="s">
        <v>1703</v>
      </c>
      <c r="BU516" t="s">
        <v>219</v>
      </c>
      <c r="BV516" t="s">
        <v>241</v>
      </c>
      <c r="BW516" t="s">
        <v>220</v>
      </c>
      <c r="BX516" t="s">
        <v>219</v>
      </c>
      <c r="BY516">
        <v>790461018569</v>
      </c>
      <c r="BZ516" t="s">
        <v>242</v>
      </c>
      <c r="CA516" t="s">
        <v>1703</v>
      </c>
      <c r="CB516" s="14">
        <v>45178.247037847199</v>
      </c>
      <c r="CC516" t="s">
        <v>1703</v>
      </c>
      <c r="CD516" t="s">
        <v>1703</v>
      </c>
      <c r="CE516">
        <f>IFERROR(VLOOKUP(Table2[[#This Row],[Overall Rep Satisfaction]],$CS$2:$CV$21,2,FALSE),"")</f>
        <v>0</v>
      </c>
      <c r="CF516">
        <f>IFERROR(VLOOKUP(Table2[[#This Row],[Overall Rep Satisfaction]],$CS$2:$CV$21,3,FALSE),"")</f>
        <v>0</v>
      </c>
      <c r="CG516">
        <f>IFERROR(VLOOKUP(Table2[[#This Row],[Overall Rep Satisfaction]],$CS$2:$CV$21,4,FALSE),"")</f>
        <v>1</v>
      </c>
      <c r="CH516">
        <f>IFERROR(SUM(Table2[[#This Row],[Promoter]:[Detractor]],),"")</f>
        <v>1</v>
      </c>
      <c r="CI516" t="str">
        <f>TEXT(MONTH(Table2[[#This Row],[Survey Date]]),"##")&amp;" - "&amp;TEXT(Table2[[#This Row],[Survey Date]],"MMMM")</f>
        <v>9 - September</v>
      </c>
      <c r="CJ516" t="str">
        <f>TEXT(Table2[[#This Row],[Survey Date]],"DD-MMMM")</f>
        <v>08-September</v>
      </c>
      <c r="CK516" t="str">
        <f>"WK "&amp;WEEKNUM(Table2[[#This Row],[Survey Date]],1)</f>
        <v>WK 36</v>
      </c>
      <c r="CL516" t="str">
        <f>VLOOKUP(Table2[[#This Row],[ATTUID]],Roster!C:F,4,FALSE)</f>
        <v>Super 5</v>
      </c>
      <c r="CM516" t="str">
        <f>VLOOKUP(Table2[[#This Row],[ATTUID]],Roster!C:J,8,FALSE)</f>
        <v>agent 29</v>
      </c>
      <c r="CN516" t="str">
        <f>VLOOKUP(Table2[[#This Row],[ATTUID]],Roster!C:X,22,FALSE)</f>
        <v>Wave 18</v>
      </c>
      <c r="CO516">
        <f>IF(Table2[[#This Row],[Request Resolved]]="Yes",1,0)</f>
        <v>1</v>
      </c>
      <c r="CP516">
        <f>IF(Table2[[#This Row],[Request Resolved]]="No",1,0)</f>
        <v>0</v>
      </c>
    </row>
    <row r="517" spans="1:94" x14ac:dyDescent="0.25">
      <c r="A517" s="35">
        <v>497206</v>
      </c>
      <c r="B517" s="12" t="s">
        <v>1297</v>
      </c>
      <c r="C517" s="12" t="s">
        <v>1297</v>
      </c>
      <c r="D517" s="12" t="s">
        <v>1297</v>
      </c>
      <c r="E517" t="s">
        <v>1238</v>
      </c>
      <c r="F517" t="s">
        <v>1407</v>
      </c>
      <c r="G517" s="35">
        <v>744619</v>
      </c>
      <c r="H517" t="s">
        <v>219</v>
      </c>
      <c r="I517" s="35">
        <v>244337</v>
      </c>
      <c r="J517" t="s">
        <v>219</v>
      </c>
      <c r="K517" s="14">
        <v>45177.514583333301</v>
      </c>
      <c r="L517" s="14">
        <v>45175.656944444403</v>
      </c>
      <c r="M517" s="15" t="s">
        <v>220</v>
      </c>
      <c r="N517" s="15" t="s">
        <v>220</v>
      </c>
      <c r="O517" s="15" t="s">
        <v>220</v>
      </c>
      <c r="P517" s="15" t="s">
        <v>223</v>
      </c>
      <c r="Q517" s="15" t="s">
        <v>962</v>
      </c>
      <c r="R517" s="15" t="s">
        <v>219</v>
      </c>
      <c r="S517" s="15" t="s">
        <v>223</v>
      </c>
      <c r="T517" s="15" t="s">
        <v>221</v>
      </c>
      <c r="U517" s="15" t="s">
        <v>219</v>
      </c>
      <c r="V517" t="s">
        <v>265</v>
      </c>
      <c r="W517" t="s">
        <v>225</v>
      </c>
      <c r="X517" t="s">
        <v>265</v>
      </c>
      <c r="Y517" t="s">
        <v>225</v>
      </c>
      <c r="Z517" t="s">
        <v>226</v>
      </c>
      <c r="AA517" t="s">
        <v>219</v>
      </c>
      <c r="AB517" t="s">
        <v>226</v>
      </c>
      <c r="AC517" t="s">
        <v>219</v>
      </c>
      <c r="AD517" s="12" t="s">
        <v>1297</v>
      </c>
      <c r="AE517" t="s">
        <v>227</v>
      </c>
      <c r="AF517" s="12" t="s">
        <v>1297</v>
      </c>
      <c r="AG517" t="s">
        <v>1703</v>
      </c>
      <c r="AH517" t="s">
        <v>228</v>
      </c>
      <c r="AI517" s="12" t="s">
        <v>1297</v>
      </c>
      <c r="AJ517" s="12" t="s">
        <v>1297</v>
      </c>
      <c r="AK517" s="12" t="s">
        <v>1297</v>
      </c>
      <c r="AL517" s="12" t="s">
        <v>1297</v>
      </c>
      <c r="AM517" s="12" t="s">
        <v>1297</v>
      </c>
      <c r="AN517" t="s">
        <v>219</v>
      </c>
      <c r="AO517" t="s">
        <v>219</v>
      </c>
      <c r="AP517" t="s">
        <v>229</v>
      </c>
      <c r="AQ517" t="s">
        <v>230</v>
      </c>
      <c r="AR517" t="s">
        <v>420</v>
      </c>
      <c r="AS517" t="s">
        <v>421</v>
      </c>
      <c r="AT517" t="s">
        <v>229</v>
      </c>
      <c r="AU517" t="s">
        <v>233</v>
      </c>
      <c r="AV517" t="s">
        <v>2206</v>
      </c>
      <c r="AW517" t="s">
        <v>219</v>
      </c>
      <c r="AX517" t="s">
        <v>1703</v>
      </c>
      <c r="AY517" t="s">
        <v>219</v>
      </c>
      <c r="AZ517" t="s">
        <v>219</v>
      </c>
      <c r="BA517" t="s">
        <v>219</v>
      </c>
      <c r="BB517" t="s">
        <v>219</v>
      </c>
      <c r="BC517" t="s">
        <v>234</v>
      </c>
      <c r="BD517" s="12" t="s">
        <v>1297</v>
      </c>
      <c r="BE517" t="s">
        <v>267</v>
      </c>
      <c r="BF517" t="s">
        <v>1297</v>
      </c>
      <c r="BG517" t="s">
        <v>1297</v>
      </c>
      <c r="BH517" t="s">
        <v>260</v>
      </c>
      <c r="BI517" t="s">
        <v>268</v>
      </c>
      <c r="BJ517" t="s">
        <v>422</v>
      </c>
      <c r="BK517" t="s">
        <v>1297</v>
      </c>
      <c r="BL517" t="s">
        <v>229</v>
      </c>
      <c r="BM517" t="s">
        <v>219</v>
      </c>
      <c r="BN517" t="s">
        <v>270</v>
      </c>
      <c r="BO517" t="s">
        <v>219</v>
      </c>
      <c r="BP517" t="s">
        <v>219</v>
      </c>
      <c r="BQ517" t="s">
        <v>1297</v>
      </c>
      <c r="BR517" t="s">
        <v>296</v>
      </c>
      <c r="BS517" t="s">
        <v>1703</v>
      </c>
      <c r="BT517" t="s">
        <v>1703</v>
      </c>
      <c r="BU517" t="s">
        <v>219</v>
      </c>
      <c r="BV517" t="s">
        <v>241</v>
      </c>
      <c r="BW517" t="s">
        <v>220</v>
      </c>
      <c r="BX517" t="s">
        <v>219</v>
      </c>
      <c r="BY517" t="s">
        <v>219</v>
      </c>
      <c r="BZ517" t="s">
        <v>242</v>
      </c>
      <c r="CA517" t="s">
        <v>1703</v>
      </c>
      <c r="CB517" s="14">
        <v>45178.247037847199</v>
      </c>
      <c r="CC517" t="s">
        <v>1703</v>
      </c>
      <c r="CD517" t="s">
        <v>1703</v>
      </c>
      <c r="CE517">
        <f>IFERROR(VLOOKUP(Table2[[#This Row],[Overall Rep Satisfaction]],$CS$2:$CV$21,2,FALSE),"")</f>
        <v>1</v>
      </c>
      <c r="CF517">
        <f>IFERROR(VLOOKUP(Table2[[#This Row],[Overall Rep Satisfaction]],$CS$2:$CV$21,3,FALSE),"")</f>
        <v>0</v>
      </c>
      <c r="CG517">
        <f>IFERROR(VLOOKUP(Table2[[#This Row],[Overall Rep Satisfaction]],$CS$2:$CV$21,4,FALSE),"")</f>
        <v>0</v>
      </c>
      <c r="CH517">
        <f>IFERROR(SUM(Table2[[#This Row],[Promoter]:[Detractor]],),"")</f>
        <v>1</v>
      </c>
      <c r="CI517" t="str">
        <f>TEXT(MONTH(Table2[[#This Row],[Survey Date]]),"##")&amp;" - "&amp;TEXT(Table2[[#This Row],[Survey Date]],"MMMM")</f>
        <v>9 - September</v>
      </c>
      <c r="CJ517" t="str">
        <f>TEXT(Table2[[#This Row],[Survey Date]],"DD-MMMM")</f>
        <v>08-September</v>
      </c>
      <c r="CK517" t="str">
        <f>"WK "&amp;WEEKNUM(Table2[[#This Row],[Survey Date]],1)</f>
        <v>WK 36</v>
      </c>
      <c r="CL517" t="str">
        <f>VLOOKUP(Table2[[#This Row],[ATTUID]],Roster!C:F,4,FALSE)</f>
        <v>Super 12</v>
      </c>
      <c r="CM517" t="str">
        <f>VLOOKUP(Table2[[#This Row],[ATTUID]],Roster!C:J,8,FALSE)</f>
        <v>agent 110</v>
      </c>
      <c r="CN517" t="str">
        <f>VLOOKUP(Table2[[#This Row],[ATTUID]],Roster!C:X,22,FALSE)</f>
        <v>Wave 30</v>
      </c>
      <c r="CO517">
        <f>IF(Table2[[#This Row],[Request Resolved]]="Yes",1,0)</f>
        <v>1</v>
      </c>
      <c r="CP517">
        <f>IF(Table2[[#This Row],[Request Resolved]]="No",1,0)</f>
        <v>0</v>
      </c>
    </row>
    <row r="518" spans="1:94" x14ac:dyDescent="0.25">
      <c r="A518" s="35">
        <v>775206</v>
      </c>
      <c r="B518" s="12" t="s">
        <v>1297</v>
      </c>
      <c r="C518" s="12" t="s">
        <v>1297</v>
      </c>
      <c r="D518" s="12" t="s">
        <v>1297</v>
      </c>
      <c r="E518" t="s">
        <v>1188</v>
      </c>
      <c r="F518" t="s">
        <v>1401</v>
      </c>
      <c r="G518" s="35">
        <v>50601</v>
      </c>
      <c r="H518" t="s">
        <v>219</v>
      </c>
      <c r="I518" s="35">
        <v>131578</v>
      </c>
      <c r="J518" t="s">
        <v>219</v>
      </c>
      <c r="K518" s="14">
        <v>45177.516666666699</v>
      </c>
      <c r="L518" s="14">
        <v>45176.3930555556</v>
      </c>
      <c r="M518" s="15" t="s">
        <v>220</v>
      </c>
      <c r="N518" s="15" t="s">
        <v>220</v>
      </c>
      <c r="O518" s="15" t="s">
        <v>220</v>
      </c>
      <c r="P518" s="15" t="s">
        <v>223</v>
      </c>
      <c r="Q518" s="15" t="s">
        <v>219</v>
      </c>
      <c r="R518" s="15" t="s">
        <v>219</v>
      </c>
      <c r="S518" s="15" t="s">
        <v>223</v>
      </c>
      <c r="T518" s="15" t="s">
        <v>221</v>
      </c>
      <c r="U518" s="15" t="s">
        <v>219</v>
      </c>
      <c r="V518" t="s">
        <v>265</v>
      </c>
      <c r="W518" t="s">
        <v>225</v>
      </c>
      <c r="X518" t="s">
        <v>265</v>
      </c>
      <c r="Y518" t="s">
        <v>225</v>
      </c>
      <c r="Z518" t="s">
        <v>226</v>
      </c>
      <c r="AA518" t="s">
        <v>219</v>
      </c>
      <c r="AB518" t="s">
        <v>226</v>
      </c>
      <c r="AC518" t="s">
        <v>219</v>
      </c>
      <c r="AD518" s="12" t="s">
        <v>1297</v>
      </c>
      <c r="AE518" t="s">
        <v>227</v>
      </c>
      <c r="AF518" s="12" t="s">
        <v>1297</v>
      </c>
      <c r="AG518" t="s">
        <v>1703</v>
      </c>
      <c r="AH518" t="s">
        <v>228</v>
      </c>
      <c r="AI518" s="12" t="s">
        <v>1297</v>
      </c>
      <c r="AJ518" s="12" t="s">
        <v>1297</v>
      </c>
      <c r="AK518" s="12" t="s">
        <v>1297</v>
      </c>
      <c r="AL518" s="12" t="s">
        <v>1297</v>
      </c>
      <c r="AM518" s="12" t="s">
        <v>1297</v>
      </c>
      <c r="AN518" t="s">
        <v>219</v>
      </c>
      <c r="AO518" t="s">
        <v>219</v>
      </c>
      <c r="AP518" t="s">
        <v>229</v>
      </c>
      <c r="AQ518" t="s">
        <v>230</v>
      </c>
      <c r="AR518" t="s">
        <v>273</v>
      </c>
      <c r="AS518" t="s">
        <v>528</v>
      </c>
      <c r="AT518" t="s">
        <v>220</v>
      </c>
      <c r="AU518" t="s">
        <v>233</v>
      </c>
      <c r="AV518" t="s">
        <v>2207</v>
      </c>
      <c r="AW518" t="s">
        <v>219</v>
      </c>
      <c r="AX518" t="s">
        <v>1703</v>
      </c>
      <c r="AY518" t="s">
        <v>219</v>
      </c>
      <c r="AZ518" t="s">
        <v>219</v>
      </c>
      <c r="BA518" t="s">
        <v>219</v>
      </c>
      <c r="BB518" t="s">
        <v>219</v>
      </c>
      <c r="BC518" t="s">
        <v>234</v>
      </c>
      <c r="BD518" s="12" t="s">
        <v>1297</v>
      </c>
      <c r="BE518" t="s">
        <v>267</v>
      </c>
      <c r="BF518" t="s">
        <v>1297</v>
      </c>
      <c r="BG518" t="s">
        <v>1297</v>
      </c>
      <c r="BH518" t="s">
        <v>260</v>
      </c>
      <c r="BI518" t="s">
        <v>268</v>
      </c>
      <c r="BJ518" t="s">
        <v>353</v>
      </c>
      <c r="BK518" t="s">
        <v>1297</v>
      </c>
      <c r="BL518" t="s">
        <v>229</v>
      </c>
      <c r="BM518" t="s">
        <v>219</v>
      </c>
      <c r="BN518" t="s">
        <v>270</v>
      </c>
      <c r="BO518" t="s">
        <v>219</v>
      </c>
      <c r="BP518" t="s">
        <v>219</v>
      </c>
      <c r="BQ518" t="s">
        <v>1297</v>
      </c>
      <c r="BR518" t="s">
        <v>320</v>
      </c>
      <c r="BS518" t="s">
        <v>1703</v>
      </c>
      <c r="BT518" t="s">
        <v>1703</v>
      </c>
      <c r="BU518" t="s">
        <v>219</v>
      </c>
      <c r="BV518" t="s">
        <v>241</v>
      </c>
      <c r="BW518" t="s">
        <v>220</v>
      </c>
      <c r="BX518" t="s">
        <v>219</v>
      </c>
      <c r="BY518">
        <v>800202550931</v>
      </c>
      <c r="BZ518" t="s">
        <v>242</v>
      </c>
      <c r="CA518" t="s">
        <v>1703</v>
      </c>
      <c r="CB518" s="14">
        <v>45179.246162766198</v>
      </c>
      <c r="CC518" t="s">
        <v>1703</v>
      </c>
      <c r="CD518" t="s">
        <v>1703</v>
      </c>
      <c r="CE518">
        <f>IFERROR(VLOOKUP(Table2[[#This Row],[Overall Rep Satisfaction]],$CS$2:$CV$21,2,FALSE),"")</f>
        <v>1</v>
      </c>
      <c r="CF518">
        <f>IFERROR(VLOOKUP(Table2[[#This Row],[Overall Rep Satisfaction]],$CS$2:$CV$21,3,FALSE),"")</f>
        <v>0</v>
      </c>
      <c r="CG518">
        <f>IFERROR(VLOOKUP(Table2[[#This Row],[Overall Rep Satisfaction]],$CS$2:$CV$21,4,FALSE),"")</f>
        <v>0</v>
      </c>
      <c r="CH518">
        <f>IFERROR(SUM(Table2[[#This Row],[Promoter]:[Detractor]],),"")</f>
        <v>1</v>
      </c>
      <c r="CI518" t="str">
        <f>TEXT(MONTH(Table2[[#This Row],[Survey Date]]),"##")&amp;" - "&amp;TEXT(Table2[[#This Row],[Survey Date]],"MMMM")</f>
        <v>9 - September</v>
      </c>
      <c r="CJ518" t="str">
        <f>TEXT(Table2[[#This Row],[Survey Date]],"DD-MMMM")</f>
        <v>08-September</v>
      </c>
      <c r="CK518" t="str">
        <f>"WK "&amp;WEEKNUM(Table2[[#This Row],[Survey Date]],1)</f>
        <v>WK 36</v>
      </c>
      <c r="CL518" t="str">
        <f>VLOOKUP(Table2[[#This Row],[ATTUID]],Roster!C:F,4,FALSE)</f>
        <v>Super 3</v>
      </c>
      <c r="CM518" t="str">
        <f>VLOOKUP(Table2[[#This Row],[ATTUID]],Roster!C:J,8,FALSE)</f>
        <v>agent 56</v>
      </c>
      <c r="CN518" t="str">
        <f>VLOOKUP(Table2[[#This Row],[ATTUID]],Roster!C:X,22,FALSE)</f>
        <v>Wave 24</v>
      </c>
      <c r="CO518">
        <f>IF(Table2[[#This Row],[Request Resolved]]="Yes",1,0)</f>
        <v>1</v>
      </c>
      <c r="CP518">
        <f>IF(Table2[[#This Row],[Request Resolved]]="No",1,0)</f>
        <v>0</v>
      </c>
    </row>
    <row r="519" spans="1:94" x14ac:dyDescent="0.25">
      <c r="A519" s="35">
        <v>55206</v>
      </c>
      <c r="B519" s="12" t="s">
        <v>1297</v>
      </c>
      <c r="C519" s="12" t="s">
        <v>1297</v>
      </c>
      <c r="D519" s="12" t="s">
        <v>1297</v>
      </c>
      <c r="E519" t="s">
        <v>1260</v>
      </c>
      <c r="F519" t="s">
        <v>1431</v>
      </c>
      <c r="G519" s="35">
        <v>961817</v>
      </c>
      <c r="H519" t="s">
        <v>219</v>
      </c>
      <c r="I519" s="35">
        <v>940177</v>
      </c>
      <c r="J519" t="s">
        <v>219</v>
      </c>
      <c r="K519" s="14">
        <v>45177.526388888902</v>
      </c>
      <c r="L519" s="14">
        <v>45176.408333333296</v>
      </c>
      <c r="M519" s="15" t="s">
        <v>220</v>
      </c>
      <c r="N519" s="15" t="s">
        <v>220</v>
      </c>
      <c r="O519" s="15" t="s">
        <v>220</v>
      </c>
      <c r="P519" s="15" t="s">
        <v>223</v>
      </c>
      <c r="Q519" s="15" t="s">
        <v>963</v>
      </c>
      <c r="R519" s="15" t="s">
        <v>219</v>
      </c>
      <c r="S519" s="15" t="s">
        <v>223</v>
      </c>
      <c r="T519" s="15" t="s">
        <v>221</v>
      </c>
      <c r="U519" s="15" t="s">
        <v>219</v>
      </c>
      <c r="V519" t="s">
        <v>265</v>
      </c>
      <c r="W519" t="s">
        <v>225</v>
      </c>
      <c r="X519" t="s">
        <v>265</v>
      </c>
      <c r="Y519" t="s">
        <v>225</v>
      </c>
      <c r="Z519" t="s">
        <v>226</v>
      </c>
      <c r="AA519" t="s">
        <v>219</v>
      </c>
      <c r="AB519" t="s">
        <v>226</v>
      </c>
      <c r="AC519" t="s">
        <v>219</v>
      </c>
      <c r="AD519" s="12" t="s">
        <v>1297</v>
      </c>
      <c r="AE519" t="s">
        <v>227</v>
      </c>
      <c r="AF519" s="12" t="s">
        <v>1297</v>
      </c>
      <c r="AG519" t="s">
        <v>1703</v>
      </c>
      <c r="AH519" t="s">
        <v>228</v>
      </c>
      <c r="AI519" s="12" t="s">
        <v>1297</v>
      </c>
      <c r="AJ519" s="12" t="s">
        <v>1297</v>
      </c>
      <c r="AK519" s="12" t="s">
        <v>1297</v>
      </c>
      <c r="AL519" s="12" t="s">
        <v>1297</v>
      </c>
      <c r="AM519" s="12" t="s">
        <v>1297</v>
      </c>
      <c r="AN519" t="s">
        <v>219</v>
      </c>
      <c r="AO519" t="s">
        <v>219</v>
      </c>
      <c r="AP519" t="s">
        <v>229</v>
      </c>
      <c r="AQ519" t="s">
        <v>230</v>
      </c>
      <c r="AR519" t="s">
        <v>231</v>
      </c>
      <c r="AS519" t="s">
        <v>232</v>
      </c>
      <c r="AT519" t="s">
        <v>220</v>
      </c>
      <c r="AU519" t="s">
        <v>233</v>
      </c>
      <c r="AV519" t="s">
        <v>2208</v>
      </c>
      <c r="AW519" t="s">
        <v>219</v>
      </c>
      <c r="AX519" t="s">
        <v>1703</v>
      </c>
      <c r="AY519" t="s">
        <v>219</v>
      </c>
      <c r="AZ519" t="s">
        <v>219</v>
      </c>
      <c r="BA519" t="s">
        <v>219</v>
      </c>
      <c r="BB519" t="s">
        <v>219</v>
      </c>
      <c r="BC519" t="s">
        <v>234</v>
      </c>
      <c r="BD519" s="12" t="s">
        <v>1297</v>
      </c>
      <c r="BE519" t="s">
        <v>304</v>
      </c>
      <c r="BF519" t="s">
        <v>1297</v>
      </c>
      <c r="BG519" t="s">
        <v>1297</v>
      </c>
      <c r="BH519" t="s">
        <v>300</v>
      </c>
      <c r="BI519" t="s">
        <v>301</v>
      </c>
      <c r="BJ519" t="s">
        <v>238</v>
      </c>
      <c r="BK519" t="s">
        <v>1297</v>
      </c>
      <c r="BL519" t="s">
        <v>229</v>
      </c>
      <c r="BM519" t="s">
        <v>219</v>
      </c>
      <c r="BN519" t="s">
        <v>572</v>
      </c>
      <c r="BO519" t="s">
        <v>219</v>
      </c>
      <c r="BP519" t="s">
        <v>219</v>
      </c>
      <c r="BQ519" t="s">
        <v>1297</v>
      </c>
      <c r="BR519" t="s">
        <v>253</v>
      </c>
      <c r="BS519" t="s">
        <v>1703</v>
      </c>
      <c r="BT519" t="s">
        <v>1703</v>
      </c>
      <c r="BU519" t="s">
        <v>219</v>
      </c>
      <c r="BV519" t="s">
        <v>241</v>
      </c>
      <c r="BW519" t="s">
        <v>220</v>
      </c>
      <c r="BX519" t="s">
        <v>219</v>
      </c>
      <c r="BY519">
        <v>790520633362</v>
      </c>
      <c r="BZ519" t="s">
        <v>242</v>
      </c>
      <c r="CA519" t="s">
        <v>1703</v>
      </c>
      <c r="CB519" s="14">
        <v>45178.247037847199</v>
      </c>
      <c r="CC519" t="s">
        <v>1703</v>
      </c>
      <c r="CD519" t="s">
        <v>1703</v>
      </c>
      <c r="CE519">
        <f>IFERROR(VLOOKUP(Table2[[#This Row],[Overall Rep Satisfaction]],$CS$2:$CV$21,2,FALSE),"")</f>
        <v>1</v>
      </c>
      <c r="CF519">
        <f>IFERROR(VLOOKUP(Table2[[#This Row],[Overall Rep Satisfaction]],$CS$2:$CV$21,3,FALSE),"")</f>
        <v>0</v>
      </c>
      <c r="CG519">
        <f>IFERROR(VLOOKUP(Table2[[#This Row],[Overall Rep Satisfaction]],$CS$2:$CV$21,4,FALSE),"")</f>
        <v>0</v>
      </c>
      <c r="CH519">
        <f>IFERROR(SUM(Table2[[#This Row],[Promoter]:[Detractor]],),"")</f>
        <v>1</v>
      </c>
      <c r="CI519" t="str">
        <f>TEXT(MONTH(Table2[[#This Row],[Survey Date]]),"##")&amp;" - "&amp;TEXT(Table2[[#This Row],[Survey Date]],"MMMM")</f>
        <v>9 - September</v>
      </c>
      <c r="CJ519" t="str">
        <f>TEXT(Table2[[#This Row],[Survey Date]],"DD-MMMM")</f>
        <v>08-September</v>
      </c>
      <c r="CK519" t="str">
        <f>"WK "&amp;WEEKNUM(Table2[[#This Row],[Survey Date]],1)</f>
        <v>WK 36</v>
      </c>
      <c r="CL519" t="str">
        <f>VLOOKUP(Table2[[#This Row],[ATTUID]],Roster!C:F,4,FALSE)</f>
        <v>Super 3</v>
      </c>
      <c r="CM519" t="str">
        <f>VLOOKUP(Table2[[#This Row],[ATTUID]],Roster!C:J,8,FALSE)</f>
        <v>agent 134</v>
      </c>
      <c r="CN519" t="str">
        <f>VLOOKUP(Table2[[#This Row],[ATTUID]],Roster!C:X,22,FALSE)</f>
        <v>Wave 31</v>
      </c>
      <c r="CO519">
        <f>IF(Table2[[#This Row],[Request Resolved]]="Yes",1,0)</f>
        <v>1</v>
      </c>
      <c r="CP519">
        <f>IF(Table2[[#This Row],[Request Resolved]]="No",1,0)</f>
        <v>0</v>
      </c>
    </row>
    <row r="520" spans="1:94" x14ac:dyDescent="0.25">
      <c r="A520" s="35">
        <v>755206</v>
      </c>
      <c r="B520" s="12" t="s">
        <v>1297</v>
      </c>
      <c r="C520" s="12" t="s">
        <v>1297</v>
      </c>
      <c r="D520" s="12" t="s">
        <v>1297</v>
      </c>
      <c r="E520" t="s">
        <v>1154</v>
      </c>
      <c r="F520" t="s">
        <v>1319</v>
      </c>
      <c r="G520" s="35">
        <v>520225</v>
      </c>
      <c r="H520" t="s">
        <v>219</v>
      </c>
      <c r="I520" s="35">
        <v>662578</v>
      </c>
      <c r="J520" t="s">
        <v>219</v>
      </c>
      <c r="K520" s="14">
        <v>45177.53125</v>
      </c>
      <c r="L520" s="14">
        <v>45176.685416666704</v>
      </c>
      <c r="M520" s="15" t="s">
        <v>220</v>
      </c>
      <c r="N520" s="15" t="s">
        <v>220</v>
      </c>
      <c r="O520" s="15" t="s">
        <v>220</v>
      </c>
      <c r="P520" s="15" t="s">
        <v>334</v>
      </c>
      <c r="Q520" s="15" t="s">
        <v>219</v>
      </c>
      <c r="R520" s="15" t="s">
        <v>219</v>
      </c>
      <c r="S520" s="15" t="s">
        <v>964</v>
      </c>
      <c r="T520" s="15" t="s">
        <v>221</v>
      </c>
      <c r="U520" s="15" t="s">
        <v>219</v>
      </c>
      <c r="V520" t="s">
        <v>309</v>
      </c>
      <c r="W520" t="s">
        <v>225</v>
      </c>
      <c r="X520" t="s">
        <v>309</v>
      </c>
      <c r="Y520" t="s">
        <v>225</v>
      </c>
      <c r="Z520" t="s">
        <v>226</v>
      </c>
      <c r="AA520" t="s">
        <v>219</v>
      </c>
      <c r="AB520" t="s">
        <v>226</v>
      </c>
      <c r="AC520" t="s">
        <v>219</v>
      </c>
      <c r="AD520" s="12" t="s">
        <v>1297</v>
      </c>
      <c r="AE520" t="s">
        <v>227</v>
      </c>
      <c r="AF520" s="12" t="s">
        <v>1297</v>
      </c>
      <c r="AG520" t="s">
        <v>1703</v>
      </c>
      <c r="AH520" t="s">
        <v>228</v>
      </c>
      <c r="AI520" s="12" t="s">
        <v>1297</v>
      </c>
      <c r="AJ520" s="12" t="s">
        <v>1297</v>
      </c>
      <c r="AK520" s="12" t="s">
        <v>1297</v>
      </c>
      <c r="AL520" s="12" t="s">
        <v>1297</v>
      </c>
      <c r="AM520" s="12" t="s">
        <v>1297</v>
      </c>
      <c r="AN520" t="s">
        <v>219</v>
      </c>
      <c r="AO520" t="s">
        <v>219</v>
      </c>
      <c r="AP520" t="s">
        <v>229</v>
      </c>
      <c r="AQ520" t="s">
        <v>230</v>
      </c>
      <c r="AR520" t="s">
        <v>273</v>
      </c>
      <c r="AS520" t="s">
        <v>352</v>
      </c>
      <c r="AT520" t="s">
        <v>220</v>
      </c>
      <c r="AU520" t="s">
        <v>233</v>
      </c>
      <c r="AV520" t="s">
        <v>2209</v>
      </c>
      <c r="AW520" t="s">
        <v>219</v>
      </c>
      <c r="AX520" t="s">
        <v>1703</v>
      </c>
      <c r="AY520" t="s">
        <v>219</v>
      </c>
      <c r="AZ520" t="s">
        <v>219</v>
      </c>
      <c r="BA520" t="s">
        <v>219</v>
      </c>
      <c r="BB520" t="s">
        <v>219</v>
      </c>
      <c r="BC520" t="s">
        <v>234</v>
      </c>
      <c r="BD520" s="12" t="s">
        <v>1297</v>
      </c>
      <c r="BE520" t="s">
        <v>267</v>
      </c>
      <c r="BF520" t="s">
        <v>1297</v>
      </c>
      <c r="BG520" t="s">
        <v>1297</v>
      </c>
      <c r="BH520" t="s">
        <v>275</v>
      </c>
      <c r="BI520" t="s">
        <v>349</v>
      </c>
      <c r="BJ520" t="s">
        <v>353</v>
      </c>
      <c r="BK520" t="s">
        <v>1297</v>
      </c>
      <c r="BL520" t="s">
        <v>229</v>
      </c>
      <c r="BM520" t="s">
        <v>219</v>
      </c>
      <c r="BN520" t="s">
        <v>597</v>
      </c>
      <c r="BO520" t="s">
        <v>219</v>
      </c>
      <c r="BP520" t="s">
        <v>219</v>
      </c>
      <c r="BQ520" t="s">
        <v>1297</v>
      </c>
      <c r="BR520" t="s">
        <v>240</v>
      </c>
      <c r="BS520" t="s">
        <v>1703</v>
      </c>
      <c r="BT520" t="s">
        <v>1703</v>
      </c>
      <c r="BU520" t="s">
        <v>219</v>
      </c>
      <c r="BV520" t="s">
        <v>241</v>
      </c>
      <c r="BW520" t="s">
        <v>220</v>
      </c>
      <c r="BX520" t="s">
        <v>219</v>
      </c>
      <c r="BY520">
        <v>800961762345</v>
      </c>
      <c r="BZ520" t="s">
        <v>242</v>
      </c>
      <c r="CA520" t="s">
        <v>1703</v>
      </c>
      <c r="CB520" s="14">
        <v>45179.246162766198</v>
      </c>
      <c r="CC520" t="s">
        <v>1703</v>
      </c>
      <c r="CD520" t="s">
        <v>1703</v>
      </c>
      <c r="CE520">
        <f>IFERROR(VLOOKUP(Table2[[#This Row],[Overall Rep Satisfaction]],$CS$2:$CV$21,2,FALSE),"")</f>
        <v>1</v>
      </c>
      <c r="CF520">
        <f>IFERROR(VLOOKUP(Table2[[#This Row],[Overall Rep Satisfaction]],$CS$2:$CV$21,3,FALSE),"")</f>
        <v>0</v>
      </c>
      <c r="CG520">
        <f>IFERROR(VLOOKUP(Table2[[#This Row],[Overall Rep Satisfaction]],$CS$2:$CV$21,4,FALSE),"")</f>
        <v>0</v>
      </c>
      <c r="CH520">
        <f>IFERROR(SUM(Table2[[#This Row],[Promoter]:[Detractor]],),"")</f>
        <v>1</v>
      </c>
      <c r="CI520" t="str">
        <f>TEXT(MONTH(Table2[[#This Row],[Survey Date]]),"##")&amp;" - "&amp;TEXT(Table2[[#This Row],[Survey Date]],"MMMM")</f>
        <v>9 - September</v>
      </c>
      <c r="CJ520" t="str">
        <f>TEXT(Table2[[#This Row],[Survey Date]],"DD-MMMM")</f>
        <v>08-September</v>
      </c>
      <c r="CK520" t="str">
        <f>"WK "&amp;WEEKNUM(Table2[[#This Row],[Survey Date]],1)</f>
        <v>WK 36</v>
      </c>
      <c r="CL520" t="str">
        <f>VLOOKUP(Table2[[#This Row],[ATTUID]],Roster!C:F,4,FALSE)</f>
        <v>Super 9</v>
      </c>
      <c r="CM520" t="str">
        <f>VLOOKUP(Table2[[#This Row],[ATTUID]],Roster!C:J,8,FALSE)</f>
        <v>agent 22</v>
      </c>
      <c r="CN520" t="str">
        <f>VLOOKUP(Table2[[#This Row],[ATTUID]],Roster!C:X,22,FALSE)</f>
        <v>Wave 16</v>
      </c>
      <c r="CO520">
        <f>IF(Table2[[#This Row],[Request Resolved]]="Yes",1,0)</f>
        <v>1</v>
      </c>
      <c r="CP520">
        <f>IF(Table2[[#This Row],[Request Resolved]]="No",1,0)</f>
        <v>0</v>
      </c>
    </row>
    <row r="521" spans="1:94" x14ac:dyDescent="0.25">
      <c r="A521" s="35">
        <v>677206</v>
      </c>
      <c r="B521" s="12" t="s">
        <v>1297</v>
      </c>
      <c r="C521" s="12" t="s">
        <v>1297</v>
      </c>
      <c r="D521" s="12" t="s">
        <v>1297</v>
      </c>
      <c r="E521" t="s">
        <v>1225</v>
      </c>
      <c r="F521" t="s">
        <v>1392</v>
      </c>
      <c r="G521" s="35">
        <v>671870</v>
      </c>
      <c r="H521" t="s">
        <v>219</v>
      </c>
      <c r="I521" s="35">
        <v>865133</v>
      </c>
      <c r="J521" t="s">
        <v>219</v>
      </c>
      <c r="K521" s="14">
        <v>45177.534722222197</v>
      </c>
      <c r="L521" s="14">
        <v>45176.436111111099</v>
      </c>
      <c r="M521" s="15" t="s">
        <v>220</v>
      </c>
      <c r="N521" s="15" t="s">
        <v>229</v>
      </c>
      <c r="O521" s="15" t="s">
        <v>220</v>
      </c>
      <c r="P521" s="15" t="s">
        <v>965</v>
      </c>
      <c r="Q521" s="15" t="s">
        <v>966</v>
      </c>
      <c r="R521" s="15" t="s">
        <v>229</v>
      </c>
      <c r="S521" s="15" t="s">
        <v>221</v>
      </c>
      <c r="T521" s="15" t="s">
        <v>316</v>
      </c>
      <c r="U521" s="15" t="s">
        <v>219</v>
      </c>
      <c r="V521" t="s">
        <v>224</v>
      </c>
      <c r="W521" t="s">
        <v>254</v>
      </c>
      <c r="X521" t="s">
        <v>224</v>
      </c>
      <c r="Y521" t="s">
        <v>254</v>
      </c>
      <c r="Z521" t="s">
        <v>317</v>
      </c>
      <c r="AA521" t="s">
        <v>219</v>
      </c>
      <c r="AB521" t="s">
        <v>317</v>
      </c>
      <c r="AC521" t="s">
        <v>219</v>
      </c>
      <c r="AD521" s="12" t="s">
        <v>1297</v>
      </c>
      <c r="AE521" t="s">
        <v>227</v>
      </c>
      <c r="AF521" s="12" t="s">
        <v>1297</v>
      </c>
      <c r="AG521" t="s">
        <v>1703</v>
      </c>
      <c r="AH521" t="s">
        <v>228</v>
      </c>
      <c r="AI521" s="12" t="s">
        <v>1297</v>
      </c>
      <c r="AJ521" s="12" t="s">
        <v>1297</v>
      </c>
      <c r="AK521" s="12" t="s">
        <v>1297</v>
      </c>
      <c r="AL521" s="12" t="s">
        <v>1297</v>
      </c>
      <c r="AM521" s="12" t="s">
        <v>1297</v>
      </c>
      <c r="AN521" t="s">
        <v>219</v>
      </c>
      <c r="AO521" t="s">
        <v>219</v>
      </c>
      <c r="AP521" t="s">
        <v>229</v>
      </c>
      <c r="AQ521" t="s">
        <v>230</v>
      </c>
      <c r="AR521" t="s">
        <v>231</v>
      </c>
      <c r="AS521" t="s">
        <v>258</v>
      </c>
      <c r="AT521" t="s">
        <v>220</v>
      </c>
      <c r="AU521" t="s">
        <v>233</v>
      </c>
      <c r="AV521" t="s">
        <v>2210</v>
      </c>
      <c r="AW521" t="s">
        <v>219</v>
      </c>
      <c r="AX521" t="s">
        <v>1703</v>
      </c>
      <c r="AY521" t="s">
        <v>219</v>
      </c>
      <c r="AZ521" t="s">
        <v>219</v>
      </c>
      <c r="BA521" t="s">
        <v>219</v>
      </c>
      <c r="BB521" t="s">
        <v>219</v>
      </c>
      <c r="BC521" t="s">
        <v>234</v>
      </c>
      <c r="BD521" s="12" t="s">
        <v>1297</v>
      </c>
      <c r="BE521" t="s">
        <v>267</v>
      </c>
      <c r="BF521" t="s">
        <v>1297</v>
      </c>
      <c r="BG521" t="s">
        <v>1297</v>
      </c>
      <c r="BH521" t="s">
        <v>236</v>
      </c>
      <c r="BI521" t="s">
        <v>372</v>
      </c>
      <c r="BJ521" t="s">
        <v>261</v>
      </c>
      <c r="BK521" t="s">
        <v>1297</v>
      </c>
      <c r="BL521" t="s">
        <v>229</v>
      </c>
      <c r="BM521" t="s">
        <v>219</v>
      </c>
      <c r="BN521" t="s">
        <v>239</v>
      </c>
      <c r="BO521" t="s">
        <v>219</v>
      </c>
      <c r="BP521" t="s">
        <v>219</v>
      </c>
      <c r="BQ521" t="s">
        <v>1297</v>
      </c>
      <c r="BR521" t="s">
        <v>279</v>
      </c>
      <c r="BS521" t="s">
        <v>1703</v>
      </c>
      <c r="BT521" t="s">
        <v>1703</v>
      </c>
      <c r="BU521" t="s">
        <v>219</v>
      </c>
      <c r="BV521" t="s">
        <v>241</v>
      </c>
      <c r="BW521" t="s">
        <v>220</v>
      </c>
      <c r="BX521" t="s">
        <v>219</v>
      </c>
      <c r="BY521" t="s">
        <v>219</v>
      </c>
      <c r="BZ521" t="s">
        <v>242</v>
      </c>
      <c r="CA521" t="s">
        <v>1703</v>
      </c>
      <c r="CB521" s="14">
        <v>45178.247037847199</v>
      </c>
      <c r="CC521" t="s">
        <v>1703</v>
      </c>
      <c r="CD521" t="s">
        <v>1703</v>
      </c>
      <c r="CE521">
        <f>IFERROR(VLOOKUP(Table2[[#This Row],[Overall Rep Satisfaction]],$CS$2:$CV$21,2,FALSE),"")</f>
        <v>0</v>
      </c>
      <c r="CF521">
        <f>IFERROR(VLOOKUP(Table2[[#This Row],[Overall Rep Satisfaction]],$CS$2:$CV$21,3,FALSE),"")</f>
        <v>0</v>
      </c>
      <c r="CG521">
        <f>IFERROR(VLOOKUP(Table2[[#This Row],[Overall Rep Satisfaction]],$CS$2:$CV$21,4,FALSE),"")</f>
        <v>1</v>
      </c>
      <c r="CH521">
        <f>IFERROR(SUM(Table2[[#This Row],[Promoter]:[Detractor]],),"")</f>
        <v>1</v>
      </c>
      <c r="CI521" t="str">
        <f>TEXT(MONTH(Table2[[#This Row],[Survey Date]]),"##")&amp;" - "&amp;TEXT(Table2[[#This Row],[Survey Date]],"MMMM")</f>
        <v>9 - September</v>
      </c>
      <c r="CJ521" t="str">
        <f>TEXT(Table2[[#This Row],[Survey Date]],"DD-MMMM")</f>
        <v>08-September</v>
      </c>
      <c r="CK521" t="str">
        <f>"WK "&amp;WEEKNUM(Table2[[#This Row],[Survey Date]],1)</f>
        <v>WK 36</v>
      </c>
      <c r="CL521" t="str">
        <f>VLOOKUP(Table2[[#This Row],[ATTUID]],Roster!C:F,4,FALSE)</f>
        <v>Super 7</v>
      </c>
      <c r="CM521" t="str">
        <f>VLOOKUP(Table2[[#This Row],[ATTUID]],Roster!C:J,8,FALSE)</f>
        <v>agent 95</v>
      </c>
      <c r="CN521" t="str">
        <f>VLOOKUP(Table2[[#This Row],[ATTUID]],Roster!C:X,22,FALSE)</f>
        <v>Wave 28</v>
      </c>
      <c r="CO521">
        <f>IF(Table2[[#This Row],[Request Resolved]]="Yes",1,0)</f>
        <v>0</v>
      </c>
      <c r="CP521">
        <f>IF(Table2[[#This Row],[Request Resolved]]="No",1,0)</f>
        <v>1</v>
      </c>
    </row>
    <row r="522" spans="1:94" x14ac:dyDescent="0.25">
      <c r="A522" s="35">
        <v>280206</v>
      </c>
      <c r="B522" s="12" t="s">
        <v>1297</v>
      </c>
      <c r="C522" s="12" t="s">
        <v>1297</v>
      </c>
      <c r="D522" s="12" t="s">
        <v>1297</v>
      </c>
      <c r="E522" t="s">
        <v>1223</v>
      </c>
      <c r="F522" t="s">
        <v>1389</v>
      </c>
      <c r="G522" s="35">
        <v>141602</v>
      </c>
      <c r="H522" t="s">
        <v>219</v>
      </c>
      <c r="I522" s="35">
        <v>69265</v>
      </c>
      <c r="J522" t="s">
        <v>219</v>
      </c>
      <c r="K522" s="14">
        <v>45177.540972222203</v>
      </c>
      <c r="L522" s="14">
        <v>45176.502777777801</v>
      </c>
      <c r="M522" s="15" t="s">
        <v>220</v>
      </c>
      <c r="N522" s="15" t="s">
        <v>220</v>
      </c>
      <c r="O522" s="15" t="s">
        <v>220</v>
      </c>
      <c r="P522" s="15" t="s">
        <v>967</v>
      </c>
      <c r="Q522" s="15" t="s">
        <v>219</v>
      </c>
      <c r="R522" s="15" t="s">
        <v>219</v>
      </c>
      <c r="S522" s="15" t="s">
        <v>968</v>
      </c>
      <c r="T522" s="15" t="s">
        <v>219</v>
      </c>
      <c r="U522" s="15" t="s">
        <v>219</v>
      </c>
      <c r="V522" t="s">
        <v>265</v>
      </c>
      <c r="W522" t="s">
        <v>225</v>
      </c>
      <c r="X522" t="s">
        <v>265</v>
      </c>
      <c r="Y522" t="s">
        <v>225</v>
      </c>
      <c r="Z522" t="s">
        <v>219</v>
      </c>
      <c r="AA522" t="s">
        <v>219</v>
      </c>
      <c r="AB522" t="s">
        <v>219</v>
      </c>
      <c r="AC522" t="s">
        <v>219</v>
      </c>
      <c r="AD522" s="12" t="s">
        <v>1297</v>
      </c>
      <c r="AE522" t="s">
        <v>227</v>
      </c>
      <c r="AF522" s="12" t="s">
        <v>1297</v>
      </c>
      <c r="AG522" t="s">
        <v>1703</v>
      </c>
      <c r="AH522" t="s">
        <v>228</v>
      </c>
      <c r="AI522" s="12" t="s">
        <v>1297</v>
      </c>
      <c r="AJ522" s="12" t="s">
        <v>1297</v>
      </c>
      <c r="AK522" s="12" t="s">
        <v>1297</v>
      </c>
      <c r="AL522" s="12" t="s">
        <v>1297</v>
      </c>
      <c r="AM522" s="12" t="s">
        <v>1297</v>
      </c>
      <c r="AN522" t="s">
        <v>219</v>
      </c>
      <c r="AO522" t="s">
        <v>219</v>
      </c>
      <c r="AP522" t="s">
        <v>229</v>
      </c>
      <c r="AQ522" t="s">
        <v>230</v>
      </c>
      <c r="AR522" t="s">
        <v>247</v>
      </c>
      <c r="AS522" t="s">
        <v>593</v>
      </c>
      <c r="AT522" t="s">
        <v>220</v>
      </c>
      <c r="AU522" t="s">
        <v>233</v>
      </c>
      <c r="AV522" t="s">
        <v>2211</v>
      </c>
      <c r="AW522" t="s">
        <v>2368</v>
      </c>
      <c r="AX522" t="s">
        <v>1703</v>
      </c>
      <c r="AY522" t="s">
        <v>219</v>
      </c>
      <c r="AZ522" t="s">
        <v>219</v>
      </c>
      <c r="BA522" t="s">
        <v>219</v>
      </c>
      <c r="BB522" t="s">
        <v>219</v>
      </c>
      <c r="BC522" t="s">
        <v>234</v>
      </c>
      <c r="BD522" s="12" t="s">
        <v>1297</v>
      </c>
      <c r="BE522" t="s">
        <v>267</v>
      </c>
      <c r="BF522" t="s">
        <v>1297</v>
      </c>
      <c r="BG522" t="s">
        <v>1297</v>
      </c>
      <c r="BH522" t="s">
        <v>300</v>
      </c>
      <c r="BI522" t="s">
        <v>301</v>
      </c>
      <c r="BJ522" t="s">
        <v>560</v>
      </c>
      <c r="BK522" t="s">
        <v>1297</v>
      </c>
      <c r="BL522" t="s">
        <v>229</v>
      </c>
      <c r="BM522" t="s">
        <v>219</v>
      </c>
      <c r="BN522" t="s">
        <v>322</v>
      </c>
      <c r="BO522" t="s">
        <v>219</v>
      </c>
      <c r="BP522" t="s">
        <v>219</v>
      </c>
      <c r="BQ522" t="s">
        <v>1297</v>
      </c>
      <c r="BR522" t="s">
        <v>279</v>
      </c>
      <c r="BS522" t="s">
        <v>1703</v>
      </c>
      <c r="BT522" t="s">
        <v>1703</v>
      </c>
      <c r="BU522" t="s">
        <v>219</v>
      </c>
      <c r="BV522" t="s">
        <v>241</v>
      </c>
      <c r="BW522" t="s">
        <v>220</v>
      </c>
      <c r="BX522" t="s">
        <v>219</v>
      </c>
      <c r="BY522">
        <v>790387049344</v>
      </c>
      <c r="BZ522" t="s">
        <v>242</v>
      </c>
      <c r="CA522" t="s">
        <v>1703</v>
      </c>
      <c r="CB522" s="14">
        <v>45179.246162766198</v>
      </c>
      <c r="CC522" t="s">
        <v>1703</v>
      </c>
      <c r="CD522" t="s">
        <v>1703</v>
      </c>
      <c r="CE522">
        <f>IFERROR(VLOOKUP(Table2[[#This Row],[Overall Rep Satisfaction]],$CS$2:$CV$21,2,FALSE),"")</f>
        <v>1</v>
      </c>
      <c r="CF522">
        <f>IFERROR(VLOOKUP(Table2[[#This Row],[Overall Rep Satisfaction]],$CS$2:$CV$21,3,FALSE),"")</f>
        <v>0</v>
      </c>
      <c r="CG522">
        <f>IFERROR(VLOOKUP(Table2[[#This Row],[Overall Rep Satisfaction]],$CS$2:$CV$21,4,FALSE),"")</f>
        <v>0</v>
      </c>
      <c r="CH522">
        <f>IFERROR(SUM(Table2[[#This Row],[Promoter]:[Detractor]],),"")</f>
        <v>1</v>
      </c>
      <c r="CI522" t="str">
        <f>TEXT(MONTH(Table2[[#This Row],[Survey Date]]),"##")&amp;" - "&amp;TEXT(Table2[[#This Row],[Survey Date]],"MMMM")</f>
        <v>9 - September</v>
      </c>
      <c r="CJ522" t="str">
        <f>TEXT(Table2[[#This Row],[Survey Date]],"DD-MMMM")</f>
        <v>08-September</v>
      </c>
      <c r="CK522" t="str">
        <f>"WK "&amp;WEEKNUM(Table2[[#This Row],[Survey Date]],1)</f>
        <v>WK 36</v>
      </c>
      <c r="CL522" t="str">
        <f>VLOOKUP(Table2[[#This Row],[ATTUID]],Roster!C:F,4,FALSE)</f>
        <v>Super 7</v>
      </c>
      <c r="CM522" t="str">
        <f>VLOOKUP(Table2[[#This Row],[ATTUID]],Roster!C:J,8,FALSE)</f>
        <v>agent 92</v>
      </c>
      <c r="CN522" t="str">
        <f>VLOOKUP(Table2[[#This Row],[ATTUID]],Roster!C:X,22,FALSE)</f>
        <v>Wave 28</v>
      </c>
      <c r="CO522">
        <f>IF(Table2[[#This Row],[Request Resolved]]="Yes",1,0)</f>
        <v>0</v>
      </c>
      <c r="CP522">
        <f>IF(Table2[[#This Row],[Request Resolved]]="No",1,0)</f>
        <v>0</v>
      </c>
    </row>
    <row r="523" spans="1:94" x14ac:dyDescent="0.25">
      <c r="A523" s="35">
        <v>496206</v>
      </c>
      <c r="B523" s="12" t="s">
        <v>1297</v>
      </c>
      <c r="C523" s="12" t="s">
        <v>1297</v>
      </c>
      <c r="D523" s="12" t="s">
        <v>1297</v>
      </c>
      <c r="E523" t="s">
        <v>1265</v>
      </c>
      <c r="F523" t="s">
        <v>1436</v>
      </c>
      <c r="G523" s="35">
        <v>87831</v>
      </c>
      <c r="H523" t="s">
        <v>219</v>
      </c>
      <c r="I523" s="35">
        <v>81436</v>
      </c>
      <c r="J523" t="s">
        <v>219</v>
      </c>
      <c r="K523" s="14">
        <v>45177.543055555601</v>
      </c>
      <c r="L523" s="14">
        <v>45176.682638888902</v>
      </c>
      <c r="M523" s="15" t="s">
        <v>220</v>
      </c>
      <c r="N523" s="15" t="s">
        <v>229</v>
      </c>
      <c r="O523" s="15" t="s">
        <v>220</v>
      </c>
      <c r="P523" s="15" t="s">
        <v>291</v>
      </c>
      <c r="Q523" s="15" t="s">
        <v>219</v>
      </c>
      <c r="R523" s="15" t="s">
        <v>219</v>
      </c>
      <c r="S523" s="15" t="s">
        <v>316</v>
      </c>
      <c r="T523" s="15" t="s">
        <v>316</v>
      </c>
      <c r="U523" s="15" t="s">
        <v>219</v>
      </c>
      <c r="V523" t="s">
        <v>293</v>
      </c>
      <c r="W523" t="s">
        <v>263</v>
      </c>
      <c r="X523" t="s">
        <v>293</v>
      </c>
      <c r="Y523" t="s">
        <v>263</v>
      </c>
      <c r="Z523" t="s">
        <v>317</v>
      </c>
      <c r="AA523" t="s">
        <v>219</v>
      </c>
      <c r="AB523" t="s">
        <v>317</v>
      </c>
      <c r="AC523" t="s">
        <v>219</v>
      </c>
      <c r="AD523" s="12" t="s">
        <v>1297</v>
      </c>
      <c r="AE523" t="s">
        <v>227</v>
      </c>
      <c r="AF523" s="12" t="s">
        <v>1297</v>
      </c>
      <c r="AG523" t="s">
        <v>1703</v>
      </c>
      <c r="AH523" t="s">
        <v>228</v>
      </c>
      <c r="AI523" s="12" t="s">
        <v>1297</v>
      </c>
      <c r="AJ523" s="12" t="s">
        <v>1297</v>
      </c>
      <c r="AK523" s="12" t="s">
        <v>1297</v>
      </c>
      <c r="AL523" s="12" t="s">
        <v>1297</v>
      </c>
      <c r="AM523" s="12" t="s">
        <v>1297</v>
      </c>
      <c r="AN523" t="s">
        <v>219</v>
      </c>
      <c r="AO523" t="s">
        <v>219</v>
      </c>
      <c r="AP523" t="s">
        <v>229</v>
      </c>
      <c r="AQ523" t="s">
        <v>230</v>
      </c>
      <c r="AR523" t="s">
        <v>420</v>
      </c>
      <c r="AS523" t="s">
        <v>421</v>
      </c>
      <c r="AT523" t="s">
        <v>220</v>
      </c>
      <c r="AU523" t="s">
        <v>233</v>
      </c>
      <c r="AV523" t="s">
        <v>2212</v>
      </c>
      <c r="AW523" t="s">
        <v>219</v>
      </c>
      <c r="AX523" t="s">
        <v>1703</v>
      </c>
      <c r="AY523" t="s">
        <v>219</v>
      </c>
      <c r="AZ523" t="s">
        <v>219</v>
      </c>
      <c r="BA523" t="s">
        <v>219</v>
      </c>
      <c r="BB523" t="s">
        <v>219</v>
      </c>
      <c r="BC523" t="s">
        <v>234</v>
      </c>
      <c r="BD523" s="12" t="s">
        <v>1297</v>
      </c>
      <c r="BE523" t="s">
        <v>267</v>
      </c>
      <c r="BF523" t="s">
        <v>1297</v>
      </c>
      <c r="BG523" t="s">
        <v>1297</v>
      </c>
      <c r="BH523" t="s">
        <v>236</v>
      </c>
      <c r="BI523" t="s">
        <v>328</v>
      </c>
      <c r="BJ523" t="s">
        <v>437</v>
      </c>
      <c r="BK523" t="s">
        <v>1297</v>
      </c>
      <c r="BL523" t="s">
        <v>229</v>
      </c>
      <c r="BM523" t="s">
        <v>219</v>
      </c>
      <c r="BN523" t="s">
        <v>467</v>
      </c>
      <c r="BO523" t="s">
        <v>219</v>
      </c>
      <c r="BP523" t="s">
        <v>219</v>
      </c>
      <c r="BQ523" t="s">
        <v>1297</v>
      </c>
      <c r="BR523" t="s">
        <v>253</v>
      </c>
      <c r="BS523" t="s">
        <v>1703</v>
      </c>
      <c r="BT523" t="s">
        <v>1703</v>
      </c>
      <c r="BU523" t="s">
        <v>219</v>
      </c>
      <c r="BV523" t="s">
        <v>241</v>
      </c>
      <c r="BW523" t="s">
        <v>220</v>
      </c>
      <c r="BX523" t="s">
        <v>219</v>
      </c>
      <c r="BY523">
        <v>790617959201</v>
      </c>
      <c r="BZ523" t="s">
        <v>242</v>
      </c>
      <c r="CA523" t="s">
        <v>1703</v>
      </c>
      <c r="CB523" s="14">
        <v>45179.246162766198</v>
      </c>
      <c r="CC523" t="s">
        <v>1703</v>
      </c>
      <c r="CD523" t="s">
        <v>1703</v>
      </c>
      <c r="CE523">
        <f>IFERROR(VLOOKUP(Table2[[#This Row],[Overall Rep Satisfaction]],$CS$2:$CV$21,2,FALSE),"")</f>
        <v>0</v>
      </c>
      <c r="CF523">
        <f>IFERROR(VLOOKUP(Table2[[#This Row],[Overall Rep Satisfaction]],$CS$2:$CV$21,3,FALSE),"")</f>
        <v>0</v>
      </c>
      <c r="CG523">
        <f>IFERROR(VLOOKUP(Table2[[#This Row],[Overall Rep Satisfaction]],$CS$2:$CV$21,4,FALSE),"")</f>
        <v>1</v>
      </c>
      <c r="CH523">
        <f>IFERROR(SUM(Table2[[#This Row],[Promoter]:[Detractor]],),"")</f>
        <v>1</v>
      </c>
      <c r="CI523" t="str">
        <f>TEXT(MONTH(Table2[[#This Row],[Survey Date]]),"##")&amp;" - "&amp;TEXT(Table2[[#This Row],[Survey Date]],"MMMM")</f>
        <v>9 - September</v>
      </c>
      <c r="CJ523" t="str">
        <f>TEXT(Table2[[#This Row],[Survey Date]],"DD-MMMM")</f>
        <v>08-September</v>
      </c>
      <c r="CK523" t="str">
        <f>"WK "&amp;WEEKNUM(Table2[[#This Row],[Survey Date]],1)</f>
        <v>WK 36</v>
      </c>
      <c r="CL523" t="str">
        <f>VLOOKUP(Table2[[#This Row],[ATTUID]],Roster!C:F,4,FALSE)</f>
        <v>Super 7</v>
      </c>
      <c r="CM523" t="str">
        <f>VLOOKUP(Table2[[#This Row],[ATTUID]],Roster!C:J,8,FALSE)</f>
        <v>agent 139</v>
      </c>
      <c r="CN523" t="str">
        <f>VLOOKUP(Table2[[#This Row],[ATTUID]],Roster!C:X,22,FALSE)</f>
        <v>Wave 31</v>
      </c>
      <c r="CO523">
        <f>IF(Table2[[#This Row],[Request Resolved]]="Yes",1,0)</f>
        <v>0</v>
      </c>
      <c r="CP523">
        <f>IF(Table2[[#This Row],[Request Resolved]]="No",1,0)</f>
        <v>1</v>
      </c>
    </row>
    <row r="524" spans="1:94" x14ac:dyDescent="0.25">
      <c r="A524" s="35">
        <v>850206</v>
      </c>
      <c r="B524" s="12" t="s">
        <v>1297</v>
      </c>
      <c r="C524" s="12" t="s">
        <v>1297</v>
      </c>
      <c r="D524" s="12" t="s">
        <v>1297</v>
      </c>
      <c r="E524" t="s">
        <v>1234</v>
      </c>
      <c r="F524" t="s">
        <v>1403</v>
      </c>
      <c r="G524" s="35">
        <v>968715</v>
      </c>
      <c r="H524" t="s">
        <v>219</v>
      </c>
      <c r="I524" s="35">
        <v>736188</v>
      </c>
      <c r="J524" t="s">
        <v>219</v>
      </c>
      <c r="K524" s="14">
        <v>45177.573611111096</v>
      </c>
      <c r="L524" s="14">
        <v>45176.710416666698</v>
      </c>
      <c r="M524" s="15" t="s">
        <v>220</v>
      </c>
      <c r="N524" s="15" t="s">
        <v>220</v>
      </c>
      <c r="O524" s="15" t="s">
        <v>220</v>
      </c>
      <c r="P524" s="15" t="s">
        <v>255</v>
      </c>
      <c r="Q524" s="15" t="s">
        <v>969</v>
      </c>
      <c r="R524" s="15" t="s">
        <v>219</v>
      </c>
      <c r="S524" s="15" t="s">
        <v>291</v>
      </c>
      <c r="T524" s="15" t="s">
        <v>326</v>
      </c>
      <c r="U524" s="15" t="s">
        <v>219</v>
      </c>
      <c r="V524" t="s">
        <v>257</v>
      </c>
      <c r="W524" t="s">
        <v>293</v>
      </c>
      <c r="X524" t="s">
        <v>257</v>
      </c>
      <c r="Y524" t="s">
        <v>293</v>
      </c>
      <c r="Z524" t="s">
        <v>226</v>
      </c>
      <c r="AA524" t="s">
        <v>219</v>
      </c>
      <c r="AB524" t="s">
        <v>226</v>
      </c>
      <c r="AC524" t="s">
        <v>219</v>
      </c>
      <c r="AD524" s="12" t="s">
        <v>1297</v>
      </c>
      <c r="AE524" t="s">
        <v>227</v>
      </c>
      <c r="AF524" s="12" t="s">
        <v>1297</v>
      </c>
      <c r="AG524" t="s">
        <v>1703</v>
      </c>
      <c r="AH524" t="s">
        <v>228</v>
      </c>
      <c r="AI524" s="12" t="s">
        <v>1297</v>
      </c>
      <c r="AJ524" s="12" t="s">
        <v>1297</v>
      </c>
      <c r="AK524" s="12" t="s">
        <v>1297</v>
      </c>
      <c r="AL524" s="12" t="s">
        <v>1297</v>
      </c>
      <c r="AM524" s="12" t="s">
        <v>1297</v>
      </c>
      <c r="AN524" t="s">
        <v>219</v>
      </c>
      <c r="AO524" t="s">
        <v>219</v>
      </c>
      <c r="AP524" t="s">
        <v>229</v>
      </c>
      <c r="AQ524" t="s">
        <v>230</v>
      </c>
      <c r="AR524" t="s">
        <v>281</v>
      </c>
      <c r="AS524" t="s">
        <v>538</v>
      </c>
      <c r="AT524" t="s">
        <v>220</v>
      </c>
      <c r="AU524" t="s">
        <v>233</v>
      </c>
      <c r="AV524" t="s">
        <v>2213</v>
      </c>
      <c r="AW524" t="s">
        <v>2368</v>
      </c>
      <c r="AX524" t="s">
        <v>1703</v>
      </c>
      <c r="AY524" t="s">
        <v>219</v>
      </c>
      <c r="AZ524" t="s">
        <v>219</v>
      </c>
      <c r="BA524" t="s">
        <v>219</v>
      </c>
      <c r="BB524" t="s">
        <v>219</v>
      </c>
      <c r="BC524" t="s">
        <v>234</v>
      </c>
      <c r="BD524" s="12" t="s">
        <v>1297</v>
      </c>
      <c r="BE524" t="s">
        <v>304</v>
      </c>
      <c r="BF524" t="s">
        <v>1297</v>
      </c>
      <c r="BG524" t="s">
        <v>1297</v>
      </c>
      <c r="BH524" t="s">
        <v>260</v>
      </c>
      <c r="BI524" t="s">
        <v>375</v>
      </c>
      <c r="BJ524" t="s">
        <v>302</v>
      </c>
      <c r="BK524" t="s">
        <v>1297</v>
      </c>
      <c r="BL524" t="s">
        <v>229</v>
      </c>
      <c r="BM524" t="s">
        <v>219</v>
      </c>
      <c r="BN524" t="s">
        <v>377</v>
      </c>
      <c r="BO524" t="s">
        <v>219</v>
      </c>
      <c r="BP524" t="s">
        <v>219</v>
      </c>
      <c r="BQ524" t="s">
        <v>1297</v>
      </c>
      <c r="BR524" t="s">
        <v>320</v>
      </c>
      <c r="BS524" t="s">
        <v>1703</v>
      </c>
      <c r="BT524" t="s">
        <v>1703</v>
      </c>
      <c r="BU524" t="s">
        <v>219</v>
      </c>
      <c r="BV524" t="s">
        <v>241</v>
      </c>
      <c r="BW524" t="s">
        <v>220</v>
      </c>
      <c r="BX524" t="s">
        <v>219</v>
      </c>
      <c r="BY524">
        <v>801132162656</v>
      </c>
      <c r="BZ524" t="s">
        <v>242</v>
      </c>
      <c r="CA524" t="s">
        <v>1703</v>
      </c>
      <c r="CB524" s="14">
        <v>45178.247037847199</v>
      </c>
      <c r="CC524" t="s">
        <v>1703</v>
      </c>
      <c r="CD524" t="s">
        <v>1703</v>
      </c>
      <c r="CE524">
        <f>IFERROR(VLOOKUP(Table2[[#This Row],[Overall Rep Satisfaction]],$CS$2:$CV$21,2,FALSE),"")</f>
        <v>1</v>
      </c>
      <c r="CF524">
        <f>IFERROR(VLOOKUP(Table2[[#This Row],[Overall Rep Satisfaction]],$CS$2:$CV$21,3,FALSE),"")</f>
        <v>0</v>
      </c>
      <c r="CG524">
        <f>IFERROR(VLOOKUP(Table2[[#This Row],[Overall Rep Satisfaction]],$CS$2:$CV$21,4,FALSE),"")</f>
        <v>0</v>
      </c>
      <c r="CH524">
        <f>IFERROR(SUM(Table2[[#This Row],[Promoter]:[Detractor]],),"")</f>
        <v>1</v>
      </c>
      <c r="CI524" t="str">
        <f>TEXT(MONTH(Table2[[#This Row],[Survey Date]]),"##")&amp;" - "&amp;TEXT(Table2[[#This Row],[Survey Date]],"MMMM")</f>
        <v>9 - September</v>
      </c>
      <c r="CJ524" t="str">
        <f>TEXT(Table2[[#This Row],[Survey Date]],"DD-MMMM")</f>
        <v>08-September</v>
      </c>
      <c r="CK524" t="str">
        <f>"WK "&amp;WEEKNUM(Table2[[#This Row],[Survey Date]],1)</f>
        <v>WK 36</v>
      </c>
      <c r="CL524" t="str">
        <f>VLOOKUP(Table2[[#This Row],[ATTUID]],Roster!C:F,4,FALSE)</f>
        <v>Super 6</v>
      </c>
      <c r="CM524" t="str">
        <f>VLOOKUP(Table2[[#This Row],[ATTUID]],Roster!C:J,8,FALSE)</f>
        <v>agent 106</v>
      </c>
      <c r="CN524" t="str">
        <f>VLOOKUP(Table2[[#This Row],[ATTUID]],Roster!C:X,22,FALSE)</f>
        <v>Wave 29</v>
      </c>
      <c r="CO524">
        <f>IF(Table2[[#This Row],[Request Resolved]]="Yes",1,0)</f>
        <v>1</v>
      </c>
      <c r="CP524">
        <f>IF(Table2[[#This Row],[Request Resolved]]="No",1,0)</f>
        <v>0</v>
      </c>
    </row>
    <row r="525" spans="1:94" x14ac:dyDescent="0.25">
      <c r="A525" s="35">
        <v>883206</v>
      </c>
      <c r="B525" s="12" t="s">
        <v>1297</v>
      </c>
      <c r="C525" s="12" t="s">
        <v>1297</v>
      </c>
      <c r="D525" s="12" t="s">
        <v>1297</v>
      </c>
      <c r="E525" t="s">
        <v>1170</v>
      </c>
      <c r="F525" t="s">
        <v>1335</v>
      </c>
      <c r="G525" s="35">
        <v>60307</v>
      </c>
      <c r="H525" t="s">
        <v>219</v>
      </c>
      <c r="I525" s="35">
        <v>319265</v>
      </c>
      <c r="J525" t="s">
        <v>219</v>
      </c>
      <c r="K525" s="14">
        <v>45177.574999999997</v>
      </c>
      <c r="L525" s="14">
        <v>45176.699305555601</v>
      </c>
      <c r="M525" s="15" t="s">
        <v>220</v>
      </c>
      <c r="N525" s="15" t="s">
        <v>220</v>
      </c>
      <c r="O525" s="15" t="s">
        <v>220</v>
      </c>
      <c r="P525" s="15" t="s">
        <v>291</v>
      </c>
      <c r="Q525" s="15" t="s">
        <v>970</v>
      </c>
      <c r="R525" s="15" t="s">
        <v>219</v>
      </c>
      <c r="S525" s="15" t="s">
        <v>223</v>
      </c>
      <c r="T525" s="15" t="s">
        <v>221</v>
      </c>
      <c r="U525" s="15" t="s">
        <v>219</v>
      </c>
      <c r="V525" t="s">
        <v>293</v>
      </c>
      <c r="W525" t="s">
        <v>225</v>
      </c>
      <c r="X525" t="s">
        <v>293</v>
      </c>
      <c r="Y525" t="s">
        <v>225</v>
      </c>
      <c r="Z525" t="s">
        <v>226</v>
      </c>
      <c r="AA525" t="s">
        <v>219</v>
      </c>
      <c r="AB525" t="s">
        <v>226</v>
      </c>
      <c r="AC525" t="s">
        <v>219</v>
      </c>
      <c r="AD525" s="12" t="s">
        <v>1297</v>
      </c>
      <c r="AE525" t="s">
        <v>227</v>
      </c>
      <c r="AF525" s="12" t="s">
        <v>1297</v>
      </c>
      <c r="AG525" t="s">
        <v>1703</v>
      </c>
      <c r="AH525" t="s">
        <v>228</v>
      </c>
      <c r="AI525" s="12" t="s">
        <v>1297</v>
      </c>
      <c r="AJ525" s="12" t="s">
        <v>1297</v>
      </c>
      <c r="AK525" s="12" t="s">
        <v>1297</v>
      </c>
      <c r="AL525" s="12" t="s">
        <v>1297</v>
      </c>
      <c r="AM525" s="12" t="s">
        <v>1297</v>
      </c>
      <c r="AN525" t="s">
        <v>219</v>
      </c>
      <c r="AO525" t="s">
        <v>219</v>
      </c>
      <c r="AP525" t="s">
        <v>229</v>
      </c>
      <c r="AQ525" t="s">
        <v>230</v>
      </c>
      <c r="AR525" t="s">
        <v>247</v>
      </c>
      <c r="AS525" t="s">
        <v>659</v>
      </c>
      <c r="AT525" t="s">
        <v>220</v>
      </c>
      <c r="AU525" t="s">
        <v>233</v>
      </c>
      <c r="AV525" t="s">
        <v>2214</v>
      </c>
      <c r="AW525" t="s">
        <v>219</v>
      </c>
      <c r="AX525" t="s">
        <v>1703</v>
      </c>
      <c r="AY525" t="s">
        <v>219</v>
      </c>
      <c r="AZ525" t="s">
        <v>219</v>
      </c>
      <c r="BA525" t="s">
        <v>219</v>
      </c>
      <c r="BB525" t="s">
        <v>219</v>
      </c>
      <c r="BC525" t="s">
        <v>234</v>
      </c>
      <c r="BD525" s="12" t="s">
        <v>1297</v>
      </c>
      <c r="BE525" t="s">
        <v>476</v>
      </c>
      <c r="BF525" t="s">
        <v>1297</v>
      </c>
      <c r="BG525" t="s">
        <v>1297</v>
      </c>
      <c r="BH525" t="s">
        <v>300</v>
      </c>
      <c r="BI525" t="s">
        <v>301</v>
      </c>
      <c r="BJ525" t="s">
        <v>560</v>
      </c>
      <c r="BK525" t="s">
        <v>1297</v>
      </c>
      <c r="BL525" t="s">
        <v>229</v>
      </c>
      <c r="BM525" t="s">
        <v>219</v>
      </c>
      <c r="BN525" t="s">
        <v>829</v>
      </c>
      <c r="BO525" t="s">
        <v>219</v>
      </c>
      <c r="BP525" t="s">
        <v>219</v>
      </c>
      <c r="BQ525" t="s">
        <v>1297</v>
      </c>
      <c r="BR525" t="s">
        <v>632</v>
      </c>
      <c r="BS525" t="s">
        <v>1703</v>
      </c>
      <c r="BT525" t="s">
        <v>1703</v>
      </c>
      <c r="BU525" t="s">
        <v>219</v>
      </c>
      <c r="BV525" t="s">
        <v>241</v>
      </c>
      <c r="BW525" t="s">
        <v>220</v>
      </c>
      <c r="BX525" t="s">
        <v>219</v>
      </c>
      <c r="BY525">
        <v>801158855793</v>
      </c>
      <c r="BZ525" t="s">
        <v>242</v>
      </c>
      <c r="CA525" t="s">
        <v>1703</v>
      </c>
      <c r="CB525" s="14">
        <v>45178.247037847199</v>
      </c>
      <c r="CC525" t="s">
        <v>1703</v>
      </c>
      <c r="CD525" t="s">
        <v>1703</v>
      </c>
      <c r="CE525">
        <f>IFERROR(VLOOKUP(Table2[[#This Row],[Overall Rep Satisfaction]],$CS$2:$CV$21,2,FALSE),"")</f>
        <v>1</v>
      </c>
      <c r="CF525">
        <f>IFERROR(VLOOKUP(Table2[[#This Row],[Overall Rep Satisfaction]],$CS$2:$CV$21,3,FALSE),"")</f>
        <v>0</v>
      </c>
      <c r="CG525">
        <f>IFERROR(VLOOKUP(Table2[[#This Row],[Overall Rep Satisfaction]],$CS$2:$CV$21,4,FALSE),"")</f>
        <v>0</v>
      </c>
      <c r="CH525">
        <f>IFERROR(SUM(Table2[[#This Row],[Promoter]:[Detractor]],),"")</f>
        <v>1</v>
      </c>
      <c r="CI525" t="str">
        <f>TEXT(MONTH(Table2[[#This Row],[Survey Date]]),"##")&amp;" - "&amp;TEXT(Table2[[#This Row],[Survey Date]],"MMMM")</f>
        <v>9 - September</v>
      </c>
      <c r="CJ525" t="str">
        <f>TEXT(Table2[[#This Row],[Survey Date]],"DD-MMMM")</f>
        <v>08-September</v>
      </c>
      <c r="CK525" t="str">
        <f>"WK "&amp;WEEKNUM(Table2[[#This Row],[Survey Date]],1)</f>
        <v>WK 36</v>
      </c>
      <c r="CL525" t="str">
        <f>VLOOKUP(Table2[[#This Row],[ATTUID]],Roster!C:F,4,FALSE)</f>
        <v>Super 6</v>
      </c>
      <c r="CM525" t="str">
        <f>VLOOKUP(Table2[[#This Row],[ATTUID]],Roster!C:J,8,FALSE)</f>
        <v>agent 38</v>
      </c>
      <c r="CN525" t="str">
        <f>VLOOKUP(Table2[[#This Row],[ATTUID]],Roster!C:X,22,FALSE)</f>
        <v>Wave 2</v>
      </c>
      <c r="CO525">
        <f>IF(Table2[[#This Row],[Request Resolved]]="Yes",1,0)</f>
        <v>1</v>
      </c>
      <c r="CP525">
        <f>IF(Table2[[#This Row],[Request Resolved]]="No",1,0)</f>
        <v>0</v>
      </c>
    </row>
    <row r="526" spans="1:94" x14ac:dyDescent="0.25">
      <c r="A526" s="35">
        <v>898206</v>
      </c>
      <c r="B526" s="12" t="s">
        <v>1297</v>
      </c>
      <c r="C526" s="12" t="s">
        <v>1297</v>
      </c>
      <c r="D526" s="12" t="s">
        <v>1297</v>
      </c>
      <c r="E526" t="s">
        <v>1256</v>
      </c>
      <c r="F526" t="s">
        <v>1426</v>
      </c>
      <c r="G526" s="35">
        <v>751661</v>
      </c>
      <c r="H526" t="s">
        <v>219</v>
      </c>
      <c r="I526" s="35">
        <v>538337</v>
      </c>
      <c r="J526" t="s">
        <v>219</v>
      </c>
      <c r="K526" s="14">
        <v>45177.601388888899</v>
      </c>
      <c r="L526" s="14">
        <v>45176.502083333296</v>
      </c>
      <c r="M526" s="15" t="s">
        <v>220</v>
      </c>
      <c r="N526" s="15" t="s">
        <v>220</v>
      </c>
      <c r="O526" s="15" t="s">
        <v>220</v>
      </c>
      <c r="P526" s="15" t="s">
        <v>392</v>
      </c>
      <c r="Q526" s="15" t="s">
        <v>971</v>
      </c>
      <c r="R526" s="15" t="s">
        <v>219</v>
      </c>
      <c r="S526" s="15" t="s">
        <v>392</v>
      </c>
      <c r="T526" s="15" t="s">
        <v>221</v>
      </c>
      <c r="U526" s="15" t="s">
        <v>219</v>
      </c>
      <c r="V526" t="s">
        <v>290</v>
      </c>
      <c r="W526" t="s">
        <v>290</v>
      </c>
      <c r="X526" t="s">
        <v>290</v>
      </c>
      <c r="Y526" t="s">
        <v>290</v>
      </c>
      <c r="Z526" t="s">
        <v>226</v>
      </c>
      <c r="AA526" t="s">
        <v>219</v>
      </c>
      <c r="AB526" t="s">
        <v>226</v>
      </c>
      <c r="AC526" t="s">
        <v>219</v>
      </c>
      <c r="AD526" s="12" t="s">
        <v>1297</v>
      </c>
      <c r="AE526" t="s">
        <v>227</v>
      </c>
      <c r="AF526" s="12" t="s">
        <v>1297</v>
      </c>
      <c r="AG526" t="s">
        <v>1703</v>
      </c>
      <c r="AH526" t="s">
        <v>228</v>
      </c>
      <c r="AI526" s="12" t="s">
        <v>1297</v>
      </c>
      <c r="AJ526" s="12" t="s">
        <v>1297</v>
      </c>
      <c r="AK526" s="12" t="s">
        <v>1297</v>
      </c>
      <c r="AL526" s="12" t="s">
        <v>1297</v>
      </c>
      <c r="AM526" s="12" t="s">
        <v>1297</v>
      </c>
      <c r="AN526" t="s">
        <v>219</v>
      </c>
      <c r="AO526" t="s">
        <v>219</v>
      </c>
      <c r="AP526" t="s">
        <v>229</v>
      </c>
      <c r="AQ526" t="s">
        <v>230</v>
      </c>
      <c r="AR526" t="s">
        <v>420</v>
      </c>
      <c r="AS526" t="s">
        <v>421</v>
      </c>
      <c r="AT526" t="s">
        <v>229</v>
      </c>
      <c r="AU526" t="s">
        <v>233</v>
      </c>
      <c r="AV526" t="s">
        <v>2215</v>
      </c>
      <c r="AW526" t="s">
        <v>2368</v>
      </c>
      <c r="AX526" t="s">
        <v>1703</v>
      </c>
      <c r="AY526" t="s">
        <v>219</v>
      </c>
      <c r="AZ526" t="s">
        <v>219</v>
      </c>
      <c r="BA526" t="s">
        <v>219</v>
      </c>
      <c r="BB526" t="s">
        <v>219</v>
      </c>
      <c r="BC526" t="s">
        <v>234</v>
      </c>
      <c r="BD526" s="12" t="s">
        <v>1297</v>
      </c>
      <c r="BE526" t="s">
        <v>304</v>
      </c>
      <c r="BF526" t="s">
        <v>1297</v>
      </c>
      <c r="BG526" t="s">
        <v>1297</v>
      </c>
      <c r="BH526" t="s">
        <v>543</v>
      </c>
      <c r="BI526" t="s">
        <v>607</v>
      </c>
      <c r="BJ526" t="s">
        <v>422</v>
      </c>
      <c r="BK526" t="s">
        <v>1297</v>
      </c>
      <c r="BL526" t="s">
        <v>229</v>
      </c>
      <c r="BM526" t="s">
        <v>219</v>
      </c>
      <c r="BN526" t="s">
        <v>608</v>
      </c>
      <c r="BO526" t="s">
        <v>219</v>
      </c>
      <c r="BP526" t="s">
        <v>219</v>
      </c>
      <c r="BQ526" t="s">
        <v>1297</v>
      </c>
      <c r="BR526" t="s">
        <v>296</v>
      </c>
      <c r="BS526" t="s">
        <v>1703</v>
      </c>
      <c r="BT526" t="s">
        <v>1703</v>
      </c>
      <c r="BU526" t="s">
        <v>219</v>
      </c>
      <c r="BV526" t="s">
        <v>241</v>
      </c>
      <c r="BW526" t="s">
        <v>220</v>
      </c>
      <c r="BX526" t="s">
        <v>219</v>
      </c>
      <c r="BY526">
        <v>790022425950</v>
      </c>
      <c r="BZ526" t="s">
        <v>242</v>
      </c>
      <c r="CA526" t="s">
        <v>1703</v>
      </c>
      <c r="CB526" s="14">
        <v>45178.247037847199</v>
      </c>
      <c r="CC526" t="s">
        <v>1703</v>
      </c>
      <c r="CD526" t="s">
        <v>1703</v>
      </c>
      <c r="CE526">
        <f>IFERROR(VLOOKUP(Table2[[#This Row],[Overall Rep Satisfaction]],$CS$2:$CV$21,2,FALSE),"")</f>
        <v>0</v>
      </c>
      <c r="CF526">
        <f>IFERROR(VLOOKUP(Table2[[#This Row],[Overall Rep Satisfaction]],$CS$2:$CV$21,3,FALSE),"")</f>
        <v>0</v>
      </c>
      <c r="CG526">
        <f>IFERROR(VLOOKUP(Table2[[#This Row],[Overall Rep Satisfaction]],$CS$2:$CV$21,4,FALSE),"")</f>
        <v>1</v>
      </c>
      <c r="CH526">
        <f>IFERROR(SUM(Table2[[#This Row],[Promoter]:[Detractor]],),"")</f>
        <v>1</v>
      </c>
      <c r="CI526" t="str">
        <f>TEXT(MONTH(Table2[[#This Row],[Survey Date]]),"##")&amp;" - "&amp;TEXT(Table2[[#This Row],[Survey Date]],"MMMM")</f>
        <v>9 - September</v>
      </c>
      <c r="CJ526" t="str">
        <f>TEXT(Table2[[#This Row],[Survey Date]],"DD-MMMM")</f>
        <v>08-September</v>
      </c>
      <c r="CK526" t="str">
        <f>"WK "&amp;WEEKNUM(Table2[[#This Row],[Survey Date]],1)</f>
        <v>WK 36</v>
      </c>
      <c r="CL526" t="str">
        <f>VLOOKUP(Table2[[#This Row],[ATTUID]],Roster!C:F,4,FALSE)</f>
        <v>Super 12</v>
      </c>
      <c r="CM526" t="str">
        <f>VLOOKUP(Table2[[#This Row],[ATTUID]],Roster!C:J,8,FALSE)</f>
        <v>agent 129</v>
      </c>
      <c r="CN526" t="str">
        <f>VLOOKUP(Table2[[#This Row],[ATTUID]],Roster!C:X,22,FALSE)</f>
        <v>Wave 30</v>
      </c>
      <c r="CO526">
        <f>IF(Table2[[#This Row],[Request Resolved]]="Yes",1,0)</f>
        <v>1</v>
      </c>
      <c r="CP526">
        <f>IF(Table2[[#This Row],[Request Resolved]]="No",1,0)</f>
        <v>0</v>
      </c>
    </row>
    <row r="527" spans="1:94" x14ac:dyDescent="0.25">
      <c r="A527" s="35">
        <v>848206</v>
      </c>
      <c r="B527" s="12" t="s">
        <v>1297</v>
      </c>
      <c r="C527" s="12" t="s">
        <v>1297</v>
      </c>
      <c r="D527" s="12" t="s">
        <v>1297</v>
      </c>
      <c r="E527" t="s">
        <v>1270</v>
      </c>
      <c r="F527" t="s">
        <v>1444</v>
      </c>
      <c r="G527" s="35">
        <v>967601</v>
      </c>
      <c r="H527" t="s">
        <v>219</v>
      </c>
      <c r="I527" s="35">
        <v>821578</v>
      </c>
      <c r="J527" t="s">
        <v>219</v>
      </c>
      <c r="K527" s="14">
        <v>45177.606249999997</v>
      </c>
      <c r="L527" s="14">
        <v>45176.643750000003</v>
      </c>
      <c r="M527" s="15" t="s">
        <v>220</v>
      </c>
      <c r="N527" s="15" t="s">
        <v>220</v>
      </c>
      <c r="O527" s="15" t="s">
        <v>220</v>
      </c>
      <c r="P527" s="15" t="s">
        <v>223</v>
      </c>
      <c r="Q527" s="15" t="s">
        <v>972</v>
      </c>
      <c r="R527" s="15" t="s">
        <v>219</v>
      </c>
      <c r="S527" s="15" t="s">
        <v>223</v>
      </c>
      <c r="T527" s="15" t="s">
        <v>221</v>
      </c>
      <c r="U527" s="15" t="s">
        <v>219</v>
      </c>
      <c r="V527" t="s">
        <v>265</v>
      </c>
      <c r="W527" t="s">
        <v>225</v>
      </c>
      <c r="X527" t="s">
        <v>265</v>
      </c>
      <c r="Y527" t="s">
        <v>225</v>
      </c>
      <c r="Z527" t="s">
        <v>226</v>
      </c>
      <c r="AA527" t="s">
        <v>219</v>
      </c>
      <c r="AB527" t="s">
        <v>226</v>
      </c>
      <c r="AC527" t="s">
        <v>219</v>
      </c>
      <c r="AD527" s="12" t="s">
        <v>1297</v>
      </c>
      <c r="AE527" t="s">
        <v>227</v>
      </c>
      <c r="AF527" s="12" t="s">
        <v>1297</v>
      </c>
      <c r="AG527" t="s">
        <v>1703</v>
      </c>
      <c r="AH527" t="s">
        <v>228</v>
      </c>
      <c r="AI527" s="12" t="s">
        <v>1297</v>
      </c>
      <c r="AJ527" s="12" t="s">
        <v>1297</v>
      </c>
      <c r="AK527" s="12" t="s">
        <v>1297</v>
      </c>
      <c r="AL527" s="12" t="s">
        <v>1297</v>
      </c>
      <c r="AM527" s="12" t="s">
        <v>1297</v>
      </c>
      <c r="AN527" t="s">
        <v>219</v>
      </c>
      <c r="AO527" t="s">
        <v>219</v>
      </c>
      <c r="AP527" t="s">
        <v>229</v>
      </c>
      <c r="AQ527" t="s">
        <v>230</v>
      </c>
      <c r="AR527" t="s">
        <v>273</v>
      </c>
      <c r="AS527" t="s">
        <v>528</v>
      </c>
      <c r="AT527" t="s">
        <v>220</v>
      </c>
      <c r="AU527" t="s">
        <v>233</v>
      </c>
      <c r="AV527" t="s">
        <v>2216</v>
      </c>
      <c r="AW527" t="s">
        <v>219</v>
      </c>
      <c r="AX527" t="s">
        <v>1703</v>
      </c>
      <c r="AY527" t="s">
        <v>219</v>
      </c>
      <c r="AZ527" t="s">
        <v>219</v>
      </c>
      <c r="BA527" t="s">
        <v>219</v>
      </c>
      <c r="BB527" t="s">
        <v>219</v>
      </c>
      <c r="BC527" t="s">
        <v>234</v>
      </c>
      <c r="BD527" s="12" t="s">
        <v>1297</v>
      </c>
      <c r="BE527" t="s">
        <v>267</v>
      </c>
      <c r="BF527" t="s">
        <v>1297</v>
      </c>
      <c r="BG527" t="s">
        <v>1297</v>
      </c>
      <c r="BH527" t="s">
        <v>543</v>
      </c>
      <c r="BI527" t="s">
        <v>607</v>
      </c>
      <c r="BJ527" t="s">
        <v>353</v>
      </c>
      <c r="BK527" t="s">
        <v>1297</v>
      </c>
      <c r="BL527" t="s">
        <v>229</v>
      </c>
      <c r="BM527" t="s">
        <v>219</v>
      </c>
      <c r="BN527" t="s">
        <v>608</v>
      </c>
      <c r="BO527" t="s">
        <v>219</v>
      </c>
      <c r="BP527" t="s">
        <v>219</v>
      </c>
      <c r="BQ527" t="s">
        <v>1297</v>
      </c>
      <c r="BR527" t="s">
        <v>253</v>
      </c>
      <c r="BS527" t="s">
        <v>1703</v>
      </c>
      <c r="BT527" t="s">
        <v>1703</v>
      </c>
      <c r="BU527" t="s">
        <v>219</v>
      </c>
      <c r="BV527" t="s">
        <v>241</v>
      </c>
      <c r="BW527" t="s">
        <v>220</v>
      </c>
      <c r="BX527" t="s">
        <v>219</v>
      </c>
      <c r="BY527">
        <v>790654653185</v>
      </c>
      <c r="BZ527" t="s">
        <v>242</v>
      </c>
      <c r="CA527" t="s">
        <v>1703</v>
      </c>
      <c r="CB527" s="14">
        <v>45178.247037847199</v>
      </c>
      <c r="CC527" t="s">
        <v>1703</v>
      </c>
      <c r="CD527" t="s">
        <v>1703</v>
      </c>
      <c r="CE527">
        <f>IFERROR(VLOOKUP(Table2[[#This Row],[Overall Rep Satisfaction]],$CS$2:$CV$21,2,FALSE),"")</f>
        <v>1</v>
      </c>
      <c r="CF527">
        <f>IFERROR(VLOOKUP(Table2[[#This Row],[Overall Rep Satisfaction]],$CS$2:$CV$21,3,FALSE),"")</f>
        <v>0</v>
      </c>
      <c r="CG527">
        <f>IFERROR(VLOOKUP(Table2[[#This Row],[Overall Rep Satisfaction]],$CS$2:$CV$21,4,FALSE),"")</f>
        <v>0</v>
      </c>
      <c r="CH527">
        <f>IFERROR(SUM(Table2[[#This Row],[Promoter]:[Detractor]],),"")</f>
        <v>1</v>
      </c>
      <c r="CI527" t="str">
        <f>TEXT(MONTH(Table2[[#This Row],[Survey Date]]),"##")&amp;" - "&amp;TEXT(Table2[[#This Row],[Survey Date]],"MMMM")</f>
        <v>9 - September</v>
      </c>
      <c r="CJ527" t="str">
        <f>TEXT(Table2[[#This Row],[Survey Date]],"DD-MMMM")</f>
        <v>08-September</v>
      </c>
      <c r="CK527" t="str">
        <f>"WK "&amp;WEEKNUM(Table2[[#This Row],[Survey Date]],1)</f>
        <v>WK 36</v>
      </c>
      <c r="CL527" t="str">
        <f>VLOOKUP(Table2[[#This Row],[ATTUID]],Roster!C:F,4,FALSE)</f>
        <v>Super 6</v>
      </c>
      <c r="CM527" t="str">
        <f>VLOOKUP(Table2[[#This Row],[ATTUID]],Roster!C:J,8,FALSE)</f>
        <v>agent 146</v>
      </c>
      <c r="CN527" t="str">
        <f>VLOOKUP(Table2[[#This Row],[ATTUID]],Roster!C:X,22,FALSE)</f>
        <v>Wave 31</v>
      </c>
      <c r="CO527">
        <f>IF(Table2[[#This Row],[Request Resolved]]="Yes",1,0)</f>
        <v>1</v>
      </c>
      <c r="CP527">
        <f>IF(Table2[[#This Row],[Request Resolved]]="No",1,0)</f>
        <v>0</v>
      </c>
    </row>
    <row r="528" spans="1:94" x14ac:dyDescent="0.25">
      <c r="A528" s="35">
        <v>751206</v>
      </c>
      <c r="B528" s="12" t="s">
        <v>1297</v>
      </c>
      <c r="C528" s="12" t="s">
        <v>1297</v>
      </c>
      <c r="D528" s="12" t="s">
        <v>1297</v>
      </c>
      <c r="E528" t="s">
        <v>1253</v>
      </c>
      <c r="F528" t="s">
        <v>1423</v>
      </c>
      <c r="G528" s="35">
        <v>144978</v>
      </c>
      <c r="H528" t="s">
        <v>219</v>
      </c>
      <c r="I528" s="35">
        <v>275155</v>
      </c>
      <c r="J528" t="s">
        <v>219</v>
      </c>
      <c r="K528" s="14">
        <v>45177.6069444444</v>
      </c>
      <c r="L528" s="14">
        <v>45176.640277777798</v>
      </c>
      <c r="M528" s="15" t="s">
        <v>220</v>
      </c>
      <c r="N528" s="15" t="s">
        <v>229</v>
      </c>
      <c r="O528" s="15" t="s">
        <v>220</v>
      </c>
      <c r="P528" s="15" t="s">
        <v>316</v>
      </c>
      <c r="Q528" s="15" t="s">
        <v>973</v>
      </c>
      <c r="R528" s="15" t="s">
        <v>219</v>
      </c>
      <c r="S528" s="15" t="s">
        <v>316</v>
      </c>
      <c r="T528" s="15" t="s">
        <v>974</v>
      </c>
      <c r="U528" s="15" t="s">
        <v>219</v>
      </c>
      <c r="V528" t="s">
        <v>263</v>
      </c>
      <c r="W528" t="s">
        <v>263</v>
      </c>
      <c r="X528" t="s">
        <v>263</v>
      </c>
      <c r="Y528" t="s">
        <v>263</v>
      </c>
      <c r="Z528" t="s">
        <v>317</v>
      </c>
      <c r="AA528" t="s">
        <v>219</v>
      </c>
      <c r="AB528" t="s">
        <v>317</v>
      </c>
      <c r="AC528" t="s">
        <v>219</v>
      </c>
      <c r="AD528" s="12" t="s">
        <v>1297</v>
      </c>
      <c r="AE528" t="s">
        <v>227</v>
      </c>
      <c r="AF528" s="12" t="s">
        <v>1297</v>
      </c>
      <c r="AG528" t="s">
        <v>1703</v>
      </c>
      <c r="AH528" t="s">
        <v>228</v>
      </c>
      <c r="AI528" s="12" t="s">
        <v>1297</v>
      </c>
      <c r="AJ528" s="12" t="s">
        <v>1297</v>
      </c>
      <c r="AK528" s="12" t="s">
        <v>1297</v>
      </c>
      <c r="AL528" s="12" t="s">
        <v>1297</v>
      </c>
      <c r="AM528" s="12" t="s">
        <v>1297</v>
      </c>
      <c r="AN528" t="s">
        <v>219</v>
      </c>
      <c r="AO528" t="s">
        <v>219</v>
      </c>
      <c r="AP528" t="s">
        <v>229</v>
      </c>
      <c r="AQ528" t="s">
        <v>230</v>
      </c>
      <c r="AR528" t="s">
        <v>247</v>
      </c>
      <c r="AS528" t="s">
        <v>248</v>
      </c>
      <c r="AT528" t="s">
        <v>220</v>
      </c>
      <c r="AU528" t="s">
        <v>233</v>
      </c>
      <c r="AV528" t="s">
        <v>2217</v>
      </c>
      <c r="AW528" t="s">
        <v>219</v>
      </c>
      <c r="AX528" t="s">
        <v>1703</v>
      </c>
      <c r="AY528" t="s">
        <v>219</v>
      </c>
      <c r="AZ528" t="s">
        <v>219</v>
      </c>
      <c r="BA528" t="s">
        <v>219</v>
      </c>
      <c r="BB528" t="s">
        <v>219</v>
      </c>
      <c r="BC528" t="s">
        <v>234</v>
      </c>
      <c r="BD528" s="12" t="s">
        <v>1297</v>
      </c>
      <c r="BE528" t="s">
        <v>476</v>
      </c>
      <c r="BF528" t="s">
        <v>1297</v>
      </c>
      <c r="BG528" t="s">
        <v>1297</v>
      </c>
      <c r="BH528" t="s">
        <v>300</v>
      </c>
      <c r="BI528" t="s">
        <v>301</v>
      </c>
      <c r="BJ528" t="s">
        <v>251</v>
      </c>
      <c r="BK528" t="s">
        <v>1297</v>
      </c>
      <c r="BL528" t="s">
        <v>229</v>
      </c>
      <c r="BM528" t="s">
        <v>219</v>
      </c>
      <c r="BN528" t="s">
        <v>537</v>
      </c>
      <c r="BO528" t="s">
        <v>219</v>
      </c>
      <c r="BP528" t="s">
        <v>219</v>
      </c>
      <c r="BQ528" t="s">
        <v>1297</v>
      </c>
      <c r="BR528" t="s">
        <v>296</v>
      </c>
      <c r="BS528" t="s">
        <v>1703</v>
      </c>
      <c r="BT528" t="s">
        <v>1703</v>
      </c>
      <c r="BU528" t="s">
        <v>219</v>
      </c>
      <c r="BV528" t="s">
        <v>241</v>
      </c>
      <c r="BW528" t="s">
        <v>220</v>
      </c>
      <c r="BX528" t="s">
        <v>219</v>
      </c>
      <c r="BY528">
        <v>790453224146</v>
      </c>
      <c r="BZ528" t="s">
        <v>242</v>
      </c>
      <c r="CA528" t="s">
        <v>1703</v>
      </c>
      <c r="CB528" s="14">
        <v>45178.247037847199</v>
      </c>
      <c r="CC528" t="s">
        <v>1703</v>
      </c>
      <c r="CD528" t="s">
        <v>1703</v>
      </c>
      <c r="CE528">
        <f>IFERROR(VLOOKUP(Table2[[#This Row],[Overall Rep Satisfaction]],$CS$2:$CV$21,2,FALSE),"")</f>
        <v>0</v>
      </c>
      <c r="CF528">
        <f>IFERROR(VLOOKUP(Table2[[#This Row],[Overall Rep Satisfaction]],$CS$2:$CV$21,3,FALSE),"")</f>
        <v>0</v>
      </c>
      <c r="CG528">
        <f>IFERROR(VLOOKUP(Table2[[#This Row],[Overall Rep Satisfaction]],$CS$2:$CV$21,4,FALSE),"")</f>
        <v>1</v>
      </c>
      <c r="CH528">
        <f>IFERROR(SUM(Table2[[#This Row],[Promoter]:[Detractor]],),"")</f>
        <v>1</v>
      </c>
      <c r="CI528" t="str">
        <f>TEXT(MONTH(Table2[[#This Row],[Survey Date]]),"##")&amp;" - "&amp;TEXT(Table2[[#This Row],[Survey Date]],"MMMM")</f>
        <v>9 - September</v>
      </c>
      <c r="CJ528" t="str">
        <f>TEXT(Table2[[#This Row],[Survey Date]],"DD-MMMM")</f>
        <v>08-September</v>
      </c>
      <c r="CK528" t="str">
        <f>"WK "&amp;WEEKNUM(Table2[[#This Row],[Survey Date]],1)</f>
        <v>WK 36</v>
      </c>
      <c r="CL528" t="str">
        <f>VLOOKUP(Table2[[#This Row],[ATTUID]],Roster!C:F,4,FALSE)</f>
        <v>Super 12</v>
      </c>
      <c r="CM528" t="str">
        <f>VLOOKUP(Table2[[#This Row],[ATTUID]],Roster!C:J,8,FALSE)</f>
        <v>agent 126</v>
      </c>
      <c r="CN528" t="str">
        <f>VLOOKUP(Table2[[#This Row],[ATTUID]],Roster!C:X,22,FALSE)</f>
        <v>Wave 30</v>
      </c>
      <c r="CO528">
        <f>IF(Table2[[#This Row],[Request Resolved]]="Yes",1,0)</f>
        <v>0</v>
      </c>
      <c r="CP528">
        <f>IF(Table2[[#This Row],[Request Resolved]]="No",1,0)</f>
        <v>1</v>
      </c>
    </row>
    <row r="529" spans="1:94" x14ac:dyDescent="0.25">
      <c r="A529" s="35">
        <v>566206</v>
      </c>
      <c r="B529" s="12" t="s">
        <v>1297</v>
      </c>
      <c r="C529" s="12" t="s">
        <v>1297</v>
      </c>
      <c r="D529" s="12" t="s">
        <v>1297</v>
      </c>
      <c r="E529" t="s">
        <v>1258</v>
      </c>
      <c r="F529" t="s">
        <v>1429</v>
      </c>
      <c r="G529" s="35">
        <v>199831</v>
      </c>
      <c r="H529" t="s">
        <v>219</v>
      </c>
      <c r="I529" s="35">
        <v>147436</v>
      </c>
      <c r="J529" t="s">
        <v>219</v>
      </c>
      <c r="K529" s="14">
        <v>45177.620833333298</v>
      </c>
      <c r="L529" s="14">
        <v>45176.751388888901</v>
      </c>
      <c r="M529" s="15" t="s">
        <v>220</v>
      </c>
      <c r="N529" s="15" t="s">
        <v>220</v>
      </c>
      <c r="O529" s="15" t="s">
        <v>220</v>
      </c>
      <c r="P529" s="15" t="s">
        <v>316</v>
      </c>
      <c r="Q529" s="15" t="s">
        <v>975</v>
      </c>
      <c r="R529" s="15" t="s">
        <v>219</v>
      </c>
      <c r="S529" s="15" t="s">
        <v>244</v>
      </c>
      <c r="T529" s="15" t="s">
        <v>221</v>
      </c>
      <c r="U529" s="15" t="s">
        <v>219</v>
      </c>
      <c r="V529" t="s">
        <v>263</v>
      </c>
      <c r="W529" t="s">
        <v>246</v>
      </c>
      <c r="X529" t="s">
        <v>263</v>
      </c>
      <c r="Y529" t="s">
        <v>246</v>
      </c>
      <c r="Z529" t="s">
        <v>226</v>
      </c>
      <c r="AA529" t="s">
        <v>219</v>
      </c>
      <c r="AB529" t="s">
        <v>226</v>
      </c>
      <c r="AC529" t="s">
        <v>219</v>
      </c>
      <c r="AD529" s="12" t="s">
        <v>1297</v>
      </c>
      <c r="AE529" t="s">
        <v>227</v>
      </c>
      <c r="AF529" s="12" t="s">
        <v>1297</v>
      </c>
      <c r="AG529" t="s">
        <v>1703</v>
      </c>
      <c r="AH529" t="s">
        <v>228</v>
      </c>
      <c r="AI529" s="12" t="s">
        <v>1297</v>
      </c>
      <c r="AJ529" s="12" t="s">
        <v>1297</v>
      </c>
      <c r="AK529" s="12" t="s">
        <v>1297</v>
      </c>
      <c r="AL529" s="12" t="s">
        <v>1297</v>
      </c>
      <c r="AM529" s="12" t="s">
        <v>1297</v>
      </c>
      <c r="AN529" t="s">
        <v>219</v>
      </c>
      <c r="AO529" t="s">
        <v>219</v>
      </c>
      <c r="AP529" t="s">
        <v>229</v>
      </c>
      <c r="AQ529" t="s">
        <v>230</v>
      </c>
      <c r="AR529" t="s">
        <v>420</v>
      </c>
      <c r="AS529" t="s">
        <v>421</v>
      </c>
      <c r="AT529" t="s">
        <v>220</v>
      </c>
      <c r="AU529" t="s">
        <v>233</v>
      </c>
      <c r="AV529" t="s">
        <v>2218</v>
      </c>
      <c r="AW529" t="s">
        <v>2368</v>
      </c>
      <c r="AX529" t="s">
        <v>1703</v>
      </c>
      <c r="AY529" t="s">
        <v>219</v>
      </c>
      <c r="AZ529" t="s">
        <v>219</v>
      </c>
      <c r="BA529" t="s">
        <v>219</v>
      </c>
      <c r="BB529" t="s">
        <v>219</v>
      </c>
      <c r="BC529" t="s">
        <v>234</v>
      </c>
      <c r="BD529" s="12" t="s">
        <v>1297</v>
      </c>
      <c r="BE529" t="s">
        <v>462</v>
      </c>
      <c r="BF529" t="s">
        <v>1297</v>
      </c>
      <c r="BG529" t="s">
        <v>1297</v>
      </c>
      <c r="BH529" t="s">
        <v>260</v>
      </c>
      <c r="BI529" t="s">
        <v>268</v>
      </c>
      <c r="BJ529" t="s">
        <v>437</v>
      </c>
      <c r="BK529" t="s">
        <v>1297</v>
      </c>
      <c r="BL529" t="s">
        <v>229</v>
      </c>
      <c r="BM529" t="s">
        <v>219</v>
      </c>
      <c r="BN529" t="s">
        <v>270</v>
      </c>
      <c r="BO529" t="s">
        <v>219</v>
      </c>
      <c r="BP529" t="s">
        <v>219</v>
      </c>
      <c r="BQ529" t="s">
        <v>1297</v>
      </c>
      <c r="BR529" t="s">
        <v>253</v>
      </c>
      <c r="BS529" t="s">
        <v>1703</v>
      </c>
      <c r="BT529" t="s">
        <v>1703</v>
      </c>
      <c r="BU529" t="s">
        <v>219</v>
      </c>
      <c r="BV529" t="s">
        <v>241</v>
      </c>
      <c r="BW529" t="s">
        <v>220</v>
      </c>
      <c r="BX529" t="s">
        <v>219</v>
      </c>
      <c r="BY529">
        <v>800330922640</v>
      </c>
      <c r="BZ529" t="s">
        <v>242</v>
      </c>
      <c r="CA529" t="s">
        <v>1703</v>
      </c>
      <c r="CB529" s="14">
        <v>45178.247037847199</v>
      </c>
      <c r="CC529" t="s">
        <v>1703</v>
      </c>
      <c r="CD529" t="s">
        <v>1703</v>
      </c>
      <c r="CE529">
        <f>IFERROR(VLOOKUP(Table2[[#This Row],[Overall Rep Satisfaction]],$CS$2:$CV$21,2,FALSE),"")</f>
        <v>0</v>
      </c>
      <c r="CF529">
        <f>IFERROR(VLOOKUP(Table2[[#This Row],[Overall Rep Satisfaction]],$CS$2:$CV$21,3,FALSE),"")</f>
        <v>0</v>
      </c>
      <c r="CG529">
        <f>IFERROR(VLOOKUP(Table2[[#This Row],[Overall Rep Satisfaction]],$CS$2:$CV$21,4,FALSE),"")</f>
        <v>1</v>
      </c>
      <c r="CH529">
        <f>IFERROR(SUM(Table2[[#This Row],[Promoter]:[Detractor]],),"")</f>
        <v>1</v>
      </c>
      <c r="CI529" t="str">
        <f>TEXT(MONTH(Table2[[#This Row],[Survey Date]]),"##")&amp;" - "&amp;TEXT(Table2[[#This Row],[Survey Date]],"MMMM")</f>
        <v>9 - September</v>
      </c>
      <c r="CJ529" t="str">
        <f>TEXT(Table2[[#This Row],[Survey Date]],"DD-MMMM")</f>
        <v>08-September</v>
      </c>
      <c r="CK529" t="str">
        <f>"WK "&amp;WEEKNUM(Table2[[#This Row],[Survey Date]],1)</f>
        <v>WK 36</v>
      </c>
      <c r="CL529" t="str">
        <f>VLOOKUP(Table2[[#This Row],[ATTUID]],Roster!C:F,4,FALSE)</f>
        <v>Super 3</v>
      </c>
      <c r="CM529" t="str">
        <f>VLOOKUP(Table2[[#This Row],[ATTUID]],Roster!C:J,8,FALSE)</f>
        <v>agent 132</v>
      </c>
      <c r="CN529" t="str">
        <f>VLOOKUP(Table2[[#This Row],[ATTUID]],Roster!C:X,22,FALSE)</f>
        <v>Wave 31</v>
      </c>
      <c r="CO529">
        <f>IF(Table2[[#This Row],[Request Resolved]]="Yes",1,0)</f>
        <v>1</v>
      </c>
      <c r="CP529">
        <f>IF(Table2[[#This Row],[Request Resolved]]="No",1,0)</f>
        <v>0</v>
      </c>
    </row>
    <row r="530" spans="1:94" x14ac:dyDescent="0.25">
      <c r="A530" s="35">
        <v>204206</v>
      </c>
      <c r="B530" s="12" t="s">
        <v>1297</v>
      </c>
      <c r="C530" s="12" t="s">
        <v>1297</v>
      </c>
      <c r="D530" s="12" t="s">
        <v>1297</v>
      </c>
      <c r="E530" t="s">
        <v>1182</v>
      </c>
      <c r="F530" t="s">
        <v>1347</v>
      </c>
      <c r="G530" s="35">
        <v>760681</v>
      </c>
      <c r="H530" t="s">
        <v>219</v>
      </c>
      <c r="I530" s="35">
        <v>346418</v>
      </c>
      <c r="J530" t="s">
        <v>219</v>
      </c>
      <c r="K530" s="14">
        <v>45177.628472222197</v>
      </c>
      <c r="L530" s="14">
        <v>45175.745833333298</v>
      </c>
      <c r="M530" s="15" t="s">
        <v>220</v>
      </c>
      <c r="N530" s="15" t="s">
        <v>220</v>
      </c>
      <c r="O530" s="15" t="s">
        <v>220</v>
      </c>
      <c r="P530" s="15" t="s">
        <v>392</v>
      </c>
      <c r="Q530" s="15" t="s">
        <v>219</v>
      </c>
      <c r="R530" s="15" t="s">
        <v>219</v>
      </c>
      <c r="S530" s="15" t="s">
        <v>334</v>
      </c>
      <c r="T530" s="15" t="s">
        <v>221</v>
      </c>
      <c r="U530" s="15" t="s">
        <v>219</v>
      </c>
      <c r="V530" t="s">
        <v>290</v>
      </c>
      <c r="W530" t="s">
        <v>309</v>
      </c>
      <c r="X530" t="s">
        <v>290</v>
      </c>
      <c r="Y530" t="s">
        <v>309</v>
      </c>
      <c r="Z530" t="s">
        <v>226</v>
      </c>
      <c r="AA530" t="s">
        <v>219</v>
      </c>
      <c r="AB530" t="s">
        <v>226</v>
      </c>
      <c r="AC530" t="s">
        <v>219</v>
      </c>
      <c r="AD530" s="12" t="s">
        <v>1297</v>
      </c>
      <c r="AE530" t="s">
        <v>227</v>
      </c>
      <c r="AF530" s="12" t="s">
        <v>1297</v>
      </c>
      <c r="AG530" t="s">
        <v>1703</v>
      </c>
      <c r="AH530" t="s">
        <v>228</v>
      </c>
      <c r="AI530" s="12" t="s">
        <v>1297</v>
      </c>
      <c r="AJ530" s="12" t="s">
        <v>1297</v>
      </c>
      <c r="AK530" s="12" t="s">
        <v>1297</v>
      </c>
      <c r="AL530" s="12" t="s">
        <v>1297</v>
      </c>
      <c r="AM530" s="12" t="s">
        <v>1297</v>
      </c>
      <c r="AN530" t="s">
        <v>219</v>
      </c>
      <c r="AO530" t="s">
        <v>219</v>
      </c>
      <c r="AP530" t="s">
        <v>229</v>
      </c>
      <c r="AQ530" t="s">
        <v>230</v>
      </c>
      <c r="AR530" t="s">
        <v>247</v>
      </c>
      <c r="AS530" t="s">
        <v>499</v>
      </c>
      <c r="AT530" t="s">
        <v>229</v>
      </c>
      <c r="AU530" t="s">
        <v>233</v>
      </c>
      <c r="AV530" t="s">
        <v>2219</v>
      </c>
      <c r="AW530" t="s">
        <v>219</v>
      </c>
      <c r="AX530" t="s">
        <v>1703</v>
      </c>
      <c r="AY530" t="s">
        <v>219</v>
      </c>
      <c r="AZ530" t="s">
        <v>219</v>
      </c>
      <c r="BA530" t="s">
        <v>219</v>
      </c>
      <c r="BB530" t="s">
        <v>219</v>
      </c>
      <c r="BC530" t="s">
        <v>234</v>
      </c>
      <c r="BD530" s="12" t="s">
        <v>1297</v>
      </c>
      <c r="BE530" t="s">
        <v>304</v>
      </c>
      <c r="BF530" t="s">
        <v>1297</v>
      </c>
      <c r="BG530" t="s">
        <v>1297</v>
      </c>
      <c r="BH530" t="s">
        <v>300</v>
      </c>
      <c r="BI530" t="s">
        <v>301</v>
      </c>
      <c r="BJ530" t="s">
        <v>346</v>
      </c>
      <c r="BK530" t="s">
        <v>1297</v>
      </c>
      <c r="BL530" t="s">
        <v>229</v>
      </c>
      <c r="BM530" t="s">
        <v>219</v>
      </c>
      <c r="BN530" t="s">
        <v>322</v>
      </c>
      <c r="BO530" t="s">
        <v>219</v>
      </c>
      <c r="BP530" t="s">
        <v>219</v>
      </c>
      <c r="BQ530" t="s">
        <v>1297</v>
      </c>
      <c r="BR530" t="s">
        <v>279</v>
      </c>
      <c r="BS530" t="s">
        <v>1703</v>
      </c>
      <c r="BT530" t="s">
        <v>1703</v>
      </c>
      <c r="BU530" t="s">
        <v>219</v>
      </c>
      <c r="BV530" t="s">
        <v>241</v>
      </c>
      <c r="BW530" t="s">
        <v>220</v>
      </c>
      <c r="BX530" t="s">
        <v>219</v>
      </c>
      <c r="BY530">
        <v>801164160241</v>
      </c>
      <c r="BZ530" t="s">
        <v>242</v>
      </c>
      <c r="CA530" t="s">
        <v>1703</v>
      </c>
      <c r="CB530" s="14">
        <v>45178.247037847199</v>
      </c>
      <c r="CC530" t="s">
        <v>1703</v>
      </c>
      <c r="CD530" t="s">
        <v>1703</v>
      </c>
      <c r="CE530">
        <f>IFERROR(VLOOKUP(Table2[[#This Row],[Overall Rep Satisfaction]],$CS$2:$CV$21,2,FALSE),"")</f>
        <v>0</v>
      </c>
      <c r="CF530">
        <f>IFERROR(VLOOKUP(Table2[[#This Row],[Overall Rep Satisfaction]],$CS$2:$CV$21,3,FALSE),"")</f>
        <v>1</v>
      </c>
      <c r="CG530">
        <f>IFERROR(VLOOKUP(Table2[[#This Row],[Overall Rep Satisfaction]],$CS$2:$CV$21,4,FALSE),"")</f>
        <v>0</v>
      </c>
      <c r="CH530">
        <f>IFERROR(SUM(Table2[[#This Row],[Promoter]:[Detractor]],),"")</f>
        <v>1</v>
      </c>
      <c r="CI530" t="str">
        <f>TEXT(MONTH(Table2[[#This Row],[Survey Date]]),"##")&amp;" - "&amp;TEXT(Table2[[#This Row],[Survey Date]],"MMMM")</f>
        <v>9 - September</v>
      </c>
      <c r="CJ530" t="str">
        <f>TEXT(Table2[[#This Row],[Survey Date]],"DD-MMMM")</f>
        <v>08-September</v>
      </c>
      <c r="CK530" t="str">
        <f>"WK "&amp;WEEKNUM(Table2[[#This Row],[Survey Date]],1)</f>
        <v>WK 36</v>
      </c>
      <c r="CL530" t="str">
        <f>VLOOKUP(Table2[[#This Row],[ATTUID]],Roster!C:F,4,FALSE)</f>
        <v>Super 8</v>
      </c>
      <c r="CM530" t="str">
        <f>VLOOKUP(Table2[[#This Row],[ATTUID]],Roster!C:J,8,FALSE)</f>
        <v>agent 50</v>
      </c>
      <c r="CN530" t="str">
        <f>VLOOKUP(Table2[[#This Row],[ATTUID]],Roster!C:X,22,FALSE)</f>
        <v>Wave 24</v>
      </c>
      <c r="CO530">
        <f>IF(Table2[[#This Row],[Request Resolved]]="Yes",1,0)</f>
        <v>1</v>
      </c>
      <c r="CP530">
        <f>IF(Table2[[#This Row],[Request Resolved]]="No",1,0)</f>
        <v>0</v>
      </c>
    </row>
    <row r="531" spans="1:94" x14ac:dyDescent="0.25">
      <c r="A531" s="35">
        <v>308206</v>
      </c>
      <c r="B531" s="12" t="s">
        <v>1297</v>
      </c>
      <c r="C531" s="12" t="s">
        <v>1297</v>
      </c>
      <c r="D531" s="12" t="s">
        <v>1297</v>
      </c>
      <c r="E531" t="s">
        <v>1186</v>
      </c>
      <c r="F531" t="s">
        <v>1351</v>
      </c>
      <c r="G531" s="35">
        <v>431907</v>
      </c>
      <c r="H531" t="s">
        <v>219</v>
      </c>
      <c r="I531" s="35">
        <v>899298</v>
      </c>
      <c r="J531" t="s">
        <v>219</v>
      </c>
      <c r="K531" s="14">
        <v>45177.636805555601</v>
      </c>
      <c r="L531" s="14">
        <v>45176.734722222202</v>
      </c>
      <c r="M531" s="15" t="s">
        <v>220</v>
      </c>
      <c r="N531" s="15" t="s">
        <v>220</v>
      </c>
      <c r="O531" s="15" t="s">
        <v>220</v>
      </c>
      <c r="P531" s="15" t="s">
        <v>334</v>
      </c>
      <c r="Q531" s="15" t="s">
        <v>976</v>
      </c>
      <c r="R531" s="15" t="s">
        <v>219</v>
      </c>
      <c r="S531" s="15" t="s">
        <v>469</v>
      </c>
      <c r="T531" s="15" t="s">
        <v>221</v>
      </c>
      <c r="U531" s="15" t="s">
        <v>219</v>
      </c>
      <c r="V531" t="s">
        <v>309</v>
      </c>
      <c r="W531" t="s">
        <v>297</v>
      </c>
      <c r="X531" t="s">
        <v>309</v>
      </c>
      <c r="Y531" t="s">
        <v>297</v>
      </c>
      <c r="Z531" t="s">
        <v>226</v>
      </c>
      <c r="AA531" t="s">
        <v>219</v>
      </c>
      <c r="AB531" t="s">
        <v>226</v>
      </c>
      <c r="AC531" t="s">
        <v>219</v>
      </c>
      <c r="AD531" s="12" t="s">
        <v>1297</v>
      </c>
      <c r="AE531" t="s">
        <v>227</v>
      </c>
      <c r="AF531" s="12" t="s">
        <v>1297</v>
      </c>
      <c r="AG531" t="s">
        <v>1703</v>
      </c>
      <c r="AH531" t="s">
        <v>228</v>
      </c>
      <c r="AI531" s="12" t="s">
        <v>1297</v>
      </c>
      <c r="AJ531" s="12" t="s">
        <v>1297</v>
      </c>
      <c r="AK531" s="12" t="s">
        <v>1297</v>
      </c>
      <c r="AL531" s="12" t="s">
        <v>1297</v>
      </c>
      <c r="AM531" s="12" t="s">
        <v>1297</v>
      </c>
      <c r="AN531" t="s">
        <v>219</v>
      </c>
      <c r="AO531" t="s">
        <v>219</v>
      </c>
      <c r="AP531" t="s">
        <v>229</v>
      </c>
      <c r="AQ531" t="s">
        <v>230</v>
      </c>
      <c r="AR531" t="s">
        <v>247</v>
      </c>
      <c r="AS531" t="s">
        <v>582</v>
      </c>
      <c r="AT531" t="s">
        <v>220</v>
      </c>
      <c r="AU531" t="s">
        <v>233</v>
      </c>
      <c r="AV531" t="s">
        <v>2220</v>
      </c>
      <c r="AW531" t="s">
        <v>219</v>
      </c>
      <c r="AX531" t="s">
        <v>1703</v>
      </c>
      <c r="AY531" t="s">
        <v>219</v>
      </c>
      <c r="AZ531" t="s">
        <v>219</v>
      </c>
      <c r="BA531" t="s">
        <v>219</v>
      </c>
      <c r="BB531" t="s">
        <v>219</v>
      </c>
      <c r="BC531" t="s">
        <v>234</v>
      </c>
      <c r="BD531" s="12" t="s">
        <v>1297</v>
      </c>
      <c r="BE531" t="s">
        <v>267</v>
      </c>
      <c r="BF531" t="s">
        <v>1297</v>
      </c>
      <c r="BG531" t="s">
        <v>1297</v>
      </c>
      <c r="BH531" t="s">
        <v>300</v>
      </c>
      <c r="BI531" t="s">
        <v>301</v>
      </c>
      <c r="BJ531" t="s">
        <v>446</v>
      </c>
      <c r="BK531" t="s">
        <v>1297</v>
      </c>
      <c r="BL531" t="s">
        <v>229</v>
      </c>
      <c r="BM531" t="s">
        <v>219</v>
      </c>
      <c r="BN531" t="s">
        <v>572</v>
      </c>
      <c r="BO531" t="s">
        <v>219</v>
      </c>
      <c r="BP531" t="s">
        <v>219</v>
      </c>
      <c r="BQ531" t="s">
        <v>1297</v>
      </c>
      <c r="BR531" t="s">
        <v>240</v>
      </c>
      <c r="BS531" t="s">
        <v>1703</v>
      </c>
      <c r="BT531" t="s">
        <v>1703</v>
      </c>
      <c r="BU531" t="s">
        <v>219</v>
      </c>
      <c r="BV531" t="s">
        <v>241</v>
      </c>
      <c r="BW531" t="s">
        <v>220</v>
      </c>
      <c r="BX531" t="s">
        <v>219</v>
      </c>
      <c r="BY531">
        <v>800686379727</v>
      </c>
      <c r="BZ531" t="s">
        <v>242</v>
      </c>
      <c r="CA531" t="s">
        <v>1703</v>
      </c>
      <c r="CB531" s="14">
        <v>45178.247037847199</v>
      </c>
      <c r="CC531" t="s">
        <v>1703</v>
      </c>
      <c r="CD531" t="s">
        <v>1703</v>
      </c>
      <c r="CE531">
        <f>IFERROR(VLOOKUP(Table2[[#This Row],[Overall Rep Satisfaction]],$CS$2:$CV$21,2,FALSE),"")</f>
        <v>0</v>
      </c>
      <c r="CF531">
        <f>IFERROR(VLOOKUP(Table2[[#This Row],[Overall Rep Satisfaction]],$CS$2:$CV$21,3,FALSE),"")</f>
        <v>0</v>
      </c>
      <c r="CG531">
        <f>IFERROR(VLOOKUP(Table2[[#This Row],[Overall Rep Satisfaction]],$CS$2:$CV$21,4,FALSE),"")</f>
        <v>1</v>
      </c>
      <c r="CH531">
        <f>IFERROR(SUM(Table2[[#This Row],[Promoter]:[Detractor]],),"")</f>
        <v>1</v>
      </c>
      <c r="CI531" t="str">
        <f>TEXT(MONTH(Table2[[#This Row],[Survey Date]]),"##")&amp;" - "&amp;TEXT(Table2[[#This Row],[Survey Date]],"MMMM")</f>
        <v>9 - September</v>
      </c>
      <c r="CJ531" t="str">
        <f>TEXT(Table2[[#This Row],[Survey Date]],"DD-MMMM")</f>
        <v>08-September</v>
      </c>
      <c r="CK531" t="str">
        <f>"WK "&amp;WEEKNUM(Table2[[#This Row],[Survey Date]],1)</f>
        <v>WK 36</v>
      </c>
      <c r="CL531" t="str">
        <f>VLOOKUP(Table2[[#This Row],[ATTUID]],Roster!C:F,4,FALSE)</f>
        <v>Super 9</v>
      </c>
      <c r="CM531" t="str">
        <f>VLOOKUP(Table2[[#This Row],[ATTUID]],Roster!C:J,8,FALSE)</f>
        <v>agent 54</v>
      </c>
      <c r="CN531" t="str">
        <f>VLOOKUP(Table2[[#This Row],[ATTUID]],Roster!C:X,22,FALSE)</f>
        <v>Wave 24</v>
      </c>
      <c r="CO531">
        <f>IF(Table2[[#This Row],[Request Resolved]]="Yes",1,0)</f>
        <v>1</v>
      </c>
      <c r="CP531">
        <f>IF(Table2[[#This Row],[Request Resolved]]="No",1,0)</f>
        <v>0</v>
      </c>
    </row>
    <row r="532" spans="1:94" ht="30" x14ac:dyDescent="0.25">
      <c r="A532" s="35">
        <v>438206</v>
      </c>
      <c r="B532" s="12" t="s">
        <v>1297</v>
      </c>
      <c r="C532" s="12" t="s">
        <v>1297</v>
      </c>
      <c r="D532" s="12" t="s">
        <v>1297</v>
      </c>
      <c r="E532" t="s">
        <v>1230</v>
      </c>
      <c r="F532" t="s">
        <v>1397</v>
      </c>
      <c r="G532" s="35">
        <v>864715</v>
      </c>
      <c r="H532" t="s">
        <v>219</v>
      </c>
      <c r="I532" s="35">
        <v>449188</v>
      </c>
      <c r="J532" t="s">
        <v>219</v>
      </c>
      <c r="K532" s="14">
        <v>45177.639583333301</v>
      </c>
      <c r="L532" s="14">
        <v>45175.876388888901</v>
      </c>
      <c r="M532" s="15" t="s">
        <v>220</v>
      </c>
      <c r="N532" s="15" t="s">
        <v>229</v>
      </c>
      <c r="O532" s="15" t="s">
        <v>220</v>
      </c>
      <c r="P532" s="15" t="s">
        <v>221</v>
      </c>
      <c r="Q532" s="15" t="s">
        <v>977</v>
      </c>
      <c r="R532" s="15" t="s">
        <v>229</v>
      </c>
      <c r="S532" s="15" t="s">
        <v>316</v>
      </c>
      <c r="T532" s="15" t="s">
        <v>316</v>
      </c>
      <c r="U532" s="15" t="s">
        <v>219</v>
      </c>
      <c r="V532" t="s">
        <v>224</v>
      </c>
      <c r="W532" t="s">
        <v>263</v>
      </c>
      <c r="X532" t="s">
        <v>224</v>
      </c>
      <c r="Y532" t="s">
        <v>263</v>
      </c>
      <c r="Z532" t="s">
        <v>317</v>
      </c>
      <c r="AA532" t="s">
        <v>219</v>
      </c>
      <c r="AB532" t="s">
        <v>317</v>
      </c>
      <c r="AC532" t="s">
        <v>219</v>
      </c>
      <c r="AD532" s="12" t="s">
        <v>1297</v>
      </c>
      <c r="AE532" t="s">
        <v>227</v>
      </c>
      <c r="AF532" s="12" t="s">
        <v>1297</v>
      </c>
      <c r="AG532" t="s">
        <v>1703</v>
      </c>
      <c r="AH532" t="s">
        <v>228</v>
      </c>
      <c r="AI532" s="12" t="s">
        <v>1297</v>
      </c>
      <c r="AJ532" s="12" t="s">
        <v>1297</v>
      </c>
      <c r="AK532" s="12" t="s">
        <v>1297</v>
      </c>
      <c r="AL532" s="12" t="s">
        <v>1297</v>
      </c>
      <c r="AM532" s="12" t="s">
        <v>1297</v>
      </c>
      <c r="AN532" t="s">
        <v>219</v>
      </c>
      <c r="AO532" t="s">
        <v>219</v>
      </c>
      <c r="AP532" t="s">
        <v>229</v>
      </c>
      <c r="AQ532" t="s">
        <v>230</v>
      </c>
      <c r="AR532" t="s">
        <v>281</v>
      </c>
      <c r="AS532" t="s">
        <v>538</v>
      </c>
      <c r="AT532" t="s">
        <v>220</v>
      </c>
      <c r="AU532" t="s">
        <v>233</v>
      </c>
      <c r="AV532" t="s">
        <v>2221</v>
      </c>
      <c r="AW532" t="s">
        <v>219</v>
      </c>
      <c r="AX532" t="s">
        <v>1703</v>
      </c>
      <c r="AY532" t="s">
        <v>219</v>
      </c>
      <c r="AZ532" t="s">
        <v>219</v>
      </c>
      <c r="BA532" t="s">
        <v>219</v>
      </c>
      <c r="BB532" t="s">
        <v>219</v>
      </c>
      <c r="BC532" t="s">
        <v>234</v>
      </c>
      <c r="BD532" s="12" t="s">
        <v>1297</v>
      </c>
      <c r="BE532" t="s">
        <v>304</v>
      </c>
      <c r="BF532" t="s">
        <v>1297</v>
      </c>
      <c r="BG532" t="s">
        <v>1297</v>
      </c>
      <c r="BH532" t="s">
        <v>794</v>
      </c>
      <c r="BI532" t="s">
        <v>952</v>
      </c>
      <c r="BJ532" t="s">
        <v>302</v>
      </c>
      <c r="BK532" t="s">
        <v>1297</v>
      </c>
      <c r="BL532" t="s">
        <v>229</v>
      </c>
      <c r="BM532" t="s">
        <v>219</v>
      </c>
      <c r="BN532" t="s">
        <v>978</v>
      </c>
      <c r="BO532" t="s">
        <v>219</v>
      </c>
      <c r="BP532" t="s">
        <v>219</v>
      </c>
      <c r="BQ532" t="s">
        <v>1297</v>
      </c>
      <c r="BR532" t="s">
        <v>320</v>
      </c>
      <c r="BS532" t="s">
        <v>1703</v>
      </c>
      <c r="BT532" t="s">
        <v>1703</v>
      </c>
      <c r="BU532" t="s">
        <v>219</v>
      </c>
      <c r="BV532" t="s">
        <v>241</v>
      </c>
      <c r="BW532" t="s">
        <v>220</v>
      </c>
      <c r="BX532" t="s">
        <v>219</v>
      </c>
      <c r="BY532">
        <v>800513781755</v>
      </c>
      <c r="BZ532" t="s">
        <v>242</v>
      </c>
      <c r="CA532" t="s">
        <v>1703</v>
      </c>
      <c r="CB532" s="14">
        <v>45178.247037847199</v>
      </c>
      <c r="CC532" t="s">
        <v>1703</v>
      </c>
      <c r="CD532" t="s">
        <v>1703</v>
      </c>
      <c r="CE532">
        <f>IFERROR(VLOOKUP(Table2[[#This Row],[Overall Rep Satisfaction]],$CS$2:$CV$21,2,FALSE),"")</f>
        <v>0</v>
      </c>
      <c r="CF532">
        <f>IFERROR(VLOOKUP(Table2[[#This Row],[Overall Rep Satisfaction]],$CS$2:$CV$21,3,FALSE),"")</f>
        <v>0</v>
      </c>
      <c r="CG532">
        <f>IFERROR(VLOOKUP(Table2[[#This Row],[Overall Rep Satisfaction]],$CS$2:$CV$21,4,FALSE),"")</f>
        <v>1</v>
      </c>
      <c r="CH532">
        <f>IFERROR(SUM(Table2[[#This Row],[Promoter]:[Detractor]],),"")</f>
        <v>1</v>
      </c>
      <c r="CI532" t="str">
        <f>TEXT(MONTH(Table2[[#This Row],[Survey Date]]),"##")&amp;" - "&amp;TEXT(Table2[[#This Row],[Survey Date]],"MMMM")</f>
        <v>9 - September</v>
      </c>
      <c r="CJ532" t="str">
        <f>TEXT(Table2[[#This Row],[Survey Date]],"DD-MMMM")</f>
        <v>08-September</v>
      </c>
      <c r="CK532" t="str">
        <f>"WK "&amp;WEEKNUM(Table2[[#This Row],[Survey Date]],1)</f>
        <v>WK 36</v>
      </c>
      <c r="CL532" t="str">
        <f>VLOOKUP(Table2[[#This Row],[ATTUID]],Roster!C:F,4,FALSE)</f>
        <v>Super 4</v>
      </c>
      <c r="CM532" t="str">
        <f>VLOOKUP(Table2[[#This Row],[ATTUID]],Roster!C:J,8,FALSE)</f>
        <v>agent 100</v>
      </c>
      <c r="CN532" t="str">
        <f>VLOOKUP(Table2[[#This Row],[ATTUID]],Roster!C:X,22,FALSE)</f>
        <v>Wave 29</v>
      </c>
      <c r="CO532">
        <f>IF(Table2[[#This Row],[Request Resolved]]="Yes",1,0)</f>
        <v>0</v>
      </c>
      <c r="CP532">
        <f>IF(Table2[[#This Row],[Request Resolved]]="No",1,0)</f>
        <v>1</v>
      </c>
    </row>
    <row r="533" spans="1:94" x14ac:dyDescent="0.25">
      <c r="A533" s="35">
        <v>502206</v>
      </c>
      <c r="B533" s="12" t="s">
        <v>1297</v>
      </c>
      <c r="C533" s="12" t="s">
        <v>1297</v>
      </c>
      <c r="D533" s="12" t="s">
        <v>1297</v>
      </c>
      <c r="E533" t="s">
        <v>1177</v>
      </c>
      <c r="F533" t="s">
        <v>1342</v>
      </c>
      <c r="G533" s="35">
        <v>70818</v>
      </c>
      <c r="H533" t="s">
        <v>219</v>
      </c>
      <c r="I533" s="35">
        <v>177337</v>
      </c>
      <c r="J533" t="s">
        <v>219</v>
      </c>
      <c r="K533" s="14">
        <v>45177.644444444399</v>
      </c>
      <c r="L533" s="14">
        <v>45176.75</v>
      </c>
      <c r="M533" s="15" t="s">
        <v>220</v>
      </c>
      <c r="N533" s="15" t="s">
        <v>220</v>
      </c>
      <c r="O533" s="15" t="s">
        <v>220</v>
      </c>
      <c r="P533" s="15" t="s">
        <v>223</v>
      </c>
      <c r="Q533" s="15" t="s">
        <v>219</v>
      </c>
      <c r="R533" s="15" t="s">
        <v>219</v>
      </c>
      <c r="S533" s="15" t="s">
        <v>223</v>
      </c>
      <c r="T533" s="15" t="s">
        <v>221</v>
      </c>
      <c r="U533" s="15" t="s">
        <v>219</v>
      </c>
      <c r="V533" t="s">
        <v>265</v>
      </c>
      <c r="W533" t="s">
        <v>225</v>
      </c>
      <c r="X533" t="s">
        <v>265</v>
      </c>
      <c r="Y533" t="s">
        <v>225</v>
      </c>
      <c r="Z533" t="s">
        <v>226</v>
      </c>
      <c r="AA533" t="s">
        <v>219</v>
      </c>
      <c r="AB533" t="s">
        <v>226</v>
      </c>
      <c r="AC533" t="s">
        <v>219</v>
      </c>
      <c r="AD533" s="12" t="s">
        <v>1297</v>
      </c>
      <c r="AE533" t="s">
        <v>227</v>
      </c>
      <c r="AF533" s="12" t="s">
        <v>1297</v>
      </c>
      <c r="AG533" t="s">
        <v>1703</v>
      </c>
      <c r="AH533" t="s">
        <v>228</v>
      </c>
      <c r="AI533" s="12" t="s">
        <v>1297</v>
      </c>
      <c r="AJ533" s="12" t="s">
        <v>1297</v>
      </c>
      <c r="AK533" s="12" t="s">
        <v>1297</v>
      </c>
      <c r="AL533" s="12" t="s">
        <v>1297</v>
      </c>
      <c r="AM533" s="12" t="s">
        <v>1297</v>
      </c>
      <c r="AN533" t="s">
        <v>219</v>
      </c>
      <c r="AO533" t="s">
        <v>219</v>
      </c>
      <c r="AP533" t="s">
        <v>229</v>
      </c>
      <c r="AQ533" t="s">
        <v>230</v>
      </c>
      <c r="AR533" t="s">
        <v>420</v>
      </c>
      <c r="AS533" t="s">
        <v>421</v>
      </c>
      <c r="AT533" t="s">
        <v>229</v>
      </c>
      <c r="AU533" t="s">
        <v>233</v>
      </c>
      <c r="AV533" t="s">
        <v>2222</v>
      </c>
      <c r="AW533" t="s">
        <v>219</v>
      </c>
      <c r="AX533" t="s">
        <v>1703</v>
      </c>
      <c r="AY533" t="s">
        <v>219</v>
      </c>
      <c r="AZ533" t="s">
        <v>219</v>
      </c>
      <c r="BA533" t="s">
        <v>219</v>
      </c>
      <c r="BB533" t="s">
        <v>219</v>
      </c>
      <c r="BC533" t="s">
        <v>234</v>
      </c>
      <c r="BD533" s="12" t="s">
        <v>1297</v>
      </c>
      <c r="BE533" t="s">
        <v>267</v>
      </c>
      <c r="BF533" t="s">
        <v>1297</v>
      </c>
      <c r="BG533" t="s">
        <v>1297</v>
      </c>
      <c r="BH533" t="s">
        <v>305</v>
      </c>
      <c r="BI533" t="s">
        <v>357</v>
      </c>
      <c r="BJ533" t="s">
        <v>422</v>
      </c>
      <c r="BK533" t="s">
        <v>1297</v>
      </c>
      <c r="BL533" t="s">
        <v>229</v>
      </c>
      <c r="BM533" t="s">
        <v>219</v>
      </c>
      <c r="BN533" t="s">
        <v>587</v>
      </c>
      <c r="BO533" t="s">
        <v>219</v>
      </c>
      <c r="BP533" t="s">
        <v>219</v>
      </c>
      <c r="BQ533" t="s">
        <v>1297</v>
      </c>
      <c r="BR533" t="s">
        <v>240</v>
      </c>
      <c r="BS533" t="s">
        <v>1703</v>
      </c>
      <c r="BT533" t="s">
        <v>1703</v>
      </c>
      <c r="BU533" t="s">
        <v>219</v>
      </c>
      <c r="BV533" t="s">
        <v>241</v>
      </c>
      <c r="BW533" t="s">
        <v>220</v>
      </c>
      <c r="BX533" t="s">
        <v>219</v>
      </c>
      <c r="BY533">
        <v>790237721339</v>
      </c>
      <c r="BZ533" t="s">
        <v>242</v>
      </c>
      <c r="CA533" t="s">
        <v>1703</v>
      </c>
      <c r="CB533" s="14">
        <v>45179.246162766198</v>
      </c>
      <c r="CC533" t="s">
        <v>1703</v>
      </c>
      <c r="CD533" t="s">
        <v>1703</v>
      </c>
      <c r="CE533">
        <f>IFERROR(VLOOKUP(Table2[[#This Row],[Overall Rep Satisfaction]],$CS$2:$CV$21,2,FALSE),"")</f>
        <v>1</v>
      </c>
      <c r="CF533">
        <f>IFERROR(VLOOKUP(Table2[[#This Row],[Overall Rep Satisfaction]],$CS$2:$CV$21,3,FALSE),"")</f>
        <v>0</v>
      </c>
      <c r="CG533">
        <f>IFERROR(VLOOKUP(Table2[[#This Row],[Overall Rep Satisfaction]],$CS$2:$CV$21,4,FALSE),"")</f>
        <v>0</v>
      </c>
      <c r="CH533">
        <f>IFERROR(SUM(Table2[[#This Row],[Promoter]:[Detractor]],),"")</f>
        <v>1</v>
      </c>
      <c r="CI533" t="str">
        <f>TEXT(MONTH(Table2[[#This Row],[Survey Date]]),"##")&amp;" - "&amp;TEXT(Table2[[#This Row],[Survey Date]],"MMMM")</f>
        <v>9 - September</v>
      </c>
      <c r="CJ533" t="str">
        <f>TEXT(Table2[[#This Row],[Survey Date]],"DD-MMMM")</f>
        <v>08-September</v>
      </c>
      <c r="CK533" t="str">
        <f>"WK "&amp;WEEKNUM(Table2[[#This Row],[Survey Date]],1)</f>
        <v>WK 36</v>
      </c>
      <c r="CL533" t="str">
        <f>VLOOKUP(Table2[[#This Row],[ATTUID]],Roster!C:F,4,FALSE)</f>
        <v>Super 9</v>
      </c>
      <c r="CM533" t="str">
        <f>VLOOKUP(Table2[[#This Row],[ATTUID]],Roster!C:J,8,FALSE)</f>
        <v>agent 45</v>
      </c>
      <c r="CN533" t="str">
        <f>VLOOKUP(Table2[[#This Row],[ATTUID]],Roster!C:X,22,FALSE)</f>
        <v>Wave 22</v>
      </c>
      <c r="CO533">
        <f>IF(Table2[[#This Row],[Request Resolved]]="Yes",1,0)</f>
        <v>1</v>
      </c>
      <c r="CP533">
        <f>IF(Table2[[#This Row],[Request Resolved]]="No",1,0)</f>
        <v>0</v>
      </c>
    </row>
    <row r="534" spans="1:94" x14ac:dyDescent="0.25">
      <c r="A534" s="35">
        <v>568206</v>
      </c>
      <c r="B534" s="12" t="s">
        <v>1297</v>
      </c>
      <c r="C534" s="12" t="s">
        <v>1297</v>
      </c>
      <c r="D534" s="12" t="s">
        <v>1297</v>
      </c>
      <c r="E534" t="s">
        <v>1192</v>
      </c>
      <c r="F534" t="s">
        <v>1357</v>
      </c>
      <c r="G534" s="35">
        <v>599408</v>
      </c>
      <c r="H534" t="s">
        <v>219</v>
      </c>
      <c r="I534" s="35">
        <v>509436</v>
      </c>
      <c r="J534" t="s">
        <v>219</v>
      </c>
      <c r="K534" s="14">
        <v>45177.651388888902</v>
      </c>
      <c r="L534" s="14">
        <v>45176.579861111102</v>
      </c>
      <c r="M534" s="15" t="s">
        <v>220</v>
      </c>
      <c r="N534" s="15" t="s">
        <v>220</v>
      </c>
      <c r="O534" s="15" t="s">
        <v>220</v>
      </c>
      <c r="P534" s="15" t="s">
        <v>221</v>
      </c>
      <c r="Q534" s="15" t="s">
        <v>979</v>
      </c>
      <c r="R534" s="15" t="s">
        <v>219</v>
      </c>
      <c r="S534" s="15" t="s">
        <v>223</v>
      </c>
      <c r="T534" s="15" t="s">
        <v>221</v>
      </c>
      <c r="U534" s="15" t="s">
        <v>219</v>
      </c>
      <c r="V534" t="s">
        <v>224</v>
      </c>
      <c r="W534" t="s">
        <v>225</v>
      </c>
      <c r="X534" t="s">
        <v>224</v>
      </c>
      <c r="Y534" t="s">
        <v>225</v>
      </c>
      <c r="Z534" t="s">
        <v>226</v>
      </c>
      <c r="AA534" t="s">
        <v>219</v>
      </c>
      <c r="AB534" t="s">
        <v>226</v>
      </c>
      <c r="AC534" t="s">
        <v>219</v>
      </c>
      <c r="AD534" s="12" t="s">
        <v>1297</v>
      </c>
      <c r="AE534" t="s">
        <v>227</v>
      </c>
      <c r="AF534" s="12" t="s">
        <v>1297</v>
      </c>
      <c r="AG534" t="s">
        <v>1703</v>
      </c>
      <c r="AH534" t="s">
        <v>228</v>
      </c>
      <c r="AI534" s="12" t="s">
        <v>1297</v>
      </c>
      <c r="AJ534" s="12" t="s">
        <v>1297</v>
      </c>
      <c r="AK534" s="12" t="s">
        <v>1297</v>
      </c>
      <c r="AL534" s="12" t="s">
        <v>1297</v>
      </c>
      <c r="AM534" s="12" t="s">
        <v>1297</v>
      </c>
      <c r="AN534" t="s">
        <v>219</v>
      </c>
      <c r="AO534" t="s">
        <v>219</v>
      </c>
      <c r="AP534" t="s">
        <v>229</v>
      </c>
      <c r="AQ534" t="s">
        <v>230</v>
      </c>
      <c r="AR534" t="s">
        <v>420</v>
      </c>
      <c r="AS534" t="s">
        <v>421</v>
      </c>
      <c r="AT534" t="s">
        <v>220</v>
      </c>
      <c r="AU534" t="s">
        <v>233</v>
      </c>
      <c r="AV534" t="s">
        <v>2223</v>
      </c>
      <c r="AW534" t="s">
        <v>219</v>
      </c>
      <c r="AX534" t="s">
        <v>1703</v>
      </c>
      <c r="AY534" t="s">
        <v>219</v>
      </c>
      <c r="AZ534" t="s">
        <v>219</v>
      </c>
      <c r="BA534" t="s">
        <v>219</v>
      </c>
      <c r="BB534" t="s">
        <v>219</v>
      </c>
      <c r="BC534" t="s">
        <v>234</v>
      </c>
      <c r="BD534" s="12" t="s">
        <v>1297</v>
      </c>
      <c r="BE534" t="s">
        <v>267</v>
      </c>
      <c r="BF534" t="s">
        <v>1297</v>
      </c>
      <c r="BG534" t="s">
        <v>1297</v>
      </c>
      <c r="BH534" t="s">
        <v>397</v>
      </c>
      <c r="BI534" t="s">
        <v>398</v>
      </c>
      <c r="BJ534" t="s">
        <v>437</v>
      </c>
      <c r="BK534" t="s">
        <v>1297</v>
      </c>
      <c r="BL534" t="s">
        <v>229</v>
      </c>
      <c r="BM534" t="s">
        <v>219</v>
      </c>
      <c r="BN534" t="s">
        <v>399</v>
      </c>
      <c r="BO534" t="s">
        <v>219</v>
      </c>
      <c r="BP534" t="s">
        <v>219</v>
      </c>
      <c r="BQ534" t="s">
        <v>1297</v>
      </c>
      <c r="BR534" t="s">
        <v>279</v>
      </c>
      <c r="BS534" t="s">
        <v>1703</v>
      </c>
      <c r="BT534" t="s">
        <v>1703</v>
      </c>
      <c r="BU534" t="s">
        <v>219</v>
      </c>
      <c r="BV534" t="s">
        <v>241</v>
      </c>
      <c r="BW534" t="s">
        <v>220</v>
      </c>
      <c r="BX534" t="s">
        <v>219</v>
      </c>
      <c r="BY534">
        <v>800476751398</v>
      </c>
      <c r="BZ534" t="s">
        <v>242</v>
      </c>
      <c r="CA534" t="s">
        <v>1703</v>
      </c>
      <c r="CB534" s="14">
        <v>45178.247037847199</v>
      </c>
      <c r="CC534" t="s">
        <v>1703</v>
      </c>
      <c r="CD534" t="s">
        <v>1703</v>
      </c>
      <c r="CE534">
        <f>IFERROR(VLOOKUP(Table2[[#This Row],[Overall Rep Satisfaction]],$CS$2:$CV$21,2,FALSE),"")</f>
        <v>1</v>
      </c>
      <c r="CF534">
        <f>IFERROR(VLOOKUP(Table2[[#This Row],[Overall Rep Satisfaction]],$CS$2:$CV$21,3,FALSE),"")</f>
        <v>0</v>
      </c>
      <c r="CG534">
        <f>IFERROR(VLOOKUP(Table2[[#This Row],[Overall Rep Satisfaction]],$CS$2:$CV$21,4,FALSE),"")</f>
        <v>0</v>
      </c>
      <c r="CH534">
        <f>IFERROR(SUM(Table2[[#This Row],[Promoter]:[Detractor]],),"")</f>
        <v>1</v>
      </c>
      <c r="CI534" t="str">
        <f>TEXT(MONTH(Table2[[#This Row],[Survey Date]]),"##")&amp;" - "&amp;TEXT(Table2[[#This Row],[Survey Date]],"MMMM")</f>
        <v>9 - September</v>
      </c>
      <c r="CJ534" t="str">
        <f>TEXT(Table2[[#This Row],[Survey Date]],"DD-MMMM")</f>
        <v>08-September</v>
      </c>
      <c r="CK534" t="str">
        <f>"WK "&amp;WEEKNUM(Table2[[#This Row],[Survey Date]],1)</f>
        <v>WK 36</v>
      </c>
      <c r="CL534" t="str">
        <f>VLOOKUP(Table2[[#This Row],[ATTUID]],Roster!C:F,4,FALSE)</f>
        <v>Super 5</v>
      </c>
      <c r="CM534" t="str">
        <f>VLOOKUP(Table2[[#This Row],[ATTUID]],Roster!C:J,8,FALSE)</f>
        <v>agent 60</v>
      </c>
      <c r="CN534" t="str">
        <f>VLOOKUP(Table2[[#This Row],[ATTUID]],Roster!C:X,22,FALSE)</f>
        <v>Wave 25</v>
      </c>
      <c r="CO534">
        <f>IF(Table2[[#This Row],[Request Resolved]]="Yes",1,0)</f>
        <v>1</v>
      </c>
      <c r="CP534">
        <f>IF(Table2[[#This Row],[Request Resolved]]="No",1,0)</f>
        <v>0</v>
      </c>
    </row>
    <row r="535" spans="1:94" x14ac:dyDescent="0.25">
      <c r="A535" s="35">
        <v>150206</v>
      </c>
      <c r="B535" s="12" t="s">
        <v>1297</v>
      </c>
      <c r="C535" s="12" t="s">
        <v>1297</v>
      </c>
      <c r="D535" s="12" t="s">
        <v>1297</v>
      </c>
      <c r="E535" t="s">
        <v>1145</v>
      </c>
      <c r="F535" t="s">
        <v>1310</v>
      </c>
      <c r="G535" s="35">
        <v>666949</v>
      </c>
      <c r="H535" t="s">
        <v>219</v>
      </c>
      <c r="I535" s="35">
        <v>539337</v>
      </c>
      <c r="J535" t="s">
        <v>219</v>
      </c>
      <c r="K535" s="14">
        <v>45177.666666666701</v>
      </c>
      <c r="L535" s="14">
        <v>45176.684027777803</v>
      </c>
      <c r="M535" s="15" t="s">
        <v>220</v>
      </c>
      <c r="N535" s="15" t="s">
        <v>220</v>
      </c>
      <c r="O535" s="15" t="s">
        <v>220</v>
      </c>
      <c r="P535" s="15" t="s">
        <v>255</v>
      </c>
      <c r="Q535" s="15" t="s">
        <v>980</v>
      </c>
      <c r="R535" s="15" t="s">
        <v>219</v>
      </c>
      <c r="S535" s="15" t="s">
        <v>291</v>
      </c>
      <c r="T535" s="15" t="s">
        <v>221</v>
      </c>
      <c r="U535" s="15" t="s">
        <v>219</v>
      </c>
      <c r="V535" t="s">
        <v>257</v>
      </c>
      <c r="W535" t="s">
        <v>293</v>
      </c>
      <c r="X535" t="s">
        <v>257</v>
      </c>
      <c r="Y535" t="s">
        <v>293</v>
      </c>
      <c r="Z535" t="s">
        <v>226</v>
      </c>
      <c r="AA535" t="s">
        <v>219</v>
      </c>
      <c r="AB535" t="s">
        <v>226</v>
      </c>
      <c r="AC535" t="s">
        <v>219</v>
      </c>
      <c r="AD535" s="12" t="s">
        <v>1297</v>
      </c>
      <c r="AE535" t="s">
        <v>227</v>
      </c>
      <c r="AF535" s="12" t="s">
        <v>1297</v>
      </c>
      <c r="AG535" t="s">
        <v>1703</v>
      </c>
      <c r="AH535" t="s">
        <v>228</v>
      </c>
      <c r="AI535" s="12" t="s">
        <v>1297</v>
      </c>
      <c r="AJ535" s="12" t="s">
        <v>1297</v>
      </c>
      <c r="AK535" s="12" t="s">
        <v>1297</v>
      </c>
      <c r="AL535" s="12" t="s">
        <v>1297</v>
      </c>
      <c r="AM535" s="12" t="s">
        <v>1297</v>
      </c>
      <c r="AN535" t="s">
        <v>219</v>
      </c>
      <c r="AO535" t="s">
        <v>219</v>
      </c>
      <c r="AP535" t="s">
        <v>229</v>
      </c>
      <c r="AQ535" t="s">
        <v>230</v>
      </c>
      <c r="AR535" t="s">
        <v>420</v>
      </c>
      <c r="AS535" t="s">
        <v>421</v>
      </c>
      <c r="AT535" t="s">
        <v>220</v>
      </c>
      <c r="AU535" t="s">
        <v>233</v>
      </c>
      <c r="AV535" t="s">
        <v>2224</v>
      </c>
      <c r="AW535" t="s">
        <v>219</v>
      </c>
      <c r="AX535" t="s">
        <v>1703</v>
      </c>
      <c r="AY535" t="s">
        <v>219</v>
      </c>
      <c r="AZ535" t="s">
        <v>219</v>
      </c>
      <c r="BA535" t="s">
        <v>219</v>
      </c>
      <c r="BB535" t="s">
        <v>219</v>
      </c>
      <c r="BC535" t="s">
        <v>234</v>
      </c>
      <c r="BD535" s="12" t="s">
        <v>1297</v>
      </c>
      <c r="BE535" t="s">
        <v>259</v>
      </c>
      <c r="BF535" t="s">
        <v>1297</v>
      </c>
      <c r="BG535" t="s">
        <v>1297</v>
      </c>
      <c r="BH535" t="s">
        <v>300</v>
      </c>
      <c r="BI535" t="s">
        <v>301</v>
      </c>
      <c r="BJ535" t="s">
        <v>422</v>
      </c>
      <c r="BK535" t="s">
        <v>1297</v>
      </c>
      <c r="BL535" t="s">
        <v>229</v>
      </c>
      <c r="BM535" t="s">
        <v>219</v>
      </c>
      <c r="BN535" t="s">
        <v>806</v>
      </c>
      <c r="BO535" t="s">
        <v>219</v>
      </c>
      <c r="BP535" t="s">
        <v>219</v>
      </c>
      <c r="BQ535" t="s">
        <v>1297</v>
      </c>
      <c r="BR535" t="s">
        <v>240</v>
      </c>
      <c r="BS535" t="s">
        <v>1703</v>
      </c>
      <c r="BT535" t="s">
        <v>1703</v>
      </c>
      <c r="BU535" t="s">
        <v>219</v>
      </c>
      <c r="BV535" t="s">
        <v>241</v>
      </c>
      <c r="BW535" t="s">
        <v>220</v>
      </c>
      <c r="BX535" t="s">
        <v>219</v>
      </c>
      <c r="BY535">
        <v>800054980937</v>
      </c>
      <c r="BZ535" t="s">
        <v>242</v>
      </c>
      <c r="CA535" t="s">
        <v>1703</v>
      </c>
      <c r="CB535" s="14">
        <v>45178.247037847199</v>
      </c>
      <c r="CC535" t="s">
        <v>1703</v>
      </c>
      <c r="CD535" t="s">
        <v>1703</v>
      </c>
      <c r="CE535">
        <f>IFERROR(VLOOKUP(Table2[[#This Row],[Overall Rep Satisfaction]],$CS$2:$CV$21,2,FALSE),"")</f>
        <v>1</v>
      </c>
      <c r="CF535">
        <f>IFERROR(VLOOKUP(Table2[[#This Row],[Overall Rep Satisfaction]],$CS$2:$CV$21,3,FALSE),"")</f>
        <v>0</v>
      </c>
      <c r="CG535">
        <f>IFERROR(VLOOKUP(Table2[[#This Row],[Overall Rep Satisfaction]],$CS$2:$CV$21,4,FALSE),"")</f>
        <v>0</v>
      </c>
      <c r="CH535">
        <f>IFERROR(SUM(Table2[[#This Row],[Promoter]:[Detractor]],),"")</f>
        <v>1</v>
      </c>
      <c r="CI535" t="str">
        <f>TEXT(MONTH(Table2[[#This Row],[Survey Date]]),"##")&amp;" - "&amp;TEXT(Table2[[#This Row],[Survey Date]],"MMMM")</f>
        <v>9 - September</v>
      </c>
      <c r="CJ535" t="str">
        <f>TEXT(Table2[[#This Row],[Survey Date]],"DD-MMMM")</f>
        <v>08-September</v>
      </c>
      <c r="CK535" t="str">
        <f>"WK "&amp;WEEKNUM(Table2[[#This Row],[Survey Date]],1)</f>
        <v>WK 36</v>
      </c>
      <c r="CL535" t="str">
        <f>VLOOKUP(Table2[[#This Row],[ATTUID]],Roster!C:F,4,FALSE)</f>
        <v>Super 9</v>
      </c>
      <c r="CM535" t="str">
        <f>VLOOKUP(Table2[[#This Row],[ATTUID]],Roster!C:J,8,FALSE)</f>
        <v>agent 13</v>
      </c>
      <c r="CN535" t="str">
        <f>VLOOKUP(Table2[[#This Row],[ATTUID]],Roster!C:X,22,FALSE)</f>
        <v>Wave 12 B</v>
      </c>
      <c r="CO535">
        <f>IF(Table2[[#This Row],[Request Resolved]]="Yes",1,0)</f>
        <v>1</v>
      </c>
      <c r="CP535">
        <f>IF(Table2[[#This Row],[Request Resolved]]="No",1,0)</f>
        <v>0</v>
      </c>
    </row>
    <row r="536" spans="1:94" x14ac:dyDescent="0.25">
      <c r="A536" s="35">
        <v>13206</v>
      </c>
      <c r="B536" s="12" t="s">
        <v>1297</v>
      </c>
      <c r="C536" s="12" t="s">
        <v>1297</v>
      </c>
      <c r="D536" s="12" t="s">
        <v>1297</v>
      </c>
      <c r="E536" t="s">
        <v>1236</v>
      </c>
      <c r="F536" t="s">
        <v>1405</v>
      </c>
      <c r="G536" s="35">
        <v>856336</v>
      </c>
      <c r="H536" t="s">
        <v>219</v>
      </c>
      <c r="I536" s="35">
        <v>501534</v>
      </c>
      <c r="J536" t="s">
        <v>219</v>
      </c>
      <c r="K536" s="14">
        <v>45177.668055555601</v>
      </c>
      <c r="L536" s="14">
        <v>45176.5090277778</v>
      </c>
      <c r="M536" s="15" t="s">
        <v>220</v>
      </c>
      <c r="N536" s="15" t="s">
        <v>220</v>
      </c>
      <c r="O536" s="15" t="s">
        <v>220</v>
      </c>
      <c r="P536" s="15" t="s">
        <v>291</v>
      </c>
      <c r="Q536" s="15" t="s">
        <v>291</v>
      </c>
      <c r="R536" s="15" t="s">
        <v>219</v>
      </c>
      <c r="S536" s="15" t="s">
        <v>291</v>
      </c>
      <c r="T536" s="15" t="s">
        <v>221</v>
      </c>
      <c r="U536" s="15" t="s">
        <v>219</v>
      </c>
      <c r="V536" t="s">
        <v>293</v>
      </c>
      <c r="W536" t="s">
        <v>293</v>
      </c>
      <c r="X536" t="s">
        <v>293</v>
      </c>
      <c r="Y536" t="s">
        <v>293</v>
      </c>
      <c r="Z536" t="s">
        <v>226</v>
      </c>
      <c r="AA536" t="s">
        <v>219</v>
      </c>
      <c r="AB536" t="s">
        <v>226</v>
      </c>
      <c r="AC536" t="s">
        <v>219</v>
      </c>
      <c r="AD536" s="12" t="s">
        <v>1297</v>
      </c>
      <c r="AE536" t="s">
        <v>227</v>
      </c>
      <c r="AF536" s="12" t="s">
        <v>1297</v>
      </c>
      <c r="AG536" t="s">
        <v>1703</v>
      </c>
      <c r="AH536" t="s">
        <v>228</v>
      </c>
      <c r="AI536" s="12" t="s">
        <v>1297</v>
      </c>
      <c r="AJ536" s="12" t="s">
        <v>1297</v>
      </c>
      <c r="AK536" s="12" t="s">
        <v>1297</v>
      </c>
      <c r="AL536" s="12" t="s">
        <v>1297</v>
      </c>
      <c r="AM536" s="12" t="s">
        <v>1297</v>
      </c>
      <c r="AN536" t="s">
        <v>219</v>
      </c>
      <c r="AO536" t="s">
        <v>219</v>
      </c>
      <c r="AP536" t="s">
        <v>229</v>
      </c>
      <c r="AQ536" t="s">
        <v>230</v>
      </c>
      <c r="AR536" t="s">
        <v>273</v>
      </c>
      <c r="AS536" t="s">
        <v>274</v>
      </c>
      <c r="AT536" t="s">
        <v>220</v>
      </c>
      <c r="AU536" t="s">
        <v>233</v>
      </c>
      <c r="AV536" t="s">
        <v>2225</v>
      </c>
      <c r="AW536" t="s">
        <v>219</v>
      </c>
      <c r="AX536" t="s">
        <v>1703</v>
      </c>
      <c r="AY536" t="s">
        <v>219</v>
      </c>
      <c r="AZ536" t="s">
        <v>219</v>
      </c>
      <c r="BA536" t="s">
        <v>219</v>
      </c>
      <c r="BB536" t="s">
        <v>219</v>
      </c>
      <c r="BC536" t="s">
        <v>234</v>
      </c>
      <c r="BD536" s="12" t="s">
        <v>1297</v>
      </c>
      <c r="BE536" t="s">
        <v>304</v>
      </c>
      <c r="BF536" t="s">
        <v>1297</v>
      </c>
      <c r="BG536" t="s">
        <v>1297</v>
      </c>
      <c r="BH536" t="s">
        <v>305</v>
      </c>
      <c r="BI536" t="s">
        <v>357</v>
      </c>
      <c r="BJ536" t="s">
        <v>277</v>
      </c>
      <c r="BK536" t="s">
        <v>1297</v>
      </c>
      <c r="BL536" t="s">
        <v>229</v>
      </c>
      <c r="BM536" t="s">
        <v>219</v>
      </c>
      <c r="BN536" t="s">
        <v>360</v>
      </c>
      <c r="BO536" t="s">
        <v>219</v>
      </c>
      <c r="BP536" t="s">
        <v>219</v>
      </c>
      <c r="BQ536" t="s">
        <v>1297</v>
      </c>
      <c r="BR536" t="s">
        <v>279</v>
      </c>
      <c r="BS536" t="s">
        <v>1703</v>
      </c>
      <c r="BT536" t="s">
        <v>1703</v>
      </c>
      <c r="BU536" t="s">
        <v>219</v>
      </c>
      <c r="BV536" t="s">
        <v>241</v>
      </c>
      <c r="BW536" t="s">
        <v>220</v>
      </c>
      <c r="BX536" t="s">
        <v>219</v>
      </c>
      <c r="BY536">
        <v>790166332947</v>
      </c>
      <c r="BZ536" t="s">
        <v>242</v>
      </c>
      <c r="CA536" t="s">
        <v>1703</v>
      </c>
      <c r="CB536" s="14">
        <v>45178.247037847199</v>
      </c>
      <c r="CC536" t="s">
        <v>1703</v>
      </c>
      <c r="CD536" t="s">
        <v>1703</v>
      </c>
      <c r="CE536">
        <f>IFERROR(VLOOKUP(Table2[[#This Row],[Overall Rep Satisfaction]],$CS$2:$CV$21,2,FALSE),"")</f>
        <v>1</v>
      </c>
      <c r="CF536">
        <f>IFERROR(VLOOKUP(Table2[[#This Row],[Overall Rep Satisfaction]],$CS$2:$CV$21,3,FALSE),"")</f>
        <v>0</v>
      </c>
      <c r="CG536">
        <f>IFERROR(VLOOKUP(Table2[[#This Row],[Overall Rep Satisfaction]],$CS$2:$CV$21,4,FALSE),"")</f>
        <v>0</v>
      </c>
      <c r="CH536">
        <f>IFERROR(SUM(Table2[[#This Row],[Promoter]:[Detractor]],),"")</f>
        <v>1</v>
      </c>
      <c r="CI536" t="str">
        <f>TEXT(MONTH(Table2[[#This Row],[Survey Date]]),"##")&amp;" - "&amp;TEXT(Table2[[#This Row],[Survey Date]],"MMMM")</f>
        <v>9 - September</v>
      </c>
      <c r="CJ536" t="str">
        <f>TEXT(Table2[[#This Row],[Survey Date]],"DD-MMMM")</f>
        <v>08-September</v>
      </c>
      <c r="CK536" t="str">
        <f>"WK "&amp;WEEKNUM(Table2[[#This Row],[Survey Date]],1)</f>
        <v>WK 36</v>
      </c>
      <c r="CL536" t="str">
        <f>VLOOKUP(Table2[[#This Row],[ATTUID]],Roster!C:F,4,FALSE)</f>
        <v>Super 5</v>
      </c>
      <c r="CM536" t="str">
        <f>VLOOKUP(Table2[[#This Row],[ATTUID]],Roster!C:J,8,FALSE)</f>
        <v>agent 108</v>
      </c>
      <c r="CN536" t="str">
        <f>VLOOKUP(Table2[[#This Row],[ATTUID]],Roster!C:X,22,FALSE)</f>
        <v>Wave 3</v>
      </c>
      <c r="CO536">
        <f>IF(Table2[[#This Row],[Request Resolved]]="Yes",1,0)</f>
        <v>1</v>
      </c>
      <c r="CP536">
        <f>IF(Table2[[#This Row],[Request Resolved]]="No",1,0)</f>
        <v>0</v>
      </c>
    </row>
    <row r="537" spans="1:94" x14ac:dyDescent="0.25">
      <c r="A537" s="35">
        <v>785206</v>
      </c>
      <c r="B537" s="12" t="s">
        <v>1297</v>
      </c>
      <c r="C537" s="12" t="s">
        <v>1297</v>
      </c>
      <c r="D537" s="12" t="s">
        <v>1297</v>
      </c>
      <c r="E537" t="s">
        <v>1187</v>
      </c>
      <c r="F537" t="s">
        <v>1352</v>
      </c>
      <c r="G537" s="35">
        <v>560612</v>
      </c>
      <c r="H537" t="s">
        <v>219</v>
      </c>
      <c r="I537" s="35">
        <v>16199</v>
      </c>
      <c r="J537" t="s">
        <v>219</v>
      </c>
      <c r="K537" s="14">
        <v>45177.6743055556</v>
      </c>
      <c r="L537" s="14">
        <v>45176.4819444444</v>
      </c>
      <c r="M537" s="15" t="s">
        <v>220</v>
      </c>
      <c r="N537" s="15" t="s">
        <v>220</v>
      </c>
      <c r="O537" s="15" t="s">
        <v>220</v>
      </c>
      <c r="P537" s="15" t="s">
        <v>223</v>
      </c>
      <c r="Q537" s="15" t="s">
        <v>219</v>
      </c>
      <c r="R537" s="15" t="s">
        <v>219</v>
      </c>
      <c r="S537" s="15" t="s">
        <v>223</v>
      </c>
      <c r="T537" s="15" t="s">
        <v>221</v>
      </c>
      <c r="U537" s="15" t="s">
        <v>219</v>
      </c>
      <c r="V537" t="s">
        <v>265</v>
      </c>
      <c r="W537" t="s">
        <v>225</v>
      </c>
      <c r="X537" t="s">
        <v>265</v>
      </c>
      <c r="Y537" t="s">
        <v>225</v>
      </c>
      <c r="Z537" t="s">
        <v>226</v>
      </c>
      <c r="AA537" t="s">
        <v>219</v>
      </c>
      <c r="AB537" t="s">
        <v>226</v>
      </c>
      <c r="AC537" t="s">
        <v>219</v>
      </c>
      <c r="AD537" s="12" t="s">
        <v>1297</v>
      </c>
      <c r="AE537" t="s">
        <v>227</v>
      </c>
      <c r="AF537" s="12" t="s">
        <v>1297</v>
      </c>
      <c r="AG537" t="s">
        <v>1703</v>
      </c>
      <c r="AH537" t="s">
        <v>228</v>
      </c>
      <c r="AI537" s="12" t="s">
        <v>1297</v>
      </c>
      <c r="AJ537" s="12" t="s">
        <v>1297</v>
      </c>
      <c r="AK537" s="12" t="s">
        <v>1297</v>
      </c>
      <c r="AL537" s="12" t="s">
        <v>1297</v>
      </c>
      <c r="AM537" s="12" t="s">
        <v>1297</v>
      </c>
      <c r="AN537" t="s">
        <v>219</v>
      </c>
      <c r="AO537" t="s">
        <v>219</v>
      </c>
      <c r="AP537" t="s">
        <v>229</v>
      </c>
      <c r="AQ537" t="s">
        <v>230</v>
      </c>
      <c r="AR537" t="s">
        <v>247</v>
      </c>
      <c r="AS537" t="s">
        <v>378</v>
      </c>
      <c r="AT537" t="s">
        <v>220</v>
      </c>
      <c r="AU537" t="s">
        <v>233</v>
      </c>
      <c r="AV537" t="s">
        <v>2226</v>
      </c>
      <c r="AW537" t="s">
        <v>219</v>
      </c>
      <c r="AX537" t="s">
        <v>1703</v>
      </c>
      <c r="AY537" t="s">
        <v>219</v>
      </c>
      <c r="AZ537" t="s">
        <v>219</v>
      </c>
      <c r="BA537" t="s">
        <v>219</v>
      </c>
      <c r="BB537" t="s">
        <v>219</v>
      </c>
      <c r="BC537" t="s">
        <v>234</v>
      </c>
      <c r="BD537" s="12" t="s">
        <v>1297</v>
      </c>
      <c r="BE537" t="s">
        <v>267</v>
      </c>
      <c r="BF537" t="s">
        <v>1297</v>
      </c>
      <c r="BG537" t="s">
        <v>1297</v>
      </c>
      <c r="BH537" t="s">
        <v>300</v>
      </c>
      <c r="BI537" t="s">
        <v>301</v>
      </c>
      <c r="BJ537" t="s">
        <v>379</v>
      </c>
      <c r="BK537" t="s">
        <v>1297</v>
      </c>
      <c r="BL537" t="s">
        <v>229</v>
      </c>
      <c r="BM537" t="s">
        <v>219</v>
      </c>
      <c r="BN537" t="s">
        <v>350</v>
      </c>
      <c r="BO537" t="s">
        <v>219</v>
      </c>
      <c r="BP537" t="s">
        <v>219</v>
      </c>
      <c r="BQ537" t="s">
        <v>1297</v>
      </c>
      <c r="BR537" t="s">
        <v>240</v>
      </c>
      <c r="BS537" t="s">
        <v>1703</v>
      </c>
      <c r="BT537" t="s">
        <v>1703</v>
      </c>
      <c r="BU537" t="s">
        <v>219</v>
      </c>
      <c r="BV537" t="s">
        <v>241</v>
      </c>
      <c r="BW537" t="s">
        <v>220</v>
      </c>
      <c r="BX537" t="s">
        <v>219</v>
      </c>
      <c r="BY537">
        <v>790486392251</v>
      </c>
      <c r="BZ537" t="s">
        <v>242</v>
      </c>
      <c r="CA537" t="s">
        <v>1703</v>
      </c>
      <c r="CB537" s="14">
        <v>45179.246162766198</v>
      </c>
      <c r="CC537" t="s">
        <v>1703</v>
      </c>
      <c r="CD537" t="s">
        <v>1703</v>
      </c>
      <c r="CE537">
        <f>IFERROR(VLOOKUP(Table2[[#This Row],[Overall Rep Satisfaction]],$CS$2:$CV$21,2,FALSE),"")</f>
        <v>1</v>
      </c>
      <c r="CF537">
        <f>IFERROR(VLOOKUP(Table2[[#This Row],[Overall Rep Satisfaction]],$CS$2:$CV$21,3,FALSE),"")</f>
        <v>0</v>
      </c>
      <c r="CG537">
        <f>IFERROR(VLOOKUP(Table2[[#This Row],[Overall Rep Satisfaction]],$CS$2:$CV$21,4,FALSE),"")</f>
        <v>0</v>
      </c>
      <c r="CH537">
        <f>IFERROR(SUM(Table2[[#This Row],[Promoter]:[Detractor]],),"")</f>
        <v>1</v>
      </c>
      <c r="CI537" t="str">
        <f>TEXT(MONTH(Table2[[#This Row],[Survey Date]]),"##")&amp;" - "&amp;TEXT(Table2[[#This Row],[Survey Date]],"MMMM")</f>
        <v>9 - September</v>
      </c>
      <c r="CJ537" t="str">
        <f>TEXT(Table2[[#This Row],[Survey Date]],"DD-MMMM")</f>
        <v>08-September</v>
      </c>
      <c r="CK537" t="str">
        <f>"WK "&amp;WEEKNUM(Table2[[#This Row],[Survey Date]],1)</f>
        <v>WK 36</v>
      </c>
      <c r="CL537" t="str">
        <f>VLOOKUP(Table2[[#This Row],[ATTUID]],Roster!C:F,4,FALSE)</f>
        <v>Super 3</v>
      </c>
      <c r="CM537" t="str">
        <f>VLOOKUP(Table2[[#This Row],[ATTUID]],Roster!C:J,8,FALSE)</f>
        <v>agent 55</v>
      </c>
      <c r="CN537" t="str">
        <f>VLOOKUP(Table2[[#This Row],[ATTUID]],Roster!C:X,22,FALSE)</f>
        <v>Wave 24</v>
      </c>
      <c r="CO537">
        <f>IF(Table2[[#This Row],[Request Resolved]]="Yes",1,0)</f>
        <v>1</v>
      </c>
      <c r="CP537">
        <f>IF(Table2[[#This Row],[Request Resolved]]="No",1,0)</f>
        <v>0</v>
      </c>
    </row>
    <row r="538" spans="1:94" x14ac:dyDescent="0.25">
      <c r="A538" s="35">
        <v>105206</v>
      </c>
      <c r="B538" s="12" t="s">
        <v>1297</v>
      </c>
      <c r="C538" s="12" t="s">
        <v>1297</v>
      </c>
      <c r="D538" s="12" t="s">
        <v>1297</v>
      </c>
      <c r="E538" t="s">
        <v>1225</v>
      </c>
      <c r="F538" t="s">
        <v>1392</v>
      </c>
      <c r="G538" s="35">
        <v>149918</v>
      </c>
      <c r="H538" t="s">
        <v>219</v>
      </c>
      <c r="I538" s="35">
        <v>346328</v>
      </c>
      <c r="J538" t="s">
        <v>219</v>
      </c>
      <c r="K538" s="14">
        <v>45177.683333333298</v>
      </c>
      <c r="L538" s="14">
        <v>45176.464583333298</v>
      </c>
      <c r="M538" s="15" t="s">
        <v>220</v>
      </c>
      <c r="N538" s="15" t="s">
        <v>220</v>
      </c>
      <c r="O538" s="15" t="s">
        <v>220</v>
      </c>
      <c r="P538" s="15" t="s">
        <v>316</v>
      </c>
      <c r="Q538" s="15" t="s">
        <v>981</v>
      </c>
      <c r="R538" s="15" t="s">
        <v>219</v>
      </c>
      <c r="S538" s="15" t="s">
        <v>291</v>
      </c>
      <c r="T538" s="15" t="s">
        <v>221</v>
      </c>
      <c r="U538" s="15" t="s">
        <v>219</v>
      </c>
      <c r="V538" t="s">
        <v>263</v>
      </c>
      <c r="W538" t="s">
        <v>293</v>
      </c>
      <c r="X538" t="s">
        <v>263</v>
      </c>
      <c r="Y538" t="s">
        <v>293</v>
      </c>
      <c r="Z538" t="s">
        <v>226</v>
      </c>
      <c r="AA538" t="s">
        <v>219</v>
      </c>
      <c r="AB538" t="s">
        <v>226</v>
      </c>
      <c r="AC538" t="s">
        <v>219</v>
      </c>
      <c r="AD538" s="12" t="s">
        <v>1297</v>
      </c>
      <c r="AE538" t="s">
        <v>227</v>
      </c>
      <c r="AF538" s="12" t="s">
        <v>1297</v>
      </c>
      <c r="AG538" t="s">
        <v>1703</v>
      </c>
      <c r="AH538" t="s">
        <v>228</v>
      </c>
      <c r="AI538" s="12" t="s">
        <v>1297</v>
      </c>
      <c r="AJ538" s="12" t="s">
        <v>1297</v>
      </c>
      <c r="AK538" s="12" t="s">
        <v>1297</v>
      </c>
      <c r="AL538" s="12" t="s">
        <v>1297</v>
      </c>
      <c r="AM538" s="12" t="s">
        <v>1297</v>
      </c>
      <c r="AN538" t="s">
        <v>219</v>
      </c>
      <c r="AO538" t="s">
        <v>219</v>
      </c>
      <c r="AP538" t="s">
        <v>229</v>
      </c>
      <c r="AQ538" t="s">
        <v>230</v>
      </c>
      <c r="AR538" t="s">
        <v>231</v>
      </c>
      <c r="AS538" t="s">
        <v>429</v>
      </c>
      <c r="AT538" t="s">
        <v>220</v>
      </c>
      <c r="AU538" t="s">
        <v>233</v>
      </c>
      <c r="AV538" t="s">
        <v>2227</v>
      </c>
      <c r="AW538" t="s">
        <v>219</v>
      </c>
      <c r="AX538" t="s">
        <v>1703</v>
      </c>
      <c r="AY538" t="s">
        <v>219</v>
      </c>
      <c r="AZ538" t="s">
        <v>219</v>
      </c>
      <c r="BA538" t="s">
        <v>219</v>
      </c>
      <c r="BB538" t="s">
        <v>219</v>
      </c>
      <c r="BC538" t="s">
        <v>234</v>
      </c>
      <c r="BD538" s="12" t="s">
        <v>1297</v>
      </c>
      <c r="BE538" t="s">
        <v>259</v>
      </c>
      <c r="BF538" t="s">
        <v>1297</v>
      </c>
      <c r="BG538" t="s">
        <v>1297</v>
      </c>
      <c r="BH538" t="s">
        <v>300</v>
      </c>
      <c r="BI538" t="s">
        <v>301</v>
      </c>
      <c r="BJ538" t="s">
        <v>536</v>
      </c>
      <c r="BK538" t="s">
        <v>1297</v>
      </c>
      <c r="BL538" t="s">
        <v>229</v>
      </c>
      <c r="BM538" t="s">
        <v>219</v>
      </c>
      <c r="BN538" t="s">
        <v>303</v>
      </c>
      <c r="BO538" t="s">
        <v>219</v>
      </c>
      <c r="BP538" t="s">
        <v>219</v>
      </c>
      <c r="BQ538" t="s">
        <v>1297</v>
      </c>
      <c r="BR538" t="s">
        <v>279</v>
      </c>
      <c r="BS538" t="s">
        <v>1703</v>
      </c>
      <c r="BT538" t="s">
        <v>1703</v>
      </c>
      <c r="BU538" t="s">
        <v>219</v>
      </c>
      <c r="BV538" t="s">
        <v>241</v>
      </c>
      <c r="BW538" t="s">
        <v>220</v>
      </c>
      <c r="BX538" t="s">
        <v>219</v>
      </c>
      <c r="BY538">
        <v>790328709202</v>
      </c>
      <c r="BZ538" t="s">
        <v>242</v>
      </c>
      <c r="CA538" t="s">
        <v>1703</v>
      </c>
      <c r="CB538" s="14">
        <v>45178.247037847199</v>
      </c>
      <c r="CC538" t="s">
        <v>1703</v>
      </c>
      <c r="CD538" t="s">
        <v>1703</v>
      </c>
      <c r="CE538">
        <f>IFERROR(VLOOKUP(Table2[[#This Row],[Overall Rep Satisfaction]],$CS$2:$CV$21,2,FALSE),"")</f>
        <v>1</v>
      </c>
      <c r="CF538">
        <f>IFERROR(VLOOKUP(Table2[[#This Row],[Overall Rep Satisfaction]],$CS$2:$CV$21,3,FALSE),"")</f>
        <v>0</v>
      </c>
      <c r="CG538">
        <f>IFERROR(VLOOKUP(Table2[[#This Row],[Overall Rep Satisfaction]],$CS$2:$CV$21,4,FALSE),"")</f>
        <v>0</v>
      </c>
      <c r="CH538">
        <f>IFERROR(SUM(Table2[[#This Row],[Promoter]:[Detractor]],),"")</f>
        <v>1</v>
      </c>
      <c r="CI538" t="str">
        <f>TEXT(MONTH(Table2[[#This Row],[Survey Date]]),"##")&amp;" - "&amp;TEXT(Table2[[#This Row],[Survey Date]],"MMMM")</f>
        <v>9 - September</v>
      </c>
      <c r="CJ538" t="str">
        <f>TEXT(Table2[[#This Row],[Survey Date]],"DD-MMMM")</f>
        <v>08-September</v>
      </c>
      <c r="CK538" t="str">
        <f>"WK "&amp;WEEKNUM(Table2[[#This Row],[Survey Date]],1)</f>
        <v>WK 36</v>
      </c>
      <c r="CL538" t="str">
        <f>VLOOKUP(Table2[[#This Row],[ATTUID]],Roster!C:F,4,FALSE)</f>
        <v>Super 7</v>
      </c>
      <c r="CM538" t="str">
        <f>VLOOKUP(Table2[[#This Row],[ATTUID]],Roster!C:J,8,FALSE)</f>
        <v>agent 95</v>
      </c>
      <c r="CN538" t="str">
        <f>VLOOKUP(Table2[[#This Row],[ATTUID]],Roster!C:X,22,FALSE)</f>
        <v>Wave 28</v>
      </c>
      <c r="CO538">
        <f>IF(Table2[[#This Row],[Request Resolved]]="Yes",1,0)</f>
        <v>1</v>
      </c>
      <c r="CP538">
        <f>IF(Table2[[#This Row],[Request Resolved]]="No",1,0)</f>
        <v>0</v>
      </c>
    </row>
    <row r="539" spans="1:94" ht="45" x14ac:dyDescent="0.25">
      <c r="A539" s="35">
        <v>973206</v>
      </c>
      <c r="B539" s="12" t="s">
        <v>1297</v>
      </c>
      <c r="C539" s="12" t="s">
        <v>1297</v>
      </c>
      <c r="D539" s="12" t="s">
        <v>1297</v>
      </c>
      <c r="E539" t="s">
        <v>1158</v>
      </c>
      <c r="F539" t="s">
        <v>1323</v>
      </c>
      <c r="G539" s="35">
        <v>867424</v>
      </c>
      <c r="H539" t="s">
        <v>219</v>
      </c>
      <c r="I539" s="35">
        <v>162337</v>
      </c>
      <c r="J539" t="s">
        <v>219</v>
      </c>
      <c r="K539" s="14">
        <v>45177.686111111099</v>
      </c>
      <c r="L539" s="14">
        <v>45175.752777777801</v>
      </c>
      <c r="M539" s="15" t="s">
        <v>220</v>
      </c>
      <c r="N539" s="15" t="s">
        <v>220</v>
      </c>
      <c r="O539" s="15" t="s">
        <v>220</v>
      </c>
      <c r="P539" s="15" t="s">
        <v>223</v>
      </c>
      <c r="Q539" s="15" t="s">
        <v>982</v>
      </c>
      <c r="R539" s="15" t="s">
        <v>219</v>
      </c>
      <c r="S539" s="15" t="s">
        <v>223</v>
      </c>
      <c r="T539" s="15" t="s">
        <v>326</v>
      </c>
      <c r="U539" s="15" t="s">
        <v>219</v>
      </c>
      <c r="V539" t="s">
        <v>265</v>
      </c>
      <c r="W539" t="s">
        <v>225</v>
      </c>
      <c r="X539" t="s">
        <v>265</v>
      </c>
      <c r="Y539" t="s">
        <v>225</v>
      </c>
      <c r="Z539" t="s">
        <v>226</v>
      </c>
      <c r="AA539" t="s">
        <v>219</v>
      </c>
      <c r="AB539" t="s">
        <v>226</v>
      </c>
      <c r="AC539" t="s">
        <v>219</v>
      </c>
      <c r="AD539" s="12" t="s">
        <v>1297</v>
      </c>
      <c r="AE539" t="s">
        <v>227</v>
      </c>
      <c r="AF539" s="12" t="s">
        <v>1297</v>
      </c>
      <c r="AG539" t="s">
        <v>1703</v>
      </c>
      <c r="AH539" t="s">
        <v>228</v>
      </c>
      <c r="AI539" s="12" t="s">
        <v>1297</v>
      </c>
      <c r="AJ539" s="12" t="s">
        <v>1297</v>
      </c>
      <c r="AK539" s="12" t="s">
        <v>1297</v>
      </c>
      <c r="AL539" s="12" t="s">
        <v>1297</v>
      </c>
      <c r="AM539" s="12" t="s">
        <v>1297</v>
      </c>
      <c r="AN539" t="s">
        <v>219</v>
      </c>
      <c r="AO539" t="s">
        <v>219</v>
      </c>
      <c r="AP539" t="s">
        <v>229</v>
      </c>
      <c r="AQ539" t="s">
        <v>230</v>
      </c>
      <c r="AR539" t="s">
        <v>420</v>
      </c>
      <c r="AS539" t="s">
        <v>421</v>
      </c>
      <c r="AT539" t="s">
        <v>220</v>
      </c>
      <c r="AU539" t="s">
        <v>233</v>
      </c>
      <c r="AV539" t="s">
        <v>2228</v>
      </c>
      <c r="AW539" t="s">
        <v>219</v>
      </c>
      <c r="AX539" t="s">
        <v>1703</v>
      </c>
      <c r="AY539" t="s">
        <v>219</v>
      </c>
      <c r="AZ539" t="s">
        <v>219</v>
      </c>
      <c r="BA539" t="s">
        <v>219</v>
      </c>
      <c r="BB539" t="s">
        <v>219</v>
      </c>
      <c r="BC539" t="s">
        <v>234</v>
      </c>
      <c r="BD539" s="12" t="s">
        <v>1297</v>
      </c>
      <c r="BE539" t="s">
        <v>267</v>
      </c>
      <c r="BF539" t="s">
        <v>1297</v>
      </c>
      <c r="BG539" t="s">
        <v>1297</v>
      </c>
      <c r="BH539" t="s">
        <v>300</v>
      </c>
      <c r="BI539" t="s">
        <v>301</v>
      </c>
      <c r="BJ539" t="s">
        <v>422</v>
      </c>
      <c r="BK539" t="s">
        <v>1297</v>
      </c>
      <c r="BL539" t="s">
        <v>229</v>
      </c>
      <c r="BM539" t="s">
        <v>219</v>
      </c>
      <c r="BN539" t="s">
        <v>303</v>
      </c>
      <c r="BO539" t="s">
        <v>219</v>
      </c>
      <c r="BP539" t="s">
        <v>219</v>
      </c>
      <c r="BQ539" t="s">
        <v>1297</v>
      </c>
      <c r="BR539" t="s">
        <v>240</v>
      </c>
      <c r="BS539" t="s">
        <v>1703</v>
      </c>
      <c r="BT539" t="s">
        <v>1703</v>
      </c>
      <c r="BU539" t="s">
        <v>219</v>
      </c>
      <c r="BV539" t="s">
        <v>241</v>
      </c>
      <c r="BW539" t="s">
        <v>220</v>
      </c>
      <c r="BX539" t="s">
        <v>219</v>
      </c>
      <c r="BY539">
        <v>800528063347</v>
      </c>
      <c r="BZ539" t="s">
        <v>242</v>
      </c>
      <c r="CA539" t="s">
        <v>1703</v>
      </c>
      <c r="CB539" s="14">
        <v>45178.247037847199</v>
      </c>
      <c r="CC539" t="s">
        <v>1703</v>
      </c>
      <c r="CD539" t="s">
        <v>1703</v>
      </c>
      <c r="CE539">
        <f>IFERROR(VLOOKUP(Table2[[#This Row],[Overall Rep Satisfaction]],$CS$2:$CV$21,2,FALSE),"")</f>
        <v>1</v>
      </c>
      <c r="CF539">
        <f>IFERROR(VLOOKUP(Table2[[#This Row],[Overall Rep Satisfaction]],$CS$2:$CV$21,3,FALSE),"")</f>
        <v>0</v>
      </c>
      <c r="CG539">
        <f>IFERROR(VLOOKUP(Table2[[#This Row],[Overall Rep Satisfaction]],$CS$2:$CV$21,4,FALSE),"")</f>
        <v>0</v>
      </c>
      <c r="CH539">
        <f>IFERROR(SUM(Table2[[#This Row],[Promoter]:[Detractor]],),"")</f>
        <v>1</v>
      </c>
      <c r="CI539" t="str">
        <f>TEXT(MONTH(Table2[[#This Row],[Survey Date]]),"##")&amp;" - "&amp;TEXT(Table2[[#This Row],[Survey Date]],"MMMM")</f>
        <v>9 - September</v>
      </c>
      <c r="CJ539" t="str">
        <f>TEXT(Table2[[#This Row],[Survey Date]],"DD-MMMM")</f>
        <v>08-September</v>
      </c>
      <c r="CK539" t="str">
        <f>"WK "&amp;WEEKNUM(Table2[[#This Row],[Survey Date]],1)</f>
        <v>WK 36</v>
      </c>
      <c r="CL539" t="str">
        <f>VLOOKUP(Table2[[#This Row],[ATTUID]],Roster!C:F,4,FALSE)</f>
        <v>Super 8</v>
      </c>
      <c r="CM539" t="str">
        <f>VLOOKUP(Table2[[#This Row],[ATTUID]],Roster!C:J,8,FALSE)</f>
        <v>agent 26</v>
      </c>
      <c r="CN539" t="str">
        <f>VLOOKUP(Table2[[#This Row],[ATTUID]],Roster!C:X,22,FALSE)</f>
        <v>Wave 17</v>
      </c>
      <c r="CO539">
        <f>IF(Table2[[#This Row],[Request Resolved]]="Yes",1,0)</f>
        <v>1</v>
      </c>
      <c r="CP539">
        <f>IF(Table2[[#This Row],[Request Resolved]]="No",1,0)</f>
        <v>0</v>
      </c>
    </row>
    <row r="540" spans="1:94" x14ac:dyDescent="0.25">
      <c r="A540" s="35">
        <v>784206</v>
      </c>
      <c r="B540" s="12" t="s">
        <v>1297</v>
      </c>
      <c r="C540" s="12" t="s">
        <v>1297</v>
      </c>
      <c r="D540" s="12" t="s">
        <v>1297</v>
      </c>
      <c r="E540" t="s">
        <v>1263</v>
      </c>
      <c r="F540" t="s">
        <v>1434</v>
      </c>
      <c r="G540" s="35">
        <v>817469</v>
      </c>
      <c r="H540" t="s">
        <v>219</v>
      </c>
      <c r="I540" s="35">
        <v>856287</v>
      </c>
      <c r="J540" t="s">
        <v>219</v>
      </c>
      <c r="K540" s="14">
        <v>45177.688194444403</v>
      </c>
      <c r="L540" s="14">
        <v>45176.699305555601</v>
      </c>
      <c r="M540" s="15" t="s">
        <v>220</v>
      </c>
      <c r="N540" s="15" t="s">
        <v>229</v>
      </c>
      <c r="O540" s="15" t="s">
        <v>220</v>
      </c>
      <c r="P540" s="15" t="s">
        <v>221</v>
      </c>
      <c r="Q540" s="15" t="s">
        <v>219</v>
      </c>
      <c r="R540" s="15" t="s">
        <v>229</v>
      </c>
      <c r="S540" s="15" t="s">
        <v>221</v>
      </c>
      <c r="T540" s="15" t="s">
        <v>316</v>
      </c>
      <c r="U540" s="15" t="s">
        <v>219</v>
      </c>
      <c r="V540" t="s">
        <v>224</v>
      </c>
      <c r="W540" t="s">
        <v>254</v>
      </c>
      <c r="X540" t="s">
        <v>224</v>
      </c>
      <c r="Y540" t="s">
        <v>254</v>
      </c>
      <c r="Z540" t="s">
        <v>317</v>
      </c>
      <c r="AA540" t="s">
        <v>219</v>
      </c>
      <c r="AB540" t="s">
        <v>317</v>
      </c>
      <c r="AC540" t="s">
        <v>219</v>
      </c>
      <c r="AD540" s="12" t="s">
        <v>1297</v>
      </c>
      <c r="AE540" t="s">
        <v>227</v>
      </c>
      <c r="AF540" s="12" t="s">
        <v>1297</v>
      </c>
      <c r="AG540" t="s">
        <v>1703</v>
      </c>
      <c r="AH540" t="s">
        <v>228</v>
      </c>
      <c r="AI540" s="12" t="s">
        <v>1297</v>
      </c>
      <c r="AJ540" s="12" t="s">
        <v>1297</v>
      </c>
      <c r="AK540" s="12" t="s">
        <v>1297</v>
      </c>
      <c r="AL540" s="12" t="s">
        <v>1297</v>
      </c>
      <c r="AM540" s="12" t="s">
        <v>1297</v>
      </c>
      <c r="AN540" t="s">
        <v>219</v>
      </c>
      <c r="AO540" t="s">
        <v>219</v>
      </c>
      <c r="AP540" t="s">
        <v>229</v>
      </c>
      <c r="AQ540" t="s">
        <v>230</v>
      </c>
      <c r="AR540" t="s">
        <v>231</v>
      </c>
      <c r="AS540" t="s">
        <v>232</v>
      </c>
      <c r="AT540" t="s">
        <v>220</v>
      </c>
      <c r="AU540" t="s">
        <v>233</v>
      </c>
      <c r="AV540" t="s">
        <v>2229</v>
      </c>
      <c r="AW540" t="s">
        <v>2367</v>
      </c>
      <c r="AX540" t="s">
        <v>1703</v>
      </c>
      <c r="AY540" t="s">
        <v>219</v>
      </c>
      <c r="AZ540" t="s">
        <v>219</v>
      </c>
      <c r="BA540" t="s">
        <v>219</v>
      </c>
      <c r="BB540" t="s">
        <v>219</v>
      </c>
      <c r="BC540" t="s">
        <v>234</v>
      </c>
      <c r="BD540" s="12" t="s">
        <v>1297</v>
      </c>
      <c r="BE540" t="s">
        <v>267</v>
      </c>
      <c r="BF540" t="s">
        <v>1297</v>
      </c>
      <c r="BG540" t="s">
        <v>1297</v>
      </c>
      <c r="BH540" t="s">
        <v>543</v>
      </c>
      <c r="BI540" t="s">
        <v>607</v>
      </c>
      <c r="BJ540" t="s">
        <v>743</v>
      </c>
      <c r="BK540" t="s">
        <v>1297</v>
      </c>
      <c r="BL540" t="s">
        <v>220</v>
      </c>
      <c r="BM540" t="s">
        <v>219</v>
      </c>
      <c r="BN540" t="s">
        <v>608</v>
      </c>
      <c r="BO540" t="s">
        <v>219</v>
      </c>
      <c r="BP540" t="s">
        <v>219</v>
      </c>
      <c r="BQ540" t="s">
        <v>1297</v>
      </c>
      <c r="BR540" t="s">
        <v>253</v>
      </c>
      <c r="BS540" t="s">
        <v>1703</v>
      </c>
      <c r="BT540" t="s">
        <v>1703</v>
      </c>
      <c r="BU540" t="s">
        <v>219</v>
      </c>
      <c r="BV540" t="s">
        <v>241</v>
      </c>
      <c r="BW540" t="s">
        <v>220</v>
      </c>
      <c r="BX540" t="s">
        <v>219</v>
      </c>
      <c r="BY540">
        <v>790224882423</v>
      </c>
      <c r="BZ540" t="s">
        <v>242</v>
      </c>
      <c r="CA540" t="s">
        <v>1703</v>
      </c>
      <c r="CB540" s="14">
        <v>45179.246162766198</v>
      </c>
      <c r="CC540" t="s">
        <v>1703</v>
      </c>
      <c r="CD540" t="s">
        <v>1703</v>
      </c>
      <c r="CE540">
        <f>IFERROR(VLOOKUP(Table2[[#This Row],[Overall Rep Satisfaction]],$CS$2:$CV$21,2,FALSE),"")</f>
        <v>0</v>
      </c>
      <c r="CF540">
        <f>IFERROR(VLOOKUP(Table2[[#This Row],[Overall Rep Satisfaction]],$CS$2:$CV$21,3,FALSE),"")</f>
        <v>0</v>
      </c>
      <c r="CG540">
        <f>IFERROR(VLOOKUP(Table2[[#This Row],[Overall Rep Satisfaction]],$CS$2:$CV$21,4,FALSE),"")</f>
        <v>1</v>
      </c>
      <c r="CH540">
        <f>IFERROR(SUM(Table2[[#This Row],[Promoter]:[Detractor]],),"")</f>
        <v>1</v>
      </c>
      <c r="CI540" t="str">
        <f>TEXT(MONTH(Table2[[#This Row],[Survey Date]]),"##")&amp;" - "&amp;TEXT(Table2[[#This Row],[Survey Date]],"MMMM")</f>
        <v>9 - September</v>
      </c>
      <c r="CJ540" t="str">
        <f>TEXT(Table2[[#This Row],[Survey Date]],"DD-MMMM")</f>
        <v>08-September</v>
      </c>
      <c r="CK540" t="str">
        <f>"WK "&amp;WEEKNUM(Table2[[#This Row],[Survey Date]],1)</f>
        <v>WK 36</v>
      </c>
      <c r="CL540" t="str">
        <f>VLOOKUP(Table2[[#This Row],[ATTUID]],Roster!C:F,4,FALSE)</f>
        <v>Super 7</v>
      </c>
      <c r="CM540" t="str">
        <f>VLOOKUP(Table2[[#This Row],[ATTUID]],Roster!C:J,8,FALSE)</f>
        <v>agent 137</v>
      </c>
      <c r="CN540" t="str">
        <f>VLOOKUP(Table2[[#This Row],[ATTUID]],Roster!C:X,22,FALSE)</f>
        <v>Wave 31</v>
      </c>
      <c r="CO540">
        <f>IF(Table2[[#This Row],[Request Resolved]]="Yes",1,0)</f>
        <v>0</v>
      </c>
      <c r="CP540">
        <f>IF(Table2[[#This Row],[Request Resolved]]="No",1,0)</f>
        <v>1</v>
      </c>
    </row>
    <row r="541" spans="1:94" x14ac:dyDescent="0.25">
      <c r="A541" s="35">
        <v>629206</v>
      </c>
      <c r="B541" s="12" t="s">
        <v>1297</v>
      </c>
      <c r="C541" s="12" t="s">
        <v>1297</v>
      </c>
      <c r="D541" s="12" t="s">
        <v>1297</v>
      </c>
      <c r="E541" t="s">
        <v>1258</v>
      </c>
      <c r="F541" t="s">
        <v>1429</v>
      </c>
      <c r="G541" s="35">
        <v>539254</v>
      </c>
      <c r="H541" t="s">
        <v>219</v>
      </c>
      <c r="I541" s="35">
        <v>310177</v>
      </c>
      <c r="J541" t="s">
        <v>219</v>
      </c>
      <c r="K541" s="14">
        <v>45177.713194444397</v>
      </c>
      <c r="L541" s="14">
        <v>45176.452083333301</v>
      </c>
      <c r="M541" s="15" t="s">
        <v>220</v>
      </c>
      <c r="N541" s="15" t="s">
        <v>229</v>
      </c>
      <c r="O541" s="15" t="s">
        <v>220</v>
      </c>
      <c r="P541" s="15" t="s">
        <v>221</v>
      </c>
      <c r="Q541" s="15" t="s">
        <v>983</v>
      </c>
      <c r="R541" s="15" t="s">
        <v>229</v>
      </c>
      <c r="S541" s="15" t="s">
        <v>221</v>
      </c>
      <c r="T541" s="15" t="s">
        <v>316</v>
      </c>
      <c r="U541" s="15" t="s">
        <v>219</v>
      </c>
      <c r="V541" t="s">
        <v>224</v>
      </c>
      <c r="W541" t="s">
        <v>254</v>
      </c>
      <c r="X541" t="s">
        <v>224</v>
      </c>
      <c r="Y541" t="s">
        <v>254</v>
      </c>
      <c r="Z541" t="s">
        <v>317</v>
      </c>
      <c r="AA541" t="s">
        <v>219</v>
      </c>
      <c r="AB541" t="s">
        <v>317</v>
      </c>
      <c r="AC541" t="s">
        <v>219</v>
      </c>
      <c r="AD541" s="12" t="s">
        <v>1297</v>
      </c>
      <c r="AE541" t="s">
        <v>227</v>
      </c>
      <c r="AF541" s="12" t="s">
        <v>1297</v>
      </c>
      <c r="AG541" t="s">
        <v>1703</v>
      </c>
      <c r="AH541" t="s">
        <v>228</v>
      </c>
      <c r="AI541" s="12" t="s">
        <v>1297</v>
      </c>
      <c r="AJ541" s="12" t="s">
        <v>1297</v>
      </c>
      <c r="AK541" s="12" t="s">
        <v>1297</v>
      </c>
      <c r="AL541" s="12" t="s">
        <v>1297</v>
      </c>
      <c r="AM541" s="12" t="s">
        <v>1297</v>
      </c>
      <c r="AN541" t="s">
        <v>219</v>
      </c>
      <c r="AO541" t="s">
        <v>219</v>
      </c>
      <c r="AP541" t="s">
        <v>229</v>
      </c>
      <c r="AQ541" t="s">
        <v>230</v>
      </c>
      <c r="AR541" t="s">
        <v>231</v>
      </c>
      <c r="AS541" t="s">
        <v>232</v>
      </c>
      <c r="AT541" t="s">
        <v>220</v>
      </c>
      <c r="AU541" t="s">
        <v>233</v>
      </c>
      <c r="AV541" t="s">
        <v>2230</v>
      </c>
      <c r="AW541" t="s">
        <v>219</v>
      </c>
      <c r="AX541" t="s">
        <v>1703</v>
      </c>
      <c r="AY541" t="s">
        <v>219</v>
      </c>
      <c r="AZ541" t="s">
        <v>219</v>
      </c>
      <c r="BA541" t="s">
        <v>219</v>
      </c>
      <c r="BB541" t="s">
        <v>219</v>
      </c>
      <c r="BC541" t="s">
        <v>234</v>
      </c>
      <c r="BD541" s="12" t="s">
        <v>1297</v>
      </c>
      <c r="BE541" t="s">
        <v>304</v>
      </c>
      <c r="BF541" t="s">
        <v>1297</v>
      </c>
      <c r="BG541" t="s">
        <v>1297</v>
      </c>
      <c r="BH541" t="s">
        <v>236</v>
      </c>
      <c r="BI541" t="s">
        <v>250</v>
      </c>
      <c r="BJ541" t="s">
        <v>238</v>
      </c>
      <c r="BK541" t="s">
        <v>1297</v>
      </c>
      <c r="BL541" t="s">
        <v>229</v>
      </c>
      <c r="BM541" t="s">
        <v>219</v>
      </c>
      <c r="BN541" t="s">
        <v>467</v>
      </c>
      <c r="BO541" t="s">
        <v>219</v>
      </c>
      <c r="BP541" t="s">
        <v>219</v>
      </c>
      <c r="BQ541" t="s">
        <v>1297</v>
      </c>
      <c r="BR541" t="s">
        <v>253</v>
      </c>
      <c r="BS541" t="s">
        <v>1703</v>
      </c>
      <c r="BT541" t="s">
        <v>1703</v>
      </c>
      <c r="BU541" t="s">
        <v>219</v>
      </c>
      <c r="BV541" t="s">
        <v>241</v>
      </c>
      <c r="BW541" t="s">
        <v>220</v>
      </c>
      <c r="BX541" t="s">
        <v>219</v>
      </c>
      <c r="BY541">
        <v>790307938589</v>
      </c>
      <c r="BZ541" t="s">
        <v>242</v>
      </c>
      <c r="CA541" t="s">
        <v>1703</v>
      </c>
      <c r="CB541" s="14">
        <v>45178.247037847199</v>
      </c>
      <c r="CC541" t="s">
        <v>1703</v>
      </c>
      <c r="CD541" t="s">
        <v>1703</v>
      </c>
      <c r="CE541">
        <f>IFERROR(VLOOKUP(Table2[[#This Row],[Overall Rep Satisfaction]],$CS$2:$CV$21,2,FALSE),"")</f>
        <v>0</v>
      </c>
      <c r="CF541">
        <f>IFERROR(VLOOKUP(Table2[[#This Row],[Overall Rep Satisfaction]],$CS$2:$CV$21,3,FALSE),"")</f>
        <v>0</v>
      </c>
      <c r="CG541">
        <f>IFERROR(VLOOKUP(Table2[[#This Row],[Overall Rep Satisfaction]],$CS$2:$CV$21,4,FALSE),"")</f>
        <v>1</v>
      </c>
      <c r="CH541">
        <f>IFERROR(SUM(Table2[[#This Row],[Promoter]:[Detractor]],),"")</f>
        <v>1</v>
      </c>
      <c r="CI541" t="str">
        <f>TEXT(MONTH(Table2[[#This Row],[Survey Date]]),"##")&amp;" - "&amp;TEXT(Table2[[#This Row],[Survey Date]],"MMMM")</f>
        <v>9 - September</v>
      </c>
      <c r="CJ541" t="str">
        <f>TEXT(Table2[[#This Row],[Survey Date]],"DD-MMMM")</f>
        <v>08-September</v>
      </c>
      <c r="CK541" t="str">
        <f>"WK "&amp;WEEKNUM(Table2[[#This Row],[Survey Date]],1)</f>
        <v>WK 36</v>
      </c>
      <c r="CL541" t="str">
        <f>VLOOKUP(Table2[[#This Row],[ATTUID]],Roster!C:F,4,FALSE)</f>
        <v>Super 3</v>
      </c>
      <c r="CM541" t="str">
        <f>VLOOKUP(Table2[[#This Row],[ATTUID]],Roster!C:J,8,FALSE)</f>
        <v>agent 132</v>
      </c>
      <c r="CN541" t="str">
        <f>VLOOKUP(Table2[[#This Row],[ATTUID]],Roster!C:X,22,FALSE)</f>
        <v>Wave 31</v>
      </c>
      <c r="CO541">
        <f>IF(Table2[[#This Row],[Request Resolved]]="Yes",1,0)</f>
        <v>0</v>
      </c>
      <c r="CP541">
        <f>IF(Table2[[#This Row],[Request Resolved]]="No",1,0)</f>
        <v>1</v>
      </c>
    </row>
    <row r="542" spans="1:94" x14ac:dyDescent="0.25">
      <c r="A542" s="35">
        <v>618206</v>
      </c>
      <c r="B542" s="12" t="s">
        <v>1297</v>
      </c>
      <c r="C542" s="12" t="s">
        <v>1297</v>
      </c>
      <c r="D542" s="12" t="s">
        <v>1297</v>
      </c>
      <c r="E542" t="s">
        <v>1261</v>
      </c>
      <c r="F542" t="s">
        <v>1432</v>
      </c>
      <c r="G542" s="35">
        <v>339847</v>
      </c>
      <c r="H542" t="s">
        <v>219</v>
      </c>
      <c r="I542" s="35">
        <v>13232</v>
      </c>
      <c r="J542" t="s">
        <v>219</v>
      </c>
      <c r="K542" s="14">
        <v>45177.773611111101</v>
      </c>
      <c r="L542" s="14">
        <v>45176.527083333298</v>
      </c>
      <c r="M542" s="15" t="s">
        <v>220</v>
      </c>
      <c r="N542" s="15" t="s">
        <v>220</v>
      </c>
      <c r="O542" s="15" t="s">
        <v>220</v>
      </c>
      <c r="P542" s="15" t="s">
        <v>223</v>
      </c>
      <c r="Q542" s="15" t="s">
        <v>984</v>
      </c>
      <c r="R542" s="15" t="s">
        <v>219</v>
      </c>
      <c r="S542" s="15" t="s">
        <v>223</v>
      </c>
      <c r="T542" s="15" t="s">
        <v>221</v>
      </c>
      <c r="U542" s="15" t="s">
        <v>219</v>
      </c>
      <c r="V542" t="s">
        <v>265</v>
      </c>
      <c r="W542" t="s">
        <v>225</v>
      </c>
      <c r="X542" t="s">
        <v>265</v>
      </c>
      <c r="Y542" t="s">
        <v>225</v>
      </c>
      <c r="Z542" t="s">
        <v>226</v>
      </c>
      <c r="AA542" t="s">
        <v>219</v>
      </c>
      <c r="AB542" t="s">
        <v>226</v>
      </c>
      <c r="AC542" t="s">
        <v>219</v>
      </c>
      <c r="AD542" s="12" t="s">
        <v>1297</v>
      </c>
      <c r="AE542" t="s">
        <v>227</v>
      </c>
      <c r="AF542" s="12" t="s">
        <v>1297</v>
      </c>
      <c r="AG542" t="s">
        <v>1703</v>
      </c>
      <c r="AH542" t="s">
        <v>228</v>
      </c>
      <c r="AI542" s="12" t="s">
        <v>1297</v>
      </c>
      <c r="AJ542" s="12" t="s">
        <v>1297</v>
      </c>
      <c r="AK542" s="12" t="s">
        <v>1297</v>
      </c>
      <c r="AL542" s="12" t="s">
        <v>1297</v>
      </c>
      <c r="AM542" s="12" t="s">
        <v>1297</v>
      </c>
      <c r="AN542" t="s">
        <v>219</v>
      </c>
      <c r="AO542" t="s">
        <v>219</v>
      </c>
      <c r="AP542" t="s">
        <v>229</v>
      </c>
      <c r="AQ542" t="s">
        <v>230</v>
      </c>
      <c r="AR542" t="s">
        <v>281</v>
      </c>
      <c r="AS542" t="s">
        <v>361</v>
      </c>
      <c r="AT542" t="s">
        <v>220</v>
      </c>
      <c r="AU542" t="s">
        <v>233</v>
      </c>
      <c r="AV542" t="s">
        <v>1852</v>
      </c>
      <c r="AW542" t="s">
        <v>219</v>
      </c>
      <c r="AX542" t="s">
        <v>1703</v>
      </c>
      <c r="AY542" t="s">
        <v>219</v>
      </c>
      <c r="AZ542" t="s">
        <v>219</v>
      </c>
      <c r="BA542" t="s">
        <v>219</v>
      </c>
      <c r="BB542" t="s">
        <v>219</v>
      </c>
      <c r="BC542" t="s">
        <v>234</v>
      </c>
      <c r="BD542" s="12" t="s">
        <v>1297</v>
      </c>
      <c r="BE542" t="s">
        <v>267</v>
      </c>
      <c r="BF542" t="s">
        <v>1297</v>
      </c>
      <c r="BG542" t="s">
        <v>1297</v>
      </c>
      <c r="BH542" t="s">
        <v>260</v>
      </c>
      <c r="BI542" t="s">
        <v>268</v>
      </c>
      <c r="BJ542" t="s">
        <v>362</v>
      </c>
      <c r="BK542" t="s">
        <v>1297</v>
      </c>
      <c r="BL542" t="s">
        <v>229</v>
      </c>
      <c r="BM542" t="s">
        <v>219</v>
      </c>
      <c r="BN542" t="s">
        <v>270</v>
      </c>
      <c r="BO542" t="s">
        <v>219</v>
      </c>
      <c r="BP542" t="s">
        <v>219</v>
      </c>
      <c r="BQ542" t="s">
        <v>1297</v>
      </c>
      <c r="BR542" t="s">
        <v>253</v>
      </c>
      <c r="BS542" t="s">
        <v>1703</v>
      </c>
      <c r="BT542" t="s">
        <v>1703</v>
      </c>
      <c r="BU542" t="s">
        <v>219</v>
      </c>
      <c r="BV542" t="s">
        <v>241</v>
      </c>
      <c r="BW542" t="s">
        <v>220</v>
      </c>
      <c r="BX542" t="s">
        <v>219</v>
      </c>
      <c r="BY542">
        <v>800315072041</v>
      </c>
      <c r="BZ542" t="s">
        <v>242</v>
      </c>
      <c r="CA542" t="s">
        <v>1703</v>
      </c>
      <c r="CB542" s="14">
        <v>45178.247037847199</v>
      </c>
      <c r="CC542" t="s">
        <v>1703</v>
      </c>
      <c r="CD542" t="s">
        <v>1703</v>
      </c>
      <c r="CE542">
        <f>IFERROR(VLOOKUP(Table2[[#This Row],[Overall Rep Satisfaction]],$CS$2:$CV$21,2,FALSE),"")</f>
        <v>1</v>
      </c>
      <c r="CF542">
        <f>IFERROR(VLOOKUP(Table2[[#This Row],[Overall Rep Satisfaction]],$CS$2:$CV$21,3,FALSE),"")</f>
        <v>0</v>
      </c>
      <c r="CG542">
        <f>IFERROR(VLOOKUP(Table2[[#This Row],[Overall Rep Satisfaction]],$CS$2:$CV$21,4,FALSE),"")</f>
        <v>0</v>
      </c>
      <c r="CH542">
        <f>IFERROR(SUM(Table2[[#This Row],[Promoter]:[Detractor]],),"")</f>
        <v>1</v>
      </c>
      <c r="CI542" t="str">
        <f>TEXT(MONTH(Table2[[#This Row],[Survey Date]]),"##")&amp;" - "&amp;TEXT(Table2[[#This Row],[Survey Date]],"MMMM")</f>
        <v>9 - September</v>
      </c>
      <c r="CJ542" t="str">
        <f>TEXT(Table2[[#This Row],[Survey Date]],"DD-MMMM")</f>
        <v>08-September</v>
      </c>
      <c r="CK542" t="str">
        <f>"WK "&amp;WEEKNUM(Table2[[#This Row],[Survey Date]],1)</f>
        <v>WK 36</v>
      </c>
      <c r="CL542" t="str">
        <f>VLOOKUP(Table2[[#This Row],[ATTUID]],Roster!C:F,4,FALSE)</f>
        <v>Super 6</v>
      </c>
      <c r="CM542" t="str">
        <f>VLOOKUP(Table2[[#This Row],[ATTUID]],Roster!C:J,8,FALSE)</f>
        <v>agent 135</v>
      </c>
      <c r="CN542" t="str">
        <f>VLOOKUP(Table2[[#This Row],[ATTUID]],Roster!C:X,22,FALSE)</f>
        <v>Wave 31</v>
      </c>
      <c r="CO542">
        <f>IF(Table2[[#This Row],[Request Resolved]]="Yes",1,0)</f>
        <v>1</v>
      </c>
      <c r="CP542">
        <f>IF(Table2[[#This Row],[Request Resolved]]="No",1,0)</f>
        <v>0</v>
      </c>
    </row>
    <row r="543" spans="1:94" x14ac:dyDescent="0.25">
      <c r="A543" s="35">
        <v>289206</v>
      </c>
      <c r="B543" s="12" t="s">
        <v>1297</v>
      </c>
      <c r="C543" s="12" t="s">
        <v>1297</v>
      </c>
      <c r="D543" s="12" t="s">
        <v>1297</v>
      </c>
      <c r="E543" t="s">
        <v>1176</v>
      </c>
      <c r="F543" t="s">
        <v>1341</v>
      </c>
      <c r="G543" s="35">
        <v>69779</v>
      </c>
      <c r="H543" t="s">
        <v>219</v>
      </c>
      <c r="I543" s="35">
        <v>354232</v>
      </c>
      <c r="J543" t="s">
        <v>219</v>
      </c>
      <c r="K543" s="14">
        <v>45177.818055555603</v>
      </c>
      <c r="L543" s="14">
        <v>45176.40625</v>
      </c>
      <c r="M543" s="15" t="s">
        <v>220</v>
      </c>
      <c r="N543" s="15" t="s">
        <v>220</v>
      </c>
      <c r="O543" s="15" t="s">
        <v>220</v>
      </c>
      <c r="P543" s="15" t="s">
        <v>291</v>
      </c>
      <c r="Q543" s="15" t="s">
        <v>985</v>
      </c>
      <c r="R543" s="15" t="s">
        <v>219</v>
      </c>
      <c r="S543" s="15" t="s">
        <v>223</v>
      </c>
      <c r="T543" s="15" t="s">
        <v>221</v>
      </c>
      <c r="U543" s="15" t="s">
        <v>219</v>
      </c>
      <c r="V543" t="s">
        <v>293</v>
      </c>
      <c r="W543" t="s">
        <v>225</v>
      </c>
      <c r="X543" t="s">
        <v>293</v>
      </c>
      <c r="Y543" t="s">
        <v>225</v>
      </c>
      <c r="Z543" t="s">
        <v>226</v>
      </c>
      <c r="AA543" t="s">
        <v>219</v>
      </c>
      <c r="AB543" t="s">
        <v>226</v>
      </c>
      <c r="AC543" t="s">
        <v>219</v>
      </c>
      <c r="AD543" s="12" t="s">
        <v>1297</v>
      </c>
      <c r="AE543" t="s">
        <v>227</v>
      </c>
      <c r="AF543" s="12" t="s">
        <v>1297</v>
      </c>
      <c r="AG543" t="s">
        <v>1703</v>
      </c>
      <c r="AH543" t="s">
        <v>228</v>
      </c>
      <c r="AI543" s="12" t="s">
        <v>1297</v>
      </c>
      <c r="AJ543" s="12" t="s">
        <v>1297</v>
      </c>
      <c r="AK543" s="12" t="s">
        <v>1297</v>
      </c>
      <c r="AL543" s="12" t="s">
        <v>1297</v>
      </c>
      <c r="AM543" s="12" t="s">
        <v>1297</v>
      </c>
      <c r="AN543" t="s">
        <v>219</v>
      </c>
      <c r="AO543" t="s">
        <v>219</v>
      </c>
      <c r="AP543" t="s">
        <v>229</v>
      </c>
      <c r="AQ543" t="s">
        <v>230</v>
      </c>
      <c r="AR543" t="s">
        <v>281</v>
      </c>
      <c r="AS543" t="s">
        <v>361</v>
      </c>
      <c r="AT543" t="s">
        <v>220</v>
      </c>
      <c r="AU543" t="s">
        <v>233</v>
      </c>
      <c r="AV543" t="s">
        <v>2231</v>
      </c>
      <c r="AW543" t="s">
        <v>219</v>
      </c>
      <c r="AX543" t="s">
        <v>1703</v>
      </c>
      <c r="AY543" t="s">
        <v>219</v>
      </c>
      <c r="AZ543" t="s">
        <v>219</v>
      </c>
      <c r="BA543" t="s">
        <v>219</v>
      </c>
      <c r="BB543" t="s">
        <v>219</v>
      </c>
      <c r="BC543" t="s">
        <v>234</v>
      </c>
      <c r="BD543" s="12" t="s">
        <v>1297</v>
      </c>
      <c r="BE543" t="s">
        <v>304</v>
      </c>
      <c r="BF543" t="s">
        <v>1297</v>
      </c>
      <c r="BG543" t="s">
        <v>1297</v>
      </c>
      <c r="BH543" t="s">
        <v>300</v>
      </c>
      <c r="BI543" t="s">
        <v>301</v>
      </c>
      <c r="BJ543" t="s">
        <v>362</v>
      </c>
      <c r="BK543" t="s">
        <v>1297</v>
      </c>
      <c r="BL543" t="s">
        <v>229</v>
      </c>
      <c r="BM543" t="s">
        <v>219</v>
      </c>
      <c r="BN543" t="s">
        <v>572</v>
      </c>
      <c r="BO543" t="s">
        <v>219</v>
      </c>
      <c r="BP543" t="s">
        <v>219</v>
      </c>
      <c r="BQ543" t="s">
        <v>1297</v>
      </c>
      <c r="BR543" t="s">
        <v>240</v>
      </c>
      <c r="BS543" t="s">
        <v>1703</v>
      </c>
      <c r="BT543" t="s">
        <v>1703</v>
      </c>
      <c r="BU543" t="s">
        <v>219</v>
      </c>
      <c r="BV543" t="s">
        <v>241</v>
      </c>
      <c r="BW543" t="s">
        <v>220</v>
      </c>
      <c r="BX543" t="s">
        <v>219</v>
      </c>
      <c r="BY543">
        <v>800286380619</v>
      </c>
      <c r="BZ543" t="s">
        <v>242</v>
      </c>
      <c r="CA543" t="s">
        <v>1703</v>
      </c>
      <c r="CB543" s="14">
        <v>45178.247037847199</v>
      </c>
      <c r="CC543" t="s">
        <v>1703</v>
      </c>
      <c r="CD543" t="s">
        <v>1703</v>
      </c>
      <c r="CE543">
        <f>IFERROR(VLOOKUP(Table2[[#This Row],[Overall Rep Satisfaction]],$CS$2:$CV$21,2,FALSE),"")</f>
        <v>1</v>
      </c>
      <c r="CF543">
        <f>IFERROR(VLOOKUP(Table2[[#This Row],[Overall Rep Satisfaction]],$CS$2:$CV$21,3,FALSE),"")</f>
        <v>0</v>
      </c>
      <c r="CG543">
        <f>IFERROR(VLOOKUP(Table2[[#This Row],[Overall Rep Satisfaction]],$CS$2:$CV$21,4,FALSE),"")</f>
        <v>0</v>
      </c>
      <c r="CH543">
        <f>IFERROR(SUM(Table2[[#This Row],[Promoter]:[Detractor]],),"")</f>
        <v>1</v>
      </c>
      <c r="CI543" t="str">
        <f>TEXT(MONTH(Table2[[#This Row],[Survey Date]]),"##")&amp;" - "&amp;TEXT(Table2[[#This Row],[Survey Date]],"MMMM")</f>
        <v>9 - September</v>
      </c>
      <c r="CJ543" t="str">
        <f>TEXT(Table2[[#This Row],[Survey Date]],"DD-MMMM")</f>
        <v>08-September</v>
      </c>
      <c r="CK543" t="str">
        <f>"WK "&amp;WEEKNUM(Table2[[#This Row],[Survey Date]],1)</f>
        <v>WK 36</v>
      </c>
      <c r="CL543" t="str">
        <f>VLOOKUP(Table2[[#This Row],[ATTUID]],Roster!C:F,4,FALSE)</f>
        <v>Super 3</v>
      </c>
      <c r="CM543" t="str">
        <f>VLOOKUP(Table2[[#This Row],[ATTUID]],Roster!C:J,8,FALSE)</f>
        <v>agent 44</v>
      </c>
      <c r="CN543" t="str">
        <f>VLOOKUP(Table2[[#This Row],[ATTUID]],Roster!C:X,22,FALSE)</f>
        <v>Wave 21</v>
      </c>
      <c r="CO543">
        <f>IF(Table2[[#This Row],[Request Resolved]]="Yes",1,0)</f>
        <v>1</v>
      </c>
      <c r="CP543">
        <f>IF(Table2[[#This Row],[Request Resolved]]="No",1,0)</f>
        <v>0</v>
      </c>
    </row>
    <row r="544" spans="1:94" x14ac:dyDescent="0.25">
      <c r="A544" s="35">
        <v>699206</v>
      </c>
      <c r="B544" s="12" t="s">
        <v>1297</v>
      </c>
      <c r="C544" s="12" t="s">
        <v>1297</v>
      </c>
      <c r="D544" s="12" t="s">
        <v>1297</v>
      </c>
      <c r="E544" t="s">
        <v>1193</v>
      </c>
      <c r="F544" t="s">
        <v>1358</v>
      </c>
      <c r="G544" s="35">
        <v>375337</v>
      </c>
      <c r="H544" t="s">
        <v>219</v>
      </c>
      <c r="I544" s="35">
        <v>461578</v>
      </c>
      <c r="J544" t="s">
        <v>219</v>
      </c>
      <c r="K544" s="14">
        <v>45177.8347222222</v>
      </c>
      <c r="L544" s="14">
        <v>45176.721527777801</v>
      </c>
      <c r="M544" s="15" t="s">
        <v>220</v>
      </c>
      <c r="N544" s="15" t="s">
        <v>220</v>
      </c>
      <c r="O544" s="15" t="s">
        <v>220</v>
      </c>
      <c r="P544" s="15" t="s">
        <v>223</v>
      </c>
      <c r="Q544" s="15" t="s">
        <v>653</v>
      </c>
      <c r="R544" s="15" t="s">
        <v>219</v>
      </c>
      <c r="S544" s="15" t="s">
        <v>223</v>
      </c>
      <c r="T544" s="15" t="s">
        <v>221</v>
      </c>
      <c r="U544" s="15" t="s">
        <v>219</v>
      </c>
      <c r="V544" t="s">
        <v>265</v>
      </c>
      <c r="W544" t="s">
        <v>225</v>
      </c>
      <c r="X544" t="s">
        <v>265</v>
      </c>
      <c r="Y544" t="s">
        <v>225</v>
      </c>
      <c r="Z544" t="s">
        <v>226</v>
      </c>
      <c r="AA544" t="s">
        <v>219</v>
      </c>
      <c r="AB544" t="s">
        <v>226</v>
      </c>
      <c r="AC544" t="s">
        <v>219</v>
      </c>
      <c r="AD544" s="12" t="s">
        <v>1297</v>
      </c>
      <c r="AE544" t="s">
        <v>227</v>
      </c>
      <c r="AF544" s="12" t="s">
        <v>1297</v>
      </c>
      <c r="AG544" t="s">
        <v>1703</v>
      </c>
      <c r="AH544" t="s">
        <v>228</v>
      </c>
      <c r="AI544" s="12" t="s">
        <v>1297</v>
      </c>
      <c r="AJ544" s="12" t="s">
        <v>1297</v>
      </c>
      <c r="AK544" s="12" t="s">
        <v>1297</v>
      </c>
      <c r="AL544" s="12" t="s">
        <v>1297</v>
      </c>
      <c r="AM544" s="12" t="s">
        <v>1297</v>
      </c>
      <c r="AN544" t="s">
        <v>219</v>
      </c>
      <c r="AO544" t="s">
        <v>219</v>
      </c>
      <c r="AP544" t="s">
        <v>229</v>
      </c>
      <c r="AQ544" t="s">
        <v>230</v>
      </c>
      <c r="AR544" t="s">
        <v>273</v>
      </c>
      <c r="AS544" t="s">
        <v>352</v>
      </c>
      <c r="AT544" t="s">
        <v>220</v>
      </c>
      <c r="AU544" t="s">
        <v>233</v>
      </c>
      <c r="AV544" t="s">
        <v>2232</v>
      </c>
      <c r="AW544" t="s">
        <v>219</v>
      </c>
      <c r="AX544" t="s">
        <v>1703</v>
      </c>
      <c r="AY544" t="s">
        <v>219</v>
      </c>
      <c r="AZ544" t="s">
        <v>219</v>
      </c>
      <c r="BA544" t="s">
        <v>219</v>
      </c>
      <c r="BB544" t="s">
        <v>286</v>
      </c>
      <c r="BC544" t="s">
        <v>234</v>
      </c>
      <c r="BD544" s="12" t="s">
        <v>1297</v>
      </c>
      <c r="BE544" t="s">
        <v>267</v>
      </c>
      <c r="BF544" t="s">
        <v>1297</v>
      </c>
      <c r="BG544" t="s">
        <v>1297</v>
      </c>
      <c r="BH544" t="s">
        <v>305</v>
      </c>
      <c r="BI544" t="s">
        <v>357</v>
      </c>
      <c r="BJ544" t="s">
        <v>353</v>
      </c>
      <c r="BK544" t="s">
        <v>1297</v>
      </c>
      <c r="BL544" t="s">
        <v>229</v>
      </c>
      <c r="BM544" t="s">
        <v>219</v>
      </c>
      <c r="BN544" t="s">
        <v>360</v>
      </c>
      <c r="BO544" t="s">
        <v>219</v>
      </c>
      <c r="BP544" t="s">
        <v>219</v>
      </c>
      <c r="BQ544" t="s">
        <v>1297</v>
      </c>
      <c r="BR544" t="s">
        <v>279</v>
      </c>
      <c r="BS544" t="s">
        <v>1703</v>
      </c>
      <c r="BT544" t="s">
        <v>1703</v>
      </c>
      <c r="BU544" t="s">
        <v>219</v>
      </c>
      <c r="BV544" t="s">
        <v>241</v>
      </c>
      <c r="BW544" t="s">
        <v>220</v>
      </c>
      <c r="BX544" t="s">
        <v>219</v>
      </c>
      <c r="BY544">
        <v>800219741301</v>
      </c>
      <c r="BZ544" t="s">
        <v>242</v>
      </c>
      <c r="CA544" t="s">
        <v>1703</v>
      </c>
      <c r="CB544" s="14">
        <v>45178.247037847199</v>
      </c>
      <c r="CC544" t="s">
        <v>1703</v>
      </c>
      <c r="CD544" t="s">
        <v>1703</v>
      </c>
      <c r="CE544">
        <f>IFERROR(VLOOKUP(Table2[[#This Row],[Overall Rep Satisfaction]],$CS$2:$CV$21,2,FALSE),"")</f>
        <v>1</v>
      </c>
      <c r="CF544">
        <f>IFERROR(VLOOKUP(Table2[[#This Row],[Overall Rep Satisfaction]],$CS$2:$CV$21,3,FALSE),"")</f>
        <v>0</v>
      </c>
      <c r="CG544">
        <f>IFERROR(VLOOKUP(Table2[[#This Row],[Overall Rep Satisfaction]],$CS$2:$CV$21,4,FALSE),"")</f>
        <v>0</v>
      </c>
      <c r="CH544">
        <f>IFERROR(SUM(Table2[[#This Row],[Promoter]:[Detractor]],),"")</f>
        <v>1</v>
      </c>
      <c r="CI544" t="str">
        <f>TEXT(MONTH(Table2[[#This Row],[Survey Date]]),"##")&amp;" - "&amp;TEXT(Table2[[#This Row],[Survey Date]],"MMMM")</f>
        <v>9 - September</v>
      </c>
      <c r="CJ544" t="str">
        <f>TEXT(Table2[[#This Row],[Survey Date]],"DD-MMMM")</f>
        <v>08-September</v>
      </c>
      <c r="CK544" t="str">
        <f>"WK "&amp;WEEKNUM(Table2[[#This Row],[Survey Date]],1)</f>
        <v>WK 36</v>
      </c>
      <c r="CL544" t="str">
        <f>VLOOKUP(Table2[[#This Row],[ATTUID]],Roster!C:F,4,FALSE)</f>
        <v>Super 1</v>
      </c>
      <c r="CM544" t="str">
        <f>VLOOKUP(Table2[[#This Row],[ATTUID]],Roster!C:J,8,FALSE)</f>
        <v>agent 61</v>
      </c>
      <c r="CN544" t="str">
        <f>VLOOKUP(Table2[[#This Row],[ATTUID]],Roster!C:X,22,FALSE)</f>
        <v>Wave 25</v>
      </c>
      <c r="CO544">
        <f>IF(Table2[[#This Row],[Request Resolved]]="Yes",1,0)</f>
        <v>1</v>
      </c>
      <c r="CP544">
        <f>IF(Table2[[#This Row],[Request Resolved]]="No",1,0)</f>
        <v>0</v>
      </c>
    </row>
    <row r="545" spans="1:94" x14ac:dyDescent="0.25">
      <c r="A545" s="35">
        <v>716206</v>
      </c>
      <c r="B545" s="12" t="s">
        <v>1297</v>
      </c>
      <c r="C545" s="12" t="s">
        <v>1297</v>
      </c>
      <c r="D545" s="12" t="s">
        <v>1297</v>
      </c>
      <c r="E545" t="s">
        <v>1261</v>
      </c>
      <c r="F545" t="s">
        <v>1432</v>
      </c>
      <c r="G545" s="35">
        <v>745530</v>
      </c>
      <c r="H545" t="s">
        <v>219</v>
      </c>
      <c r="I545" s="35">
        <v>311436</v>
      </c>
      <c r="J545" t="s">
        <v>219</v>
      </c>
      <c r="K545" s="14">
        <v>45177.861111111102</v>
      </c>
      <c r="L545" s="14">
        <v>45176.838888888902</v>
      </c>
      <c r="M545" s="15" t="s">
        <v>220</v>
      </c>
      <c r="N545" s="15" t="s">
        <v>220</v>
      </c>
      <c r="O545" s="15" t="s">
        <v>220</v>
      </c>
      <c r="P545" s="15" t="s">
        <v>797</v>
      </c>
      <c r="Q545" s="15" t="s">
        <v>986</v>
      </c>
      <c r="R545" s="15" t="s">
        <v>219</v>
      </c>
      <c r="S545" s="15" t="s">
        <v>223</v>
      </c>
      <c r="T545" s="15" t="s">
        <v>221</v>
      </c>
      <c r="U545" s="15" t="s">
        <v>219</v>
      </c>
      <c r="V545" t="s">
        <v>265</v>
      </c>
      <c r="W545" t="s">
        <v>225</v>
      </c>
      <c r="X545" t="s">
        <v>265</v>
      </c>
      <c r="Y545" t="s">
        <v>225</v>
      </c>
      <c r="Z545" t="s">
        <v>226</v>
      </c>
      <c r="AA545" t="s">
        <v>219</v>
      </c>
      <c r="AB545" t="s">
        <v>226</v>
      </c>
      <c r="AC545" t="s">
        <v>219</v>
      </c>
      <c r="AD545" s="12" t="s">
        <v>1297</v>
      </c>
      <c r="AE545" t="s">
        <v>227</v>
      </c>
      <c r="AF545" s="12" t="s">
        <v>1297</v>
      </c>
      <c r="AG545" t="s">
        <v>1703</v>
      </c>
      <c r="AH545" t="s">
        <v>228</v>
      </c>
      <c r="AI545" s="12" t="s">
        <v>1297</v>
      </c>
      <c r="AJ545" s="12" t="s">
        <v>1297</v>
      </c>
      <c r="AK545" s="12" t="s">
        <v>1297</v>
      </c>
      <c r="AL545" s="12" t="s">
        <v>1297</v>
      </c>
      <c r="AM545" s="12" t="s">
        <v>1297</v>
      </c>
      <c r="AN545" t="s">
        <v>219</v>
      </c>
      <c r="AO545" t="s">
        <v>219</v>
      </c>
      <c r="AP545" t="s">
        <v>229</v>
      </c>
      <c r="AQ545" t="s">
        <v>230</v>
      </c>
      <c r="AR545" t="s">
        <v>420</v>
      </c>
      <c r="AS545" t="s">
        <v>421</v>
      </c>
      <c r="AT545" t="s">
        <v>220</v>
      </c>
      <c r="AU545" t="s">
        <v>233</v>
      </c>
      <c r="AV545" t="s">
        <v>2233</v>
      </c>
      <c r="AW545" t="s">
        <v>219</v>
      </c>
      <c r="AX545" t="s">
        <v>1703</v>
      </c>
      <c r="AY545" t="s">
        <v>219</v>
      </c>
      <c r="AZ545" t="s">
        <v>219</v>
      </c>
      <c r="BA545" t="s">
        <v>219</v>
      </c>
      <c r="BB545" t="s">
        <v>219</v>
      </c>
      <c r="BC545" t="s">
        <v>234</v>
      </c>
      <c r="BD545" s="12" t="s">
        <v>1297</v>
      </c>
      <c r="BE545" t="s">
        <v>259</v>
      </c>
      <c r="BF545" t="s">
        <v>1297</v>
      </c>
      <c r="BG545" t="s">
        <v>1297</v>
      </c>
      <c r="BH545" t="s">
        <v>300</v>
      </c>
      <c r="BI545" t="s">
        <v>301</v>
      </c>
      <c r="BJ545" t="s">
        <v>437</v>
      </c>
      <c r="BK545" t="s">
        <v>1297</v>
      </c>
      <c r="BL545" t="s">
        <v>229</v>
      </c>
      <c r="BM545" t="s">
        <v>219</v>
      </c>
      <c r="BN545" t="s">
        <v>303</v>
      </c>
      <c r="BO545" t="s">
        <v>219</v>
      </c>
      <c r="BP545" t="s">
        <v>219</v>
      </c>
      <c r="BQ545" t="s">
        <v>1297</v>
      </c>
      <c r="BR545" t="s">
        <v>253</v>
      </c>
      <c r="BS545" t="s">
        <v>1703</v>
      </c>
      <c r="BT545" t="s">
        <v>1703</v>
      </c>
      <c r="BU545" t="s">
        <v>219</v>
      </c>
      <c r="BV545" t="s">
        <v>241</v>
      </c>
      <c r="BW545" t="s">
        <v>220</v>
      </c>
      <c r="BX545" t="s">
        <v>219</v>
      </c>
      <c r="BY545">
        <v>790550736389</v>
      </c>
      <c r="BZ545" t="s">
        <v>242</v>
      </c>
      <c r="CA545" t="s">
        <v>1703</v>
      </c>
      <c r="CB545" s="14">
        <v>45178.247037847199</v>
      </c>
      <c r="CC545" t="s">
        <v>1703</v>
      </c>
      <c r="CD545" t="s">
        <v>1703</v>
      </c>
      <c r="CE545">
        <f>IFERROR(VLOOKUP(Table2[[#This Row],[Overall Rep Satisfaction]],$CS$2:$CV$21,2,FALSE),"")</f>
        <v>1</v>
      </c>
      <c r="CF545">
        <f>IFERROR(VLOOKUP(Table2[[#This Row],[Overall Rep Satisfaction]],$CS$2:$CV$21,3,FALSE),"")</f>
        <v>0</v>
      </c>
      <c r="CG545">
        <f>IFERROR(VLOOKUP(Table2[[#This Row],[Overall Rep Satisfaction]],$CS$2:$CV$21,4,FALSE),"")</f>
        <v>0</v>
      </c>
      <c r="CH545">
        <f>IFERROR(SUM(Table2[[#This Row],[Promoter]:[Detractor]],),"")</f>
        <v>1</v>
      </c>
      <c r="CI545" t="str">
        <f>TEXT(MONTH(Table2[[#This Row],[Survey Date]]),"##")&amp;" - "&amp;TEXT(Table2[[#This Row],[Survey Date]],"MMMM")</f>
        <v>9 - September</v>
      </c>
      <c r="CJ545" t="str">
        <f>TEXT(Table2[[#This Row],[Survey Date]],"DD-MMMM")</f>
        <v>08-September</v>
      </c>
      <c r="CK545" t="str">
        <f>"WK "&amp;WEEKNUM(Table2[[#This Row],[Survey Date]],1)</f>
        <v>WK 36</v>
      </c>
      <c r="CL545" t="str">
        <f>VLOOKUP(Table2[[#This Row],[ATTUID]],Roster!C:F,4,FALSE)</f>
        <v>Super 6</v>
      </c>
      <c r="CM545" t="str">
        <f>VLOOKUP(Table2[[#This Row],[ATTUID]],Roster!C:J,8,FALSE)</f>
        <v>agent 135</v>
      </c>
      <c r="CN545" t="str">
        <f>VLOOKUP(Table2[[#This Row],[ATTUID]],Roster!C:X,22,FALSE)</f>
        <v>Wave 31</v>
      </c>
      <c r="CO545">
        <f>IF(Table2[[#This Row],[Request Resolved]]="Yes",1,0)</f>
        <v>1</v>
      </c>
      <c r="CP545">
        <f>IF(Table2[[#This Row],[Request Resolved]]="No",1,0)</f>
        <v>0</v>
      </c>
    </row>
    <row r="546" spans="1:94" x14ac:dyDescent="0.25">
      <c r="A546" s="35">
        <v>471206</v>
      </c>
      <c r="B546" s="12" t="s">
        <v>1297</v>
      </c>
      <c r="C546" s="12" t="s">
        <v>1297</v>
      </c>
      <c r="D546" s="12" t="s">
        <v>1297</v>
      </c>
      <c r="E546" t="s">
        <v>1220</v>
      </c>
      <c r="F546" t="s">
        <v>1386</v>
      </c>
      <c r="G546" s="35">
        <v>997707</v>
      </c>
      <c r="H546" t="s">
        <v>219</v>
      </c>
      <c r="I546" s="35">
        <v>497436</v>
      </c>
      <c r="J546" t="s">
        <v>219</v>
      </c>
      <c r="K546" s="14">
        <v>45177.878472222197</v>
      </c>
      <c r="L546" s="14">
        <v>45176.824999999997</v>
      </c>
      <c r="M546" s="15" t="s">
        <v>220</v>
      </c>
      <c r="N546" s="15" t="s">
        <v>220</v>
      </c>
      <c r="O546" s="15" t="s">
        <v>220</v>
      </c>
      <c r="P546" s="15" t="s">
        <v>987</v>
      </c>
      <c r="Q546" s="15" t="s">
        <v>219</v>
      </c>
      <c r="R546" s="15" t="s">
        <v>219</v>
      </c>
      <c r="S546" s="15" t="s">
        <v>988</v>
      </c>
      <c r="T546" s="15" t="s">
        <v>219</v>
      </c>
      <c r="U546" s="15" t="s">
        <v>219</v>
      </c>
      <c r="V546" t="s">
        <v>280</v>
      </c>
      <c r="W546" t="s">
        <v>254</v>
      </c>
      <c r="X546" t="s">
        <v>280</v>
      </c>
      <c r="Y546" t="s">
        <v>254</v>
      </c>
      <c r="Z546" t="s">
        <v>219</v>
      </c>
      <c r="AA546" t="s">
        <v>219</v>
      </c>
      <c r="AB546" t="s">
        <v>219</v>
      </c>
      <c r="AC546" t="s">
        <v>219</v>
      </c>
      <c r="AD546" s="12" t="s">
        <v>1297</v>
      </c>
      <c r="AE546" t="s">
        <v>227</v>
      </c>
      <c r="AF546" s="12" t="s">
        <v>1297</v>
      </c>
      <c r="AG546" t="s">
        <v>1703</v>
      </c>
      <c r="AH546" t="s">
        <v>228</v>
      </c>
      <c r="AI546" s="12" t="s">
        <v>1297</v>
      </c>
      <c r="AJ546" s="12" t="s">
        <v>1297</v>
      </c>
      <c r="AK546" s="12" t="s">
        <v>1297</v>
      </c>
      <c r="AL546" s="12" t="s">
        <v>1297</v>
      </c>
      <c r="AM546" s="12" t="s">
        <v>1297</v>
      </c>
      <c r="AN546" t="s">
        <v>219</v>
      </c>
      <c r="AO546" t="s">
        <v>219</v>
      </c>
      <c r="AP546" t="s">
        <v>229</v>
      </c>
      <c r="AQ546" t="s">
        <v>230</v>
      </c>
      <c r="AR546" t="s">
        <v>420</v>
      </c>
      <c r="AS546" t="s">
        <v>421</v>
      </c>
      <c r="AT546" t="s">
        <v>220</v>
      </c>
      <c r="AU546" t="s">
        <v>233</v>
      </c>
      <c r="AV546" t="s">
        <v>2234</v>
      </c>
      <c r="AW546" t="s">
        <v>219</v>
      </c>
      <c r="AX546" t="s">
        <v>1703</v>
      </c>
      <c r="AY546" t="s">
        <v>219</v>
      </c>
      <c r="AZ546" t="s">
        <v>219</v>
      </c>
      <c r="BA546" t="s">
        <v>219</v>
      </c>
      <c r="BB546" t="s">
        <v>219</v>
      </c>
      <c r="BC546" t="s">
        <v>234</v>
      </c>
      <c r="BD546" s="12" t="s">
        <v>1297</v>
      </c>
      <c r="BE546" t="s">
        <v>267</v>
      </c>
      <c r="BF546" t="s">
        <v>1297</v>
      </c>
      <c r="BG546" t="s">
        <v>1297</v>
      </c>
      <c r="BH546" t="s">
        <v>236</v>
      </c>
      <c r="BI546" t="s">
        <v>237</v>
      </c>
      <c r="BJ546" t="s">
        <v>437</v>
      </c>
      <c r="BK546" t="s">
        <v>1297</v>
      </c>
      <c r="BL546" t="s">
        <v>229</v>
      </c>
      <c r="BM546" t="s">
        <v>219</v>
      </c>
      <c r="BN546" t="s">
        <v>467</v>
      </c>
      <c r="BO546" t="s">
        <v>219</v>
      </c>
      <c r="BP546" t="s">
        <v>219</v>
      </c>
      <c r="BQ546" t="s">
        <v>1297</v>
      </c>
      <c r="BR546" t="s">
        <v>279</v>
      </c>
      <c r="BS546" t="s">
        <v>1703</v>
      </c>
      <c r="BT546" t="s">
        <v>1703</v>
      </c>
      <c r="BU546" t="s">
        <v>219</v>
      </c>
      <c r="BV546" t="s">
        <v>241</v>
      </c>
      <c r="BW546" t="s">
        <v>220</v>
      </c>
      <c r="BX546" t="s">
        <v>219</v>
      </c>
      <c r="BY546">
        <v>801106905651</v>
      </c>
      <c r="BZ546" t="s">
        <v>242</v>
      </c>
      <c r="CA546" t="s">
        <v>1703</v>
      </c>
      <c r="CB546" s="14">
        <v>45179.246162766198</v>
      </c>
      <c r="CC546" t="s">
        <v>1703</v>
      </c>
      <c r="CD546" t="s">
        <v>1703</v>
      </c>
      <c r="CE546">
        <f>IFERROR(VLOOKUP(Table2[[#This Row],[Overall Rep Satisfaction]],$CS$2:$CV$21,2,FALSE),"")</f>
        <v>0</v>
      </c>
      <c r="CF546">
        <f>IFERROR(VLOOKUP(Table2[[#This Row],[Overall Rep Satisfaction]],$CS$2:$CV$21,3,FALSE),"")</f>
        <v>0</v>
      </c>
      <c r="CG546">
        <f>IFERROR(VLOOKUP(Table2[[#This Row],[Overall Rep Satisfaction]],$CS$2:$CV$21,4,FALSE),"")</f>
        <v>1</v>
      </c>
      <c r="CH546">
        <f>IFERROR(SUM(Table2[[#This Row],[Promoter]:[Detractor]],),"")</f>
        <v>1</v>
      </c>
      <c r="CI546" t="str">
        <f>TEXT(MONTH(Table2[[#This Row],[Survey Date]]),"##")&amp;" - "&amp;TEXT(Table2[[#This Row],[Survey Date]],"MMMM")</f>
        <v>9 - September</v>
      </c>
      <c r="CJ546" t="str">
        <f>TEXT(Table2[[#This Row],[Survey Date]],"DD-MMMM")</f>
        <v>08-September</v>
      </c>
      <c r="CK546" t="str">
        <f>"WK "&amp;WEEKNUM(Table2[[#This Row],[Survey Date]],1)</f>
        <v>WK 36</v>
      </c>
      <c r="CL546" t="str">
        <f>VLOOKUP(Table2[[#This Row],[ATTUID]],Roster!C:F,4,FALSE)</f>
        <v>Super 7</v>
      </c>
      <c r="CM546" t="str">
        <f>VLOOKUP(Table2[[#This Row],[ATTUID]],Roster!C:J,8,FALSE)</f>
        <v>agent 89</v>
      </c>
      <c r="CN546" t="str">
        <f>VLOOKUP(Table2[[#This Row],[ATTUID]],Roster!C:X,22,FALSE)</f>
        <v>Wave 28</v>
      </c>
      <c r="CO546">
        <f>IF(Table2[[#This Row],[Request Resolved]]="Yes",1,0)</f>
        <v>0</v>
      </c>
      <c r="CP546">
        <f>IF(Table2[[#This Row],[Request Resolved]]="No",1,0)</f>
        <v>0</v>
      </c>
    </row>
    <row r="547" spans="1:94" x14ac:dyDescent="0.25">
      <c r="A547" s="35">
        <v>587206</v>
      </c>
      <c r="B547" s="12" t="s">
        <v>1297</v>
      </c>
      <c r="C547" s="12" t="s">
        <v>1297</v>
      </c>
      <c r="D547" s="12" t="s">
        <v>1297</v>
      </c>
      <c r="E547" t="s">
        <v>1169</v>
      </c>
      <c r="F547" t="s">
        <v>1334</v>
      </c>
      <c r="G547" s="35">
        <v>782907</v>
      </c>
      <c r="H547" t="s">
        <v>219</v>
      </c>
      <c r="I547" s="35">
        <v>29298</v>
      </c>
      <c r="J547" t="s">
        <v>219</v>
      </c>
      <c r="K547" s="14">
        <v>45177.921527777798</v>
      </c>
      <c r="L547" s="14">
        <v>45176.886805555601</v>
      </c>
      <c r="M547" s="15" t="s">
        <v>220</v>
      </c>
      <c r="N547" s="15" t="s">
        <v>220</v>
      </c>
      <c r="O547" s="15" t="s">
        <v>220</v>
      </c>
      <c r="P547" s="15" t="s">
        <v>223</v>
      </c>
      <c r="Q547" s="15" t="s">
        <v>364</v>
      </c>
      <c r="R547" s="15" t="s">
        <v>219</v>
      </c>
      <c r="S547" s="15" t="s">
        <v>989</v>
      </c>
      <c r="T547" s="15" t="s">
        <v>221</v>
      </c>
      <c r="U547" s="15" t="s">
        <v>219</v>
      </c>
      <c r="V547" t="s">
        <v>265</v>
      </c>
      <c r="W547" t="s">
        <v>225</v>
      </c>
      <c r="X547" t="s">
        <v>265</v>
      </c>
      <c r="Y547" t="s">
        <v>225</v>
      </c>
      <c r="Z547" t="s">
        <v>226</v>
      </c>
      <c r="AA547" t="s">
        <v>219</v>
      </c>
      <c r="AB547" t="s">
        <v>226</v>
      </c>
      <c r="AC547" t="s">
        <v>219</v>
      </c>
      <c r="AD547" s="12" t="s">
        <v>1297</v>
      </c>
      <c r="AE547" t="s">
        <v>227</v>
      </c>
      <c r="AF547" s="12" t="s">
        <v>1297</v>
      </c>
      <c r="AG547" t="s">
        <v>1703</v>
      </c>
      <c r="AH547" t="s">
        <v>228</v>
      </c>
      <c r="AI547" s="12" t="s">
        <v>1297</v>
      </c>
      <c r="AJ547" s="12" t="s">
        <v>1297</v>
      </c>
      <c r="AK547" s="12" t="s">
        <v>1297</v>
      </c>
      <c r="AL547" s="12" t="s">
        <v>1297</v>
      </c>
      <c r="AM547" s="12" t="s">
        <v>1297</v>
      </c>
      <c r="AN547" t="s">
        <v>219</v>
      </c>
      <c r="AO547" t="s">
        <v>219</v>
      </c>
      <c r="AP547" t="s">
        <v>229</v>
      </c>
      <c r="AQ547" t="s">
        <v>230</v>
      </c>
      <c r="AR547" t="s">
        <v>247</v>
      </c>
      <c r="AS547" t="s">
        <v>582</v>
      </c>
      <c r="AT547" t="s">
        <v>220</v>
      </c>
      <c r="AU547" t="s">
        <v>233</v>
      </c>
      <c r="AV547" t="s">
        <v>2235</v>
      </c>
      <c r="AW547" t="s">
        <v>2368</v>
      </c>
      <c r="AX547" t="s">
        <v>1703</v>
      </c>
      <c r="AY547" t="s">
        <v>219</v>
      </c>
      <c r="AZ547" t="s">
        <v>219</v>
      </c>
      <c r="BA547" t="s">
        <v>219</v>
      </c>
      <c r="BB547" t="s">
        <v>219</v>
      </c>
      <c r="BC547" t="s">
        <v>234</v>
      </c>
      <c r="BD547" s="12" t="s">
        <v>1297</v>
      </c>
      <c r="BE547" t="s">
        <v>267</v>
      </c>
      <c r="BF547" t="s">
        <v>1297</v>
      </c>
      <c r="BG547" t="s">
        <v>1297</v>
      </c>
      <c r="BH547" t="s">
        <v>260</v>
      </c>
      <c r="BI547" t="s">
        <v>375</v>
      </c>
      <c r="BJ547" t="s">
        <v>446</v>
      </c>
      <c r="BK547" t="s">
        <v>1297</v>
      </c>
      <c r="BL547" t="s">
        <v>229</v>
      </c>
      <c r="BM547" t="s">
        <v>219</v>
      </c>
      <c r="BN547" t="s">
        <v>377</v>
      </c>
      <c r="BO547" t="s">
        <v>219</v>
      </c>
      <c r="BP547" t="s">
        <v>219</v>
      </c>
      <c r="BQ547" t="s">
        <v>1297</v>
      </c>
      <c r="BR547" t="s">
        <v>240</v>
      </c>
      <c r="BS547" t="s">
        <v>1703</v>
      </c>
      <c r="BT547" t="s">
        <v>1703</v>
      </c>
      <c r="BU547" t="s">
        <v>219</v>
      </c>
      <c r="BV547" t="s">
        <v>241</v>
      </c>
      <c r="BW547" t="s">
        <v>220</v>
      </c>
      <c r="BX547" t="s">
        <v>219</v>
      </c>
      <c r="BY547">
        <v>800238020247</v>
      </c>
      <c r="BZ547" t="s">
        <v>242</v>
      </c>
      <c r="CA547" t="s">
        <v>1703</v>
      </c>
      <c r="CB547" s="14">
        <v>45178.247037847199</v>
      </c>
      <c r="CC547" t="s">
        <v>1703</v>
      </c>
      <c r="CD547" t="s">
        <v>1703</v>
      </c>
      <c r="CE547">
        <f>IFERROR(VLOOKUP(Table2[[#This Row],[Overall Rep Satisfaction]],$CS$2:$CV$21,2,FALSE),"")</f>
        <v>1</v>
      </c>
      <c r="CF547">
        <f>IFERROR(VLOOKUP(Table2[[#This Row],[Overall Rep Satisfaction]],$CS$2:$CV$21,3,FALSE),"")</f>
        <v>0</v>
      </c>
      <c r="CG547">
        <f>IFERROR(VLOOKUP(Table2[[#This Row],[Overall Rep Satisfaction]],$CS$2:$CV$21,4,FALSE),"")</f>
        <v>0</v>
      </c>
      <c r="CH547">
        <f>IFERROR(SUM(Table2[[#This Row],[Promoter]:[Detractor]],),"")</f>
        <v>1</v>
      </c>
      <c r="CI547" t="str">
        <f>TEXT(MONTH(Table2[[#This Row],[Survey Date]]),"##")&amp;" - "&amp;TEXT(Table2[[#This Row],[Survey Date]],"MMMM")</f>
        <v>9 - September</v>
      </c>
      <c r="CJ547" t="str">
        <f>TEXT(Table2[[#This Row],[Survey Date]],"DD-MMMM")</f>
        <v>08-September</v>
      </c>
      <c r="CK547" t="str">
        <f>"WK "&amp;WEEKNUM(Table2[[#This Row],[Survey Date]],1)</f>
        <v>WK 36</v>
      </c>
      <c r="CL547" t="str">
        <f>VLOOKUP(Table2[[#This Row],[ATTUID]],Roster!C:F,4,FALSE)</f>
        <v>Super 5</v>
      </c>
      <c r="CM547" t="str">
        <f>VLOOKUP(Table2[[#This Row],[ATTUID]],Roster!C:J,8,FALSE)</f>
        <v>agent 37</v>
      </c>
      <c r="CN547" t="str">
        <f>VLOOKUP(Table2[[#This Row],[ATTUID]],Roster!C:X,22,FALSE)</f>
        <v>Wave 19</v>
      </c>
      <c r="CO547">
        <f>IF(Table2[[#This Row],[Request Resolved]]="Yes",1,0)</f>
        <v>1</v>
      </c>
      <c r="CP547">
        <f>IF(Table2[[#This Row],[Request Resolved]]="No",1,0)</f>
        <v>0</v>
      </c>
    </row>
    <row r="548" spans="1:94" x14ac:dyDescent="0.25">
      <c r="A548" s="35">
        <v>206206</v>
      </c>
      <c r="B548" s="12" t="s">
        <v>1297</v>
      </c>
      <c r="C548" s="12" t="s">
        <v>1297</v>
      </c>
      <c r="D548" s="12" t="s">
        <v>1297</v>
      </c>
      <c r="E548" t="s">
        <v>1225</v>
      </c>
      <c r="F548" t="s">
        <v>1392</v>
      </c>
      <c r="G548" s="35">
        <v>407919</v>
      </c>
      <c r="H548" t="s">
        <v>219</v>
      </c>
      <c r="I548" s="35">
        <v>795534</v>
      </c>
      <c r="J548" t="s">
        <v>219</v>
      </c>
      <c r="K548" s="14">
        <v>45177.972916666702</v>
      </c>
      <c r="L548" s="14">
        <v>45176.448611111096</v>
      </c>
      <c r="M548" s="15" t="s">
        <v>220</v>
      </c>
      <c r="N548" s="15" t="s">
        <v>229</v>
      </c>
      <c r="O548" s="15" t="s">
        <v>220</v>
      </c>
      <c r="P548" s="15" t="s">
        <v>244</v>
      </c>
      <c r="Q548" s="15" t="s">
        <v>990</v>
      </c>
      <c r="R548" s="15" t="s">
        <v>219</v>
      </c>
      <c r="S548" s="15" t="s">
        <v>392</v>
      </c>
      <c r="T548" s="15" t="s">
        <v>316</v>
      </c>
      <c r="U548" s="15" t="s">
        <v>219</v>
      </c>
      <c r="V548" t="s">
        <v>246</v>
      </c>
      <c r="W548" t="s">
        <v>290</v>
      </c>
      <c r="X548" t="s">
        <v>246</v>
      </c>
      <c r="Y548" t="s">
        <v>290</v>
      </c>
      <c r="Z548" t="s">
        <v>317</v>
      </c>
      <c r="AA548" t="s">
        <v>219</v>
      </c>
      <c r="AB548" t="s">
        <v>317</v>
      </c>
      <c r="AC548" t="s">
        <v>219</v>
      </c>
      <c r="AD548" s="12" t="s">
        <v>1297</v>
      </c>
      <c r="AE548" t="s">
        <v>227</v>
      </c>
      <c r="AF548" s="12" t="s">
        <v>1297</v>
      </c>
      <c r="AG548" t="s">
        <v>1703</v>
      </c>
      <c r="AH548" t="s">
        <v>228</v>
      </c>
      <c r="AI548" s="12" t="s">
        <v>1297</v>
      </c>
      <c r="AJ548" s="12" t="s">
        <v>1297</v>
      </c>
      <c r="AK548" s="12" t="s">
        <v>1297</v>
      </c>
      <c r="AL548" s="12" t="s">
        <v>1297</v>
      </c>
      <c r="AM548" s="12" t="s">
        <v>1297</v>
      </c>
      <c r="AN548" t="s">
        <v>219</v>
      </c>
      <c r="AO548" t="s">
        <v>219</v>
      </c>
      <c r="AP548" t="s">
        <v>229</v>
      </c>
      <c r="AQ548" t="s">
        <v>230</v>
      </c>
      <c r="AR548" t="s">
        <v>273</v>
      </c>
      <c r="AS548" t="s">
        <v>274</v>
      </c>
      <c r="AT548" t="s">
        <v>229</v>
      </c>
      <c r="AU548" t="s">
        <v>233</v>
      </c>
      <c r="AV548" t="s">
        <v>2236</v>
      </c>
      <c r="AW548" t="s">
        <v>2368</v>
      </c>
      <c r="AX548" t="s">
        <v>1703</v>
      </c>
      <c r="AY548" t="s">
        <v>219</v>
      </c>
      <c r="AZ548" t="s">
        <v>219</v>
      </c>
      <c r="BA548" t="s">
        <v>219</v>
      </c>
      <c r="BB548" t="s">
        <v>219</v>
      </c>
      <c r="BC548" t="s">
        <v>234</v>
      </c>
      <c r="BD548" s="12" t="s">
        <v>1297</v>
      </c>
      <c r="BE548" t="s">
        <v>267</v>
      </c>
      <c r="BF548" t="s">
        <v>1297</v>
      </c>
      <c r="BG548" t="s">
        <v>1297</v>
      </c>
      <c r="BH548" t="s">
        <v>305</v>
      </c>
      <c r="BI548" t="s">
        <v>318</v>
      </c>
      <c r="BJ548" t="s">
        <v>277</v>
      </c>
      <c r="BK548" t="s">
        <v>1297</v>
      </c>
      <c r="BL548" t="s">
        <v>229</v>
      </c>
      <c r="BM548" t="s">
        <v>219</v>
      </c>
      <c r="BN548" t="s">
        <v>871</v>
      </c>
      <c r="BO548" t="s">
        <v>219</v>
      </c>
      <c r="BP548" t="s">
        <v>219</v>
      </c>
      <c r="BQ548" t="s">
        <v>1297</v>
      </c>
      <c r="BR548" t="s">
        <v>279</v>
      </c>
      <c r="BS548" t="s">
        <v>1703</v>
      </c>
      <c r="BT548" t="s">
        <v>1703</v>
      </c>
      <c r="BU548" t="s">
        <v>219</v>
      </c>
      <c r="BV548" t="s">
        <v>241</v>
      </c>
      <c r="BW548" t="s">
        <v>220</v>
      </c>
      <c r="BX548" t="s">
        <v>219</v>
      </c>
      <c r="BY548">
        <v>800448854109</v>
      </c>
      <c r="BZ548" t="s">
        <v>242</v>
      </c>
      <c r="CA548" t="s">
        <v>1703</v>
      </c>
      <c r="CB548" s="14">
        <v>45178.247037847199</v>
      </c>
      <c r="CC548" t="s">
        <v>1703</v>
      </c>
      <c r="CD548" t="s">
        <v>1703</v>
      </c>
      <c r="CE548">
        <f>IFERROR(VLOOKUP(Table2[[#This Row],[Overall Rep Satisfaction]],$CS$2:$CV$21,2,FALSE),"")</f>
        <v>0</v>
      </c>
      <c r="CF548">
        <f>IFERROR(VLOOKUP(Table2[[#This Row],[Overall Rep Satisfaction]],$CS$2:$CV$21,3,FALSE),"")</f>
        <v>0</v>
      </c>
      <c r="CG548">
        <f>IFERROR(VLOOKUP(Table2[[#This Row],[Overall Rep Satisfaction]],$CS$2:$CV$21,4,FALSE),"")</f>
        <v>1</v>
      </c>
      <c r="CH548">
        <f>IFERROR(SUM(Table2[[#This Row],[Promoter]:[Detractor]],),"")</f>
        <v>1</v>
      </c>
      <c r="CI548" t="str">
        <f>TEXT(MONTH(Table2[[#This Row],[Survey Date]]),"##")&amp;" - "&amp;TEXT(Table2[[#This Row],[Survey Date]],"MMMM")</f>
        <v>9 - September</v>
      </c>
      <c r="CJ548" t="str">
        <f>TEXT(Table2[[#This Row],[Survey Date]],"DD-MMMM")</f>
        <v>08-September</v>
      </c>
      <c r="CK548" t="str">
        <f>"WK "&amp;WEEKNUM(Table2[[#This Row],[Survey Date]],1)</f>
        <v>WK 36</v>
      </c>
      <c r="CL548" t="str">
        <f>VLOOKUP(Table2[[#This Row],[ATTUID]],Roster!C:F,4,FALSE)</f>
        <v>Super 7</v>
      </c>
      <c r="CM548" t="str">
        <f>VLOOKUP(Table2[[#This Row],[ATTUID]],Roster!C:J,8,FALSE)</f>
        <v>agent 95</v>
      </c>
      <c r="CN548" t="str">
        <f>VLOOKUP(Table2[[#This Row],[ATTUID]],Roster!C:X,22,FALSE)</f>
        <v>Wave 28</v>
      </c>
      <c r="CO548">
        <f>IF(Table2[[#This Row],[Request Resolved]]="Yes",1,0)</f>
        <v>0</v>
      </c>
      <c r="CP548">
        <f>IF(Table2[[#This Row],[Request Resolved]]="No",1,0)</f>
        <v>1</v>
      </c>
    </row>
    <row r="549" spans="1:94" x14ac:dyDescent="0.25">
      <c r="A549" s="35">
        <v>294206</v>
      </c>
      <c r="B549" s="12" t="s">
        <v>1297</v>
      </c>
      <c r="C549" s="12" t="s">
        <v>1297</v>
      </c>
      <c r="D549" s="12" t="s">
        <v>1297</v>
      </c>
      <c r="E549" t="s">
        <v>1209</v>
      </c>
      <c r="F549" t="s">
        <v>1375</v>
      </c>
      <c r="G549" s="35">
        <v>517817</v>
      </c>
      <c r="H549" t="s">
        <v>219</v>
      </c>
      <c r="I549" s="35">
        <v>582177</v>
      </c>
      <c r="J549" t="s">
        <v>219</v>
      </c>
      <c r="K549" s="14">
        <v>45178.015277777798</v>
      </c>
      <c r="L549" s="14">
        <v>45176.581944444399</v>
      </c>
      <c r="M549" s="15" t="s">
        <v>220</v>
      </c>
      <c r="N549" s="15" t="s">
        <v>220</v>
      </c>
      <c r="O549" s="15" t="s">
        <v>220</v>
      </c>
      <c r="P549" s="15" t="s">
        <v>325</v>
      </c>
      <c r="Q549" s="15" t="s">
        <v>991</v>
      </c>
      <c r="R549" s="15" t="s">
        <v>219</v>
      </c>
      <c r="S549" s="15" t="s">
        <v>223</v>
      </c>
      <c r="T549" s="15" t="s">
        <v>221</v>
      </c>
      <c r="U549" s="15" t="s">
        <v>219</v>
      </c>
      <c r="V549" t="s">
        <v>280</v>
      </c>
      <c r="W549" t="s">
        <v>225</v>
      </c>
      <c r="X549" t="s">
        <v>280</v>
      </c>
      <c r="Y549" t="s">
        <v>225</v>
      </c>
      <c r="Z549" t="s">
        <v>226</v>
      </c>
      <c r="AA549" t="s">
        <v>219</v>
      </c>
      <c r="AB549" t="s">
        <v>226</v>
      </c>
      <c r="AC549" t="s">
        <v>219</v>
      </c>
      <c r="AD549" s="12" t="s">
        <v>1297</v>
      </c>
      <c r="AE549" t="s">
        <v>227</v>
      </c>
      <c r="AF549" s="12" t="s">
        <v>1297</v>
      </c>
      <c r="AG549" t="s">
        <v>1703</v>
      </c>
      <c r="AH549" t="s">
        <v>228</v>
      </c>
      <c r="AI549" s="12" t="s">
        <v>1297</v>
      </c>
      <c r="AJ549" s="12" t="s">
        <v>1297</v>
      </c>
      <c r="AK549" s="12" t="s">
        <v>1297</v>
      </c>
      <c r="AL549" s="12" t="s">
        <v>1297</v>
      </c>
      <c r="AM549" s="12" t="s">
        <v>1297</v>
      </c>
      <c r="AN549" t="s">
        <v>219</v>
      </c>
      <c r="AO549" t="s">
        <v>219</v>
      </c>
      <c r="AP549" t="s">
        <v>229</v>
      </c>
      <c r="AQ549" t="s">
        <v>230</v>
      </c>
      <c r="AR549" t="s">
        <v>231</v>
      </c>
      <c r="AS549" t="s">
        <v>232</v>
      </c>
      <c r="AT549" t="s">
        <v>220</v>
      </c>
      <c r="AU549" t="s">
        <v>233</v>
      </c>
      <c r="AV549" t="s">
        <v>2237</v>
      </c>
      <c r="AW549" t="s">
        <v>219</v>
      </c>
      <c r="AX549" t="s">
        <v>1703</v>
      </c>
      <c r="AY549" t="s">
        <v>219</v>
      </c>
      <c r="AZ549" t="s">
        <v>219</v>
      </c>
      <c r="BA549" t="s">
        <v>219</v>
      </c>
      <c r="BB549" t="s">
        <v>219</v>
      </c>
      <c r="BC549" t="s">
        <v>234</v>
      </c>
      <c r="BD549" s="12" t="s">
        <v>1297</v>
      </c>
      <c r="BE549" t="s">
        <v>267</v>
      </c>
      <c r="BF549" t="s">
        <v>1297</v>
      </c>
      <c r="BG549" t="s">
        <v>1297</v>
      </c>
      <c r="BH549" t="s">
        <v>305</v>
      </c>
      <c r="BI549" t="s">
        <v>306</v>
      </c>
      <c r="BJ549" t="s">
        <v>238</v>
      </c>
      <c r="BK549" t="s">
        <v>1297</v>
      </c>
      <c r="BL549" t="s">
        <v>229</v>
      </c>
      <c r="BM549" t="s">
        <v>219</v>
      </c>
      <c r="BN549" t="s">
        <v>308</v>
      </c>
      <c r="BO549" t="s">
        <v>219</v>
      </c>
      <c r="BP549" t="s">
        <v>219</v>
      </c>
      <c r="BQ549" t="s">
        <v>1297</v>
      </c>
      <c r="BR549" t="s">
        <v>279</v>
      </c>
      <c r="BS549" t="s">
        <v>1703</v>
      </c>
      <c r="BT549" t="s">
        <v>1703</v>
      </c>
      <c r="BU549" t="s">
        <v>219</v>
      </c>
      <c r="BV549" t="s">
        <v>241</v>
      </c>
      <c r="BW549" t="s">
        <v>220</v>
      </c>
      <c r="BX549" t="s">
        <v>219</v>
      </c>
      <c r="BY549">
        <v>800130424028</v>
      </c>
      <c r="BZ549" t="s">
        <v>242</v>
      </c>
      <c r="CA549" t="s">
        <v>1703</v>
      </c>
      <c r="CB549" s="14">
        <v>45178.247037847199</v>
      </c>
      <c r="CC549" t="s">
        <v>1703</v>
      </c>
      <c r="CD549" t="s">
        <v>1703</v>
      </c>
      <c r="CE549">
        <f>IFERROR(VLOOKUP(Table2[[#This Row],[Overall Rep Satisfaction]],$CS$2:$CV$21,2,FALSE),"")</f>
        <v>1</v>
      </c>
      <c r="CF549">
        <f>IFERROR(VLOOKUP(Table2[[#This Row],[Overall Rep Satisfaction]],$CS$2:$CV$21,3,FALSE),"")</f>
        <v>0</v>
      </c>
      <c r="CG549">
        <f>IFERROR(VLOOKUP(Table2[[#This Row],[Overall Rep Satisfaction]],$CS$2:$CV$21,4,FALSE),"")</f>
        <v>0</v>
      </c>
      <c r="CH549">
        <f>IFERROR(SUM(Table2[[#This Row],[Promoter]:[Detractor]],),"")</f>
        <v>1</v>
      </c>
      <c r="CI549" t="str">
        <f>TEXT(MONTH(Table2[[#This Row],[Survey Date]]),"##")&amp;" - "&amp;TEXT(Table2[[#This Row],[Survey Date]],"MMMM")</f>
        <v>9 - September</v>
      </c>
      <c r="CJ549" t="str">
        <f>TEXT(Table2[[#This Row],[Survey Date]],"DD-MMMM")</f>
        <v>09-September</v>
      </c>
      <c r="CK549" t="str">
        <f>"WK "&amp;WEEKNUM(Table2[[#This Row],[Survey Date]],1)</f>
        <v>WK 36</v>
      </c>
      <c r="CL549" t="str">
        <f>VLOOKUP(Table2[[#This Row],[ATTUID]],Roster!C:F,4,FALSE)</f>
        <v>Super 3</v>
      </c>
      <c r="CM549" t="str">
        <f>VLOOKUP(Table2[[#This Row],[ATTUID]],Roster!C:J,8,FALSE)</f>
        <v>agent 78</v>
      </c>
      <c r="CN549" t="str">
        <f>VLOOKUP(Table2[[#This Row],[ATTUID]],Roster!C:X,22,FALSE)</f>
        <v>Wave 27</v>
      </c>
      <c r="CO549">
        <f>IF(Table2[[#This Row],[Request Resolved]]="Yes",1,0)</f>
        <v>1</v>
      </c>
      <c r="CP549">
        <f>IF(Table2[[#This Row],[Request Resolved]]="No",1,0)</f>
        <v>0</v>
      </c>
    </row>
    <row r="550" spans="1:94" x14ac:dyDescent="0.25">
      <c r="A550" s="35">
        <v>382206</v>
      </c>
      <c r="B550" s="12" t="s">
        <v>1297</v>
      </c>
      <c r="C550" s="12" t="s">
        <v>1297</v>
      </c>
      <c r="D550" s="12" t="s">
        <v>1297</v>
      </c>
      <c r="E550" t="s">
        <v>1160</v>
      </c>
      <c r="F550" t="s">
        <v>1325</v>
      </c>
      <c r="G550" s="35">
        <v>999518</v>
      </c>
      <c r="H550" t="s">
        <v>219</v>
      </c>
      <c r="I550" s="35">
        <v>479319</v>
      </c>
      <c r="J550" t="s">
        <v>219</v>
      </c>
      <c r="K550" s="14">
        <v>45178.2590277778</v>
      </c>
      <c r="L550" s="14">
        <v>45176.431944444397</v>
      </c>
      <c r="M550" s="15" t="s">
        <v>220</v>
      </c>
      <c r="N550" s="15" t="s">
        <v>220</v>
      </c>
      <c r="O550" s="15" t="s">
        <v>220</v>
      </c>
      <c r="P550" s="15" t="s">
        <v>223</v>
      </c>
      <c r="Q550" s="15" t="s">
        <v>992</v>
      </c>
      <c r="R550" s="15" t="s">
        <v>219</v>
      </c>
      <c r="S550" s="15" t="s">
        <v>223</v>
      </c>
      <c r="T550" s="15" t="s">
        <v>221</v>
      </c>
      <c r="U550" s="15" t="s">
        <v>219</v>
      </c>
      <c r="V550" t="s">
        <v>265</v>
      </c>
      <c r="W550" t="s">
        <v>225</v>
      </c>
      <c r="X550" t="s">
        <v>265</v>
      </c>
      <c r="Y550" t="s">
        <v>225</v>
      </c>
      <c r="Z550" t="s">
        <v>226</v>
      </c>
      <c r="AA550" t="s">
        <v>219</v>
      </c>
      <c r="AB550" t="s">
        <v>226</v>
      </c>
      <c r="AC550" t="s">
        <v>219</v>
      </c>
      <c r="AD550" s="12" t="s">
        <v>1297</v>
      </c>
      <c r="AE550" t="s">
        <v>227</v>
      </c>
      <c r="AF550" s="12" t="s">
        <v>1297</v>
      </c>
      <c r="AG550" t="s">
        <v>1703</v>
      </c>
      <c r="AH550" t="s">
        <v>228</v>
      </c>
      <c r="AI550" s="12" t="s">
        <v>1297</v>
      </c>
      <c r="AJ550" s="12" t="s">
        <v>1297</v>
      </c>
      <c r="AK550" s="12" t="s">
        <v>1297</v>
      </c>
      <c r="AL550" s="12" t="s">
        <v>1297</v>
      </c>
      <c r="AM550" s="12" t="s">
        <v>1297</v>
      </c>
      <c r="AN550" t="s">
        <v>219</v>
      </c>
      <c r="AO550" t="s">
        <v>219</v>
      </c>
      <c r="AP550" t="s">
        <v>229</v>
      </c>
      <c r="AQ550" t="s">
        <v>230</v>
      </c>
      <c r="AR550" t="s">
        <v>247</v>
      </c>
      <c r="AS550" t="s">
        <v>383</v>
      </c>
      <c r="AT550" t="s">
        <v>220</v>
      </c>
      <c r="AU550" t="s">
        <v>233</v>
      </c>
      <c r="AV550" t="s">
        <v>1960</v>
      </c>
      <c r="AW550" t="s">
        <v>2368</v>
      </c>
      <c r="AX550" t="s">
        <v>1703</v>
      </c>
      <c r="AY550" t="s">
        <v>219</v>
      </c>
      <c r="AZ550" t="s">
        <v>219</v>
      </c>
      <c r="BA550" t="s">
        <v>219</v>
      </c>
      <c r="BB550" t="s">
        <v>219</v>
      </c>
      <c r="BC550" t="s">
        <v>234</v>
      </c>
      <c r="BD550" s="12" t="s">
        <v>1297</v>
      </c>
      <c r="BE550" t="s">
        <v>267</v>
      </c>
      <c r="BF550" t="s">
        <v>1297</v>
      </c>
      <c r="BG550" t="s">
        <v>1297</v>
      </c>
      <c r="BH550" t="s">
        <v>236</v>
      </c>
      <c r="BI550" t="s">
        <v>237</v>
      </c>
      <c r="BJ550" t="s">
        <v>384</v>
      </c>
      <c r="BK550" t="s">
        <v>1297</v>
      </c>
      <c r="BL550" t="s">
        <v>229</v>
      </c>
      <c r="BM550" t="s">
        <v>219</v>
      </c>
      <c r="BN550" t="s">
        <v>239</v>
      </c>
      <c r="BO550" t="s">
        <v>219</v>
      </c>
      <c r="BP550" t="s">
        <v>219</v>
      </c>
      <c r="BQ550" t="s">
        <v>1297</v>
      </c>
      <c r="BR550" t="s">
        <v>240</v>
      </c>
      <c r="BS550" t="s">
        <v>1703</v>
      </c>
      <c r="BT550" t="s">
        <v>1703</v>
      </c>
      <c r="BU550" t="s">
        <v>219</v>
      </c>
      <c r="BV550" t="s">
        <v>241</v>
      </c>
      <c r="BW550" t="s">
        <v>220</v>
      </c>
      <c r="BX550" t="s">
        <v>219</v>
      </c>
      <c r="BY550">
        <v>790203528864</v>
      </c>
      <c r="BZ550" t="s">
        <v>242</v>
      </c>
      <c r="CA550" t="s">
        <v>1703</v>
      </c>
      <c r="CB550" s="14">
        <v>45179.246162766198</v>
      </c>
      <c r="CC550" t="s">
        <v>1703</v>
      </c>
      <c r="CD550" t="s">
        <v>1703</v>
      </c>
      <c r="CE550">
        <f>IFERROR(VLOOKUP(Table2[[#This Row],[Overall Rep Satisfaction]],$CS$2:$CV$21,2,FALSE),"")</f>
        <v>1</v>
      </c>
      <c r="CF550">
        <f>IFERROR(VLOOKUP(Table2[[#This Row],[Overall Rep Satisfaction]],$CS$2:$CV$21,3,FALSE),"")</f>
        <v>0</v>
      </c>
      <c r="CG550">
        <f>IFERROR(VLOOKUP(Table2[[#This Row],[Overall Rep Satisfaction]],$CS$2:$CV$21,4,FALSE),"")</f>
        <v>0</v>
      </c>
      <c r="CH550">
        <f>IFERROR(SUM(Table2[[#This Row],[Promoter]:[Detractor]],),"")</f>
        <v>1</v>
      </c>
      <c r="CI550" t="str">
        <f>TEXT(MONTH(Table2[[#This Row],[Survey Date]]),"##")&amp;" - "&amp;TEXT(Table2[[#This Row],[Survey Date]],"MMMM")</f>
        <v>9 - September</v>
      </c>
      <c r="CJ550" t="str">
        <f>TEXT(Table2[[#This Row],[Survey Date]],"DD-MMMM")</f>
        <v>09-September</v>
      </c>
      <c r="CK550" t="str">
        <f>"WK "&amp;WEEKNUM(Table2[[#This Row],[Survey Date]],1)</f>
        <v>WK 36</v>
      </c>
      <c r="CL550" t="str">
        <f>VLOOKUP(Table2[[#This Row],[ATTUID]],Roster!C:F,4,FALSE)</f>
        <v>Super 5</v>
      </c>
      <c r="CM550" t="str">
        <f>VLOOKUP(Table2[[#This Row],[ATTUID]],Roster!C:J,8,FALSE)</f>
        <v>agent 28</v>
      </c>
      <c r="CN550" t="str">
        <f>VLOOKUP(Table2[[#This Row],[ATTUID]],Roster!C:X,22,FALSE)</f>
        <v>Wave 17</v>
      </c>
      <c r="CO550">
        <f>IF(Table2[[#This Row],[Request Resolved]]="Yes",1,0)</f>
        <v>1</v>
      </c>
      <c r="CP550">
        <f>IF(Table2[[#This Row],[Request Resolved]]="No",1,0)</f>
        <v>0</v>
      </c>
    </row>
    <row r="551" spans="1:94" x14ac:dyDescent="0.25">
      <c r="A551" s="35">
        <v>201206</v>
      </c>
      <c r="B551" s="12" t="s">
        <v>1297</v>
      </c>
      <c r="C551" s="12" t="s">
        <v>1297</v>
      </c>
      <c r="D551" s="12" t="s">
        <v>1297</v>
      </c>
      <c r="E551" t="s">
        <v>1182</v>
      </c>
      <c r="F551" t="s">
        <v>1347</v>
      </c>
      <c r="G551" s="35">
        <v>964681</v>
      </c>
      <c r="H551" t="s">
        <v>219</v>
      </c>
      <c r="I551" s="35">
        <v>575418</v>
      </c>
      <c r="J551" t="s">
        <v>219</v>
      </c>
      <c r="K551" s="14">
        <v>45178.381944444402</v>
      </c>
      <c r="L551" s="14">
        <v>45177.495138888902</v>
      </c>
      <c r="M551" s="15" t="s">
        <v>220</v>
      </c>
      <c r="N551" s="15" t="s">
        <v>220</v>
      </c>
      <c r="O551" s="15" t="s">
        <v>220</v>
      </c>
      <c r="P551" s="15" t="s">
        <v>223</v>
      </c>
      <c r="Q551" s="15" t="s">
        <v>219</v>
      </c>
      <c r="R551" s="15" t="s">
        <v>219</v>
      </c>
      <c r="S551" s="15" t="s">
        <v>223</v>
      </c>
      <c r="T551" s="15" t="s">
        <v>221</v>
      </c>
      <c r="U551" s="15" t="s">
        <v>219</v>
      </c>
      <c r="V551" t="s">
        <v>265</v>
      </c>
      <c r="W551" t="s">
        <v>225</v>
      </c>
      <c r="X551" t="s">
        <v>265</v>
      </c>
      <c r="Y551" t="s">
        <v>225</v>
      </c>
      <c r="Z551" t="s">
        <v>226</v>
      </c>
      <c r="AA551" t="s">
        <v>219</v>
      </c>
      <c r="AB551" t="s">
        <v>226</v>
      </c>
      <c r="AC551" t="s">
        <v>219</v>
      </c>
      <c r="AD551" s="12" t="s">
        <v>1297</v>
      </c>
      <c r="AE551" t="s">
        <v>227</v>
      </c>
      <c r="AF551" s="12" t="s">
        <v>1297</v>
      </c>
      <c r="AG551" t="s">
        <v>1703</v>
      </c>
      <c r="AH551" t="s">
        <v>228</v>
      </c>
      <c r="AI551" s="12" t="s">
        <v>1297</v>
      </c>
      <c r="AJ551" s="12" t="s">
        <v>1297</v>
      </c>
      <c r="AK551" s="12" t="s">
        <v>1297</v>
      </c>
      <c r="AL551" s="12" t="s">
        <v>1297</v>
      </c>
      <c r="AM551" s="12" t="s">
        <v>1297</v>
      </c>
      <c r="AN551" t="s">
        <v>219</v>
      </c>
      <c r="AO551" t="s">
        <v>219</v>
      </c>
      <c r="AP551" t="s">
        <v>229</v>
      </c>
      <c r="AQ551" t="s">
        <v>230</v>
      </c>
      <c r="AR551" t="s">
        <v>247</v>
      </c>
      <c r="AS551" t="s">
        <v>499</v>
      </c>
      <c r="AT551" t="s">
        <v>220</v>
      </c>
      <c r="AU551" t="s">
        <v>233</v>
      </c>
      <c r="AV551" t="s">
        <v>2238</v>
      </c>
      <c r="AW551" t="s">
        <v>219</v>
      </c>
      <c r="AX551" t="s">
        <v>1703</v>
      </c>
      <c r="AY551" t="s">
        <v>219</v>
      </c>
      <c r="AZ551" t="s">
        <v>219</v>
      </c>
      <c r="BA551" t="s">
        <v>219</v>
      </c>
      <c r="BB551" t="s">
        <v>219</v>
      </c>
      <c r="BC551" t="s">
        <v>234</v>
      </c>
      <c r="BD551" s="12" t="s">
        <v>1297</v>
      </c>
      <c r="BE551" t="s">
        <v>304</v>
      </c>
      <c r="BF551" t="s">
        <v>1297</v>
      </c>
      <c r="BG551" t="s">
        <v>1297</v>
      </c>
      <c r="BH551" t="s">
        <v>300</v>
      </c>
      <c r="BI551" t="s">
        <v>301</v>
      </c>
      <c r="BJ551" t="s">
        <v>346</v>
      </c>
      <c r="BK551" t="s">
        <v>1297</v>
      </c>
      <c r="BL551" t="s">
        <v>229</v>
      </c>
      <c r="BM551" t="s">
        <v>219</v>
      </c>
      <c r="BN551" t="s">
        <v>537</v>
      </c>
      <c r="BO551" t="s">
        <v>219</v>
      </c>
      <c r="BP551" t="s">
        <v>219</v>
      </c>
      <c r="BQ551" t="s">
        <v>1297</v>
      </c>
      <c r="BR551" t="s">
        <v>279</v>
      </c>
      <c r="BS551" t="s">
        <v>1703</v>
      </c>
      <c r="BT551" t="s">
        <v>1703</v>
      </c>
      <c r="BU551" t="s">
        <v>219</v>
      </c>
      <c r="BV551" t="s">
        <v>241</v>
      </c>
      <c r="BW551" t="s">
        <v>220</v>
      </c>
      <c r="BX551" t="s">
        <v>219</v>
      </c>
      <c r="BY551">
        <v>800424687828</v>
      </c>
      <c r="BZ551" t="s">
        <v>242</v>
      </c>
      <c r="CA551" t="s">
        <v>1703</v>
      </c>
      <c r="CB551" s="14">
        <v>45180.248749687496</v>
      </c>
      <c r="CC551" t="s">
        <v>1703</v>
      </c>
      <c r="CD551" t="s">
        <v>1703</v>
      </c>
      <c r="CE551">
        <f>IFERROR(VLOOKUP(Table2[[#This Row],[Overall Rep Satisfaction]],$CS$2:$CV$21,2,FALSE),"")</f>
        <v>1</v>
      </c>
      <c r="CF551">
        <f>IFERROR(VLOOKUP(Table2[[#This Row],[Overall Rep Satisfaction]],$CS$2:$CV$21,3,FALSE),"")</f>
        <v>0</v>
      </c>
      <c r="CG551">
        <f>IFERROR(VLOOKUP(Table2[[#This Row],[Overall Rep Satisfaction]],$CS$2:$CV$21,4,FALSE),"")</f>
        <v>0</v>
      </c>
      <c r="CH551">
        <f>IFERROR(SUM(Table2[[#This Row],[Promoter]:[Detractor]],),"")</f>
        <v>1</v>
      </c>
      <c r="CI551" t="str">
        <f>TEXT(MONTH(Table2[[#This Row],[Survey Date]]),"##")&amp;" - "&amp;TEXT(Table2[[#This Row],[Survey Date]],"MMMM")</f>
        <v>9 - September</v>
      </c>
      <c r="CJ551" t="str">
        <f>TEXT(Table2[[#This Row],[Survey Date]],"DD-MMMM")</f>
        <v>09-September</v>
      </c>
      <c r="CK551" t="str">
        <f>"WK "&amp;WEEKNUM(Table2[[#This Row],[Survey Date]],1)</f>
        <v>WK 36</v>
      </c>
      <c r="CL551" t="str">
        <f>VLOOKUP(Table2[[#This Row],[ATTUID]],Roster!C:F,4,FALSE)</f>
        <v>Super 8</v>
      </c>
      <c r="CM551" t="str">
        <f>VLOOKUP(Table2[[#This Row],[ATTUID]],Roster!C:J,8,FALSE)</f>
        <v>agent 50</v>
      </c>
      <c r="CN551" t="str">
        <f>VLOOKUP(Table2[[#This Row],[ATTUID]],Roster!C:X,22,FALSE)</f>
        <v>Wave 24</v>
      </c>
      <c r="CO551">
        <f>IF(Table2[[#This Row],[Request Resolved]]="Yes",1,0)</f>
        <v>1</v>
      </c>
      <c r="CP551">
        <f>IF(Table2[[#This Row],[Request Resolved]]="No",1,0)</f>
        <v>0</v>
      </c>
    </row>
    <row r="552" spans="1:94" x14ac:dyDescent="0.25">
      <c r="A552" s="35">
        <v>708206</v>
      </c>
      <c r="B552" s="12" t="s">
        <v>1297</v>
      </c>
      <c r="C552" s="12" t="s">
        <v>1297</v>
      </c>
      <c r="D552" s="12" t="s">
        <v>1297</v>
      </c>
      <c r="E552" t="s">
        <v>1136</v>
      </c>
      <c r="F552" t="s">
        <v>1301</v>
      </c>
      <c r="G552" s="35">
        <v>677347</v>
      </c>
      <c r="H552" t="s">
        <v>219</v>
      </c>
      <c r="I552" s="35">
        <v>539512</v>
      </c>
      <c r="J552" t="s">
        <v>219</v>
      </c>
      <c r="K552" s="14">
        <v>45178.384722222203</v>
      </c>
      <c r="L552" s="14">
        <v>45177.568055555603</v>
      </c>
      <c r="M552" s="15" t="s">
        <v>220</v>
      </c>
      <c r="N552" s="15" t="s">
        <v>220</v>
      </c>
      <c r="O552" s="15" t="s">
        <v>220</v>
      </c>
      <c r="P552" s="15" t="s">
        <v>392</v>
      </c>
      <c r="Q552" s="15" t="s">
        <v>993</v>
      </c>
      <c r="R552" s="15" t="s">
        <v>219</v>
      </c>
      <c r="S552" s="15" t="s">
        <v>223</v>
      </c>
      <c r="T552" s="15" t="s">
        <v>221</v>
      </c>
      <c r="U552" s="15" t="s">
        <v>219</v>
      </c>
      <c r="V552" t="s">
        <v>290</v>
      </c>
      <c r="W552" t="s">
        <v>225</v>
      </c>
      <c r="X552" t="s">
        <v>290</v>
      </c>
      <c r="Y552" t="s">
        <v>225</v>
      </c>
      <c r="Z552" t="s">
        <v>226</v>
      </c>
      <c r="AA552" t="s">
        <v>219</v>
      </c>
      <c r="AB552" t="s">
        <v>226</v>
      </c>
      <c r="AC552" t="s">
        <v>219</v>
      </c>
      <c r="AD552" s="12" t="s">
        <v>1297</v>
      </c>
      <c r="AE552" t="s">
        <v>227</v>
      </c>
      <c r="AF552" s="12" t="s">
        <v>1297</v>
      </c>
      <c r="AG552" t="s">
        <v>1703</v>
      </c>
      <c r="AH552" t="s">
        <v>228</v>
      </c>
      <c r="AI552" s="12" t="s">
        <v>1297</v>
      </c>
      <c r="AJ552" s="12" t="s">
        <v>1297</v>
      </c>
      <c r="AK552" s="12" t="s">
        <v>1297</v>
      </c>
      <c r="AL552" s="12" t="s">
        <v>1297</v>
      </c>
      <c r="AM552" s="12" t="s">
        <v>1297</v>
      </c>
      <c r="AN552" t="s">
        <v>219</v>
      </c>
      <c r="AO552" t="s">
        <v>219</v>
      </c>
      <c r="AP552" t="s">
        <v>229</v>
      </c>
      <c r="AQ552" t="s">
        <v>230</v>
      </c>
      <c r="AR552" t="s">
        <v>247</v>
      </c>
      <c r="AS552" t="s">
        <v>383</v>
      </c>
      <c r="AT552" t="s">
        <v>220</v>
      </c>
      <c r="AU552" t="s">
        <v>233</v>
      </c>
      <c r="AV552" t="s">
        <v>2239</v>
      </c>
      <c r="AW552" t="s">
        <v>219</v>
      </c>
      <c r="AX552" t="s">
        <v>1703</v>
      </c>
      <c r="AY552" t="s">
        <v>219</v>
      </c>
      <c r="AZ552" t="s">
        <v>219</v>
      </c>
      <c r="BA552" t="s">
        <v>219</v>
      </c>
      <c r="BB552" t="s">
        <v>219</v>
      </c>
      <c r="BC552" t="s">
        <v>234</v>
      </c>
      <c r="BD552" s="12" t="s">
        <v>1297</v>
      </c>
      <c r="BE552" t="s">
        <v>267</v>
      </c>
      <c r="BF552" t="s">
        <v>1297</v>
      </c>
      <c r="BG552" t="s">
        <v>1297</v>
      </c>
      <c r="BH552" t="s">
        <v>275</v>
      </c>
      <c r="BI552" t="s">
        <v>276</v>
      </c>
      <c r="BJ552" t="s">
        <v>269</v>
      </c>
      <c r="BK552" t="s">
        <v>1297</v>
      </c>
      <c r="BL552" t="s">
        <v>229</v>
      </c>
      <c r="BM552" t="s">
        <v>219</v>
      </c>
      <c r="BN552" t="s">
        <v>278</v>
      </c>
      <c r="BO552" t="s">
        <v>219</v>
      </c>
      <c r="BP552" t="s">
        <v>219</v>
      </c>
      <c r="BQ552" t="s">
        <v>1297</v>
      </c>
      <c r="BR552" t="s">
        <v>240</v>
      </c>
      <c r="BS552" t="s">
        <v>1703</v>
      </c>
      <c r="BT552" t="s">
        <v>1703</v>
      </c>
      <c r="BU552" t="s">
        <v>219</v>
      </c>
      <c r="BV552" t="s">
        <v>241</v>
      </c>
      <c r="BW552" t="s">
        <v>220</v>
      </c>
      <c r="BX552" t="s">
        <v>219</v>
      </c>
      <c r="BY552">
        <v>801183886888</v>
      </c>
      <c r="BZ552" t="s">
        <v>242</v>
      </c>
      <c r="CA552" t="s">
        <v>1703</v>
      </c>
      <c r="CB552" s="14">
        <v>45179.246162766198</v>
      </c>
      <c r="CC552" t="s">
        <v>1703</v>
      </c>
      <c r="CD552" t="s">
        <v>1703</v>
      </c>
      <c r="CE552">
        <f>IFERROR(VLOOKUP(Table2[[#This Row],[Overall Rep Satisfaction]],$CS$2:$CV$21,2,FALSE),"")</f>
        <v>1</v>
      </c>
      <c r="CF552">
        <f>IFERROR(VLOOKUP(Table2[[#This Row],[Overall Rep Satisfaction]],$CS$2:$CV$21,3,FALSE),"")</f>
        <v>0</v>
      </c>
      <c r="CG552">
        <f>IFERROR(VLOOKUP(Table2[[#This Row],[Overall Rep Satisfaction]],$CS$2:$CV$21,4,FALSE),"")</f>
        <v>0</v>
      </c>
      <c r="CH552">
        <f>IFERROR(SUM(Table2[[#This Row],[Promoter]:[Detractor]],),"")</f>
        <v>1</v>
      </c>
      <c r="CI552" t="str">
        <f>TEXT(MONTH(Table2[[#This Row],[Survey Date]]),"##")&amp;" - "&amp;TEXT(Table2[[#This Row],[Survey Date]],"MMMM")</f>
        <v>9 - September</v>
      </c>
      <c r="CJ552" t="str">
        <f>TEXT(Table2[[#This Row],[Survey Date]],"DD-MMMM")</f>
        <v>09-September</v>
      </c>
      <c r="CK552" t="str">
        <f>"WK "&amp;WEEKNUM(Table2[[#This Row],[Survey Date]],1)</f>
        <v>WK 36</v>
      </c>
      <c r="CL552" t="str">
        <f>VLOOKUP(Table2[[#This Row],[ATTUID]],Roster!C:F,4,FALSE)</f>
        <v>Super 3</v>
      </c>
      <c r="CM552" t="str">
        <f>VLOOKUP(Table2[[#This Row],[ATTUID]],Roster!C:J,8,FALSE)</f>
        <v>agent 4</v>
      </c>
      <c r="CN552" t="str">
        <f>VLOOKUP(Table2[[#This Row],[ATTUID]],Roster!C:X,22,FALSE)</f>
        <v>Wave 10 A</v>
      </c>
      <c r="CO552">
        <f>IF(Table2[[#This Row],[Request Resolved]]="Yes",1,0)</f>
        <v>1</v>
      </c>
      <c r="CP552">
        <f>IF(Table2[[#This Row],[Request Resolved]]="No",1,0)</f>
        <v>0</v>
      </c>
    </row>
    <row r="553" spans="1:94" x14ac:dyDescent="0.25">
      <c r="A553" s="35">
        <v>721206</v>
      </c>
      <c r="B553" s="12" t="s">
        <v>1297</v>
      </c>
      <c r="C553" s="12" t="s">
        <v>1297</v>
      </c>
      <c r="D553" s="12" t="s">
        <v>1297</v>
      </c>
      <c r="E553" t="s">
        <v>1174</v>
      </c>
      <c r="F553" t="s">
        <v>1339</v>
      </c>
      <c r="G553" s="35">
        <v>637740</v>
      </c>
      <c r="H553" t="s">
        <v>219</v>
      </c>
      <c r="I553" s="35">
        <v>863188</v>
      </c>
      <c r="J553" t="s">
        <v>219</v>
      </c>
      <c r="K553" s="14">
        <v>45178.384722222203</v>
      </c>
      <c r="L553" s="14">
        <v>45177.465972222199</v>
      </c>
      <c r="M553" s="15" t="s">
        <v>220</v>
      </c>
      <c r="N553" s="15" t="s">
        <v>220</v>
      </c>
      <c r="O553" s="15" t="s">
        <v>220</v>
      </c>
      <c r="P553" s="15" t="s">
        <v>223</v>
      </c>
      <c r="Q553" s="15" t="s">
        <v>994</v>
      </c>
      <c r="R553" s="15" t="s">
        <v>219</v>
      </c>
      <c r="S553" s="15" t="s">
        <v>223</v>
      </c>
      <c r="T553" s="15" t="s">
        <v>221</v>
      </c>
      <c r="U553" s="15" t="s">
        <v>219</v>
      </c>
      <c r="V553" t="s">
        <v>265</v>
      </c>
      <c r="W553" t="s">
        <v>225</v>
      </c>
      <c r="X553" t="s">
        <v>265</v>
      </c>
      <c r="Y553" t="s">
        <v>225</v>
      </c>
      <c r="Z553" t="s">
        <v>226</v>
      </c>
      <c r="AA553" t="s">
        <v>219</v>
      </c>
      <c r="AB553" t="s">
        <v>226</v>
      </c>
      <c r="AC553" t="s">
        <v>219</v>
      </c>
      <c r="AD553" s="12" t="s">
        <v>1297</v>
      </c>
      <c r="AE553" t="s">
        <v>227</v>
      </c>
      <c r="AF553" s="12" t="s">
        <v>1297</v>
      </c>
      <c r="AG553" t="s">
        <v>1703</v>
      </c>
      <c r="AH553" t="s">
        <v>228</v>
      </c>
      <c r="AI553" s="12" t="s">
        <v>1297</v>
      </c>
      <c r="AJ553" s="12" t="s">
        <v>1297</v>
      </c>
      <c r="AK553" s="12" t="s">
        <v>1297</v>
      </c>
      <c r="AL553" s="12" t="s">
        <v>1297</v>
      </c>
      <c r="AM553" s="12" t="s">
        <v>1297</v>
      </c>
      <c r="AN553" t="s">
        <v>219</v>
      </c>
      <c r="AO553" t="s">
        <v>219</v>
      </c>
      <c r="AP553" t="s">
        <v>229</v>
      </c>
      <c r="AQ553" t="s">
        <v>230</v>
      </c>
      <c r="AR553" t="s">
        <v>281</v>
      </c>
      <c r="AS553" t="s">
        <v>355</v>
      </c>
      <c r="AT553" t="s">
        <v>220</v>
      </c>
      <c r="AU553" t="s">
        <v>233</v>
      </c>
      <c r="AV553" t="s">
        <v>2240</v>
      </c>
      <c r="AW553" t="s">
        <v>2368</v>
      </c>
      <c r="AX553" t="s">
        <v>1703</v>
      </c>
      <c r="AY553" t="s">
        <v>219</v>
      </c>
      <c r="AZ553" t="s">
        <v>219</v>
      </c>
      <c r="BA553" t="s">
        <v>219</v>
      </c>
      <c r="BB553" t="s">
        <v>219</v>
      </c>
      <c r="BC553" t="s">
        <v>234</v>
      </c>
      <c r="BD553" s="12" t="s">
        <v>1297</v>
      </c>
      <c r="BE553" t="s">
        <v>259</v>
      </c>
      <c r="BF553" t="s">
        <v>1297</v>
      </c>
      <c r="BG553" t="s">
        <v>1297</v>
      </c>
      <c r="BH553" t="s">
        <v>275</v>
      </c>
      <c r="BI553" t="s">
        <v>349</v>
      </c>
      <c r="BJ553" t="s">
        <v>302</v>
      </c>
      <c r="BK553" t="s">
        <v>1297</v>
      </c>
      <c r="BL553" t="s">
        <v>229</v>
      </c>
      <c r="BM553" t="s">
        <v>219</v>
      </c>
      <c r="BN553" t="s">
        <v>597</v>
      </c>
      <c r="BO553" t="s">
        <v>219</v>
      </c>
      <c r="BP553" t="s">
        <v>219</v>
      </c>
      <c r="BQ553" t="s">
        <v>1297</v>
      </c>
      <c r="BR553" t="s">
        <v>240</v>
      </c>
      <c r="BS553" t="s">
        <v>1703</v>
      </c>
      <c r="BT553" t="s">
        <v>1703</v>
      </c>
      <c r="BU553" t="s">
        <v>219</v>
      </c>
      <c r="BV553" t="s">
        <v>241</v>
      </c>
      <c r="BW553" t="s">
        <v>220</v>
      </c>
      <c r="BX553" t="s">
        <v>219</v>
      </c>
      <c r="BY553">
        <v>790216540240</v>
      </c>
      <c r="BZ553" t="s">
        <v>242</v>
      </c>
      <c r="CA553" t="s">
        <v>1703</v>
      </c>
      <c r="CB553" s="14">
        <v>45179.246162766198</v>
      </c>
      <c r="CC553" t="s">
        <v>1703</v>
      </c>
      <c r="CD553" t="s">
        <v>1703</v>
      </c>
      <c r="CE553">
        <f>IFERROR(VLOOKUP(Table2[[#This Row],[Overall Rep Satisfaction]],$CS$2:$CV$21,2,FALSE),"")</f>
        <v>1</v>
      </c>
      <c r="CF553">
        <f>IFERROR(VLOOKUP(Table2[[#This Row],[Overall Rep Satisfaction]],$CS$2:$CV$21,3,FALSE),"")</f>
        <v>0</v>
      </c>
      <c r="CG553">
        <f>IFERROR(VLOOKUP(Table2[[#This Row],[Overall Rep Satisfaction]],$CS$2:$CV$21,4,FALSE),"")</f>
        <v>0</v>
      </c>
      <c r="CH553">
        <f>IFERROR(SUM(Table2[[#This Row],[Promoter]:[Detractor]],),"")</f>
        <v>1</v>
      </c>
      <c r="CI553" t="str">
        <f>TEXT(MONTH(Table2[[#This Row],[Survey Date]]),"##")&amp;" - "&amp;TEXT(Table2[[#This Row],[Survey Date]],"MMMM")</f>
        <v>9 - September</v>
      </c>
      <c r="CJ553" t="str">
        <f>TEXT(Table2[[#This Row],[Survey Date]],"DD-MMMM")</f>
        <v>09-September</v>
      </c>
      <c r="CK553" t="str">
        <f>"WK "&amp;WEEKNUM(Table2[[#This Row],[Survey Date]],1)</f>
        <v>WK 36</v>
      </c>
      <c r="CL553" t="str">
        <f>VLOOKUP(Table2[[#This Row],[ATTUID]],Roster!C:F,4,FALSE)</f>
        <v>Super 7</v>
      </c>
      <c r="CM553" t="str">
        <f>VLOOKUP(Table2[[#This Row],[ATTUID]],Roster!C:J,8,FALSE)</f>
        <v>agent 42</v>
      </c>
      <c r="CN553" t="str">
        <f>VLOOKUP(Table2[[#This Row],[ATTUID]],Roster!C:X,22,FALSE)</f>
        <v>Wave 21</v>
      </c>
      <c r="CO553">
        <f>IF(Table2[[#This Row],[Request Resolved]]="Yes",1,0)</f>
        <v>1</v>
      </c>
      <c r="CP553">
        <f>IF(Table2[[#This Row],[Request Resolved]]="No",1,0)</f>
        <v>0</v>
      </c>
    </row>
    <row r="554" spans="1:94" x14ac:dyDescent="0.25">
      <c r="A554" s="35">
        <v>724206</v>
      </c>
      <c r="B554" s="12" t="s">
        <v>1297</v>
      </c>
      <c r="C554" s="12" t="s">
        <v>1297</v>
      </c>
      <c r="D554" s="12" t="s">
        <v>1297</v>
      </c>
      <c r="E554" t="s">
        <v>1251</v>
      </c>
      <c r="F554" t="s">
        <v>1421</v>
      </c>
      <c r="G554" s="35">
        <v>156571</v>
      </c>
      <c r="H554" t="s">
        <v>219</v>
      </c>
      <c r="I554" s="35">
        <v>262418</v>
      </c>
      <c r="J554" t="s">
        <v>219</v>
      </c>
      <c r="K554" s="14">
        <v>45178.384722222203</v>
      </c>
      <c r="L554" s="14">
        <v>45177.714583333298</v>
      </c>
      <c r="M554" s="15" t="s">
        <v>220</v>
      </c>
      <c r="N554" s="15" t="s">
        <v>220</v>
      </c>
      <c r="O554" s="15" t="s">
        <v>220</v>
      </c>
      <c r="P554" s="15" t="s">
        <v>223</v>
      </c>
      <c r="Q554" s="15" t="s">
        <v>995</v>
      </c>
      <c r="R554" s="15" t="s">
        <v>219</v>
      </c>
      <c r="S554" s="15" t="s">
        <v>223</v>
      </c>
      <c r="T554" s="15" t="s">
        <v>221</v>
      </c>
      <c r="U554" s="15" t="s">
        <v>219</v>
      </c>
      <c r="V554" t="s">
        <v>265</v>
      </c>
      <c r="W554" t="s">
        <v>225</v>
      </c>
      <c r="X554" t="s">
        <v>265</v>
      </c>
      <c r="Y554" t="s">
        <v>225</v>
      </c>
      <c r="Z554" t="s">
        <v>226</v>
      </c>
      <c r="AA554" t="s">
        <v>219</v>
      </c>
      <c r="AB554" t="s">
        <v>226</v>
      </c>
      <c r="AC554" t="s">
        <v>219</v>
      </c>
      <c r="AD554" s="12" t="s">
        <v>1297</v>
      </c>
      <c r="AE554" t="s">
        <v>227</v>
      </c>
      <c r="AF554" s="12" t="s">
        <v>1297</v>
      </c>
      <c r="AG554" t="s">
        <v>1703</v>
      </c>
      <c r="AH554" t="s">
        <v>228</v>
      </c>
      <c r="AI554" s="12" t="s">
        <v>1297</v>
      </c>
      <c r="AJ554" s="12" t="s">
        <v>1297</v>
      </c>
      <c r="AK554" s="12" t="s">
        <v>1297</v>
      </c>
      <c r="AL554" s="12" t="s">
        <v>1297</v>
      </c>
      <c r="AM554" s="12" t="s">
        <v>1297</v>
      </c>
      <c r="AN554" t="s">
        <v>219</v>
      </c>
      <c r="AO554" t="s">
        <v>219</v>
      </c>
      <c r="AP554" t="s">
        <v>229</v>
      </c>
      <c r="AQ554" t="s">
        <v>230</v>
      </c>
      <c r="AR554" t="s">
        <v>247</v>
      </c>
      <c r="AS554" t="s">
        <v>409</v>
      </c>
      <c r="AT554" t="s">
        <v>229</v>
      </c>
      <c r="AU554" t="s">
        <v>233</v>
      </c>
      <c r="AV554" t="s">
        <v>2241</v>
      </c>
      <c r="AW554" t="s">
        <v>219</v>
      </c>
      <c r="AX554" t="s">
        <v>1703</v>
      </c>
      <c r="AY554" t="s">
        <v>219</v>
      </c>
      <c r="AZ554" t="s">
        <v>479</v>
      </c>
      <c r="BA554" t="s">
        <v>996</v>
      </c>
      <c r="BB554" t="s">
        <v>286</v>
      </c>
      <c r="BC554" t="s">
        <v>234</v>
      </c>
      <c r="BD554" s="12" t="s">
        <v>1297</v>
      </c>
      <c r="BE554" t="s">
        <v>267</v>
      </c>
      <c r="BF554" t="s">
        <v>1297</v>
      </c>
      <c r="BG554" t="s">
        <v>1297</v>
      </c>
      <c r="BH554" t="s">
        <v>305</v>
      </c>
      <c r="BI554" t="s">
        <v>357</v>
      </c>
      <c r="BJ554" t="s">
        <v>346</v>
      </c>
      <c r="BK554" t="s">
        <v>1297</v>
      </c>
      <c r="BL554" t="s">
        <v>229</v>
      </c>
      <c r="BM554" t="s">
        <v>219</v>
      </c>
      <c r="BN554" t="s">
        <v>360</v>
      </c>
      <c r="BO554" t="s">
        <v>219</v>
      </c>
      <c r="BP554" t="s">
        <v>219</v>
      </c>
      <c r="BQ554" t="s">
        <v>1297</v>
      </c>
      <c r="BR554" t="s">
        <v>296</v>
      </c>
      <c r="BS554" t="s">
        <v>1703</v>
      </c>
      <c r="BT554" t="s">
        <v>1703</v>
      </c>
      <c r="BU554" t="s">
        <v>219</v>
      </c>
      <c r="BV554" t="s">
        <v>241</v>
      </c>
      <c r="BW554" t="s">
        <v>220</v>
      </c>
      <c r="BX554" t="s">
        <v>219</v>
      </c>
      <c r="BY554" t="s">
        <v>219</v>
      </c>
      <c r="BZ554" t="s">
        <v>242</v>
      </c>
      <c r="CA554" t="s">
        <v>1703</v>
      </c>
      <c r="CB554" s="14">
        <v>45179.246162766198</v>
      </c>
      <c r="CC554" t="s">
        <v>1703</v>
      </c>
      <c r="CD554" t="s">
        <v>1703</v>
      </c>
      <c r="CE554">
        <f>IFERROR(VLOOKUP(Table2[[#This Row],[Overall Rep Satisfaction]],$CS$2:$CV$21,2,FALSE),"")</f>
        <v>1</v>
      </c>
      <c r="CF554">
        <f>IFERROR(VLOOKUP(Table2[[#This Row],[Overall Rep Satisfaction]],$CS$2:$CV$21,3,FALSE),"")</f>
        <v>0</v>
      </c>
      <c r="CG554">
        <f>IFERROR(VLOOKUP(Table2[[#This Row],[Overall Rep Satisfaction]],$CS$2:$CV$21,4,FALSE),"")</f>
        <v>0</v>
      </c>
      <c r="CH554">
        <f>IFERROR(SUM(Table2[[#This Row],[Promoter]:[Detractor]],),"")</f>
        <v>1</v>
      </c>
      <c r="CI554" t="str">
        <f>TEXT(MONTH(Table2[[#This Row],[Survey Date]]),"##")&amp;" - "&amp;TEXT(Table2[[#This Row],[Survey Date]],"MMMM")</f>
        <v>9 - September</v>
      </c>
      <c r="CJ554" t="str">
        <f>TEXT(Table2[[#This Row],[Survey Date]],"DD-MMMM")</f>
        <v>09-September</v>
      </c>
      <c r="CK554" t="str">
        <f>"WK "&amp;WEEKNUM(Table2[[#This Row],[Survey Date]],1)</f>
        <v>WK 36</v>
      </c>
      <c r="CL554" t="str">
        <f>VLOOKUP(Table2[[#This Row],[ATTUID]],Roster!C:F,4,FALSE)</f>
        <v>Super 12</v>
      </c>
      <c r="CM554" t="str">
        <f>VLOOKUP(Table2[[#This Row],[ATTUID]],Roster!C:J,8,FALSE)</f>
        <v>agent 124</v>
      </c>
      <c r="CN554" t="str">
        <f>VLOOKUP(Table2[[#This Row],[ATTUID]],Roster!C:X,22,FALSE)</f>
        <v>Wave 30</v>
      </c>
      <c r="CO554">
        <f>IF(Table2[[#This Row],[Request Resolved]]="Yes",1,0)</f>
        <v>1</v>
      </c>
      <c r="CP554">
        <f>IF(Table2[[#This Row],[Request Resolved]]="No",1,0)</f>
        <v>0</v>
      </c>
    </row>
    <row r="555" spans="1:94" x14ac:dyDescent="0.25">
      <c r="A555" s="35">
        <v>280206</v>
      </c>
      <c r="B555" s="12" t="s">
        <v>1297</v>
      </c>
      <c r="C555" s="12" t="s">
        <v>1297</v>
      </c>
      <c r="D555" s="12" t="s">
        <v>1297</v>
      </c>
      <c r="E555" t="s">
        <v>1263</v>
      </c>
      <c r="F555" t="s">
        <v>1434</v>
      </c>
      <c r="G555" s="35">
        <v>586814</v>
      </c>
      <c r="H555" t="s">
        <v>219</v>
      </c>
      <c r="I555" s="35">
        <v>506188</v>
      </c>
      <c r="J555" t="s">
        <v>219</v>
      </c>
      <c r="K555" s="14">
        <v>45178.385416666701</v>
      </c>
      <c r="L555" s="14">
        <v>45177.689583333296</v>
      </c>
      <c r="M555" s="15" t="s">
        <v>220</v>
      </c>
      <c r="N555" s="15" t="s">
        <v>220</v>
      </c>
      <c r="O555" s="15" t="s">
        <v>220</v>
      </c>
      <c r="P555" s="15" t="s">
        <v>997</v>
      </c>
      <c r="Q555" s="15" t="s">
        <v>219</v>
      </c>
      <c r="R555" s="15" t="s">
        <v>219</v>
      </c>
      <c r="S555" s="15" t="s">
        <v>223</v>
      </c>
      <c r="T555" s="15" t="s">
        <v>221</v>
      </c>
      <c r="U555" s="15" t="s">
        <v>219</v>
      </c>
      <c r="V555" t="s">
        <v>280</v>
      </c>
      <c r="W555" t="s">
        <v>225</v>
      </c>
      <c r="X555" t="s">
        <v>280</v>
      </c>
      <c r="Y555" t="s">
        <v>225</v>
      </c>
      <c r="Z555" t="s">
        <v>226</v>
      </c>
      <c r="AA555" t="s">
        <v>219</v>
      </c>
      <c r="AB555" t="s">
        <v>226</v>
      </c>
      <c r="AC555" t="s">
        <v>219</v>
      </c>
      <c r="AD555" s="12" t="s">
        <v>1297</v>
      </c>
      <c r="AE555" t="s">
        <v>227</v>
      </c>
      <c r="AF555" s="12" t="s">
        <v>1297</v>
      </c>
      <c r="AG555" t="s">
        <v>1703</v>
      </c>
      <c r="AH555" t="s">
        <v>228</v>
      </c>
      <c r="AI555" s="12" t="s">
        <v>1297</v>
      </c>
      <c r="AJ555" s="12" t="s">
        <v>1297</v>
      </c>
      <c r="AK555" s="12" t="s">
        <v>1297</v>
      </c>
      <c r="AL555" s="12" t="s">
        <v>1297</v>
      </c>
      <c r="AM555" s="12" t="s">
        <v>1297</v>
      </c>
      <c r="AN555" t="s">
        <v>219</v>
      </c>
      <c r="AO555" t="s">
        <v>219</v>
      </c>
      <c r="AP555" t="s">
        <v>229</v>
      </c>
      <c r="AQ555" t="s">
        <v>230</v>
      </c>
      <c r="AR555" t="s">
        <v>247</v>
      </c>
      <c r="AS555" t="s">
        <v>298</v>
      </c>
      <c r="AT555" t="s">
        <v>220</v>
      </c>
      <c r="AU555" t="s">
        <v>233</v>
      </c>
      <c r="AV555" t="s">
        <v>2242</v>
      </c>
      <c r="AW555" t="s">
        <v>219</v>
      </c>
      <c r="AX555" t="s">
        <v>1703</v>
      </c>
      <c r="AY555" t="s">
        <v>219</v>
      </c>
      <c r="AZ555" t="s">
        <v>219</v>
      </c>
      <c r="BA555" t="s">
        <v>219</v>
      </c>
      <c r="BB555" t="s">
        <v>219</v>
      </c>
      <c r="BC555" t="s">
        <v>234</v>
      </c>
      <c r="BD555" s="12" t="s">
        <v>1297</v>
      </c>
      <c r="BE555" t="s">
        <v>267</v>
      </c>
      <c r="BF555" t="s">
        <v>1297</v>
      </c>
      <c r="BG555" t="s">
        <v>1297</v>
      </c>
      <c r="BH555" t="s">
        <v>312</v>
      </c>
      <c r="BI555" t="s">
        <v>339</v>
      </c>
      <c r="BJ555" t="s">
        <v>302</v>
      </c>
      <c r="BK555" t="s">
        <v>1297</v>
      </c>
      <c r="BL555" t="s">
        <v>229</v>
      </c>
      <c r="BM555" t="s">
        <v>219</v>
      </c>
      <c r="BN555" t="s">
        <v>336</v>
      </c>
      <c r="BO555" t="s">
        <v>219</v>
      </c>
      <c r="BP555" t="s">
        <v>219</v>
      </c>
      <c r="BQ555" t="s">
        <v>1297</v>
      </c>
      <c r="BR555" t="s">
        <v>253</v>
      </c>
      <c r="BS555" t="s">
        <v>1703</v>
      </c>
      <c r="BT555" t="s">
        <v>1703</v>
      </c>
      <c r="BU555" t="s">
        <v>219</v>
      </c>
      <c r="BV555" t="s">
        <v>241</v>
      </c>
      <c r="BW555" t="s">
        <v>220</v>
      </c>
      <c r="BX555" t="s">
        <v>219</v>
      </c>
      <c r="BY555">
        <v>801176088319</v>
      </c>
      <c r="BZ555" t="s">
        <v>242</v>
      </c>
      <c r="CA555" t="s">
        <v>1703</v>
      </c>
      <c r="CB555" s="14">
        <v>45180.248749687496</v>
      </c>
      <c r="CC555" t="s">
        <v>1703</v>
      </c>
      <c r="CD555" t="s">
        <v>1703</v>
      </c>
      <c r="CE555">
        <f>IFERROR(VLOOKUP(Table2[[#This Row],[Overall Rep Satisfaction]],$CS$2:$CV$21,2,FALSE),"")</f>
        <v>1</v>
      </c>
      <c r="CF555">
        <f>IFERROR(VLOOKUP(Table2[[#This Row],[Overall Rep Satisfaction]],$CS$2:$CV$21,3,FALSE),"")</f>
        <v>0</v>
      </c>
      <c r="CG555">
        <f>IFERROR(VLOOKUP(Table2[[#This Row],[Overall Rep Satisfaction]],$CS$2:$CV$21,4,FALSE),"")</f>
        <v>0</v>
      </c>
      <c r="CH555">
        <f>IFERROR(SUM(Table2[[#This Row],[Promoter]:[Detractor]],),"")</f>
        <v>1</v>
      </c>
      <c r="CI555" t="str">
        <f>TEXT(MONTH(Table2[[#This Row],[Survey Date]]),"##")&amp;" - "&amp;TEXT(Table2[[#This Row],[Survey Date]],"MMMM")</f>
        <v>9 - September</v>
      </c>
      <c r="CJ555" t="str">
        <f>TEXT(Table2[[#This Row],[Survey Date]],"DD-MMMM")</f>
        <v>09-September</v>
      </c>
      <c r="CK555" t="str">
        <f>"WK "&amp;WEEKNUM(Table2[[#This Row],[Survey Date]],1)</f>
        <v>WK 36</v>
      </c>
      <c r="CL555" t="str">
        <f>VLOOKUP(Table2[[#This Row],[ATTUID]],Roster!C:F,4,FALSE)</f>
        <v>Super 7</v>
      </c>
      <c r="CM555" t="str">
        <f>VLOOKUP(Table2[[#This Row],[ATTUID]],Roster!C:J,8,FALSE)</f>
        <v>agent 137</v>
      </c>
      <c r="CN555" t="str">
        <f>VLOOKUP(Table2[[#This Row],[ATTUID]],Roster!C:X,22,FALSE)</f>
        <v>Wave 31</v>
      </c>
      <c r="CO555">
        <f>IF(Table2[[#This Row],[Request Resolved]]="Yes",1,0)</f>
        <v>1</v>
      </c>
      <c r="CP555">
        <f>IF(Table2[[#This Row],[Request Resolved]]="No",1,0)</f>
        <v>0</v>
      </c>
    </row>
    <row r="556" spans="1:94" x14ac:dyDescent="0.25">
      <c r="A556" s="35">
        <v>715206</v>
      </c>
      <c r="B556" s="12" t="s">
        <v>1297</v>
      </c>
      <c r="C556" s="12" t="s">
        <v>1297</v>
      </c>
      <c r="D556" s="12" t="s">
        <v>1297</v>
      </c>
      <c r="E556" t="s">
        <v>1145</v>
      </c>
      <c r="F556" t="s">
        <v>1310</v>
      </c>
      <c r="G556" s="35">
        <v>403859</v>
      </c>
      <c r="H556" t="s">
        <v>219</v>
      </c>
      <c r="I556" s="35">
        <v>191545</v>
      </c>
      <c r="J556" t="s">
        <v>219</v>
      </c>
      <c r="K556" s="14">
        <v>45178.386111111096</v>
      </c>
      <c r="L556" s="14">
        <v>45177.740277777797</v>
      </c>
      <c r="M556" s="15" t="s">
        <v>220</v>
      </c>
      <c r="N556" s="15" t="s">
        <v>220</v>
      </c>
      <c r="O556" s="15" t="s">
        <v>220</v>
      </c>
      <c r="P556" s="15" t="s">
        <v>334</v>
      </c>
      <c r="Q556" s="15" t="s">
        <v>998</v>
      </c>
      <c r="R556" s="15" t="s">
        <v>219</v>
      </c>
      <c r="S556" s="15" t="s">
        <v>223</v>
      </c>
      <c r="T556" s="15" t="s">
        <v>221</v>
      </c>
      <c r="U556" s="15" t="s">
        <v>219</v>
      </c>
      <c r="V556" t="s">
        <v>309</v>
      </c>
      <c r="W556" t="s">
        <v>225</v>
      </c>
      <c r="X556" t="s">
        <v>309</v>
      </c>
      <c r="Y556" t="s">
        <v>225</v>
      </c>
      <c r="Z556" t="s">
        <v>226</v>
      </c>
      <c r="AA556" t="s">
        <v>219</v>
      </c>
      <c r="AB556" t="s">
        <v>226</v>
      </c>
      <c r="AC556" t="s">
        <v>219</v>
      </c>
      <c r="AD556" s="12" t="s">
        <v>1297</v>
      </c>
      <c r="AE556" t="s">
        <v>227</v>
      </c>
      <c r="AF556" s="12" t="s">
        <v>1297</v>
      </c>
      <c r="AG556" t="s">
        <v>1703</v>
      </c>
      <c r="AH556" t="s">
        <v>228</v>
      </c>
      <c r="AI556" s="12" t="s">
        <v>1297</v>
      </c>
      <c r="AJ556" s="12" t="s">
        <v>1297</v>
      </c>
      <c r="AK556" s="12" t="s">
        <v>1297</v>
      </c>
      <c r="AL556" s="12" t="s">
        <v>1297</v>
      </c>
      <c r="AM556" s="12" t="s">
        <v>1297</v>
      </c>
      <c r="AN556" t="s">
        <v>219</v>
      </c>
      <c r="AO556" t="s">
        <v>219</v>
      </c>
      <c r="AP556" t="s">
        <v>229</v>
      </c>
      <c r="AQ556" t="s">
        <v>230</v>
      </c>
      <c r="AR556" t="s">
        <v>273</v>
      </c>
      <c r="AS556" t="s">
        <v>327</v>
      </c>
      <c r="AT556" t="s">
        <v>220</v>
      </c>
      <c r="AU556" t="s">
        <v>233</v>
      </c>
      <c r="AV556" t="s">
        <v>2243</v>
      </c>
      <c r="AW556" t="s">
        <v>219</v>
      </c>
      <c r="AX556" t="s">
        <v>1703</v>
      </c>
      <c r="AY556" t="s">
        <v>219</v>
      </c>
      <c r="AZ556" t="s">
        <v>219</v>
      </c>
      <c r="BA556" t="s">
        <v>219</v>
      </c>
      <c r="BB556" t="s">
        <v>219</v>
      </c>
      <c r="BC556" t="s">
        <v>234</v>
      </c>
      <c r="BD556" s="12" t="s">
        <v>1297</v>
      </c>
      <c r="BE556" t="s">
        <v>304</v>
      </c>
      <c r="BF556" t="s">
        <v>1297</v>
      </c>
      <c r="BG556" t="s">
        <v>1297</v>
      </c>
      <c r="BH556" t="s">
        <v>305</v>
      </c>
      <c r="BI556" t="s">
        <v>357</v>
      </c>
      <c r="BJ556" t="s">
        <v>329</v>
      </c>
      <c r="BK556" t="s">
        <v>1297</v>
      </c>
      <c r="BL556" t="s">
        <v>229</v>
      </c>
      <c r="BM556" t="s">
        <v>219</v>
      </c>
      <c r="BN556" t="s">
        <v>360</v>
      </c>
      <c r="BO556" t="s">
        <v>219</v>
      </c>
      <c r="BP556" t="s">
        <v>219</v>
      </c>
      <c r="BQ556" t="s">
        <v>1297</v>
      </c>
      <c r="BR556" t="s">
        <v>240</v>
      </c>
      <c r="BS556" t="s">
        <v>1703</v>
      </c>
      <c r="BT556" t="s">
        <v>1703</v>
      </c>
      <c r="BU556" t="s">
        <v>219</v>
      </c>
      <c r="BV556" t="s">
        <v>241</v>
      </c>
      <c r="BW556" t="s">
        <v>220</v>
      </c>
      <c r="BX556" t="s">
        <v>219</v>
      </c>
      <c r="BY556">
        <v>800123281095</v>
      </c>
      <c r="BZ556" t="s">
        <v>242</v>
      </c>
      <c r="CA556" t="s">
        <v>1703</v>
      </c>
      <c r="CB556" s="14">
        <v>45179.246162766198</v>
      </c>
      <c r="CC556" t="s">
        <v>1703</v>
      </c>
      <c r="CD556" t="s">
        <v>1703</v>
      </c>
      <c r="CE556">
        <f>IFERROR(VLOOKUP(Table2[[#This Row],[Overall Rep Satisfaction]],$CS$2:$CV$21,2,FALSE),"")</f>
        <v>1</v>
      </c>
      <c r="CF556">
        <f>IFERROR(VLOOKUP(Table2[[#This Row],[Overall Rep Satisfaction]],$CS$2:$CV$21,3,FALSE),"")</f>
        <v>0</v>
      </c>
      <c r="CG556">
        <f>IFERROR(VLOOKUP(Table2[[#This Row],[Overall Rep Satisfaction]],$CS$2:$CV$21,4,FALSE),"")</f>
        <v>0</v>
      </c>
      <c r="CH556">
        <f>IFERROR(SUM(Table2[[#This Row],[Promoter]:[Detractor]],),"")</f>
        <v>1</v>
      </c>
      <c r="CI556" t="str">
        <f>TEXT(MONTH(Table2[[#This Row],[Survey Date]]),"##")&amp;" - "&amp;TEXT(Table2[[#This Row],[Survey Date]],"MMMM")</f>
        <v>9 - September</v>
      </c>
      <c r="CJ556" t="str">
        <f>TEXT(Table2[[#This Row],[Survey Date]],"DD-MMMM")</f>
        <v>09-September</v>
      </c>
      <c r="CK556" t="str">
        <f>"WK "&amp;WEEKNUM(Table2[[#This Row],[Survey Date]],1)</f>
        <v>WK 36</v>
      </c>
      <c r="CL556" t="str">
        <f>VLOOKUP(Table2[[#This Row],[ATTUID]],Roster!C:F,4,FALSE)</f>
        <v>Super 9</v>
      </c>
      <c r="CM556" t="str">
        <f>VLOOKUP(Table2[[#This Row],[ATTUID]],Roster!C:J,8,FALSE)</f>
        <v>agent 13</v>
      </c>
      <c r="CN556" t="str">
        <f>VLOOKUP(Table2[[#This Row],[ATTUID]],Roster!C:X,22,FALSE)</f>
        <v>Wave 12 B</v>
      </c>
      <c r="CO556">
        <f>IF(Table2[[#This Row],[Request Resolved]]="Yes",1,0)</f>
        <v>1</v>
      </c>
      <c r="CP556">
        <f>IF(Table2[[#This Row],[Request Resolved]]="No",1,0)</f>
        <v>0</v>
      </c>
    </row>
    <row r="557" spans="1:94" x14ac:dyDescent="0.25">
      <c r="A557" s="35">
        <v>719206</v>
      </c>
      <c r="B557" s="12" t="s">
        <v>1297</v>
      </c>
      <c r="C557" s="12" t="s">
        <v>1297</v>
      </c>
      <c r="D557" s="12" t="s">
        <v>1297</v>
      </c>
      <c r="E557" t="s">
        <v>1188</v>
      </c>
      <c r="F557" t="s">
        <v>1401</v>
      </c>
      <c r="G557" s="35">
        <v>127606</v>
      </c>
      <c r="H557" t="s">
        <v>219</v>
      </c>
      <c r="I557" s="35">
        <v>906545</v>
      </c>
      <c r="J557" t="s">
        <v>219</v>
      </c>
      <c r="K557" s="14">
        <v>45178.386805555601</v>
      </c>
      <c r="L557" s="14">
        <v>45177.7055555556</v>
      </c>
      <c r="M557" s="15" t="s">
        <v>220</v>
      </c>
      <c r="N557" s="15" t="s">
        <v>220</v>
      </c>
      <c r="O557" s="15" t="s">
        <v>220</v>
      </c>
      <c r="P557" s="15" t="s">
        <v>392</v>
      </c>
      <c r="Q557" s="15" t="s">
        <v>999</v>
      </c>
      <c r="R557" s="15" t="s">
        <v>219</v>
      </c>
      <c r="S557" s="15" t="s">
        <v>255</v>
      </c>
      <c r="T557" s="15" t="s">
        <v>221</v>
      </c>
      <c r="U557" s="15" t="s">
        <v>219</v>
      </c>
      <c r="V557" t="s">
        <v>290</v>
      </c>
      <c r="W557" t="s">
        <v>257</v>
      </c>
      <c r="X557" t="s">
        <v>290</v>
      </c>
      <c r="Y557" t="s">
        <v>257</v>
      </c>
      <c r="Z557" t="s">
        <v>226</v>
      </c>
      <c r="AA557" t="s">
        <v>219</v>
      </c>
      <c r="AB557" t="s">
        <v>226</v>
      </c>
      <c r="AC557" t="s">
        <v>219</v>
      </c>
      <c r="AD557" s="12" t="s">
        <v>1297</v>
      </c>
      <c r="AE557" t="s">
        <v>227</v>
      </c>
      <c r="AF557" s="12" t="s">
        <v>1297</v>
      </c>
      <c r="AG557" t="s">
        <v>1703</v>
      </c>
      <c r="AH557" t="s">
        <v>228</v>
      </c>
      <c r="AI557" s="12" t="s">
        <v>1297</v>
      </c>
      <c r="AJ557" s="12" t="s">
        <v>1297</v>
      </c>
      <c r="AK557" s="12" t="s">
        <v>1297</v>
      </c>
      <c r="AL557" s="12" t="s">
        <v>1297</v>
      </c>
      <c r="AM557" s="12" t="s">
        <v>1297</v>
      </c>
      <c r="AN557" t="s">
        <v>219</v>
      </c>
      <c r="AO557" t="s">
        <v>219</v>
      </c>
      <c r="AP557" t="s">
        <v>229</v>
      </c>
      <c r="AQ557" t="s">
        <v>230</v>
      </c>
      <c r="AR557" t="s">
        <v>273</v>
      </c>
      <c r="AS557" t="s">
        <v>327</v>
      </c>
      <c r="AT557" t="s">
        <v>220</v>
      </c>
      <c r="AU557" t="s">
        <v>233</v>
      </c>
      <c r="AV557" t="s">
        <v>2244</v>
      </c>
      <c r="AW557" t="s">
        <v>219</v>
      </c>
      <c r="AX557" t="s">
        <v>1703</v>
      </c>
      <c r="AY557" t="s">
        <v>219</v>
      </c>
      <c r="AZ557" t="s">
        <v>219</v>
      </c>
      <c r="BA557" t="s">
        <v>219</v>
      </c>
      <c r="BB557" t="s">
        <v>219</v>
      </c>
      <c r="BC557" t="s">
        <v>234</v>
      </c>
      <c r="BD557" s="12" t="s">
        <v>1297</v>
      </c>
      <c r="BE557" t="s">
        <v>267</v>
      </c>
      <c r="BF557" t="s">
        <v>1297</v>
      </c>
      <c r="BG557" t="s">
        <v>1297</v>
      </c>
      <c r="BH557" t="s">
        <v>300</v>
      </c>
      <c r="BI557" t="s">
        <v>301</v>
      </c>
      <c r="BJ557" t="s">
        <v>329</v>
      </c>
      <c r="BK557" t="s">
        <v>1297</v>
      </c>
      <c r="BL557" t="s">
        <v>229</v>
      </c>
      <c r="BM557" t="s">
        <v>219</v>
      </c>
      <c r="BN557" t="s">
        <v>322</v>
      </c>
      <c r="BO557" t="s">
        <v>219</v>
      </c>
      <c r="BP557" t="s">
        <v>219</v>
      </c>
      <c r="BQ557" t="s">
        <v>1297</v>
      </c>
      <c r="BR557" t="s">
        <v>320</v>
      </c>
      <c r="BS557" t="s">
        <v>1703</v>
      </c>
      <c r="BT557" t="s">
        <v>1703</v>
      </c>
      <c r="BU557" t="s">
        <v>219</v>
      </c>
      <c r="BV557" t="s">
        <v>241</v>
      </c>
      <c r="BW557" t="s">
        <v>220</v>
      </c>
      <c r="BX557" t="s">
        <v>219</v>
      </c>
      <c r="BY557">
        <v>790295799669</v>
      </c>
      <c r="BZ557" t="s">
        <v>242</v>
      </c>
      <c r="CA557" t="s">
        <v>1703</v>
      </c>
      <c r="CB557" s="14">
        <v>45179.246162766198</v>
      </c>
      <c r="CC557" t="s">
        <v>1703</v>
      </c>
      <c r="CD557" t="s">
        <v>1703</v>
      </c>
      <c r="CE557">
        <f>IFERROR(VLOOKUP(Table2[[#This Row],[Overall Rep Satisfaction]],$CS$2:$CV$21,2,FALSE),"")</f>
        <v>0</v>
      </c>
      <c r="CF557">
        <f>IFERROR(VLOOKUP(Table2[[#This Row],[Overall Rep Satisfaction]],$CS$2:$CV$21,3,FALSE),"")</f>
        <v>1</v>
      </c>
      <c r="CG557">
        <f>IFERROR(VLOOKUP(Table2[[#This Row],[Overall Rep Satisfaction]],$CS$2:$CV$21,4,FALSE),"")</f>
        <v>0</v>
      </c>
      <c r="CH557">
        <f>IFERROR(SUM(Table2[[#This Row],[Promoter]:[Detractor]],),"")</f>
        <v>1</v>
      </c>
      <c r="CI557" t="str">
        <f>TEXT(MONTH(Table2[[#This Row],[Survey Date]]),"##")&amp;" - "&amp;TEXT(Table2[[#This Row],[Survey Date]],"MMMM")</f>
        <v>9 - September</v>
      </c>
      <c r="CJ557" t="str">
        <f>TEXT(Table2[[#This Row],[Survey Date]],"DD-MMMM")</f>
        <v>09-September</v>
      </c>
      <c r="CK557" t="str">
        <f>"WK "&amp;WEEKNUM(Table2[[#This Row],[Survey Date]],1)</f>
        <v>WK 36</v>
      </c>
      <c r="CL557" t="str">
        <f>VLOOKUP(Table2[[#This Row],[ATTUID]],Roster!C:F,4,FALSE)</f>
        <v>Super 3</v>
      </c>
      <c r="CM557" t="str">
        <f>VLOOKUP(Table2[[#This Row],[ATTUID]],Roster!C:J,8,FALSE)</f>
        <v>agent 56</v>
      </c>
      <c r="CN557" t="str">
        <f>VLOOKUP(Table2[[#This Row],[ATTUID]],Roster!C:X,22,FALSE)</f>
        <v>Wave 24</v>
      </c>
      <c r="CO557">
        <f>IF(Table2[[#This Row],[Request Resolved]]="Yes",1,0)</f>
        <v>1</v>
      </c>
      <c r="CP557">
        <f>IF(Table2[[#This Row],[Request Resolved]]="No",1,0)</f>
        <v>0</v>
      </c>
    </row>
    <row r="558" spans="1:94" x14ac:dyDescent="0.25">
      <c r="A558" s="35">
        <v>720206</v>
      </c>
      <c r="B558" s="12" t="s">
        <v>1297</v>
      </c>
      <c r="C558" s="12" t="s">
        <v>1297</v>
      </c>
      <c r="D558" s="12" t="s">
        <v>1297</v>
      </c>
      <c r="E558" t="s">
        <v>1169</v>
      </c>
      <c r="F558" t="s">
        <v>1334</v>
      </c>
      <c r="G558" s="35">
        <v>948929</v>
      </c>
      <c r="H558" t="s">
        <v>219</v>
      </c>
      <c r="I558" s="35">
        <v>977512</v>
      </c>
      <c r="J558" t="s">
        <v>219</v>
      </c>
      <c r="K558" s="14">
        <v>45178.387499999997</v>
      </c>
      <c r="L558" s="14">
        <v>45177.451388888898</v>
      </c>
      <c r="M558" s="15" t="s">
        <v>220</v>
      </c>
      <c r="N558" s="15" t="s">
        <v>220</v>
      </c>
      <c r="O558" s="15" t="s">
        <v>220</v>
      </c>
      <c r="P558" s="15" t="s">
        <v>539</v>
      </c>
      <c r="Q558" s="15" t="s">
        <v>1000</v>
      </c>
      <c r="R558" s="15" t="s">
        <v>219</v>
      </c>
      <c r="S558" s="15" t="s">
        <v>1001</v>
      </c>
      <c r="T558" s="15" t="s">
        <v>221</v>
      </c>
      <c r="U558" s="15" t="s">
        <v>219</v>
      </c>
      <c r="V558" t="s">
        <v>265</v>
      </c>
      <c r="W558" t="s">
        <v>225</v>
      </c>
      <c r="X558" t="s">
        <v>265</v>
      </c>
      <c r="Y558" t="s">
        <v>225</v>
      </c>
      <c r="Z558" t="s">
        <v>226</v>
      </c>
      <c r="AA558" t="s">
        <v>219</v>
      </c>
      <c r="AB558" t="s">
        <v>226</v>
      </c>
      <c r="AC558" t="s">
        <v>219</v>
      </c>
      <c r="AD558" s="12" t="s">
        <v>1297</v>
      </c>
      <c r="AE558" t="s">
        <v>227</v>
      </c>
      <c r="AF558" s="12" t="s">
        <v>1297</v>
      </c>
      <c r="AG558" t="s">
        <v>1703</v>
      </c>
      <c r="AH558" t="s">
        <v>228</v>
      </c>
      <c r="AI558" s="12" t="s">
        <v>1297</v>
      </c>
      <c r="AJ558" s="12" t="s">
        <v>1297</v>
      </c>
      <c r="AK558" s="12" t="s">
        <v>1297</v>
      </c>
      <c r="AL558" s="12" t="s">
        <v>1297</v>
      </c>
      <c r="AM558" s="12" t="s">
        <v>1297</v>
      </c>
      <c r="AN558" t="s">
        <v>219</v>
      </c>
      <c r="AO558" t="s">
        <v>219</v>
      </c>
      <c r="AP558" t="s">
        <v>229</v>
      </c>
      <c r="AQ558" t="s">
        <v>230</v>
      </c>
      <c r="AR558" t="s">
        <v>247</v>
      </c>
      <c r="AS558" t="s">
        <v>383</v>
      </c>
      <c r="AT558" t="s">
        <v>220</v>
      </c>
      <c r="AU558" t="s">
        <v>233</v>
      </c>
      <c r="AV558" t="s">
        <v>2245</v>
      </c>
      <c r="AW558" t="s">
        <v>219</v>
      </c>
      <c r="AX558" t="s">
        <v>1703</v>
      </c>
      <c r="AY558" t="s">
        <v>219</v>
      </c>
      <c r="AZ558" t="s">
        <v>219</v>
      </c>
      <c r="BA558" t="s">
        <v>219</v>
      </c>
      <c r="BB558" t="s">
        <v>219</v>
      </c>
      <c r="BC558" t="s">
        <v>234</v>
      </c>
      <c r="BD558" s="12" t="s">
        <v>1297</v>
      </c>
      <c r="BE558" t="s">
        <v>451</v>
      </c>
      <c r="BF558" t="s">
        <v>1297</v>
      </c>
      <c r="BG558" t="s">
        <v>1297</v>
      </c>
      <c r="BH558" t="s">
        <v>425</v>
      </c>
      <c r="BI558" t="s">
        <v>722</v>
      </c>
      <c r="BJ558" t="s">
        <v>269</v>
      </c>
      <c r="BK558" t="s">
        <v>1297</v>
      </c>
      <c r="BL558" t="s">
        <v>229</v>
      </c>
      <c r="BM558" t="s">
        <v>219</v>
      </c>
      <c r="BN558" t="s">
        <v>723</v>
      </c>
      <c r="BO558" t="s">
        <v>219</v>
      </c>
      <c r="BP558" t="s">
        <v>219</v>
      </c>
      <c r="BQ558" t="s">
        <v>1297</v>
      </c>
      <c r="BR558" t="s">
        <v>240</v>
      </c>
      <c r="BS558" t="s">
        <v>1703</v>
      </c>
      <c r="BT558" t="s">
        <v>1703</v>
      </c>
      <c r="BU558" t="s">
        <v>219</v>
      </c>
      <c r="BV558" t="s">
        <v>241</v>
      </c>
      <c r="BW558" t="s">
        <v>220</v>
      </c>
      <c r="BX558" t="s">
        <v>219</v>
      </c>
      <c r="BY558">
        <v>801180486486</v>
      </c>
      <c r="BZ558" t="s">
        <v>242</v>
      </c>
      <c r="CA558" t="s">
        <v>1703</v>
      </c>
      <c r="CB558" s="14">
        <v>45179.246162766198</v>
      </c>
      <c r="CC558" t="s">
        <v>1703</v>
      </c>
      <c r="CD558" t="s">
        <v>1703</v>
      </c>
      <c r="CE558">
        <f>IFERROR(VLOOKUP(Table2[[#This Row],[Overall Rep Satisfaction]],$CS$2:$CV$21,2,FALSE),"")</f>
        <v>1</v>
      </c>
      <c r="CF558">
        <f>IFERROR(VLOOKUP(Table2[[#This Row],[Overall Rep Satisfaction]],$CS$2:$CV$21,3,FALSE),"")</f>
        <v>0</v>
      </c>
      <c r="CG558">
        <f>IFERROR(VLOOKUP(Table2[[#This Row],[Overall Rep Satisfaction]],$CS$2:$CV$21,4,FALSE),"")</f>
        <v>0</v>
      </c>
      <c r="CH558">
        <f>IFERROR(SUM(Table2[[#This Row],[Promoter]:[Detractor]],),"")</f>
        <v>1</v>
      </c>
      <c r="CI558" t="str">
        <f>TEXT(MONTH(Table2[[#This Row],[Survey Date]]),"##")&amp;" - "&amp;TEXT(Table2[[#This Row],[Survey Date]],"MMMM")</f>
        <v>9 - September</v>
      </c>
      <c r="CJ558" t="str">
        <f>TEXT(Table2[[#This Row],[Survey Date]],"DD-MMMM")</f>
        <v>09-September</v>
      </c>
      <c r="CK558" t="str">
        <f>"WK "&amp;WEEKNUM(Table2[[#This Row],[Survey Date]],1)</f>
        <v>WK 36</v>
      </c>
      <c r="CL558" t="str">
        <f>VLOOKUP(Table2[[#This Row],[ATTUID]],Roster!C:F,4,FALSE)</f>
        <v>Super 5</v>
      </c>
      <c r="CM558" t="str">
        <f>VLOOKUP(Table2[[#This Row],[ATTUID]],Roster!C:J,8,FALSE)</f>
        <v>agent 37</v>
      </c>
      <c r="CN558" t="str">
        <f>VLOOKUP(Table2[[#This Row],[ATTUID]],Roster!C:X,22,FALSE)</f>
        <v>Wave 19</v>
      </c>
      <c r="CO558">
        <f>IF(Table2[[#This Row],[Request Resolved]]="Yes",1,0)</f>
        <v>1</v>
      </c>
      <c r="CP558">
        <f>IF(Table2[[#This Row],[Request Resolved]]="No",1,0)</f>
        <v>0</v>
      </c>
    </row>
    <row r="559" spans="1:94" x14ac:dyDescent="0.25">
      <c r="A559" s="35">
        <v>703206</v>
      </c>
      <c r="B559" s="12" t="s">
        <v>1297</v>
      </c>
      <c r="C559" s="12" t="s">
        <v>1297</v>
      </c>
      <c r="D559" s="12" t="s">
        <v>1297</v>
      </c>
      <c r="E559" t="s">
        <v>1194</v>
      </c>
      <c r="F559" t="s">
        <v>1359</v>
      </c>
      <c r="G559" s="35">
        <v>394716</v>
      </c>
      <c r="H559" t="s">
        <v>219</v>
      </c>
      <c r="I559" s="35">
        <v>576319</v>
      </c>
      <c r="J559" t="s">
        <v>219</v>
      </c>
      <c r="K559" s="14">
        <v>45178.3881944444</v>
      </c>
      <c r="L559" s="14">
        <v>45177.692361111098</v>
      </c>
      <c r="M559" s="15" t="s">
        <v>220</v>
      </c>
      <c r="N559" s="15" t="s">
        <v>220</v>
      </c>
      <c r="O559" s="15" t="s">
        <v>220</v>
      </c>
      <c r="P559" s="15" t="s">
        <v>244</v>
      </c>
      <c r="Q559" s="15" t="s">
        <v>1002</v>
      </c>
      <c r="R559" s="15" t="s">
        <v>219</v>
      </c>
      <c r="S559" s="15" t="s">
        <v>334</v>
      </c>
      <c r="T559" s="15" t="s">
        <v>221</v>
      </c>
      <c r="U559" s="15" t="s">
        <v>219</v>
      </c>
      <c r="V559" t="s">
        <v>246</v>
      </c>
      <c r="W559" t="s">
        <v>309</v>
      </c>
      <c r="X559" t="s">
        <v>246</v>
      </c>
      <c r="Y559" t="s">
        <v>309</v>
      </c>
      <c r="Z559" t="s">
        <v>226</v>
      </c>
      <c r="AA559" t="s">
        <v>219</v>
      </c>
      <c r="AB559" t="s">
        <v>226</v>
      </c>
      <c r="AC559" t="s">
        <v>219</v>
      </c>
      <c r="AD559" s="12" t="s">
        <v>1297</v>
      </c>
      <c r="AE559" t="s">
        <v>227</v>
      </c>
      <c r="AF559" s="12" t="s">
        <v>1297</v>
      </c>
      <c r="AG559" t="s">
        <v>1703</v>
      </c>
      <c r="AH559" t="s">
        <v>228</v>
      </c>
      <c r="AI559" s="12" t="s">
        <v>1297</v>
      </c>
      <c r="AJ559" s="12" t="s">
        <v>1297</v>
      </c>
      <c r="AK559" s="12" t="s">
        <v>1297</v>
      </c>
      <c r="AL559" s="12" t="s">
        <v>1297</v>
      </c>
      <c r="AM559" s="12" t="s">
        <v>1297</v>
      </c>
      <c r="AN559" t="s">
        <v>219</v>
      </c>
      <c r="AO559" t="s">
        <v>219</v>
      </c>
      <c r="AP559" t="s">
        <v>229</v>
      </c>
      <c r="AQ559" t="s">
        <v>230</v>
      </c>
      <c r="AR559" t="s">
        <v>247</v>
      </c>
      <c r="AS559" t="s">
        <v>383</v>
      </c>
      <c r="AT559" t="s">
        <v>220</v>
      </c>
      <c r="AU559" t="s">
        <v>233</v>
      </c>
      <c r="AV559" t="s">
        <v>2246</v>
      </c>
      <c r="AW559" t="s">
        <v>219</v>
      </c>
      <c r="AX559" t="s">
        <v>1703</v>
      </c>
      <c r="AY559" t="s">
        <v>219</v>
      </c>
      <c r="AZ559" t="s">
        <v>219</v>
      </c>
      <c r="BA559" t="s">
        <v>219</v>
      </c>
      <c r="BB559" t="s">
        <v>219</v>
      </c>
      <c r="BC559" t="s">
        <v>234</v>
      </c>
      <c r="BD559" s="12" t="s">
        <v>1297</v>
      </c>
      <c r="BE559" t="s">
        <v>267</v>
      </c>
      <c r="BF559" t="s">
        <v>1297</v>
      </c>
      <c r="BG559" t="s">
        <v>1297</v>
      </c>
      <c r="BH559" t="s">
        <v>305</v>
      </c>
      <c r="BI559" t="s">
        <v>318</v>
      </c>
      <c r="BJ559" t="s">
        <v>384</v>
      </c>
      <c r="BK559" t="s">
        <v>1297</v>
      </c>
      <c r="BL559" t="s">
        <v>229</v>
      </c>
      <c r="BM559" t="s">
        <v>219</v>
      </c>
      <c r="BN559" t="s">
        <v>598</v>
      </c>
      <c r="BO559" t="s">
        <v>219</v>
      </c>
      <c r="BP559" t="s">
        <v>219</v>
      </c>
      <c r="BQ559" t="s">
        <v>1297</v>
      </c>
      <c r="BR559" t="s">
        <v>279</v>
      </c>
      <c r="BS559" t="s">
        <v>1703</v>
      </c>
      <c r="BT559" t="s">
        <v>1703</v>
      </c>
      <c r="BU559" t="s">
        <v>219</v>
      </c>
      <c r="BV559" t="s">
        <v>241</v>
      </c>
      <c r="BW559" t="s">
        <v>220</v>
      </c>
      <c r="BX559" t="s">
        <v>219</v>
      </c>
      <c r="BY559">
        <v>790450763463</v>
      </c>
      <c r="BZ559" t="s">
        <v>242</v>
      </c>
      <c r="CA559" t="s">
        <v>1703</v>
      </c>
      <c r="CB559" s="14">
        <v>45179.246162766198</v>
      </c>
      <c r="CC559" t="s">
        <v>1703</v>
      </c>
      <c r="CD559" t="s">
        <v>1703</v>
      </c>
      <c r="CE559">
        <f>IFERROR(VLOOKUP(Table2[[#This Row],[Overall Rep Satisfaction]],$CS$2:$CV$21,2,FALSE),"")</f>
        <v>0</v>
      </c>
      <c r="CF559">
        <f>IFERROR(VLOOKUP(Table2[[#This Row],[Overall Rep Satisfaction]],$CS$2:$CV$21,3,FALSE),"")</f>
        <v>1</v>
      </c>
      <c r="CG559">
        <f>IFERROR(VLOOKUP(Table2[[#This Row],[Overall Rep Satisfaction]],$CS$2:$CV$21,4,FALSE),"")</f>
        <v>0</v>
      </c>
      <c r="CH559">
        <f>IFERROR(SUM(Table2[[#This Row],[Promoter]:[Detractor]],),"")</f>
        <v>1</v>
      </c>
      <c r="CI559" t="str">
        <f>TEXT(MONTH(Table2[[#This Row],[Survey Date]]),"##")&amp;" - "&amp;TEXT(Table2[[#This Row],[Survey Date]],"MMMM")</f>
        <v>9 - September</v>
      </c>
      <c r="CJ559" t="str">
        <f>TEXT(Table2[[#This Row],[Survey Date]],"DD-MMMM")</f>
        <v>09-September</v>
      </c>
      <c r="CK559" t="str">
        <f>"WK "&amp;WEEKNUM(Table2[[#This Row],[Survey Date]],1)</f>
        <v>WK 36</v>
      </c>
      <c r="CL559" t="str">
        <f>VLOOKUP(Table2[[#This Row],[ATTUID]],Roster!C:F,4,FALSE)</f>
        <v>Super 3</v>
      </c>
      <c r="CM559" t="str">
        <f>VLOOKUP(Table2[[#This Row],[ATTUID]],Roster!C:J,8,FALSE)</f>
        <v>agent 62</v>
      </c>
      <c r="CN559" t="str">
        <f>VLOOKUP(Table2[[#This Row],[ATTUID]],Roster!C:X,22,FALSE)</f>
        <v>Wave 25</v>
      </c>
      <c r="CO559">
        <f>IF(Table2[[#This Row],[Request Resolved]]="Yes",1,0)</f>
        <v>1</v>
      </c>
      <c r="CP559">
        <f>IF(Table2[[#This Row],[Request Resolved]]="No",1,0)</f>
        <v>0</v>
      </c>
    </row>
    <row r="560" spans="1:94" ht="30" x14ac:dyDescent="0.25">
      <c r="A560" s="35">
        <v>723206</v>
      </c>
      <c r="B560" s="12" t="s">
        <v>1297</v>
      </c>
      <c r="C560" s="12" t="s">
        <v>1297</v>
      </c>
      <c r="D560" s="12" t="s">
        <v>1297</v>
      </c>
      <c r="E560" t="s">
        <v>1238</v>
      </c>
      <c r="F560" t="s">
        <v>1407</v>
      </c>
      <c r="G560" s="35">
        <v>272917</v>
      </c>
      <c r="H560" t="s">
        <v>219</v>
      </c>
      <c r="I560" s="35">
        <v>666512</v>
      </c>
      <c r="J560" t="s">
        <v>219</v>
      </c>
      <c r="K560" s="14">
        <v>45178.3881944444</v>
      </c>
      <c r="L560" s="14">
        <v>45177.53125</v>
      </c>
      <c r="M560" s="15" t="s">
        <v>220</v>
      </c>
      <c r="N560" s="15" t="s">
        <v>229</v>
      </c>
      <c r="O560" s="15" t="s">
        <v>220</v>
      </c>
      <c r="P560" s="15" t="s">
        <v>1003</v>
      </c>
      <c r="Q560" s="15" t="s">
        <v>1004</v>
      </c>
      <c r="R560" s="15" t="s">
        <v>229</v>
      </c>
      <c r="S560" s="15" t="s">
        <v>1003</v>
      </c>
      <c r="T560" s="15" t="s">
        <v>1005</v>
      </c>
      <c r="U560" s="15" t="s">
        <v>219</v>
      </c>
      <c r="V560" t="s">
        <v>224</v>
      </c>
      <c r="W560" t="s">
        <v>254</v>
      </c>
      <c r="X560" t="s">
        <v>224</v>
      </c>
      <c r="Y560" t="s">
        <v>254</v>
      </c>
      <c r="Z560" t="s">
        <v>317</v>
      </c>
      <c r="AA560" t="s">
        <v>219</v>
      </c>
      <c r="AB560" t="s">
        <v>317</v>
      </c>
      <c r="AC560" t="s">
        <v>219</v>
      </c>
      <c r="AD560" s="12" t="s">
        <v>1297</v>
      </c>
      <c r="AE560" t="s">
        <v>227</v>
      </c>
      <c r="AF560" s="12" t="s">
        <v>1297</v>
      </c>
      <c r="AG560" t="s">
        <v>1703</v>
      </c>
      <c r="AH560" t="s">
        <v>228</v>
      </c>
      <c r="AI560" s="12" t="s">
        <v>1297</v>
      </c>
      <c r="AJ560" s="12" t="s">
        <v>1297</v>
      </c>
      <c r="AK560" s="12" t="s">
        <v>1297</v>
      </c>
      <c r="AL560" s="12" t="s">
        <v>1297</v>
      </c>
      <c r="AM560" s="12" t="s">
        <v>1297</v>
      </c>
      <c r="AN560" t="s">
        <v>219</v>
      </c>
      <c r="AO560" t="s">
        <v>219</v>
      </c>
      <c r="AP560" t="s">
        <v>229</v>
      </c>
      <c r="AQ560" t="s">
        <v>230</v>
      </c>
      <c r="AR560" t="s">
        <v>247</v>
      </c>
      <c r="AS560" t="s">
        <v>383</v>
      </c>
      <c r="AT560" t="s">
        <v>220</v>
      </c>
      <c r="AU560" t="s">
        <v>233</v>
      </c>
      <c r="AV560" t="s">
        <v>2247</v>
      </c>
      <c r="AW560" t="s">
        <v>219</v>
      </c>
      <c r="AX560" t="s">
        <v>1703</v>
      </c>
      <c r="AY560" t="s">
        <v>219</v>
      </c>
      <c r="AZ560" t="s">
        <v>219</v>
      </c>
      <c r="BA560" t="s">
        <v>219</v>
      </c>
      <c r="BB560" t="s">
        <v>219</v>
      </c>
      <c r="BC560" t="s">
        <v>234</v>
      </c>
      <c r="BD560" s="12" t="s">
        <v>1297</v>
      </c>
      <c r="BE560" t="s">
        <v>267</v>
      </c>
      <c r="BF560" t="s">
        <v>1297</v>
      </c>
      <c r="BG560" t="s">
        <v>1297</v>
      </c>
      <c r="BH560" t="s">
        <v>236</v>
      </c>
      <c r="BI560" t="s">
        <v>410</v>
      </c>
      <c r="BJ560" t="s">
        <v>269</v>
      </c>
      <c r="BK560" t="s">
        <v>1297</v>
      </c>
      <c r="BL560" t="s">
        <v>229</v>
      </c>
      <c r="BM560" t="s">
        <v>219</v>
      </c>
      <c r="BN560" t="s">
        <v>467</v>
      </c>
      <c r="BO560" t="s">
        <v>219</v>
      </c>
      <c r="BP560" t="s">
        <v>219</v>
      </c>
      <c r="BQ560" t="s">
        <v>1297</v>
      </c>
      <c r="BR560" t="s">
        <v>296</v>
      </c>
      <c r="BS560" t="s">
        <v>1703</v>
      </c>
      <c r="BT560" t="s">
        <v>1703</v>
      </c>
      <c r="BU560" t="s">
        <v>219</v>
      </c>
      <c r="BV560" t="s">
        <v>241</v>
      </c>
      <c r="BW560" t="s">
        <v>220</v>
      </c>
      <c r="BX560" t="s">
        <v>219</v>
      </c>
      <c r="BY560">
        <v>800374007761</v>
      </c>
      <c r="BZ560" t="s">
        <v>242</v>
      </c>
      <c r="CA560" t="s">
        <v>1703</v>
      </c>
      <c r="CB560" s="14">
        <v>45179.246162766198</v>
      </c>
      <c r="CC560" t="s">
        <v>1703</v>
      </c>
      <c r="CD560" t="s">
        <v>1703</v>
      </c>
      <c r="CE560">
        <f>IFERROR(VLOOKUP(Table2[[#This Row],[Overall Rep Satisfaction]],$CS$2:$CV$21,2,FALSE),"")</f>
        <v>0</v>
      </c>
      <c r="CF560">
        <f>IFERROR(VLOOKUP(Table2[[#This Row],[Overall Rep Satisfaction]],$CS$2:$CV$21,3,FALSE),"")</f>
        <v>0</v>
      </c>
      <c r="CG560">
        <f>IFERROR(VLOOKUP(Table2[[#This Row],[Overall Rep Satisfaction]],$CS$2:$CV$21,4,FALSE),"")</f>
        <v>1</v>
      </c>
      <c r="CH560">
        <f>IFERROR(SUM(Table2[[#This Row],[Promoter]:[Detractor]],),"")</f>
        <v>1</v>
      </c>
      <c r="CI560" t="str">
        <f>TEXT(MONTH(Table2[[#This Row],[Survey Date]]),"##")&amp;" - "&amp;TEXT(Table2[[#This Row],[Survey Date]],"MMMM")</f>
        <v>9 - September</v>
      </c>
      <c r="CJ560" t="str">
        <f>TEXT(Table2[[#This Row],[Survey Date]],"DD-MMMM")</f>
        <v>09-September</v>
      </c>
      <c r="CK560" t="str">
        <f>"WK "&amp;WEEKNUM(Table2[[#This Row],[Survey Date]],1)</f>
        <v>WK 36</v>
      </c>
      <c r="CL560" t="str">
        <f>VLOOKUP(Table2[[#This Row],[ATTUID]],Roster!C:F,4,FALSE)</f>
        <v>Super 12</v>
      </c>
      <c r="CM560" t="str">
        <f>VLOOKUP(Table2[[#This Row],[ATTUID]],Roster!C:J,8,FALSE)</f>
        <v>agent 110</v>
      </c>
      <c r="CN560" t="str">
        <f>VLOOKUP(Table2[[#This Row],[ATTUID]],Roster!C:X,22,FALSE)</f>
        <v>Wave 30</v>
      </c>
      <c r="CO560">
        <f>IF(Table2[[#This Row],[Request Resolved]]="Yes",1,0)</f>
        <v>0</v>
      </c>
      <c r="CP560">
        <f>IF(Table2[[#This Row],[Request Resolved]]="No",1,0)</f>
        <v>1</v>
      </c>
    </row>
    <row r="561" spans="1:94" x14ac:dyDescent="0.25">
      <c r="A561" s="35">
        <v>700206</v>
      </c>
      <c r="B561" s="12" t="s">
        <v>1297</v>
      </c>
      <c r="C561" s="12" t="s">
        <v>1297</v>
      </c>
      <c r="D561" s="12" t="s">
        <v>1297</v>
      </c>
      <c r="E561" t="s">
        <v>1169</v>
      </c>
      <c r="F561" t="s">
        <v>1334</v>
      </c>
      <c r="G561" s="35">
        <v>146502</v>
      </c>
      <c r="H561" t="s">
        <v>219</v>
      </c>
      <c r="I561" s="35">
        <v>497545</v>
      </c>
      <c r="J561" t="s">
        <v>219</v>
      </c>
      <c r="K561" s="14">
        <v>45178.388888888898</v>
      </c>
      <c r="L561" s="14">
        <v>45177.758333333302</v>
      </c>
      <c r="M561" s="15" t="s">
        <v>220</v>
      </c>
      <c r="N561" s="15" t="s">
        <v>220</v>
      </c>
      <c r="O561" s="15" t="s">
        <v>220</v>
      </c>
      <c r="P561" s="15" t="s">
        <v>221</v>
      </c>
      <c r="Q561" s="15" t="s">
        <v>1006</v>
      </c>
      <c r="R561" s="15" t="s">
        <v>219</v>
      </c>
      <c r="S561" s="15" t="s">
        <v>392</v>
      </c>
      <c r="T561" s="15" t="s">
        <v>221</v>
      </c>
      <c r="U561" s="15" t="s">
        <v>219</v>
      </c>
      <c r="V561" t="s">
        <v>224</v>
      </c>
      <c r="W561" t="s">
        <v>290</v>
      </c>
      <c r="X561" t="s">
        <v>224</v>
      </c>
      <c r="Y561" t="s">
        <v>290</v>
      </c>
      <c r="Z561" t="s">
        <v>226</v>
      </c>
      <c r="AA561" t="s">
        <v>219</v>
      </c>
      <c r="AB561" t="s">
        <v>226</v>
      </c>
      <c r="AC561" t="s">
        <v>219</v>
      </c>
      <c r="AD561" s="12" t="s">
        <v>1297</v>
      </c>
      <c r="AE561" t="s">
        <v>227</v>
      </c>
      <c r="AF561" s="12" t="s">
        <v>1297</v>
      </c>
      <c r="AG561" t="s">
        <v>1703</v>
      </c>
      <c r="AH561" t="s">
        <v>228</v>
      </c>
      <c r="AI561" s="12" t="s">
        <v>1297</v>
      </c>
      <c r="AJ561" s="12" t="s">
        <v>1297</v>
      </c>
      <c r="AK561" s="12" t="s">
        <v>1297</v>
      </c>
      <c r="AL561" s="12" t="s">
        <v>1297</v>
      </c>
      <c r="AM561" s="12" t="s">
        <v>1297</v>
      </c>
      <c r="AN561" t="s">
        <v>219</v>
      </c>
      <c r="AO561" t="s">
        <v>219</v>
      </c>
      <c r="AP561" t="s">
        <v>229</v>
      </c>
      <c r="AQ561" t="s">
        <v>230</v>
      </c>
      <c r="AR561" t="s">
        <v>273</v>
      </c>
      <c r="AS561" t="s">
        <v>327</v>
      </c>
      <c r="AT561" t="s">
        <v>229</v>
      </c>
      <c r="AU561" t="s">
        <v>233</v>
      </c>
      <c r="AV561" t="s">
        <v>2248</v>
      </c>
      <c r="AW561" t="s">
        <v>219</v>
      </c>
      <c r="AX561" t="s">
        <v>1703</v>
      </c>
      <c r="AY561" t="s">
        <v>219</v>
      </c>
      <c r="AZ561" t="s">
        <v>219</v>
      </c>
      <c r="BA561" t="s">
        <v>219</v>
      </c>
      <c r="BB561" t="s">
        <v>219</v>
      </c>
      <c r="BC561" t="s">
        <v>234</v>
      </c>
      <c r="BD561" s="12" t="s">
        <v>1297</v>
      </c>
      <c r="BE561" t="s">
        <v>304</v>
      </c>
      <c r="BF561" t="s">
        <v>1297</v>
      </c>
      <c r="BG561" t="s">
        <v>1297</v>
      </c>
      <c r="BH561" t="s">
        <v>236</v>
      </c>
      <c r="BI561" t="s">
        <v>250</v>
      </c>
      <c r="BJ561" t="s">
        <v>329</v>
      </c>
      <c r="BK561" t="s">
        <v>1297</v>
      </c>
      <c r="BL561" t="s">
        <v>229</v>
      </c>
      <c r="BM561" t="s">
        <v>219</v>
      </c>
      <c r="BN561" t="s">
        <v>252</v>
      </c>
      <c r="BO561" t="s">
        <v>219</v>
      </c>
      <c r="BP561" t="s">
        <v>219</v>
      </c>
      <c r="BQ561" t="s">
        <v>1297</v>
      </c>
      <c r="BR561" t="s">
        <v>240</v>
      </c>
      <c r="BS561" t="s">
        <v>1703</v>
      </c>
      <c r="BT561" t="s">
        <v>1703</v>
      </c>
      <c r="BU561" t="s">
        <v>219</v>
      </c>
      <c r="BV561" t="s">
        <v>241</v>
      </c>
      <c r="BW561" t="s">
        <v>220</v>
      </c>
      <c r="BX561" t="s">
        <v>219</v>
      </c>
      <c r="BY561">
        <v>800011323107</v>
      </c>
      <c r="BZ561" t="s">
        <v>242</v>
      </c>
      <c r="CA561" t="s">
        <v>1703</v>
      </c>
      <c r="CB561" s="14">
        <v>45179.246162766198</v>
      </c>
      <c r="CC561" t="s">
        <v>1703</v>
      </c>
      <c r="CD561" t="s">
        <v>1703</v>
      </c>
      <c r="CE561">
        <f>IFERROR(VLOOKUP(Table2[[#This Row],[Overall Rep Satisfaction]],$CS$2:$CV$21,2,FALSE),"")</f>
        <v>0</v>
      </c>
      <c r="CF561">
        <f>IFERROR(VLOOKUP(Table2[[#This Row],[Overall Rep Satisfaction]],$CS$2:$CV$21,3,FALSE),"")</f>
        <v>0</v>
      </c>
      <c r="CG561">
        <f>IFERROR(VLOOKUP(Table2[[#This Row],[Overall Rep Satisfaction]],$CS$2:$CV$21,4,FALSE),"")</f>
        <v>1</v>
      </c>
      <c r="CH561">
        <f>IFERROR(SUM(Table2[[#This Row],[Promoter]:[Detractor]],),"")</f>
        <v>1</v>
      </c>
      <c r="CI561" t="str">
        <f>TEXT(MONTH(Table2[[#This Row],[Survey Date]]),"##")&amp;" - "&amp;TEXT(Table2[[#This Row],[Survey Date]],"MMMM")</f>
        <v>9 - September</v>
      </c>
      <c r="CJ561" t="str">
        <f>TEXT(Table2[[#This Row],[Survey Date]],"DD-MMMM")</f>
        <v>09-September</v>
      </c>
      <c r="CK561" t="str">
        <f>"WK "&amp;WEEKNUM(Table2[[#This Row],[Survey Date]],1)</f>
        <v>WK 36</v>
      </c>
      <c r="CL561" t="str">
        <f>VLOOKUP(Table2[[#This Row],[ATTUID]],Roster!C:F,4,FALSE)</f>
        <v>Super 5</v>
      </c>
      <c r="CM561" t="str">
        <f>VLOOKUP(Table2[[#This Row],[ATTUID]],Roster!C:J,8,FALSE)</f>
        <v>agent 37</v>
      </c>
      <c r="CN561" t="str">
        <f>VLOOKUP(Table2[[#This Row],[ATTUID]],Roster!C:X,22,FALSE)</f>
        <v>Wave 19</v>
      </c>
      <c r="CO561">
        <f>IF(Table2[[#This Row],[Request Resolved]]="Yes",1,0)</f>
        <v>1</v>
      </c>
      <c r="CP561">
        <f>IF(Table2[[#This Row],[Request Resolved]]="No",1,0)</f>
        <v>0</v>
      </c>
    </row>
    <row r="562" spans="1:94" x14ac:dyDescent="0.25">
      <c r="A562" s="35">
        <v>718206</v>
      </c>
      <c r="B562" s="12" t="s">
        <v>1297</v>
      </c>
      <c r="C562" s="12" t="s">
        <v>1297</v>
      </c>
      <c r="D562" s="12" t="s">
        <v>1297</v>
      </c>
      <c r="E562" t="s">
        <v>1251</v>
      </c>
      <c r="F562" t="s">
        <v>1421</v>
      </c>
      <c r="G562" s="35">
        <v>595646</v>
      </c>
      <c r="H562" t="s">
        <v>219</v>
      </c>
      <c r="I562" s="35">
        <v>117512</v>
      </c>
      <c r="J562" t="s">
        <v>219</v>
      </c>
      <c r="K562" s="14">
        <v>45178.390972222202</v>
      </c>
      <c r="L562" s="14">
        <v>45177.740277777797</v>
      </c>
      <c r="M562" s="15" t="s">
        <v>220</v>
      </c>
      <c r="N562" s="15" t="s">
        <v>229</v>
      </c>
      <c r="O562" s="15" t="s">
        <v>220</v>
      </c>
      <c r="P562" s="15" t="s">
        <v>221</v>
      </c>
      <c r="Q562" s="15" t="s">
        <v>1007</v>
      </c>
      <c r="R562" s="15" t="s">
        <v>229</v>
      </c>
      <c r="S562" s="15" t="s">
        <v>221</v>
      </c>
      <c r="T562" s="15" t="s">
        <v>316</v>
      </c>
      <c r="U562" s="15" t="s">
        <v>219</v>
      </c>
      <c r="V562" t="s">
        <v>224</v>
      </c>
      <c r="W562" t="s">
        <v>254</v>
      </c>
      <c r="X562" t="s">
        <v>224</v>
      </c>
      <c r="Y562" t="s">
        <v>254</v>
      </c>
      <c r="Z562" t="s">
        <v>317</v>
      </c>
      <c r="AA562" t="s">
        <v>219</v>
      </c>
      <c r="AB562" t="s">
        <v>317</v>
      </c>
      <c r="AC562" t="s">
        <v>219</v>
      </c>
      <c r="AD562" s="12" t="s">
        <v>1297</v>
      </c>
      <c r="AE562" t="s">
        <v>227</v>
      </c>
      <c r="AF562" s="12" t="s">
        <v>1297</v>
      </c>
      <c r="AG562" t="s">
        <v>1703</v>
      </c>
      <c r="AH562" t="s">
        <v>228</v>
      </c>
      <c r="AI562" s="12" t="s">
        <v>1297</v>
      </c>
      <c r="AJ562" s="12" t="s">
        <v>1297</v>
      </c>
      <c r="AK562" s="12" t="s">
        <v>1297</v>
      </c>
      <c r="AL562" s="12" t="s">
        <v>1297</v>
      </c>
      <c r="AM562" s="12" t="s">
        <v>1297</v>
      </c>
      <c r="AN562" t="s">
        <v>219</v>
      </c>
      <c r="AO562" t="s">
        <v>219</v>
      </c>
      <c r="AP562" t="s">
        <v>229</v>
      </c>
      <c r="AQ562" t="s">
        <v>230</v>
      </c>
      <c r="AR562" t="s">
        <v>247</v>
      </c>
      <c r="AS562" t="s">
        <v>383</v>
      </c>
      <c r="AT562" t="s">
        <v>229</v>
      </c>
      <c r="AU562" t="s">
        <v>233</v>
      </c>
      <c r="AV562" t="s">
        <v>2249</v>
      </c>
      <c r="AW562" t="s">
        <v>219</v>
      </c>
      <c r="AX562" t="s">
        <v>1703</v>
      </c>
      <c r="AY562" t="s">
        <v>219</v>
      </c>
      <c r="AZ562" t="s">
        <v>219</v>
      </c>
      <c r="BA562" t="s">
        <v>219</v>
      </c>
      <c r="BB562" t="s">
        <v>219</v>
      </c>
      <c r="BC562" t="s">
        <v>234</v>
      </c>
      <c r="BD562" s="12" t="s">
        <v>1297</v>
      </c>
      <c r="BE562" t="s">
        <v>267</v>
      </c>
      <c r="BF562" t="s">
        <v>1297</v>
      </c>
      <c r="BG562" t="s">
        <v>1297</v>
      </c>
      <c r="BH562" t="s">
        <v>486</v>
      </c>
      <c r="BI562" t="s">
        <v>628</v>
      </c>
      <c r="BJ562" t="s">
        <v>269</v>
      </c>
      <c r="BK562" t="s">
        <v>1297</v>
      </c>
      <c r="BL562" t="s">
        <v>229</v>
      </c>
      <c r="BM562" t="s">
        <v>219</v>
      </c>
      <c r="BN562" t="s">
        <v>741</v>
      </c>
      <c r="BO562" t="s">
        <v>219</v>
      </c>
      <c r="BP562" t="s">
        <v>219</v>
      </c>
      <c r="BQ562" t="s">
        <v>1297</v>
      </c>
      <c r="BR562" t="s">
        <v>296</v>
      </c>
      <c r="BS562" t="s">
        <v>1703</v>
      </c>
      <c r="BT562" t="s">
        <v>1703</v>
      </c>
      <c r="BU562" t="s">
        <v>219</v>
      </c>
      <c r="BV562" t="s">
        <v>241</v>
      </c>
      <c r="BW562" t="s">
        <v>220</v>
      </c>
      <c r="BX562" t="s">
        <v>219</v>
      </c>
      <c r="BY562" t="s">
        <v>219</v>
      </c>
      <c r="BZ562" t="s">
        <v>242</v>
      </c>
      <c r="CA562" t="s">
        <v>1703</v>
      </c>
      <c r="CB562" s="14">
        <v>45179.246162766198</v>
      </c>
      <c r="CC562" t="s">
        <v>1703</v>
      </c>
      <c r="CD562" t="s">
        <v>1703</v>
      </c>
      <c r="CE562">
        <f>IFERROR(VLOOKUP(Table2[[#This Row],[Overall Rep Satisfaction]],$CS$2:$CV$21,2,FALSE),"")</f>
        <v>0</v>
      </c>
      <c r="CF562">
        <f>IFERROR(VLOOKUP(Table2[[#This Row],[Overall Rep Satisfaction]],$CS$2:$CV$21,3,FALSE),"")</f>
        <v>0</v>
      </c>
      <c r="CG562">
        <f>IFERROR(VLOOKUP(Table2[[#This Row],[Overall Rep Satisfaction]],$CS$2:$CV$21,4,FALSE),"")</f>
        <v>1</v>
      </c>
      <c r="CH562">
        <f>IFERROR(SUM(Table2[[#This Row],[Promoter]:[Detractor]],),"")</f>
        <v>1</v>
      </c>
      <c r="CI562" t="str">
        <f>TEXT(MONTH(Table2[[#This Row],[Survey Date]]),"##")&amp;" - "&amp;TEXT(Table2[[#This Row],[Survey Date]],"MMMM")</f>
        <v>9 - September</v>
      </c>
      <c r="CJ562" t="str">
        <f>TEXT(Table2[[#This Row],[Survey Date]],"DD-MMMM")</f>
        <v>09-September</v>
      </c>
      <c r="CK562" t="str">
        <f>"WK "&amp;WEEKNUM(Table2[[#This Row],[Survey Date]],1)</f>
        <v>WK 36</v>
      </c>
      <c r="CL562" t="str">
        <f>VLOOKUP(Table2[[#This Row],[ATTUID]],Roster!C:F,4,FALSE)</f>
        <v>Super 12</v>
      </c>
      <c r="CM562" t="str">
        <f>VLOOKUP(Table2[[#This Row],[ATTUID]],Roster!C:J,8,FALSE)</f>
        <v>agent 124</v>
      </c>
      <c r="CN562" t="str">
        <f>VLOOKUP(Table2[[#This Row],[ATTUID]],Roster!C:X,22,FALSE)</f>
        <v>Wave 30</v>
      </c>
      <c r="CO562">
        <f>IF(Table2[[#This Row],[Request Resolved]]="Yes",1,0)</f>
        <v>0</v>
      </c>
      <c r="CP562">
        <f>IF(Table2[[#This Row],[Request Resolved]]="No",1,0)</f>
        <v>1</v>
      </c>
    </row>
    <row r="563" spans="1:94" x14ac:dyDescent="0.25">
      <c r="A563" s="35">
        <v>250206</v>
      </c>
      <c r="B563" s="12" t="s">
        <v>1297</v>
      </c>
      <c r="C563" s="12" t="s">
        <v>1297</v>
      </c>
      <c r="D563" s="12" t="s">
        <v>1297</v>
      </c>
      <c r="E563" t="s">
        <v>1225</v>
      </c>
      <c r="F563" t="s">
        <v>1392</v>
      </c>
      <c r="G563" s="35">
        <v>222443</v>
      </c>
      <c r="H563" t="s">
        <v>219</v>
      </c>
      <c r="I563" s="35">
        <v>479418</v>
      </c>
      <c r="J563" t="s">
        <v>219</v>
      </c>
      <c r="K563" s="14">
        <v>45178.392361111102</v>
      </c>
      <c r="L563" s="14">
        <v>45177.3840277778</v>
      </c>
      <c r="M563" s="15" t="s">
        <v>220</v>
      </c>
      <c r="N563" s="15" t="s">
        <v>220</v>
      </c>
      <c r="O563" s="15" t="s">
        <v>220</v>
      </c>
      <c r="P563" s="15" t="s">
        <v>223</v>
      </c>
      <c r="Q563" s="15" t="s">
        <v>219</v>
      </c>
      <c r="R563" s="15" t="s">
        <v>219</v>
      </c>
      <c r="S563" s="15" t="s">
        <v>223</v>
      </c>
      <c r="T563" s="15" t="s">
        <v>221</v>
      </c>
      <c r="U563" s="15" t="s">
        <v>219</v>
      </c>
      <c r="V563" t="s">
        <v>265</v>
      </c>
      <c r="W563" t="s">
        <v>225</v>
      </c>
      <c r="X563" t="s">
        <v>265</v>
      </c>
      <c r="Y563" t="s">
        <v>225</v>
      </c>
      <c r="Z563" t="s">
        <v>226</v>
      </c>
      <c r="AA563" t="s">
        <v>219</v>
      </c>
      <c r="AB563" t="s">
        <v>226</v>
      </c>
      <c r="AC563" t="s">
        <v>219</v>
      </c>
      <c r="AD563" s="12" t="s">
        <v>1297</v>
      </c>
      <c r="AE563" t="s">
        <v>227</v>
      </c>
      <c r="AF563" s="12" t="s">
        <v>1297</v>
      </c>
      <c r="AG563" t="s">
        <v>1703</v>
      </c>
      <c r="AH563" t="s">
        <v>228</v>
      </c>
      <c r="AI563" s="12" t="s">
        <v>1297</v>
      </c>
      <c r="AJ563" s="12" t="s">
        <v>1297</v>
      </c>
      <c r="AK563" s="12" t="s">
        <v>1297</v>
      </c>
      <c r="AL563" s="12" t="s">
        <v>1297</v>
      </c>
      <c r="AM563" s="12" t="s">
        <v>1297</v>
      </c>
      <c r="AN563" t="s">
        <v>219</v>
      </c>
      <c r="AO563" t="s">
        <v>219</v>
      </c>
      <c r="AP563" t="s">
        <v>229</v>
      </c>
      <c r="AQ563" t="s">
        <v>230</v>
      </c>
      <c r="AR563" t="s">
        <v>247</v>
      </c>
      <c r="AS563" t="s">
        <v>343</v>
      </c>
      <c r="AT563" t="s">
        <v>220</v>
      </c>
      <c r="AU563" t="s">
        <v>233</v>
      </c>
      <c r="AV563" t="s">
        <v>2250</v>
      </c>
      <c r="AW563" t="s">
        <v>219</v>
      </c>
      <c r="AX563" t="s">
        <v>1703</v>
      </c>
      <c r="AY563" t="s">
        <v>219</v>
      </c>
      <c r="AZ563" t="s">
        <v>219</v>
      </c>
      <c r="BA563" t="s">
        <v>219</v>
      </c>
      <c r="BB563" t="s">
        <v>219</v>
      </c>
      <c r="BC563" t="s">
        <v>234</v>
      </c>
      <c r="BD563" s="12" t="s">
        <v>1297</v>
      </c>
      <c r="BE563" t="s">
        <v>304</v>
      </c>
      <c r="BF563" t="s">
        <v>1297</v>
      </c>
      <c r="BG563" t="s">
        <v>1297</v>
      </c>
      <c r="BH563" t="s">
        <v>260</v>
      </c>
      <c r="BI563" t="s">
        <v>268</v>
      </c>
      <c r="BJ563" t="s">
        <v>346</v>
      </c>
      <c r="BK563" t="s">
        <v>1297</v>
      </c>
      <c r="BL563" t="s">
        <v>229</v>
      </c>
      <c r="BM563" t="s">
        <v>219</v>
      </c>
      <c r="BN563" t="s">
        <v>270</v>
      </c>
      <c r="BO563" t="s">
        <v>219</v>
      </c>
      <c r="BP563" t="s">
        <v>219</v>
      </c>
      <c r="BQ563" t="s">
        <v>1297</v>
      </c>
      <c r="BR563" t="s">
        <v>279</v>
      </c>
      <c r="BS563" t="s">
        <v>1703</v>
      </c>
      <c r="BT563" t="s">
        <v>1703</v>
      </c>
      <c r="BU563" t="s">
        <v>219</v>
      </c>
      <c r="BV563" t="s">
        <v>241</v>
      </c>
      <c r="BW563" t="s">
        <v>220</v>
      </c>
      <c r="BX563" t="s">
        <v>219</v>
      </c>
      <c r="BY563">
        <v>800309734116</v>
      </c>
      <c r="BZ563" t="s">
        <v>242</v>
      </c>
      <c r="CA563" t="s">
        <v>1703</v>
      </c>
      <c r="CB563" s="14">
        <v>45180.248749687496</v>
      </c>
      <c r="CC563" t="s">
        <v>1703</v>
      </c>
      <c r="CD563" t="s">
        <v>1703</v>
      </c>
      <c r="CE563">
        <f>IFERROR(VLOOKUP(Table2[[#This Row],[Overall Rep Satisfaction]],$CS$2:$CV$21,2,FALSE),"")</f>
        <v>1</v>
      </c>
      <c r="CF563">
        <f>IFERROR(VLOOKUP(Table2[[#This Row],[Overall Rep Satisfaction]],$CS$2:$CV$21,3,FALSE),"")</f>
        <v>0</v>
      </c>
      <c r="CG563">
        <f>IFERROR(VLOOKUP(Table2[[#This Row],[Overall Rep Satisfaction]],$CS$2:$CV$21,4,FALSE),"")</f>
        <v>0</v>
      </c>
      <c r="CH563">
        <f>IFERROR(SUM(Table2[[#This Row],[Promoter]:[Detractor]],),"")</f>
        <v>1</v>
      </c>
      <c r="CI563" t="str">
        <f>TEXT(MONTH(Table2[[#This Row],[Survey Date]]),"##")&amp;" - "&amp;TEXT(Table2[[#This Row],[Survey Date]],"MMMM")</f>
        <v>9 - September</v>
      </c>
      <c r="CJ563" t="str">
        <f>TEXT(Table2[[#This Row],[Survey Date]],"DD-MMMM")</f>
        <v>09-September</v>
      </c>
      <c r="CK563" t="str">
        <f>"WK "&amp;WEEKNUM(Table2[[#This Row],[Survey Date]],1)</f>
        <v>WK 36</v>
      </c>
      <c r="CL563" t="str">
        <f>VLOOKUP(Table2[[#This Row],[ATTUID]],Roster!C:F,4,FALSE)</f>
        <v>Super 7</v>
      </c>
      <c r="CM563" t="str">
        <f>VLOOKUP(Table2[[#This Row],[ATTUID]],Roster!C:J,8,FALSE)</f>
        <v>agent 95</v>
      </c>
      <c r="CN563" t="str">
        <f>VLOOKUP(Table2[[#This Row],[ATTUID]],Roster!C:X,22,FALSE)</f>
        <v>Wave 28</v>
      </c>
      <c r="CO563">
        <f>IF(Table2[[#This Row],[Request Resolved]]="Yes",1,0)</f>
        <v>1</v>
      </c>
      <c r="CP563">
        <f>IF(Table2[[#This Row],[Request Resolved]]="No",1,0)</f>
        <v>0</v>
      </c>
    </row>
    <row r="564" spans="1:94" x14ac:dyDescent="0.25">
      <c r="A564" s="35">
        <v>276206</v>
      </c>
      <c r="B564" s="12" t="s">
        <v>1297</v>
      </c>
      <c r="C564" s="12" t="s">
        <v>1297</v>
      </c>
      <c r="D564" s="12" t="s">
        <v>1297</v>
      </c>
      <c r="E564" t="s">
        <v>1252</v>
      </c>
      <c r="F564" t="s">
        <v>1422</v>
      </c>
      <c r="G564" s="35">
        <v>322215</v>
      </c>
      <c r="H564" t="s">
        <v>219</v>
      </c>
      <c r="I564" s="35">
        <v>126464</v>
      </c>
      <c r="J564" t="s">
        <v>219</v>
      </c>
      <c r="K564" s="14">
        <v>45178.392361111102</v>
      </c>
      <c r="L564" s="14">
        <v>45177.564583333296</v>
      </c>
      <c r="M564" s="15" t="s">
        <v>220</v>
      </c>
      <c r="N564" s="15" t="s">
        <v>220</v>
      </c>
      <c r="O564" s="15" t="s">
        <v>220</v>
      </c>
      <c r="P564" s="15" t="s">
        <v>223</v>
      </c>
      <c r="Q564" s="15" t="s">
        <v>219</v>
      </c>
      <c r="R564" s="15" t="s">
        <v>219</v>
      </c>
      <c r="S564" s="15" t="s">
        <v>223</v>
      </c>
      <c r="T564" s="15" t="s">
        <v>221</v>
      </c>
      <c r="U564" s="15" t="s">
        <v>219</v>
      </c>
      <c r="V564" t="s">
        <v>265</v>
      </c>
      <c r="W564" t="s">
        <v>225</v>
      </c>
      <c r="X564" t="s">
        <v>265</v>
      </c>
      <c r="Y564" t="s">
        <v>225</v>
      </c>
      <c r="Z564" t="s">
        <v>226</v>
      </c>
      <c r="AA564" t="s">
        <v>219</v>
      </c>
      <c r="AB564" t="s">
        <v>226</v>
      </c>
      <c r="AC564" t="s">
        <v>219</v>
      </c>
      <c r="AD564" s="12" t="s">
        <v>1297</v>
      </c>
      <c r="AE564" t="s">
        <v>227</v>
      </c>
      <c r="AF564" s="12" t="s">
        <v>1297</v>
      </c>
      <c r="AG564" t="s">
        <v>1703</v>
      </c>
      <c r="AH564" t="s">
        <v>228</v>
      </c>
      <c r="AI564" s="12" t="s">
        <v>1297</v>
      </c>
      <c r="AJ564" s="12" t="s">
        <v>1297</v>
      </c>
      <c r="AK564" s="12" t="s">
        <v>1297</v>
      </c>
      <c r="AL564" s="12" t="s">
        <v>1297</v>
      </c>
      <c r="AM564" s="12" t="s">
        <v>1297</v>
      </c>
      <c r="AN564" t="s">
        <v>219</v>
      </c>
      <c r="AO564" t="s">
        <v>219</v>
      </c>
      <c r="AP564" t="s">
        <v>229</v>
      </c>
      <c r="AQ564" t="s">
        <v>230</v>
      </c>
      <c r="AR564" t="s">
        <v>247</v>
      </c>
      <c r="AS564" t="s">
        <v>298</v>
      </c>
      <c r="AT564" t="s">
        <v>220</v>
      </c>
      <c r="AU564" t="s">
        <v>233</v>
      </c>
      <c r="AV564" t="s">
        <v>2251</v>
      </c>
      <c r="AW564" t="s">
        <v>2368</v>
      </c>
      <c r="AX564" t="s">
        <v>1703</v>
      </c>
      <c r="AY564" t="s">
        <v>219</v>
      </c>
      <c r="AZ564" t="s">
        <v>219</v>
      </c>
      <c r="BA564" t="s">
        <v>219</v>
      </c>
      <c r="BB564" t="s">
        <v>219</v>
      </c>
      <c r="BC564" t="s">
        <v>234</v>
      </c>
      <c r="BD564" s="12" t="s">
        <v>1297</v>
      </c>
      <c r="BE564" t="s">
        <v>451</v>
      </c>
      <c r="BF564" t="s">
        <v>1297</v>
      </c>
      <c r="BG564" t="s">
        <v>1297</v>
      </c>
      <c r="BH564" t="s">
        <v>305</v>
      </c>
      <c r="BI564" t="s">
        <v>318</v>
      </c>
      <c r="BJ564" t="s">
        <v>307</v>
      </c>
      <c r="BK564" t="s">
        <v>1297</v>
      </c>
      <c r="BL564" t="s">
        <v>229</v>
      </c>
      <c r="BM564" t="s">
        <v>219</v>
      </c>
      <c r="BN564" t="s">
        <v>319</v>
      </c>
      <c r="BO564" t="s">
        <v>219</v>
      </c>
      <c r="BP564" t="s">
        <v>219</v>
      </c>
      <c r="BQ564" t="s">
        <v>1297</v>
      </c>
      <c r="BR564" t="s">
        <v>296</v>
      </c>
      <c r="BS564" t="s">
        <v>1703</v>
      </c>
      <c r="BT564" t="s">
        <v>1703</v>
      </c>
      <c r="BU564" t="s">
        <v>219</v>
      </c>
      <c r="BV564" t="s">
        <v>241</v>
      </c>
      <c r="BW564" t="s">
        <v>220</v>
      </c>
      <c r="BX564" t="s">
        <v>219</v>
      </c>
      <c r="BY564">
        <v>790206519222</v>
      </c>
      <c r="BZ564" t="s">
        <v>242</v>
      </c>
      <c r="CA564" t="s">
        <v>1703</v>
      </c>
      <c r="CB564" s="14">
        <v>45180.248749687496</v>
      </c>
      <c r="CC564" t="s">
        <v>1703</v>
      </c>
      <c r="CD564" t="s">
        <v>1703</v>
      </c>
      <c r="CE564">
        <f>IFERROR(VLOOKUP(Table2[[#This Row],[Overall Rep Satisfaction]],$CS$2:$CV$21,2,FALSE),"")</f>
        <v>1</v>
      </c>
      <c r="CF564">
        <f>IFERROR(VLOOKUP(Table2[[#This Row],[Overall Rep Satisfaction]],$CS$2:$CV$21,3,FALSE),"")</f>
        <v>0</v>
      </c>
      <c r="CG564">
        <f>IFERROR(VLOOKUP(Table2[[#This Row],[Overall Rep Satisfaction]],$CS$2:$CV$21,4,FALSE),"")</f>
        <v>0</v>
      </c>
      <c r="CH564">
        <f>IFERROR(SUM(Table2[[#This Row],[Promoter]:[Detractor]],),"")</f>
        <v>1</v>
      </c>
      <c r="CI564" t="str">
        <f>TEXT(MONTH(Table2[[#This Row],[Survey Date]]),"##")&amp;" - "&amp;TEXT(Table2[[#This Row],[Survey Date]],"MMMM")</f>
        <v>9 - September</v>
      </c>
      <c r="CJ564" t="str">
        <f>TEXT(Table2[[#This Row],[Survey Date]],"DD-MMMM")</f>
        <v>09-September</v>
      </c>
      <c r="CK564" t="str">
        <f>"WK "&amp;WEEKNUM(Table2[[#This Row],[Survey Date]],1)</f>
        <v>WK 36</v>
      </c>
      <c r="CL564" t="str">
        <f>VLOOKUP(Table2[[#This Row],[ATTUID]],Roster!C:F,4,FALSE)</f>
        <v>Super 12</v>
      </c>
      <c r="CM564" t="str">
        <f>VLOOKUP(Table2[[#This Row],[ATTUID]],Roster!C:J,8,FALSE)</f>
        <v>agent 125</v>
      </c>
      <c r="CN564" t="str">
        <f>VLOOKUP(Table2[[#This Row],[ATTUID]],Roster!C:X,22,FALSE)</f>
        <v>Wave 30</v>
      </c>
      <c r="CO564">
        <f>IF(Table2[[#This Row],[Request Resolved]]="Yes",1,0)</f>
        <v>1</v>
      </c>
      <c r="CP564">
        <f>IF(Table2[[#This Row],[Request Resolved]]="No",1,0)</f>
        <v>0</v>
      </c>
    </row>
    <row r="565" spans="1:94" x14ac:dyDescent="0.25">
      <c r="A565" s="35">
        <v>227206</v>
      </c>
      <c r="B565" s="12" t="s">
        <v>1297</v>
      </c>
      <c r="C565" s="12" t="s">
        <v>1297</v>
      </c>
      <c r="D565" s="12" t="s">
        <v>1297</v>
      </c>
      <c r="E565" t="s">
        <v>1223</v>
      </c>
      <c r="F565" t="s">
        <v>1389</v>
      </c>
      <c r="G565" s="35">
        <v>733814</v>
      </c>
      <c r="H565" t="s">
        <v>219</v>
      </c>
      <c r="I565" s="35">
        <v>577188</v>
      </c>
      <c r="J565" t="s">
        <v>219</v>
      </c>
      <c r="K565" s="14">
        <v>45178.3930555556</v>
      </c>
      <c r="L565" s="14">
        <v>45177.699305555601</v>
      </c>
      <c r="M565" s="15" t="s">
        <v>220</v>
      </c>
      <c r="N565" s="15" t="s">
        <v>220</v>
      </c>
      <c r="O565" s="15" t="s">
        <v>220</v>
      </c>
      <c r="P565" s="15" t="s">
        <v>223</v>
      </c>
      <c r="Q565" s="15" t="s">
        <v>219</v>
      </c>
      <c r="R565" s="15" t="s">
        <v>219</v>
      </c>
      <c r="S565" s="15" t="s">
        <v>223</v>
      </c>
      <c r="T565" s="15" t="s">
        <v>221</v>
      </c>
      <c r="U565" s="15" t="s">
        <v>219</v>
      </c>
      <c r="V565" t="s">
        <v>265</v>
      </c>
      <c r="W565" t="s">
        <v>225</v>
      </c>
      <c r="X565" t="s">
        <v>265</v>
      </c>
      <c r="Y565" t="s">
        <v>225</v>
      </c>
      <c r="Z565" t="s">
        <v>226</v>
      </c>
      <c r="AA565" t="s">
        <v>219</v>
      </c>
      <c r="AB565" t="s">
        <v>226</v>
      </c>
      <c r="AC565" t="s">
        <v>219</v>
      </c>
      <c r="AD565" s="12" t="s">
        <v>1297</v>
      </c>
      <c r="AE565" t="s">
        <v>227</v>
      </c>
      <c r="AF565" s="12" t="s">
        <v>1297</v>
      </c>
      <c r="AG565" t="s">
        <v>1703</v>
      </c>
      <c r="AH565" t="s">
        <v>228</v>
      </c>
      <c r="AI565" s="12" t="s">
        <v>1297</v>
      </c>
      <c r="AJ565" s="12" t="s">
        <v>1297</v>
      </c>
      <c r="AK565" s="12" t="s">
        <v>1297</v>
      </c>
      <c r="AL565" s="12" t="s">
        <v>1297</v>
      </c>
      <c r="AM565" s="12" t="s">
        <v>1297</v>
      </c>
      <c r="AN565" t="s">
        <v>219</v>
      </c>
      <c r="AO565" t="s">
        <v>219</v>
      </c>
      <c r="AP565" t="s">
        <v>229</v>
      </c>
      <c r="AQ565" t="s">
        <v>230</v>
      </c>
      <c r="AR565" t="s">
        <v>247</v>
      </c>
      <c r="AS565" t="s">
        <v>298</v>
      </c>
      <c r="AT565" t="s">
        <v>220</v>
      </c>
      <c r="AU565" t="s">
        <v>233</v>
      </c>
      <c r="AV565" t="s">
        <v>2252</v>
      </c>
      <c r="AW565" t="s">
        <v>219</v>
      </c>
      <c r="AX565" t="s">
        <v>1703</v>
      </c>
      <c r="AY565" t="s">
        <v>219</v>
      </c>
      <c r="AZ565" t="s">
        <v>219</v>
      </c>
      <c r="BA565" t="s">
        <v>219</v>
      </c>
      <c r="BB565" t="s">
        <v>219</v>
      </c>
      <c r="BC565" t="s">
        <v>234</v>
      </c>
      <c r="BD565" s="12" t="s">
        <v>1297</v>
      </c>
      <c r="BE565" t="s">
        <v>304</v>
      </c>
      <c r="BF565" t="s">
        <v>1297</v>
      </c>
      <c r="BG565" t="s">
        <v>1297</v>
      </c>
      <c r="BH565" t="s">
        <v>236</v>
      </c>
      <c r="BI565" t="s">
        <v>250</v>
      </c>
      <c r="BJ565" t="s">
        <v>302</v>
      </c>
      <c r="BK565" t="s">
        <v>1297</v>
      </c>
      <c r="BL565" t="s">
        <v>229</v>
      </c>
      <c r="BM565" t="s">
        <v>219</v>
      </c>
      <c r="BN565" t="s">
        <v>252</v>
      </c>
      <c r="BO565" t="s">
        <v>219</v>
      </c>
      <c r="BP565" t="s">
        <v>219</v>
      </c>
      <c r="BQ565" t="s">
        <v>1297</v>
      </c>
      <c r="BR565" t="s">
        <v>279</v>
      </c>
      <c r="BS565" t="s">
        <v>1703</v>
      </c>
      <c r="BT565" t="s">
        <v>1703</v>
      </c>
      <c r="BU565" t="s">
        <v>219</v>
      </c>
      <c r="BV565" t="s">
        <v>241</v>
      </c>
      <c r="BW565" t="s">
        <v>220</v>
      </c>
      <c r="BX565" t="s">
        <v>219</v>
      </c>
      <c r="BY565" t="s">
        <v>219</v>
      </c>
      <c r="BZ565" t="s">
        <v>242</v>
      </c>
      <c r="CA565" t="s">
        <v>1703</v>
      </c>
      <c r="CB565" s="14">
        <v>45180.248749687496</v>
      </c>
      <c r="CC565" t="s">
        <v>1703</v>
      </c>
      <c r="CD565" t="s">
        <v>1703</v>
      </c>
      <c r="CE565">
        <f>IFERROR(VLOOKUP(Table2[[#This Row],[Overall Rep Satisfaction]],$CS$2:$CV$21,2,FALSE),"")</f>
        <v>1</v>
      </c>
      <c r="CF565">
        <f>IFERROR(VLOOKUP(Table2[[#This Row],[Overall Rep Satisfaction]],$CS$2:$CV$21,3,FALSE),"")</f>
        <v>0</v>
      </c>
      <c r="CG565">
        <f>IFERROR(VLOOKUP(Table2[[#This Row],[Overall Rep Satisfaction]],$CS$2:$CV$21,4,FALSE),"")</f>
        <v>0</v>
      </c>
      <c r="CH565">
        <f>IFERROR(SUM(Table2[[#This Row],[Promoter]:[Detractor]],),"")</f>
        <v>1</v>
      </c>
      <c r="CI565" t="str">
        <f>TEXT(MONTH(Table2[[#This Row],[Survey Date]]),"##")&amp;" - "&amp;TEXT(Table2[[#This Row],[Survey Date]],"MMMM")</f>
        <v>9 - September</v>
      </c>
      <c r="CJ565" t="str">
        <f>TEXT(Table2[[#This Row],[Survey Date]],"DD-MMMM")</f>
        <v>09-September</v>
      </c>
      <c r="CK565" t="str">
        <f>"WK "&amp;WEEKNUM(Table2[[#This Row],[Survey Date]],1)</f>
        <v>WK 36</v>
      </c>
      <c r="CL565" t="str">
        <f>VLOOKUP(Table2[[#This Row],[ATTUID]],Roster!C:F,4,FALSE)</f>
        <v>Super 7</v>
      </c>
      <c r="CM565" t="str">
        <f>VLOOKUP(Table2[[#This Row],[ATTUID]],Roster!C:J,8,FALSE)</f>
        <v>agent 92</v>
      </c>
      <c r="CN565" t="str">
        <f>VLOOKUP(Table2[[#This Row],[ATTUID]],Roster!C:X,22,FALSE)</f>
        <v>Wave 28</v>
      </c>
      <c r="CO565">
        <f>IF(Table2[[#This Row],[Request Resolved]]="Yes",1,0)</f>
        <v>1</v>
      </c>
      <c r="CP565">
        <f>IF(Table2[[#This Row],[Request Resolved]]="No",1,0)</f>
        <v>0</v>
      </c>
    </row>
    <row r="566" spans="1:94" x14ac:dyDescent="0.25">
      <c r="A566" s="35">
        <v>257206</v>
      </c>
      <c r="B566" s="12" t="s">
        <v>1297</v>
      </c>
      <c r="C566" s="12" t="s">
        <v>1297</v>
      </c>
      <c r="D566" s="12" t="s">
        <v>1297</v>
      </c>
      <c r="E566" t="s">
        <v>1252</v>
      </c>
      <c r="F566" t="s">
        <v>1422</v>
      </c>
      <c r="G566" s="35">
        <v>845313</v>
      </c>
      <c r="H566" t="s">
        <v>219</v>
      </c>
      <c r="I566" s="35">
        <v>290188</v>
      </c>
      <c r="J566" t="s">
        <v>219</v>
      </c>
      <c r="K566" s="14">
        <v>45178.393750000003</v>
      </c>
      <c r="L566" s="14">
        <v>45177.806944444397</v>
      </c>
      <c r="M566" s="15" t="s">
        <v>220</v>
      </c>
      <c r="N566" s="15" t="s">
        <v>220</v>
      </c>
      <c r="O566" s="15" t="s">
        <v>220</v>
      </c>
      <c r="P566" s="15" t="s">
        <v>1008</v>
      </c>
      <c r="Q566" s="15" t="s">
        <v>219</v>
      </c>
      <c r="R566" s="15" t="s">
        <v>219</v>
      </c>
      <c r="S566" s="15" t="s">
        <v>1009</v>
      </c>
      <c r="T566" s="15" t="s">
        <v>221</v>
      </c>
      <c r="U566" s="15" t="s">
        <v>219</v>
      </c>
      <c r="V566" t="s">
        <v>265</v>
      </c>
      <c r="W566" t="s">
        <v>225</v>
      </c>
      <c r="X566" t="s">
        <v>265</v>
      </c>
      <c r="Y566" t="s">
        <v>225</v>
      </c>
      <c r="Z566" t="s">
        <v>226</v>
      </c>
      <c r="AA566" t="s">
        <v>219</v>
      </c>
      <c r="AB566" t="s">
        <v>226</v>
      </c>
      <c r="AC566" t="s">
        <v>219</v>
      </c>
      <c r="AD566" s="12" t="s">
        <v>1297</v>
      </c>
      <c r="AE566" t="s">
        <v>227</v>
      </c>
      <c r="AF566" s="12" t="s">
        <v>1297</v>
      </c>
      <c r="AG566" t="s">
        <v>1703</v>
      </c>
      <c r="AH566" t="s">
        <v>228</v>
      </c>
      <c r="AI566" s="12" t="s">
        <v>1297</v>
      </c>
      <c r="AJ566" s="12" t="s">
        <v>1297</v>
      </c>
      <c r="AK566" s="12" t="s">
        <v>1297</v>
      </c>
      <c r="AL566" s="12" t="s">
        <v>1297</v>
      </c>
      <c r="AM566" s="12" t="s">
        <v>1297</v>
      </c>
      <c r="AN566" t="s">
        <v>219</v>
      </c>
      <c r="AO566" t="s">
        <v>219</v>
      </c>
      <c r="AP566" t="s">
        <v>229</v>
      </c>
      <c r="AQ566" t="s">
        <v>230</v>
      </c>
      <c r="AR566" t="s">
        <v>281</v>
      </c>
      <c r="AS566" t="s">
        <v>505</v>
      </c>
      <c r="AT566" t="s">
        <v>220</v>
      </c>
      <c r="AU566" t="s">
        <v>233</v>
      </c>
      <c r="AV566" t="s">
        <v>2253</v>
      </c>
      <c r="AW566" t="s">
        <v>219</v>
      </c>
      <c r="AX566" t="s">
        <v>1703</v>
      </c>
      <c r="AY566" t="s">
        <v>219</v>
      </c>
      <c r="AZ566" t="s">
        <v>219</v>
      </c>
      <c r="BA566" t="s">
        <v>219</v>
      </c>
      <c r="BB566" t="s">
        <v>219</v>
      </c>
      <c r="BC566" t="s">
        <v>234</v>
      </c>
      <c r="BD566" s="12" t="s">
        <v>1297</v>
      </c>
      <c r="BE566" t="s">
        <v>235</v>
      </c>
      <c r="BF566" t="s">
        <v>1297</v>
      </c>
      <c r="BG566" t="s">
        <v>1297</v>
      </c>
      <c r="BH566" t="s">
        <v>236</v>
      </c>
      <c r="BI566" t="s">
        <v>250</v>
      </c>
      <c r="BJ566" t="s">
        <v>302</v>
      </c>
      <c r="BK566" t="s">
        <v>1297</v>
      </c>
      <c r="BL566" t="s">
        <v>229</v>
      </c>
      <c r="BM566" t="s">
        <v>219</v>
      </c>
      <c r="BN566" t="s">
        <v>252</v>
      </c>
      <c r="BO566" t="s">
        <v>219</v>
      </c>
      <c r="BP566" t="s">
        <v>219</v>
      </c>
      <c r="BQ566" t="s">
        <v>1297</v>
      </c>
      <c r="BR566" t="s">
        <v>296</v>
      </c>
      <c r="BS566" t="s">
        <v>1703</v>
      </c>
      <c r="BT566" t="s">
        <v>1703</v>
      </c>
      <c r="BU566" t="s">
        <v>219</v>
      </c>
      <c r="BV566" t="s">
        <v>241</v>
      </c>
      <c r="BW566" t="s">
        <v>220</v>
      </c>
      <c r="BX566" t="s">
        <v>219</v>
      </c>
      <c r="BY566" t="s">
        <v>219</v>
      </c>
      <c r="BZ566" t="s">
        <v>242</v>
      </c>
      <c r="CA566" t="s">
        <v>1703</v>
      </c>
      <c r="CB566" s="14">
        <v>45180.248749687496</v>
      </c>
      <c r="CC566" t="s">
        <v>1703</v>
      </c>
      <c r="CD566" t="s">
        <v>1703</v>
      </c>
      <c r="CE566">
        <f>IFERROR(VLOOKUP(Table2[[#This Row],[Overall Rep Satisfaction]],$CS$2:$CV$21,2,FALSE),"")</f>
        <v>1</v>
      </c>
      <c r="CF566">
        <f>IFERROR(VLOOKUP(Table2[[#This Row],[Overall Rep Satisfaction]],$CS$2:$CV$21,3,FALSE),"")</f>
        <v>0</v>
      </c>
      <c r="CG566">
        <f>IFERROR(VLOOKUP(Table2[[#This Row],[Overall Rep Satisfaction]],$CS$2:$CV$21,4,FALSE),"")</f>
        <v>0</v>
      </c>
      <c r="CH566">
        <f>IFERROR(SUM(Table2[[#This Row],[Promoter]:[Detractor]],),"")</f>
        <v>1</v>
      </c>
      <c r="CI566" t="str">
        <f>TEXT(MONTH(Table2[[#This Row],[Survey Date]]),"##")&amp;" - "&amp;TEXT(Table2[[#This Row],[Survey Date]],"MMMM")</f>
        <v>9 - September</v>
      </c>
      <c r="CJ566" t="str">
        <f>TEXT(Table2[[#This Row],[Survey Date]],"DD-MMMM")</f>
        <v>09-September</v>
      </c>
      <c r="CK566" t="str">
        <f>"WK "&amp;WEEKNUM(Table2[[#This Row],[Survey Date]],1)</f>
        <v>WK 36</v>
      </c>
      <c r="CL566" t="str">
        <f>VLOOKUP(Table2[[#This Row],[ATTUID]],Roster!C:F,4,FALSE)</f>
        <v>Super 12</v>
      </c>
      <c r="CM566" t="str">
        <f>VLOOKUP(Table2[[#This Row],[ATTUID]],Roster!C:J,8,FALSE)</f>
        <v>agent 125</v>
      </c>
      <c r="CN566" t="str">
        <f>VLOOKUP(Table2[[#This Row],[ATTUID]],Roster!C:X,22,FALSE)</f>
        <v>Wave 30</v>
      </c>
      <c r="CO566">
        <f>IF(Table2[[#This Row],[Request Resolved]]="Yes",1,0)</f>
        <v>1</v>
      </c>
      <c r="CP566">
        <f>IF(Table2[[#This Row],[Request Resolved]]="No",1,0)</f>
        <v>0</v>
      </c>
    </row>
    <row r="567" spans="1:94" x14ac:dyDescent="0.25">
      <c r="A567" s="35">
        <v>712206</v>
      </c>
      <c r="B567" s="12" t="s">
        <v>1297</v>
      </c>
      <c r="C567" s="12" t="s">
        <v>1297</v>
      </c>
      <c r="D567" s="12" t="s">
        <v>1297</v>
      </c>
      <c r="E567" t="s">
        <v>1154</v>
      </c>
      <c r="F567" t="s">
        <v>1319</v>
      </c>
      <c r="G567" s="35">
        <v>593574</v>
      </c>
      <c r="H567" t="s">
        <v>219</v>
      </c>
      <c r="I567" s="35">
        <v>529243</v>
      </c>
      <c r="J567" t="s">
        <v>219</v>
      </c>
      <c r="K567" s="14">
        <v>45178.3972222222</v>
      </c>
      <c r="L567" s="14">
        <v>45177.78125</v>
      </c>
      <c r="M567" s="15" t="s">
        <v>220</v>
      </c>
      <c r="N567" s="15" t="s">
        <v>220</v>
      </c>
      <c r="O567" s="15" t="s">
        <v>220</v>
      </c>
      <c r="P567" s="15" t="s">
        <v>334</v>
      </c>
      <c r="Q567" s="15" t="s">
        <v>1010</v>
      </c>
      <c r="R567" s="15" t="s">
        <v>219</v>
      </c>
      <c r="S567" s="15" t="s">
        <v>223</v>
      </c>
      <c r="T567" s="15" t="s">
        <v>221</v>
      </c>
      <c r="U567" s="15" t="s">
        <v>219</v>
      </c>
      <c r="V567" t="s">
        <v>309</v>
      </c>
      <c r="W567" t="s">
        <v>225</v>
      </c>
      <c r="X567" t="s">
        <v>309</v>
      </c>
      <c r="Y567" t="s">
        <v>225</v>
      </c>
      <c r="Z567" t="s">
        <v>226</v>
      </c>
      <c r="AA567" t="s">
        <v>219</v>
      </c>
      <c r="AB567" t="s">
        <v>226</v>
      </c>
      <c r="AC567" t="s">
        <v>219</v>
      </c>
      <c r="AD567" s="12" t="s">
        <v>1297</v>
      </c>
      <c r="AE567" t="s">
        <v>227</v>
      </c>
      <c r="AF567" s="12" t="s">
        <v>1297</v>
      </c>
      <c r="AG567" t="s">
        <v>1703</v>
      </c>
      <c r="AH567" t="s">
        <v>228</v>
      </c>
      <c r="AI567" s="12" t="s">
        <v>1297</v>
      </c>
      <c r="AJ567" s="12" t="s">
        <v>1297</v>
      </c>
      <c r="AK567" s="12" t="s">
        <v>1297</v>
      </c>
      <c r="AL567" s="12" t="s">
        <v>1297</v>
      </c>
      <c r="AM567" s="12" t="s">
        <v>1297</v>
      </c>
      <c r="AN567" t="s">
        <v>219</v>
      </c>
      <c r="AO567" t="s">
        <v>219</v>
      </c>
      <c r="AP567" t="s">
        <v>229</v>
      </c>
      <c r="AQ567" t="s">
        <v>230</v>
      </c>
      <c r="AR567" t="s">
        <v>281</v>
      </c>
      <c r="AS567" t="s">
        <v>282</v>
      </c>
      <c r="AT567" t="s">
        <v>220</v>
      </c>
      <c r="AU567" t="s">
        <v>233</v>
      </c>
      <c r="AV567" t="s">
        <v>2254</v>
      </c>
      <c r="AW567" t="s">
        <v>219</v>
      </c>
      <c r="AX567" t="s">
        <v>1703</v>
      </c>
      <c r="AY567" t="s">
        <v>219</v>
      </c>
      <c r="AZ567" t="s">
        <v>219</v>
      </c>
      <c r="BA567" t="s">
        <v>219</v>
      </c>
      <c r="BB567" t="s">
        <v>219</v>
      </c>
      <c r="BC567" t="s">
        <v>234</v>
      </c>
      <c r="BD567" s="12" t="s">
        <v>1297</v>
      </c>
      <c r="BE567" t="s">
        <v>462</v>
      </c>
      <c r="BF567" t="s">
        <v>1297</v>
      </c>
      <c r="BG567" t="s">
        <v>1297</v>
      </c>
      <c r="BH567" t="s">
        <v>300</v>
      </c>
      <c r="BI567" t="s">
        <v>301</v>
      </c>
      <c r="BJ567" t="s">
        <v>288</v>
      </c>
      <c r="BK567" t="s">
        <v>1297</v>
      </c>
      <c r="BL567" t="s">
        <v>229</v>
      </c>
      <c r="BM567" t="s">
        <v>219</v>
      </c>
      <c r="BN567" t="s">
        <v>322</v>
      </c>
      <c r="BO567" t="s">
        <v>219</v>
      </c>
      <c r="BP567" t="s">
        <v>219</v>
      </c>
      <c r="BQ567" t="s">
        <v>1297</v>
      </c>
      <c r="BR567" t="s">
        <v>240</v>
      </c>
      <c r="BS567" t="s">
        <v>1703</v>
      </c>
      <c r="BT567" t="s">
        <v>1703</v>
      </c>
      <c r="BU567" t="s">
        <v>219</v>
      </c>
      <c r="BV567" t="s">
        <v>241</v>
      </c>
      <c r="BW567" t="s">
        <v>220</v>
      </c>
      <c r="BX567" t="s">
        <v>219</v>
      </c>
      <c r="BY567">
        <v>800221136936</v>
      </c>
      <c r="BZ567" t="s">
        <v>242</v>
      </c>
      <c r="CA567" t="s">
        <v>1703</v>
      </c>
      <c r="CB567" s="14">
        <v>45179.246162766198</v>
      </c>
      <c r="CC567" t="s">
        <v>1703</v>
      </c>
      <c r="CD567" t="s">
        <v>1703</v>
      </c>
      <c r="CE567">
        <f>IFERROR(VLOOKUP(Table2[[#This Row],[Overall Rep Satisfaction]],$CS$2:$CV$21,2,FALSE),"")</f>
        <v>1</v>
      </c>
      <c r="CF567">
        <f>IFERROR(VLOOKUP(Table2[[#This Row],[Overall Rep Satisfaction]],$CS$2:$CV$21,3,FALSE),"")</f>
        <v>0</v>
      </c>
      <c r="CG567">
        <f>IFERROR(VLOOKUP(Table2[[#This Row],[Overall Rep Satisfaction]],$CS$2:$CV$21,4,FALSE),"")</f>
        <v>0</v>
      </c>
      <c r="CH567">
        <f>IFERROR(SUM(Table2[[#This Row],[Promoter]:[Detractor]],),"")</f>
        <v>1</v>
      </c>
      <c r="CI567" t="str">
        <f>TEXT(MONTH(Table2[[#This Row],[Survey Date]]),"##")&amp;" - "&amp;TEXT(Table2[[#This Row],[Survey Date]],"MMMM")</f>
        <v>9 - September</v>
      </c>
      <c r="CJ567" t="str">
        <f>TEXT(Table2[[#This Row],[Survey Date]],"DD-MMMM")</f>
        <v>09-September</v>
      </c>
      <c r="CK567" t="str">
        <f>"WK "&amp;WEEKNUM(Table2[[#This Row],[Survey Date]],1)</f>
        <v>WK 36</v>
      </c>
      <c r="CL567" t="str">
        <f>VLOOKUP(Table2[[#This Row],[ATTUID]],Roster!C:F,4,FALSE)</f>
        <v>Super 9</v>
      </c>
      <c r="CM567" t="str">
        <f>VLOOKUP(Table2[[#This Row],[ATTUID]],Roster!C:J,8,FALSE)</f>
        <v>agent 22</v>
      </c>
      <c r="CN567" t="str">
        <f>VLOOKUP(Table2[[#This Row],[ATTUID]],Roster!C:X,22,FALSE)</f>
        <v>Wave 16</v>
      </c>
      <c r="CO567">
        <f>IF(Table2[[#This Row],[Request Resolved]]="Yes",1,0)</f>
        <v>1</v>
      </c>
      <c r="CP567">
        <f>IF(Table2[[#This Row],[Request Resolved]]="No",1,0)</f>
        <v>0</v>
      </c>
    </row>
    <row r="568" spans="1:94" x14ac:dyDescent="0.25">
      <c r="A568" s="35">
        <v>87206</v>
      </c>
      <c r="B568" s="12" t="s">
        <v>1297</v>
      </c>
      <c r="C568" s="12" t="s">
        <v>1297</v>
      </c>
      <c r="D568" s="12" t="s">
        <v>1297</v>
      </c>
      <c r="E568" t="s">
        <v>1238</v>
      </c>
      <c r="F568" t="s">
        <v>1407</v>
      </c>
      <c r="G568" s="35">
        <v>485843</v>
      </c>
      <c r="H568" t="s">
        <v>219</v>
      </c>
      <c r="I568" s="35">
        <v>485534</v>
      </c>
      <c r="J568" t="s">
        <v>219</v>
      </c>
      <c r="K568" s="14">
        <v>45178.3972222222</v>
      </c>
      <c r="L568" s="14">
        <v>45176.599305555603</v>
      </c>
      <c r="M568" s="15" t="s">
        <v>220</v>
      </c>
      <c r="N568" s="15" t="s">
        <v>220</v>
      </c>
      <c r="O568" s="15" t="s">
        <v>220</v>
      </c>
      <c r="P568" s="15" t="s">
        <v>223</v>
      </c>
      <c r="Q568" s="15" t="s">
        <v>219</v>
      </c>
      <c r="R568" s="15" t="s">
        <v>219</v>
      </c>
      <c r="S568" s="15" t="s">
        <v>223</v>
      </c>
      <c r="T568" s="15" t="s">
        <v>221</v>
      </c>
      <c r="U568" s="15" t="s">
        <v>219</v>
      </c>
      <c r="V568" t="s">
        <v>265</v>
      </c>
      <c r="W568" t="s">
        <v>225</v>
      </c>
      <c r="X568" t="s">
        <v>265</v>
      </c>
      <c r="Y568" t="s">
        <v>225</v>
      </c>
      <c r="Z568" t="s">
        <v>226</v>
      </c>
      <c r="AA568" t="s">
        <v>219</v>
      </c>
      <c r="AB568" t="s">
        <v>226</v>
      </c>
      <c r="AC568" t="s">
        <v>219</v>
      </c>
      <c r="AD568" s="12" t="s">
        <v>1297</v>
      </c>
      <c r="AE568" t="s">
        <v>227</v>
      </c>
      <c r="AF568" s="12" t="s">
        <v>1297</v>
      </c>
      <c r="AG568" t="s">
        <v>1703</v>
      </c>
      <c r="AH568" t="s">
        <v>228</v>
      </c>
      <c r="AI568" s="12" t="s">
        <v>1297</v>
      </c>
      <c r="AJ568" s="12" t="s">
        <v>1297</v>
      </c>
      <c r="AK568" s="12" t="s">
        <v>1297</v>
      </c>
      <c r="AL568" s="12" t="s">
        <v>1297</v>
      </c>
      <c r="AM568" s="12" t="s">
        <v>1297</v>
      </c>
      <c r="AN568" t="s">
        <v>219</v>
      </c>
      <c r="AO568" t="s">
        <v>219</v>
      </c>
      <c r="AP568" t="s">
        <v>229</v>
      </c>
      <c r="AQ568" t="s">
        <v>230</v>
      </c>
      <c r="AR568" t="s">
        <v>273</v>
      </c>
      <c r="AS568" t="s">
        <v>341</v>
      </c>
      <c r="AT568" t="s">
        <v>220</v>
      </c>
      <c r="AU568" t="s">
        <v>233</v>
      </c>
      <c r="AV568" t="s">
        <v>2255</v>
      </c>
      <c r="AW568" t="s">
        <v>219</v>
      </c>
      <c r="AX568" t="s">
        <v>1703</v>
      </c>
      <c r="AY568" t="s">
        <v>219</v>
      </c>
      <c r="AZ568" t="s">
        <v>284</v>
      </c>
      <c r="BA568" t="s">
        <v>1011</v>
      </c>
      <c r="BB568" t="s">
        <v>286</v>
      </c>
      <c r="BC568" t="s">
        <v>234</v>
      </c>
      <c r="BD568" s="12" t="s">
        <v>1297</v>
      </c>
      <c r="BE568" t="s">
        <v>267</v>
      </c>
      <c r="BF568" t="s">
        <v>1297</v>
      </c>
      <c r="BG568" t="s">
        <v>1297</v>
      </c>
      <c r="BH568" t="s">
        <v>300</v>
      </c>
      <c r="BI568" t="s">
        <v>301</v>
      </c>
      <c r="BJ568" t="s">
        <v>277</v>
      </c>
      <c r="BK568" t="s">
        <v>1297</v>
      </c>
      <c r="BL568" t="s">
        <v>229</v>
      </c>
      <c r="BM568" t="s">
        <v>219</v>
      </c>
      <c r="BN568" t="s">
        <v>303</v>
      </c>
      <c r="BO568" t="s">
        <v>219</v>
      </c>
      <c r="BP568" t="s">
        <v>219</v>
      </c>
      <c r="BQ568" t="s">
        <v>1297</v>
      </c>
      <c r="BR568" t="s">
        <v>296</v>
      </c>
      <c r="BS568" t="s">
        <v>1703</v>
      </c>
      <c r="BT568" t="s">
        <v>1703</v>
      </c>
      <c r="BU568" t="s">
        <v>219</v>
      </c>
      <c r="BV568" t="s">
        <v>241</v>
      </c>
      <c r="BW568" t="s">
        <v>220</v>
      </c>
      <c r="BX568" t="s">
        <v>219</v>
      </c>
      <c r="BY568">
        <v>800753715504</v>
      </c>
      <c r="BZ568" t="s">
        <v>242</v>
      </c>
      <c r="CA568" t="s">
        <v>1703</v>
      </c>
      <c r="CB568" s="14">
        <v>45179.246162766198</v>
      </c>
      <c r="CC568" t="s">
        <v>1703</v>
      </c>
      <c r="CD568" t="s">
        <v>1703</v>
      </c>
      <c r="CE568">
        <f>IFERROR(VLOOKUP(Table2[[#This Row],[Overall Rep Satisfaction]],$CS$2:$CV$21,2,FALSE),"")</f>
        <v>1</v>
      </c>
      <c r="CF568">
        <f>IFERROR(VLOOKUP(Table2[[#This Row],[Overall Rep Satisfaction]],$CS$2:$CV$21,3,FALSE),"")</f>
        <v>0</v>
      </c>
      <c r="CG568">
        <f>IFERROR(VLOOKUP(Table2[[#This Row],[Overall Rep Satisfaction]],$CS$2:$CV$21,4,FALSE),"")</f>
        <v>0</v>
      </c>
      <c r="CH568">
        <f>IFERROR(SUM(Table2[[#This Row],[Promoter]:[Detractor]],),"")</f>
        <v>1</v>
      </c>
      <c r="CI568" t="str">
        <f>TEXT(MONTH(Table2[[#This Row],[Survey Date]]),"##")&amp;" - "&amp;TEXT(Table2[[#This Row],[Survey Date]],"MMMM")</f>
        <v>9 - September</v>
      </c>
      <c r="CJ568" t="str">
        <f>TEXT(Table2[[#This Row],[Survey Date]],"DD-MMMM")</f>
        <v>09-September</v>
      </c>
      <c r="CK568" t="str">
        <f>"WK "&amp;WEEKNUM(Table2[[#This Row],[Survey Date]],1)</f>
        <v>WK 36</v>
      </c>
      <c r="CL568" t="str">
        <f>VLOOKUP(Table2[[#This Row],[ATTUID]],Roster!C:F,4,FALSE)</f>
        <v>Super 12</v>
      </c>
      <c r="CM568" t="str">
        <f>VLOOKUP(Table2[[#This Row],[ATTUID]],Roster!C:J,8,FALSE)</f>
        <v>agent 110</v>
      </c>
      <c r="CN568" t="str">
        <f>VLOOKUP(Table2[[#This Row],[ATTUID]],Roster!C:X,22,FALSE)</f>
        <v>Wave 30</v>
      </c>
      <c r="CO568">
        <f>IF(Table2[[#This Row],[Request Resolved]]="Yes",1,0)</f>
        <v>1</v>
      </c>
      <c r="CP568">
        <f>IF(Table2[[#This Row],[Request Resolved]]="No",1,0)</f>
        <v>0</v>
      </c>
    </row>
    <row r="569" spans="1:94" x14ac:dyDescent="0.25">
      <c r="A569" s="35">
        <v>734206</v>
      </c>
      <c r="B569" s="12" t="s">
        <v>1297</v>
      </c>
      <c r="C569" s="12" t="s">
        <v>1297</v>
      </c>
      <c r="D569" s="12" t="s">
        <v>1297</v>
      </c>
      <c r="E569" t="s">
        <v>1262</v>
      </c>
      <c r="F569" t="s">
        <v>1433</v>
      </c>
      <c r="G569" s="35">
        <v>474240</v>
      </c>
      <c r="H569" t="s">
        <v>219</v>
      </c>
      <c r="I569" s="35">
        <v>163418</v>
      </c>
      <c r="J569" t="s">
        <v>219</v>
      </c>
      <c r="K569" s="14">
        <v>45178.400000000001</v>
      </c>
      <c r="L569" s="14">
        <v>45177.612500000003</v>
      </c>
      <c r="M569" s="15" t="s">
        <v>220</v>
      </c>
      <c r="N569" s="15" t="s">
        <v>220</v>
      </c>
      <c r="O569" s="15" t="s">
        <v>220</v>
      </c>
      <c r="P569" s="15" t="s">
        <v>223</v>
      </c>
      <c r="Q569" s="15" t="s">
        <v>1012</v>
      </c>
      <c r="R569" s="15" t="s">
        <v>219</v>
      </c>
      <c r="S569" s="15" t="s">
        <v>223</v>
      </c>
      <c r="T569" s="15" t="s">
        <v>221</v>
      </c>
      <c r="U569" s="15" t="s">
        <v>219</v>
      </c>
      <c r="V569" t="s">
        <v>265</v>
      </c>
      <c r="W569" t="s">
        <v>225</v>
      </c>
      <c r="X569" t="s">
        <v>265</v>
      </c>
      <c r="Y569" t="s">
        <v>225</v>
      </c>
      <c r="Z569" t="s">
        <v>226</v>
      </c>
      <c r="AA569" t="s">
        <v>219</v>
      </c>
      <c r="AB569" t="s">
        <v>226</v>
      </c>
      <c r="AC569" t="s">
        <v>219</v>
      </c>
      <c r="AD569" s="12" t="s">
        <v>1297</v>
      </c>
      <c r="AE569" t="s">
        <v>227</v>
      </c>
      <c r="AF569" s="12" t="s">
        <v>1297</v>
      </c>
      <c r="AG569" t="s">
        <v>1703</v>
      </c>
      <c r="AH569" t="s">
        <v>228</v>
      </c>
      <c r="AI569" s="12" t="s">
        <v>1297</v>
      </c>
      <c r="AJ569" s="12" t="s">
        <v>1297</v>
      </c>
      <c r="AK569" s="12" t="s">
        <v>1297</v>
      </c>
      <c r="AL569" s="12" t="s">
        <v>1297</v>
      </c>
      <c r="AM569" s="12" t="s">
        <v>1297</v>
      </c>
      <c r="AN569" t="s">
        <v>219</v>
      </c>
      <c r="AO569" t="s">
        <v>219</v>
      </c>
      <c r="AP569" t="s">
        <v>229</v>
      </c>
      <c r="AQ569" t="s">
        <v>230</v>
      </c>
      <c r="AR569" t="s">
        <v>247</v>
      </c>
      <c r="AS569" t="s">
        <v>343</v>
      </c>
      <c r="AT569" t="s">
        <v>220</v>
      </c>
      <c r="AU569" t="s">
        <v>233</v>
      </c>
      <c r="AV569" t="s">
        <v>2256</v>
      </c>
      <c r="AW569" t="s">
        <v>2368</v>
      </c>
      <c r="AX569" t="s">
        <v>1703</v>
      </c>
      <c r="AY569" t="s">
        <v>219</v>
      </c>
      <c r="AZ569" t="s">
        <v>219</v>
      </c>
      <c r="BA569" t="s">
        <v>219</v>
      </c>
      <c r="BB569" t="s">
        <v>219</v>
      </c>
      <c r="BC569" t="s">
        <v>234</v>
      </c>
      <c r="BD569" s="12" t="s">
        <v>1297</v>
      </c>
      <c r="BE569" t="s">
        <v>1013</v>
      </c>
      <c r="BF569" t="s">
        <v>1297</v>
      </c>
      <c r="BG569" t="s">
        <v>1297</v>
      </c>
      <c r="BH569" t="s">
        <v>305</v>
      </c>
      <c r="BI569" t="s">
        <v>357</v>
      </c>
      <c r="BJ569" t="s">
        <v>346</v>
      </c>
      <c r="BK569" t="s">
        <v>1297</v>
      </c>
      <c r="BL569" t="s">
        <v>229</v>
      </c>
      <c r="BM569" t="s">
        <v>219</v>
      </c>
      <c r="BN569" t="s">
        <v>360</v>
      </c>
      <c r="BO569" t="s">
        <v>219</v>
      </c>
      <c r="BP569" t="s">
        <v>219</v>
      </c>
      <c r="BQ569" t="s">
        <v>1297</v>
      </c>
      <c r="BR569" t="s">
        <v>253</v>
      </c>
      <c r="BS569" t="s">
        <v>1703</v>
      </c>
      <c r="BT569" t="s">
        <v>1703</v>
      </c>
      <c r="BU569" t="s">
        <v>219</v>
      </c>
      <c r="BV569" t="s">
        <v>241</v>
      </c>
      <c r="BW569" t="s">
        <v>220</v>
      </c>
      <c r="BX569" t="s">
        <v>219</v>
      </c>
      <c r="BY569">
        <v>800138970670</v>
      </c>
      <c r="BZ569" t="s">
        <v>242</v>
      </c>
      <c r="CA569" t="s">
        <v>1703</v>
      </c>
      <c r="CB569" s="14">
        <v>45179.246162766198</v>
      </c>
      <c r="CC569" t="s">
        <v>1703</v>
      </c>
      <c r="CD569" t="s">
        <v>1703</v>
      </c>
      <c r="CE569">
        <f>IFERROR(VLOOKUP(Table2[[#This Row],[Overall Rep Satisfaction]],$CS$2:$CV$21,2,FALSE),"")</f>
        <v>1</v>
      </c>
      <c r="CF569">
        <f>IFERROR(VLOOKUP(Table2[[#This Row],[Overall Rep Satisfaction]],$CS$2:$CV$21,3,FALSE),"")</f>
        <v>0</v>
      </c>
      <c r="CG569">
        <f>IFERROR(VLOOKUP(Table2[[#This Row],[Overall Rep Satisfaction]],$CS$2:$CV$21,4,FALSE),"")</f>
        <v>0</v>
      </c>
      <c r="CH569">
        <f>IFERROR(SUM(Table2[[#This Row],[Promoter]:[Detractor]],),"")</f>
        <v>1</v>
      </c>
      <c r="CI569" t="str">
        <f>TEXT(MONTH(Table2[[#This Row],[Survey Date]]),"##")&amp;" - "&amp;TEXT(Table2[[#This Row],[Survey Date]],"MMMM")</f>
        <v>9 - September</v>
      </c>
      <c r="CJ569" t="str">
        <f>TEXT(Table2[[#This Row],[Survey Date]],"DD-MMMM")</f>
        <v>09-September</v>
      </c>
      <c r="CK569" t="str">
        <f>"WK "&amp;WEEKNUM(Table2[[#This Row],[Survey Date]],1)</f>
        <v>WK 36</v>
      </c>
      <c r="CL569" t="str">
        <f>VLOOKUP(Table2[[#This Row],[ATTUID]],Roster!C:F,4,FALSE)</f>
        <v>Super 3</v>
      </c>
      <c r="CM569" t="str">
        <f>VLOOKUP(Table2[[#This Row],[ATTUID]],Roster!C:J,8,FALSE)</f>
        <v>agent 136</v>
      </c>
      <c r="CN569" t="str">
        <f>VLOOKUP(Table2[[#This Row],[ATTUID]],Roster!C:X,22,FALSE)</f>
        <v>Wave 31</v>
      </c>
      <c r="CO569">
        <f>IF(Table2[[#This Row],[Request Resolved]]="Yes",1,0)</f>
        <v>1</v>
      </c>
      <c r="CP569">
        <f>IF(Table2[[#This Row],[Request Resolved]]="No",1,0)</f>
        <v>0</v>
      </c>
    </row>
    <row r="570" spans="1:94" x14ac:dyDescent="0.25">
      <c r="A570" s="35">
        <v>743206</v>
      </c>
      <c r="B570" s="12" t="s">
        <v>1297</v>
      </c>
      <c r="C570" s="12" t="s">
        <v>1297</v>
      </c>
      <c r="D570" s="12" t="s">
        <v>1297</v>
      </c>
      <c r="E570" t="s">
        <v>1253</v>
      </c>
      <c r="F570" t="s">
        <v>1423</v>
      </c>
      <c r="G570" s="35">
        <v>95301</v>
      </c>
      <c r="H570" t="s">
        <v>219</v>
      </c>
      <c r="I570" s="35">
        <v>832418</v>
      </c>
      <c r="J570" t="s">
        <v>219</v>
      </c>
      <c r="K570" s="14">
        <v>45178.403472222199</v>
      </c>
      <c r="L570" s="14">
        <v>45177.777777777803</v>
      </c>
      <c r="M570" s="15" t="s">
        <v>220</v>
      </c>
      <c r="N570" s="15" t="s">
        <v>229</v>
      </c>
      <c r="O570" s="15" t="s">
        <v>220</v>
      </c>
      <c r="P570" s="15" t="s">
        <v>221</v>
      </c>
      <c r="Q570" s="15" t="s">
        <v>1014</v>
      </c>
      <c r="R570" s="15" t="s">
        <v>229</v>
      </c>
      <c r="S570" s="15" t="s">
        <v>221</v>
      </c>
      <c r="T570" s="15" t="s">
        <v>316</v>
      </c>
      <c r="U570" s="15" t="s">
        <v>219</v>
      </c>
      <c r="V570" t="s">
        <v>224</v>
      </c>
      <c r="W570" t="s">
        <v>254</v>
      </c>
      <c r="X570" t="s">
        <v>224</v>
      </c>
      <c r="Y570" t="s">
        <v>254</v>
      </c>
      <c r="Z570" t="s">
        <v>317</v>
      </c>
      <c r="AA570" t="s">
        <v>219</v>
      </c>
      <c r="AB570" t="s">
        <v>317</v>
      </c>
      <c r="AC570" t="s">
        <v>219</v>
      </c>
      <c r="AD570" s="12" t="s">
        <v>1297</v>
      </c>
      <c r="AE570" t="s">
        <v>227</v>
      </c>
      <c r="AF570" s="12" t="s">
        <v>1297</v>
      </c>
      <c r="AG570" t="s">
        <v>1703</v>
      </c>
      <c r="AH570" t="s">
        <v>228</v>
      </c>
      <c r="AI570" s="12" t="s">
        <v>1297</v>
      </c>
      <c r="AJ570" s="12" t="s">
        <v>1297</v>
      </c>
      <c r="AK570" s="12" t="s">
        <v>1297</v>
      </c>
      <c r="AL570" s="12" t="s">
        <v>1297</v>
      </c>
      <c r="AM570" s="12" t="s">
        <v>1297</v>
      </c>
      <c r="AN570" t="s">
        <v>219</v>
      </c>
      <c r="AO570" t="s">
        <v>219</v>
      </c>
      <c r="AP570" t="s">
        <v>229</v>
      </c>
      <c r="AQ570" t="s">
        <v>230</v>
      </c>
      <c r="AR570" t="s">
        <v>247</v>
      </c>
      <c r="AS570" t="s">
        <v>343</v>
      </c>
      <c r="AT570" t="s">
        <v>220</v>
      </c>
      <c r="AU570" t="s">
        <v>233</v>
      </c>
      <c r="AV570" t="s">
        <v>2257</v>
      </c>
      <c r="AW570" t="s">
        <v>2368</v>
      </c>
      <c r="AX570" t="s">
        <v>1703</v>
      </c>
      <c r="AY570" t="s">
        <v>219</v>
      </c>
      <c r="AZ570" t="s">
        <v>219</v>
      </c>
      <c r="BA570" t="s">
        <v>219</v>
      </c>
      <c r="BB570" t="s">
        <v>219</v>
      </c>
      <c r="BC570" t="s">
        <v>234</v>
      </c>
      <c r="BD570" s="12" t="s">
        <v>1297</v>
      </c>
      <c r="BE570" t="s">
        <v>267</v>
      </c>
      <c r="BF570" t="s">
        <v>1297</v>
      </c>
      <c r="BG570" t="s">
        <v>1297</v>
      </c>
      <c r="BH570" t="s">
        <v>236</v>
      </c>
      <c r="BI570" t="s">
        <v>250</v>
      </c>
      <c r="BJ570" t="s">
        <v>346</v>
      </c>
      <c r="BK570" t="s">
        <v>1297</v>
      </c>
      <c r="BL570" t="s">
        <v>229</v>
      </c>
      <c r="BM570" t="s">
        <v>219</v>
      </c>
      <c r="BN570" t="s">
        <v>467</v>
      </c>
      <c r="BO570" t="s">
        <v>219</v>
      </c>
      <c r="BP570" t="s">
        <v>219</v>
      </c>
      <c r="BQ570" t="s">
        <v>1297</v>
      </c>
      <c r="BR570" t="s">
        <v>296</v>
      </c>
      <c r="BS570" t="s">
        <v>1703</v>
      </c>
      <c r="BT570" t="s">
        <v>1703</v>
      </c>
      <c r="BU570" t="s">
        <v>219</v>
      </c>
      <c r="BV570" t="s">
        <v>241</v>
      </c>
      <c r="BW570" t="s">
        <v>220</v>
      </c>
      <c r="BX570" t="s">
        <v>219</v>
      </c>
      <c r="BY570">
        <v>800333704108</v>
      </c>
      <c r="BZ570" t="s">
        <v>242</v>
      </c>
      <c r="CA570" t="s">
        <v>1703</v>
      </c>
      <c r="CB570" s="14">
        <v>45179.246162766198</v>
      </c>
      <c r="CC570" t="s">
        <v>1703</v>
      </c>
      <c r="CD570" t="s">
        <v>1703</v>
      </c>
      <c r="CE570">
        <f>IFERROR(VLOOKUP(Table2[[#This Row],[Overall Rep Satisfaction]],$CS$2:$CV$21,2,FALSE),"")</f>
        <v>0</v>
      </c>
      <c r="CF570">
        <f>IFERROR(VLOOKUP(Table2[[#This Row],[Overall Rep Satisfaction]],$CS$2:$CV$21,3,FALSE),"")</f>
        <v>0</v>
      </c>
      <c r="CG570">
        <f>IFERROR(VLOOKUP(Table2[[#This Row],[Overall Rep Satisfaction]],$CS$2:$CV$21,4,FALSE),"")</f>
        <v>1</v>
      </c>
      <c r="CH570">
        <f>IFERROR(SUM(Table2[[#This Row],[Promoter]:[Detractor]],),"")</f>
        <v>1</v>
      </c>
      <c r="CI570" t="str">
        <f>TEXT(MONTH(Table2[[#This Row],[Survey Date]]),"##")&amp;" - "&amp;TEXT(Table2[[#This Row],[Survey Date]],"MMMM")</f>
        <v>9 - September</v>
      </c>
      <c r="CJ570" t="str">
        <f>TEXT(Table2[[#This Row],[Survey Date]],"DD-MMMM")</f>
        <v>09-September</v>
      </c>
      <c r="CK570" t="str">
        <f>"WK "&amp;WEEKNUM(Table2[[#This Row],[Survey Date]],1)</f>
        <v>WK 36</v>
      </c>
      <c r="CL570" t="str">
        <f>VLOOKUP(Table2[[#This Row],[ATTUID]],Roster!C:F,4,FALSE)</f>
        <v>Super 12</v>
      </c>
      <c r="CM570" t="str">
        <f>VLOOKUP(Table2[[#This Row],[ATTUID]],Roster!C:J,8,FALSE)</f>
        <v>agent 126</v>
      </c>
      <c r="CN570" t="str">
        <f>VLOOKUP(Table2[[#This Row],[ATTUID]],Roster!C:X,22,FALSE)</f>
        <v>Wave 30</v>
      </c>
      <c r="CO570">
        <f>IF(Table2[[#This Row],[Request Resolved]]="Yes",1,0)</f>
        <v>0</v>
      </c>
      <c r="CP570">
        <f>IF(Table2[[#This Row],[Request Resolved]]="No",1,0)</f>
        <v>1</v>
      </c>
    </row>
    <row r="571" spans="1:94" x14ac:dyDescent="0.25">
      <c r="A571" s="35">
        <v>790206</v>
      </c>
      <c r="B571" s="12" t="s">
        <v>1297</v>
      </c>
      <c r="C571" s="12" t="s">
        <v>1297</v>
      </c>
      <c r="D571" s="12" t="s">
        <v>1297</v>
      </c>
      <c r="E571" t="s">
        <v>1169</v>
      </c>
      <c r="F571" t="s">
        <v>1334</v>
      </c>
      <c r="G571" s="35">
        <v>118540</v>
      </c>
      <c r="H571" t="s">
        <v>219</v>
      </c>
      <c r="I571" s="35">
        <v>21418</v>
      </c>
      <c r="J571" t="s">
        <v>219</v>
      </c>
      <c r="K571" s="14">
        <v>45178.407638888901</v>
      </c>
      <c r="L571" s="14">
        <v>45177.470833333296</v>
      </c>
      <c r="M571" s="15" t="s">
        <v>220</v>
      </c>
      <c r="N571" s="15" t="s">
        <v>229</v>
      </c>
      <c r="O571" s="15" t="s">
        <v>220</v>
      </c>
      <c r="P571" s="15" t="s">
        <v>221</v>
      </c>
      <c r="Q571" s="15" t="s">
        <v>1015</v>
      </c>
      <c r="R571" s="15" t="s">
        <v>229</v>
      </c>
      <c r="S571" s="15" t="s">
        <v>221</v>
      </c>
      <c r="T571" s="15" t="s">
        <v>316</v>
      </c>
      <c r="U571" s="15" t="s">
        <v>219</v>
      </c>
      <c r="V571" t="s">
        <v>224</v>
      </c>
      <c r="W571" t="s">
        <v>254</v>
      </c>
      <c r="X571" t="s">
        <v>224</v>
      </c>
      <c r="Y571" t="s">
        <v>254</v>
      </c>
      <c r="Z571" t="s">
        <v>317</v>
      </c>
      <c r="AA571" t="s">
        <v>219</v>
      </c>
      <c r="AB571" t="s">
        <v>317</v>
      </c>
      <c r="AC571" t="s">
        <v>219</v>
      </c>
      <c r="AD571" s="12" t="s">
        <v>1297</v>
      </c>
      <c r="AE571" t="s">
        <v>227</v>
      </c>
      <c r="AF571" s="12" t="s">
        <v>1297</v>
      </c>
      <c r="AG571" t="s">
        <v>1703</v>
      </c>
      <c r="AH571" t="s">
        <v>228</v>
      </c>
      <c r="AI571" s="12" t="s">
        <v>1297</v>
      </c>
      <c r="AJ571" s="12" t="s">
        <v>1297</v>
      </c>
      <c r="AK571" s="12" t="s">
        <v>1297</v>
      </c>
      <c r="AL571" s="12" t="s">
        <v>1297</v>
      </c>
      <c r="AM571" s="12" t="s">
        <v>1297</v>
      </c>
      <c r="AN571" t="s">
        <v>219</v>
      </c>
      <c r="AO571" t="s">
        <v>219</v>
      </c>
      <c r="AP571" t="s">
        <v>229</v>
      </c>
      <c r="AQ571" t="s">
        <v>230</v>
      </c>
      <c r="AR571" t="s">
        <v>247</v>
      </c>
      <c r="AS571" t="s">
        <v>409</v>
      </c>
      <c r="AT571" t="s">
        <v>220</v>
      </c>
      <c r="AU571" t="s">
        <v>233</v>
      </c>
      <c r="AV571" t="s">
        <v>2258</v>
      </c>
      <c r="AW571" t="s">
        <v>219</v>
      </c>
      <c r="AX571" t="s">
        <v>1703</v>
      </c>
      <c r="AY571" t="s">
        <v>219</v>
      </c>
      <c r="AZ571" t="s">
        <v>219</v>
      </c>
      <c r="BA571" t="s">
        <v>219</v>
      </c>
      <c r="BB571" t="s">
        <v>219</v>
      </c>
      <c r="BC571" t="s">
        <v>234</v>
      </c>
      <c r="BD571" s="12" t="s">
        <v>1297</v>
      </c>
      <c r="BE571" t="s">
        <v>267</v>
      </c>
      <c r="BF571" t="s">
        <v>1297</v>
      </c>
      <c r="BG571" t="s">
        <v>1297</v>
      </c>
      <c r="BH571" t="s">
        <v>260</v>
      </c>
      <c r="BI571" t="s">
        <v>260</v>
      </c>
      <c r="BJ571" t="s">
        <v>346</v>
      </c>
      <c r="BK571" t="s">
        <v>1297</v>
      </c>
      <c r="BL571" t="s">
        <v>229</v>
      </c>
      <c r="BM571" t="s">
        <v>219</v>
      </c>
      <c r="BN571" t="s">
        <v>453</v>
      </c>
      <c r="BO571" t="s">
        <v>219</v>
      </c>
      <c r="BP571" t="s">
        <v>219</v>
      </c>
      <c r="BQ571" t="s">
        <v>1297</v>
      </c>
      <c r="BR571" t="s">
        <v>240</v>
      </c>
      <c r="BS571" t="s">
        <v>1703</v>
      </c>
      <c r="BT571" t="s">
        <v>1703</v>
      </c>
      <c r="BU571" t="s">
        <v>219</v>
      </c>
      <c r="BV571" t="s">
        <v>241</v>
      </c>
      <c r="BW571" t="s">
        <v>220</v>
      </c>
      <c r="BX571" t="s">
        <v>219</v>
      </c>
      <c r="BY571">
        <v>800592592052</v>
      </c>
      <c r="BZ571" t="s">
        <v>242</v>
      </c>
      <c r="CA571" t="s">
        <v>1703</v>
      </c>
      <c r="CB571" s="14">
        <v>45179.246162766198</v>
      </c>
      <c r="CC571" t="s">
        <v>1703</v>
      </c>
      <c r="CD571" t="s">
        <v>1703</v>
      </c>
      <c r="CE571">
        <f>IFERROR(VLOOKUP(Table2[[#This Row],[Overall Rep Satisfaction]],$CS$2:$CV$21,2,FALSE),"")</f>
        <v>0</v>
      </c>
      <c r="CF571">
        <f>IFERROR(VLOOKUP(Table2[[#This Row],[Overall Rep Satisfaction]],$CS$2:$CV$21,3,FALSE),"")</f>
        <v>0</v>
      </c>
      <c r="CG571">
        <f>IFERROR(VLOOKUP(Table2[[#This Row],[Overall Rep Satisfaction]],$CS$2:$CV$21,4,FALSE),"")</f>
        <v>1</v>
      </c>
      <c r="CH571">
        <f>IFERROR(SUM(Table2[[#This Row],[Promoter]:[Detractor]],),"")</f>
        <v>1</v>
      </c>
      <c r="CI571" t="str">
        <f>TEXT(MONTH(Table2[[#This Row],[Survey Date]]),"##")&amp;" - "&amp;TEXT(Table2[[#This Row],[Survey Date]],"MMMM")</f>
        <v>9 - September</v>
      </c>
      <c r="CJ571" t="str">
        <f>TEXT(Table2[[#This Row],[Survey Date]],"DD-MMMM")</f>
        <v>09-September</v>
      </c>
      <c r="CK571" t="str">
        <f>"WK "&amp;WEEKNUM(Table2[[#This Row],[Survey Date]],1)</f>
        <v>WK 36</v>
      </c>
      <c r="CL571" t="str">
        <f>VLOOKUP(Table2[[#This Row],[ATTUID]],Roster!C:F,4,FALSE)</f>
        <v>Super 5</v>
      </c>
      <c r="CM571" t="str">
        <f>VLOOKUP(Table2[[#This Row],[ATTUID]],Roster!C:J,8,FALSE)</f>
        <v>agent 37</v>
      </c>
      <c r="CN571" t="str">
        <f>VLOOKUP(Table2[[#This Row],[ATTUID]],Roster!C:X,22,FALSE)</f>
        <v>Wave 19</v>
      </c>
      <c r="CO571">
        <f>IF(Table2[[#This Row],[Request Resolved]]="Yes",1,0)</f>
        <v>0</v>
      </c>
      <c r="CP571">
        <f>IF(Table2[[#This Row],[Request Resolved]]="No",1,0)</f>
        <v>1</v>
      </c>
    </row>
    <row r="572" spans="1:94" ht="30" x14ac:dyDescent="0.25">
      <c r="A572" s="35">
        <v>792206</v>
      </c>
      <c r="B572" s="12" t="s">
        <v>1297</v>
      </c>
      <c r="C572" s="12" t="s">
        <v>1297</v>
      </c>
      <c r="D572" s="12" t="s">
        <v>1297</v>
      </c>
      <c r="E572" t="s">
        <v>1252</v>
      </c>
      <c r="F572" t="s">
        <v>1422</v>
      </c>
      <c r="G572" s="35">
        <v>152717</v>
      </c>
      <c r="H572" t="s">
        <v>219</v>
      </c>
      <c r="I572" s="35">
        <v>932464</v>
      </c>
      <c r="J572" t="s">
        <v>219</v>
      </c>
      <c r="K572" s="14">
        <v>45178.412499999999</v>
      </c>
      <c r="L572" s="14">
        <v>45177.8618055556</v>
      </c>
      <c r="M572" s="15" t="s">
        <v>220</v>
      </c>
      <c r="N572" s="15" t="s">
        <v>229</v>
      </c>
      <c r="O572" s="15" t="s">
        <v>220</v>
      </c>
      <c r="P572" s="15" t="s">
        <v>221</v>
      </c>
      <c r="Q572" s="15" t="s">
        <v>1016</v>
      </c>
      <c r="R572" s="15" t="s">
        <v>229</v>
      </c>
      <c r="S572" s="15" t="s">
        <v>221</v>
      </c>
      <c r="T572" s="15" t="s">
        <v>316</v>
      </c>
      <c r="U572" s="15" t="s">
        <v>219</v>
      </c>
      <c r="V572" t="s">
        <v>224</v>
      </c>
      <c r="W572" t="s">
        <v>254</v>
      </c>
      <c r="X572" t="s">
        <v>224</v>
      </c>
      <c r="Y572" t="s">
        <v>254</v>
      </c>
      <c r="Z572" t="s">
        <v>317</v>
      </c>
      <c r="AA572" t="s">
        <v>219</v>
      </c>
      <c r="AB572" t="s">
        <v>317</v>
      </c>
      <c r="AC572" t="s">
        <v>219</v>
      </c>
      <c r="AD572" s="12" t="s">
        <v>1297</v>
      </c>
      <c r="AE572" t="s">
        <v>227</v>
      </c>
      <c r="AF572" s="12" t="s">
        <v>1297</v>
      </c>
      <c r="AG572" t="s">
        <v>1703</v>
      </c>
      <c r="AH572" t="s">
        <v>228</v>
      </c>
      <c r="AI572" s="12" t="s">
        <v>1297</v>
      </c>
      <c r="AJ572" s="12" t="s">
        <v>1297</v>
      </c>
      <c r="AK572" s="12" t="s">
        <v>1297</v>
      </c>
      <c r="AL572" s="12" t="s">
        <v>1297</v>
      </c>
      <c r="AM572" s="12" t="s">
        <v>1297</v>
      </c>
      <c r="AN572" t="s">
        <v>219</v>
      </c>
      <c r="AO572" t="s">
        <v>219</v>
      </c>
      <c r="AP572" t="s">
        <v>229</v>
      </c>
      <c r="AQ572" t="s">
        <v>230</v>
      </c>
      <c r="AR572" t="s">
        <v>247</v>
      </c>
      <c r="AS572" t="s">
        <v>298</v>
      </c>
      <c r="AT572" t="s">
        <v>229</v>
      </c>
      <c r="AU572" t="s">
        <v>233</v>
      </c>
      <c r="AV572" t="s">
        <v>2252</v>
      </c>
      <c r="AW572" t="s">
        <v>219</v>
      </c>
      <c r="AX572" t="s">
        <v>1703</v>
      </c>
      <c r="AY572" t="s">
        <v>219</v>
      </c>
      <c r="AZ572" t="s">
        <v>219</v>
      </c>
      <c r="BA572" t="s">
        <v>219</v>
      </c>
      <c r="BB572" t="s">
        <v>219</v>
      </c>
      <c r="BC572" t="s">
        <v>234</v>
      </c>
      <c r="BD572" s="12" t="s">
        <v>1297</v>
      </c>
      <c r="BE572" t="s">
        <v>267</v>
      </c>
      <c r="BF572" t="s">
        <v>1297</v>
      </c>
      <c r="BG572" t="s">
        <v>1297</v>
      </c>
      <c r="BH572" t="s">
        <v>275</v>
      </c>
      <c r="BI572" t="s">
        <v>349</v>
      </c>
      <c r="BJ572" t="s">
        <v>307</v>
      </c>
      <c r="BK572" t="s">
        <v>1297</v>
      </c>
      <c r="BL572" t="s">
        <v>229</v>
      </c>
      <c r="BM572" t="s">
        <v>219</v>
      </c>
      <c r="BN572" t="s">
        <v>612</v>
      </c>
      <c r="BO572" t="s">
        <v>219</v>
      </c>
      <c r="BP572" t="s">
        <v>219</v>
      </c>
      <c r="BQ572" t="s">
        <v>1297</v>
      </c>
      <c r="BR572" t="s">
        <v>296</v>
      </c>
      <c r="BS572" t="s">
        <v>1703</v>
      </c>
      <c r="BT572" t="s">
        <v>1703</v>
      </c>
      <c r="BU572" t="s">
        <v>219</v>
      </c>
      <c r="BV572" t="s">
        <v>241</v>
      </c>
      <c r="BW572" t="s">
        <v>220</v>
      </c>
      <c r="BX572" t="s">
        <v>219</v>
      </c>
      <c r="BY572">
        <v>790240165342</v>
      </c>
      <c r="BZ572" t="s">
        <v>242</v>
      </c>
      <c r="CA572" t="s">
        <v>1703</v>
      </c>
      <c r="CB572" s="14">
        <v>45179.246162766198</v>
      </c>
      <c r="CC572" t="s">
        <v>1703</v>
      </c>
      <c r="CD572" t="s">
        <v>1703</v>
      </c>
      <c r="CE572">
        <f>IFERROR(VLOOKUP(Table2[[#This Row],[Overall Rep Satisfaction]],$CS$2:$CV$21,2,FALSE),"")</f>
        <v>0</v>
      </c>
      <c r="CF572">
        <f>IFERROR(VLOOKUP(Table2[[#This Row],[Overall Rep Satisfaction]],$CS$2:$CV$21,3,FALSE),"")</f>
        <v>0</v>
      </c>
      <c r="CG572">
        <f>IFERROR(VLOOKUP(Table2[[#This Row],[Overall Rep Satisfaction]],$CS$2:$CV$21,4,FALSE),"")</f>
        <v>1</v>
      </c>
      <c r="CH572">
        <f>IFERROR(SUM(Table2[[#This Row],[Promoter]:[Detractor]],),"")</f>
        <v>1</v>
      </c>
      <c r="CI572" t="str">
        <f>TEXT(MONTH(Table2[[#This Row],[Survey Date]]),"##")&amp;" - "&amp;TEXT(Table2[[#This Row],[Survey Date]],"MMMM")</f>
        <v>9 - September</v>
      </c>
      <c r="CJ572" t="str">
        <f>TEXT(Table2[[#This Row],[Survey Date]],"DD-MMMM")</f>
        <v>09-September</v>
      </c>
      <c r="CK572" t="str">
        <f>"WK "&amp;WEEKNUM(Table2[[#This Row],[Survey Date]],1)</f>
        <v>WK 36</v>
      </c>
      <c r="CL572" t="str">
        <f>VLOOKUP(Table2[[#This Row],[ATTUID]],Roster!C:F,4,FALSE)</f>
        <v>Super 12</v>
      </c>
      <c r="CM572" t="str">
        <f>VLOOKUP(Table2[[#This Row],[ATTUID]],Roster!C:J,8,FALSE)</f>
        <v>agent 125</v>
      </c>
      <c r="CN572" t="str">
        <f>VLOOKUP(Table2[[#This Row],[ATTUID]],Roster!C:X,22,FALSE)</f>
        <v>Wave 30</v>
      </c>
      <c r="CO572">
        <f>IF(Table2[[#This Row],[Request Resolved]]="Yes",1,0)</f>
        <v>0</v>
      </c>
      <c r="CP572">
        <f>IF(Table2[[#This Row],[Request Resolved]]="No",1,0)</f>
        <v>1</v>
      </c>
    </row>
    <row r="573" spans="1:94" x14ac:dyDescent="0.25">
      <c r="A573" s="35">
        <v>215206</v>
      </c>
      <c r="B573" s="12" t="s">
        <v>1297</v>
      </c>
      <c r="C573" s="12" t="s">
        <v>1297</v>
      </c>
      <c r="D573" s="12" t="s">
        <v>1297</v>
      </c>
      <c r="E573" t="s">
        <v>1177</v>
      </c>
      <c r="F573" t="s">
        <v>1342</v>
      </c>
      <c r="G573" s="35">
        <v>96865</v>
      </c>
      <c r="H573" t="s">
        <v>219</v>
      </c>
      <c r="I573" s="35">
        <v>93545</v>
      </c>
      <c r="J573" t="s">
        <v>219</v>
      </c>
      <c r="K573" s="14">
        <v>45178.412499999999</v>
      </c>
      <c r="L573" s="14">
        <v>45177.810416666704</v>
      </c>
      <c r="M573" s="15" t="s">
        <v>220</v>
      </c>
      <c r="N573" s="15" t="s">
        <v>220</v>
      </c>
      <c r="O573" s="15" t="s">
        <v>220</v>
      </c>
      <c r="P573" s="15" t="s">
        <v>221</v>
      </c>
      <c r="Q573" s="15" t="s">
        <v>219</v>
      </c>
      <c r="R573" s="15" t="s">
        <v>219</v>
      </c>
      <c r="S573" s="15" t="s">
        <v>291</v>
      </c>
      <c r="T573" s="15" t="s">
        <v>221</v>
      </c>
      <c r="U573" s="15" t="s">
        <v>219</v>
      </c>
      <c r="V573" t="s">
        <v>224</v>
      </c>
      <c r="W573" t="s">
        <v>293</v>
      </c>
      <c r="X573" t="s">
        <v>224</v>
      </c>
      <c r="Y573" t="s">
        <v>293</v>
      </c>
      <c r="Z573" t="s">
        <v>226</v>
      </c>
      <c r="AA573" t="s">
        <v>219</v>
      </c>
      <c r="AB573" t="s">
        <v>226</v>
      </c>
      <c r="AC573" t="s">
        <v>219</v>
      </c>
      <c r="AD573" s="12" t="s">
        <v>1297</v>
      </c>
      <c r="AE573" t="s">
        <v>227</v>
      </c>
      <c r="AF573" s="12" t="s">
        <v>1297</v>
      </c>
      <c r="AG573" t="s">
        <v>1703</v>
      </c>
      <c r="AH573" t="s">
        <v>228</v>
      </c>
      <c r="AI573" s="12" t="s">
        <v>1297</v>
      </c>
      <c r="AJ573" s="12" t="s">
        <v>1297</v>
      </c>
      <c r="AK573" s="12" t="s">
        <v>1297</v>
      </c>
      <c r="AL573" s="12" t="s">
        <v>1297</v>
      </c>
      <c r="AM573" s="12" t="s">
        <v>1297</v>
      </c>
      <c r="AN573" t="s">
        <v>219</v>
      </c>
      <c r="AO573" t="s">
        <v>219</v>
      </c>
      <c r="AP573" t="s">
        <v>229</v>
      </c>
      <c r="AQ573" t="s">
        <v>230</v>
      </c>
      <c r="AR573" t="s">
        <v>273</v>
      </c>
      <c r="AS573" t="s">
        <v>709</v>
      </c>
      <c r="AT573" t="s">
        <v>220</v>
      </c>
      <c r="AU573" t="s">
        <v>233</v>
      </c>
      <c r="AV573" t="s">
        <v>2259</v>
      </c>
      <c r="AW573" t="s">
        <v>219</v>
      </c>
      <c r="AX573" t="s">
        <v>1703</v>
      </c>
      <c r="AY573" t="s">
        <v>219</v>
      </c>
      <c r="AZ573" t="s">
        <v>219</v>
      </c>
      <c r="BA573" t="s">
        <v>219</v>
      </c>
      <c r="BB573" t="s">
        <v>219</v>
      </c>
      <c r="BC573" t="s">
        <v>234</v>
      </c>
      <c r="BD573" s="12" t="s">
        <v>1297</v>
      </c>
      <c r="BE573" t="s">
        <v>267</v>
      </c>
      <c r="BF573" t="s">
        <v>1297</v>
      </c>
      <c r="BG573" t="s">
        <v>1297</v>
      </c>
      <c r="BH573" t="s">
        <v>236</v>
      </c>
      <c r="BI573" t="s">
        <v>410</v>
      </c>
      <c r="BJ573" t="s">
        <v>329</v>
      </c>
      <c r="BK573" t="s">
        <v>1297</v>
      </c>
      <c r="BL573" t="s">
        <v>229</v>
      </c>
      <c r="BM573" t="s">
        <v>219</v>
      </c>
      <c r="BN573" t="s">
        <v>530</v>
      </c>
      <c r="BO573" t="s">
        <v>219</v>
      </c>
      <c r="BP573" t="s">
        <v>219</v>
      </c>
      <c r="BQ573" t="s">
        <v>1297</v>
      </c>
      <c r="BR573" t="s">
        <v>240</v>
      </c>
      <c r="BS573" t="s">
        <v>1703</v>
      </c>
      <c r="BT573" t="s">
        <v>1703</v>
      </c>
      <c r="BU573" t="s">
        <v>219</v>
      </c>
      <c r="BV573" t="s">
        <v>241</v>
      </c>
      <c r="BW573" t="s">
        <v>220</v>
      </c>
      <c r="BX573" t="s">
        <v>219</v>
      </c>
      <c r="BY573">
        <v>800478894193</v>
      </c>
      <c r="BZ573" t="s">
        <v>242</v>
      </c>
      <c r="CA573" t="s">
        <v>1703</v>
      </c>
      <c r="CB573" s="14">
        <v>45180.248749687496</v>
      </c>
      <c r="CC573" t="s">
        <v>1703</v>
      </c>
      <c r="CD573" t="s">
        <v>1703</v>
      </c>
      <c r="CE573">
        <f>IFERROR(VLOOKUP(Table2[[#This Row],[Overall Rep Satisfaction]],$CS$2:$CV$21,2,FALSE),"")</f>
        <v>1</v>
      </c>
      <c r="CF573">
        <f>IFERROR(VLOOKUP(Table2[[#This Row],[Overall Rep Satisfaction]],$CS$2:$CV$21,3,FALSE),"")</f>
        <v>0</v>
      </c>
      <c r="CG573">
        <f>IFERROR(VLOOKUP(Table2[[#This Row],[Overall Rep Satisfaction]],$CS$2:$CV$21,4,FALSE),"")</f>
        <v>0</v>
      </c>
      <c r="CH573">
        <f>IFERROR(SUM(Table2[[#This Row],[Promoter]:[Detractor]],),"")</f>
        <v>1</v>
      </c>
      <c r="CI573" t="str">
        <f>TEXT(MONTH(Table2[[#This Row],[Survey Date]]),"##")&amp;" - "&amp;TEXT(Table2[[#This Row],[Survey Date]],"MMMM")</f>
        <v>9 - September</v>
      </c>
      <c r="CJ573" t="str">
        <f>TEXT(Table2[[#This Row],[Survey Date]],"DD-MMMM")</f>
        <v>09-September</v>
      </c>
      <c r="CK573" t="str">
        <f>"WK "&amp;WEEKNUM(Table2[[#This Row],[Survey Date]],1)</f>
        <v>WK 36</v>
      </c>
      <c r="CL573" t="str">
        <f>VLOOKUP(Table2[[#This Row],[ATTUID]],Roster!C:F,4,FALSE)</f>
        <v>Super 9</v>
      </c>
      <c r="CM573" t="str">
        <f>VLOOKUP(Table2[[#This Row],[ATTUID]],Roster!C:J,8,FALSE)</f>
        <v>agent 45</v>
      </c>
      <c r="CN573" t="str">
        <f>VLOOKUP(Table2[[#This Row],[ATTUID]],Roster!C:X,22,FALSE)</f>
        <v>Wave 22</v>
      </c>
      <c r="CO573">
        <f>IF(Table2[[#This Row],[Request Resolved]]="Yes",1,0)</f>
        <v>1</v>
      </c>
      <c r="CP573">
        <f>IF(Table2[[#This Row],[Request Resolved]]="No",1,0)</f>
        <v>0</v>
      </c>
    </row>
    <row r="574" spans="1:94" x14ac:dyDescent="0.25">
      <c r="A574" s="35">
        <v>259206</v>
      </c>
      <c r="B574" s="12" t="s">
        <v>1297</v>
      </c>
      <c r="C574" s="12" t="s">
        <v>1297</v>
      </c>
      <c r="D574" s="12" t="s">
        <v>1297</v>
      </c>
      <c r="E574" t="s">
        <v>1209</v>
      </c>
      <c r="F574" t="s">
        <v>1375</v>
      </c>
      <c r="G574" s="35">
        <v>941727</v>
      </c>
      <c r="H574" t="s">
        <v>219</v>
      </c>
      <c r="I574" s="35">
        <v>516523</v>
      </c>
      <c r="J574" t="s">
        <v>219</v>
      </c>
      <c r="K574" s="14">
        <v>45178.413888888899</v>
      </c>
      <c r="L574" s="14">
        <v>45177.465972222199</v>
      </c>
      <c r="M574" s="15" t="s">
        <v>220</v>
      </c>
      <c r="N574" s="15" t="s">
        <v>220</v>
      </c>
      <c r="O574" s="15" t="s">
        <v>220</v>
      </c>
      <c r="P574" s="15" t="s">
        <v>221</v>
      </c>
      <c r="Q574" s="15" t="s">
        <v>219</v>
      </c>
      <c r="R574" s="15" t="s">
        <v>219</v>
      </c>
      <c r="S574" s="15" t="s">
        <v>221</v>
      </c>
      <c r="T574" s="15" t="s">
        <v>1017</v>
      </c>
      <c r="U574" s="15" t="s">
        <v>219</v>
      </c>
      <c r="V574" t="s">
        <v>224</v>
      </c>
      <c r="W574" t="s">
        <v>254</v>
      </c>
      <c r="X574" t="s">
        <v>224</v>
      </c>
      <c r="Y574" t="s">
        <v>254</v>
      </c>
      <c r="Z574" t="s">
        <v>226</v>
      </c>
      <c r="AA574" t="s">
        <v>219</v>
      </c>
      <c r="AB574" t="s">
        <v>226</v>
      </c>
      <c r="AC574" t="s">
        <v>219</v>
      </c>
      <c r="AD574" s="12" t="s">
        <v>1297</v>
      </c>
      <c r="AE574" t="s">
        <v>227</v>
      </c>
      <c r="AF574" s="12" t="s">
        <v>1297</v>
      </c>
      <c r="AG574" t="s">
        <v>1703</v>
      </c>
      <c r="AH574" t="s">
        <v>228</v>
      </c>
      <c r="AI574" s="12" t="s">
        <v>1297</v>
      </c>
      <c r="AJ574" s="12" t="s">
        <v>1297</v>
      </c>
      <c r="AK574" s="12" t="s">
        <v>1297</v>
      </c>
      <c r="AL574" s="12" t="s">
        <v>1297</v>
      </c>
      <c r="AM574" s="12" t="s">
        <v>1297</v>
      </c>
      <c r="AN574" t="s">
        <v>219</v>
      </c>
      <c r="AO574" t="s">
        <v>219</v>
      </c>
      <c r="AP574" t="s">
        <v>229</v>
      </c>
      <c r="AQ574" t="s">
        <v>230</v>
      </c>
      <c r="AR574" t="s">
        <v>273</v>
      </c>
      <c r="AS574" t="s">
        <v>294</v>
      </c>
      <c r="AT574" t="s">
        <v>229</v>
      </c>
      <c r="AU574" t="s">
        <v>233</v>
      </c>
      <c r="AV574" t="s">
        <v>2260</v>
      </c>
      <c r="AW574" t="s">
        <v>2368</v>
      </c>
      <c r="AX574" t="s">
        <v>1703</v>
      </c>
      <c r="AY574" t="s">
        <v>219</v>
      </c>
      <c r="AZ574" t="s">
        <v>219</v>
      </c>
      <c r="BA574" t="s">
        <v>219</v>
      </c>
      <c r="BB574" t="s">
        <v>219</v>
      </c>
      <c r="BC574" t="s">
        <v>234</v>
      </c>
      <c r="BD574" s="12" t="s">
        <v>1297</v>
      </c>
      <c r="BE574" t="s">
        <v>304</v>
      </c>
      <c r="BF574" t="s">
        <v>1297</v>
      </c>
      <c r="BG574" t="s">
        <v>1297</v>
      </c>
      <c r="BH574" t="s">
        <v>260</v>
      </c>
      <c r="BI574" t="s">
        <v>268</v>
      </c>
      <c r="BJ574" t="s">
        <v>295</v>
      </c>
      <c r="BK574" t="s">
        <v>1297</v>
      </c>
      <c r="BL574" t="s">
        <v>229</v>
      </c>
      <c r="BM574" t="s">
        <v>219</v>
      </c>
      <c r="BN574" t="s">
        <v>270</v>
      </c>
      <c r="BO574" t="s">
        <v>219</v>
      </c>
      <c r="BP574" t="s">
        <v>219</v>
      </c>
      <c r="BQ574" t="s">
        <v>1297</v>
      </c>
      <c r="BR574" t="s">
        <v>279</v>
      </c>
      <c r="BS574" t="s">
        <v>1703</v>
      </c>
      <c r="BT574" t="s">
        <v>1703</v>
      </c>
      <c r="BU574" t="s">
        <v>219</v>
      </c>
      <c r="BV574" t="s">
        <v>241</v>
      </c>
      <c r="BW574" t="s">
        <v>220</v>
      </c>
      <c r="BX574" t="s">
        <v>219</v>
      </c>
      <c r="BY574">
        <v>790310312123</v>
      </c>
      <c r="BZ574" t="s">
        <v>242</v>
      </c>
      <c r="CA574" t="s">
        <v>1703</v>
      </c>
      <c r="CB574" s="14">
        <v>45180.248749687496</v>
      </c>
      <c r="CC574" t="s">
        <v>1703</v>
      </c>
      <c r="CD574" t="s">
        <v>1703</v>
      </c>
      <c r="CE574">
        <f>IFERROR(VLOOKUP(Table2[[#This Row],[Overall Rep Satisfaction]],$CS$2:$CV$21,2,FALSE),"")</f>
        <v>0</v>
      </c>
      <c r="CF574">
        <f>IFERROR(VLOOKUP(Table2[[#This Row],[Overall Rep Satisfaction]],$CS$2:$CV$21,3,FALSE),"")</f>
        <v>0</v>
      </c>
      <c r="CG574">
        <f>IFERROR(VLOOKUP(Table2[[#This Row],[Overall Rep Satisfaction]],$CS$2:$CV$21,4,FALSE),"")</f>
        <v>1</v>
      </c>
      <c r="CH574">
        <f>IFERROR(SUM(Table2[[#This Row],[Promoter]:[Detractor]],),"")</f>
        <v>1</v>
      </c>
      <c r="CI574" t="str">
        <f>TEXT(MONTH(Table2[[#This Row],[Survey Date]]),"##")&amp;" - "&amp;TEXT(Table2[[#This Row],[Survey Date]],"MMMM")</f>
        <v>9 - September</v>
      </c>
      <c r="CJ574" t="str">
        <f>TEXT(Table2[[#This Row],[Survey Date]],"DD-MMMM")</f>
        <v>09-September</v>
      </c>
      <c r="CK574" t="str">
        <f>"WK "&amp;WEEKNUM(Table2[[#This Row],[Survey Date]],1)</f>
        <v>WK 36</v>
      </c>
      <c r="CL574" t="str">
        <f>VLOOKUP(Table2[[#This Row],[ATTUID]],Roster!C:F,4,FALSE)</f>
        <v>Super 3</v>
      </c>
      <c r="CM574" t="str">
        <f>VLOOKUP(Table2[[#This Row],[ATTUID]],Roster!C:J,8,FALSE)</f>
        <v>agent 78</v>
      </c>
      <c r="CN574" t="str">
        <f>VLOOKUP(Table2[[#This Row],[ATTUID]],Roster!C:X,22,FALSE)</f>
        <v>Wave 27</v>
      </c>
      <c r="CO574">
        <f>IF(Table2[[#This Row],[Request Resolved]]="Yes",1,0)</f>
        <v>1</v>
      </c>
      <c r="CP574">
        <f>IF(Table2[[#This Row],[Request Resolved]]="No",1,0)</f>
        <v>0</v>
      </c>
    </row>
    <row r="575" spans="1:94" x14ac:dyDescent="0.25">
      <c r="A575" s="35">
        <v>806206</v>
      </c>
      <c r="B575" s="12" t="s">
        <v>1297</v>
      </c>
      <c r="C575" s="12" t="s">
        <v>1297</v>
      </c>
      <c r="D575" s="12" t="s">
        <v>1297</v>
      </c>
      <c r="E575" t="s">
        <v>1209</v>
      </c>
      <c r="F575" t="s">
        <v>1375</v>
      </c>
      <c r="G575" s="35">
        <v>607606</v>
      </c>
      <c r="H575" t="s">
        <v>219</v>
      </c>
      <c r="I575" s="35">
        <v>723545</v>
      </c>
      <c r="J575" t="s">
        <v>219</v>
      </c>
      <c r="K575" s="14">
        <v>45178.416666666701</v>
      </c>
      <c r="L575" s="14">
        <v>45177.405555555597</v>
      </c>
      <c r="M575" s="15" t="s">
        <v>220</v>
      </c>
      <c r="N575" s="15" t="s">
        <v>220</v>
      </c>
      <c r="O575" s="15" t="s">
        <v>220</v>
      </c>
      <c r="P575" s="15" t="s">
        <v>223</v>
      </c>
      <c r="Q575" s="15" t="s">
        <v>1018</v>
      </c>
      <c r="R575" s="15" t="s">
        <v>219</v>
      </c>
      <c r="S575" s="15" t="s">
        <v>223</v>
      </c>
      <c r="T575" s="15" t="s">
        <v>221</v>
      </c>
      <c r="U575" s="15" t="s">
        <v>219</v>
      </c>
      <c r="V575" t="s">
        <v>265</v>
      </c>
      <c r="W575" t="s">
        <v>225</v>
      </c>
      <c r="X575" t="s">
        <v>265</v>
      </c>
      <c r="Y575" t="s">
        <v>225</v>
      </c>
      <c r="Z575" t="s">
        <v>226</v>
      </c>
      <c r="AA575" t="s">
        <v>219</v>
      </c>
      <c r="AB575" t="s">
        <v>226</v>
      </c>
      <c r="AC575" t="s">
        <v>219</v>
      </c>
      <c r="AD575" s="12" t="s">
        <v>1297</v>
      </c>
      <c r="AE575" t="s">
        <v>227</v>
      </c>
      <c r="AF575" s="12" t="s">
        <v>1297</v>
      </c>
      <c r="AG575" t="s">
        <v>1703</v>
      </c>
      <c r="AH575" t="s">
        <v>228</v>
      </c>
      <c r="AI575" s="12" t="s">
        <v>1297</v>
      </c>
      <c r="AJ575" s="12" t="s">
        <v>1297</v>
      </c>
      <c r="AK575" s="12" t="s">
        <v>1297</v>
      </c>
      <c r="AL575" s="12" t="s">
        <v>1297</v>
      </c>
      <c r="AM575" s="12" t="s">
        <v>1297</v>
      </c>
      <c r="AN575" t="s">
        <v>219</v>
      </c>
      <c r="AO575" t="s">
        <v>219</v>
      </c>
      <c r="AP575" t="s">
        <v>229</v>
      </c>
      <c r="AQ575" t="s">
        <v>230</v>
      </c>
      <c r="AR575" t="s">
        <v>273</v>
      </c>
      <c r="AS575" t="s">
        <v>327</v>
      </c>
      <c r="AT575" t="s">
        <v>220</v>
      </c>
      <c r="AU575" t="s">
        <v>233</v>
      </c>
      <c r="AV575" t="s">
        <v>2261</v>
      </c>
      <c r="AW575" t="s">
        <v>219</v>
      </c>
      <c r="AX575" t="s">
        <v>1703</v>
      </c>
      <c r="AY575" t="s">
        <v>219</v>
      </c>
      <c r="AZ575" t="s">
        <v>219</v>
      </c>
      <c r="BA575" t="s">
        <v>219</v>
      </c>
      <c r="BB575" t="s">
        <v>219</v>
      </c>
      <c r="BC575" t="s">
        <v>234</v>
      </c>
      <c r="BD575" s="12" t="s">
        <v>1297</v>
      </c>
      <c r="BE575" t="s">
        <v>304</v>
      </c>
      <c r="BF575" t="s">
        <v>1297</v>
      </c>
      <c r="BG575" t="s">
        <v>1297</v>
      </c>
      <c r="BH575" t="s">
        <v>344</v>
      </c>
      <c r="BI575" t="s">
        <v>345</v>
      </c>
      <c r="BJ575" t="s">
        <v>329</v>
      </c>
      <c r="BK575" t="s">
        <v>1297</v>
      </c>
      <c r="BL575" t="s">
        <v>229</v>
      </c>
      <c r="BM575" t="s">
        <v>219</v>
      </c>
      <c r="BN575" t="s">
        <v>347</v>
      </c>
      <c r="BO575" t="s">
        <v>219</v>
      </c>
      <c r="BP575" t="s">
        <v>219</v>
      </c>
      <c r="BQ575" t="s">
        <v>1297</v>
      </c>
      <c r="BR575" t="s">
        <v>279</v>
      </c>
      <c r="BS575" t="s">
        <v>1703</v>
      </c>
      <c r="BT575" t="s">
        <v>1703</v>
      </c>
      <c r="BU575" t="s">
        <v>219</v>
      </c>
      <c r="BV575" t="s">
        <v>241</v>
      </c>
      <c r="BW575" t="s">
        <v>220</v>
      </c>
      <c r="BX575" t="s">
        <v>219</v>
      </c>
      <c r="BY575">
        <v>801132283618</v>
      </c>
      <c r="BZ575" t="s">
        <v>242</v>
      </c>
      <c r="CA575" t="s">
        <v>1703</v>
      </c>
      <c r="CB575" s="14">
        <v>45179.246162766198</v>
      </c>
      <c r="CC575" t="s">
        <v>1703</v>
      </c>
      <c r="CD575" t="s">
        <v>1703</v>
      </c>
      <c r="CE575">
        <f>IFERROR(VLOOKUP(Table2[[#This Row],[Overall Rep Satisfaction]],$CS$2:$CV$21,2,FALSE),"")</f>
        <v>1</v>
      </c>
      <c r="CF575">
        <f>IFERROR(VLOOKUP(Table2[[#This Row],[Overall Rep Satisfaction]],$CS$2:$CV$21,3,FALSE),"")</f>
        <v>0</v>
      </c>
      <c r="CG575">
        <f>IFERROR(VLOOKUP(Table2[[#This Row],[Overall Rep Satisfaction]],$CS$2:$CV$21,4,FALSE),"")</f>
        <v>0</v>
      </c>
      <c r="CH575">
        <f>IFERROR(SUM(Table2[[#This Row],[Promoter]:[Detractor]],),"")</f>
        <v>1</v>
      </c>
      <c r="CI575" t="str">
        <f>TEXT(MONTH(Table2[[#This Row],[Survey Date]]),"##")&amp;" - "&amp;TEXT(Table2[[#This Row],[Survey Date]],"MMMM")</f>
        <v>9 - September</v>
      </c>
      <c r="CJ575" t="str">
        <f>TEXT(Table2[[#This Row],[Survey Date]],"DD-MMMM")</f>
        <v>09-September</v>
      </c>
      <c r="CK575" t="str">
        <f>"WK "&amp;WEEKNUM(Table2[[#This Row],[Survey Date]],1)</f>
        <v>WK 36</v>
      </c>
      <c r="CL575" t="str">
        <f>VLOOKUP(Table2[[#This Row],[ATTUID]],Roster!C:F,4,FALSE)</f>
        <v>Super 3</v>
      </c>
      <c r="CM575" t="str">
        <f>VLOOKUP(Table2[[#This Row],[ATTUID]],Roster!C:J,8,FALSE)</f>
        <v>agent 78</v>
      </c>
      <c r="CN575" t="str">
        <f>VLOOKUP(Table2[[#This Row],[ATTUID]],Roster!C:X,22,FALSE)</f>
        <v>Wave 27</v>
      </c>
      <c r="CO575">
        <f>IF(Table2[[#This Row],[Request Resolved]]="Yes",1,0)</f>
        <v>1</v>
      </c>
      <c r="CP575">
        <f>IF(Table2[[#This Row],[Request Resolved]]="No",1,0)</f>
        <v>0</v>
      </c>
    </row>
    <row r="576" spans="1:94" x14ac:dyDescent="0.25">
      <c r="A576" s="35">
        <v>281206</v>
      </c>
      <c r="B576" s="12" t="s">
        <v>1297</v>
      </c>
      <c r="C576" s="12" t="s">
        <v>1297</v>
      </c>
      <c r="D576" s="12" t="s">
        <v>1297</v>
      </c>
      <c r="E576" t="s">
        <v>1236</v>
      </c>
      <c r="F576" t="s">
        <v>1405</v>
      </c>
      <c r="G576" s="35">
        <v>504215</v>
      </c>
      <c r="H576" t="s">
        <v>219</v>
      </c>
      <c r="I576" s="35">
        <v>114464</v>
      </c>
      <c r="J576" t="s">
        <v>219</v>
      </c>
      <c r="K576" s="14">
        <v>45178.4194444444</v>
      </c>
      <c r="L576" s="14">
        <v>45177.489583333299</v>
      </c>
      <c r="M576" s="15" t="s">
        <v>220</v>
      </c>
      <c r="N576" s="15" t="s">
        <v>220</v>
      </c>
      <c r="O576" s="15" t="s">
        <v>220</v>
      </c>
      <c r="P576" s="15" t="s">
        <v>223</v>
      </c>
      <c r="Q576" s="15" t="s">
        <v>219</v>
      </c>
      <c r="R576" s="15" t="s">
        <v>219</v>
      </c>
      <c r="S576" s="15" t="s">
        <v>223</v>
      </c>
      <c r="T576" s="15" t="s">
        <v>221</v>
      </c>
      <c r="U576" s="15" t="s">
        <v>219</v>
      </c>
      <c r="V576" t="s">
        <v>265</v>
      </c>
      <c r="W576" t="s">
        <v>225</v>
      </c>
      <c r="X576" t="s">
        <v>265</v>
      </c>
      <c r="Y576" t="s">
        <v>225</v>
      </c>
      <c r="Z576" t="s">
        <v>226</v>
      </c>
      <c r="AA576" t="s">
        <v>219</v>
      </c>
      <c r="AB576" t="s">
        <v>226</v>
      </c>
      <c r="AC576" t="s">
        <v>219</v>
      </c>
      <c r="AD576" s="12" t="s">
        <v>1297</v>
      </c>
      <c r="AE576" t="s">
        <v>227</v>
      </c>
      <c r="AF576" s="12" t="s">
        <v>1297</v>
      </c>
      <c r="AG576" t="s">
        <v>1703</v>
      </c>
      <c r="AH576" t="s">
        <v>228</v>
      </c>
      <c r="AI576" s="12" t="s">
        <v>1297</v>
      </c>
      <c r="AJ576" s="12" t="s">
        <v>1297</v>
      </c>
      <c r="AK576" s="12" t="s">
        <v>1297</v>
      </c>
      <c r="AL576" s="12" t="s">
        <v>1297</v>
      </c>
      <c r="AM576" s="12" t="s">
        <v>1297</v>
      </c>
      <c r="AN576" t="s">
        <v>219</v>
      </c>
      <c r="AO576" t="s">
        <v>219</v>
      </c>
      <c r="AP576" t="s">
        <v>229</v>
      </c>
      <c r="AQ576" t="s">
        <v>230</v>
      </c>
      <c r="AR576" t="s">
        <v>247</v>
      </c>
      <c r="AS576" t="s">
        <v>298</v>
      </c>
      <c r="AT576" t="s">
        <v>220</v>
      </c>
      <c r="AU576" t="s">
        <v>233</v>
      </c>
      <c r="AV576" t="s">
        <v>2262</v>
      </c>
      <c r="AW576" t="s">
        <v>219</v>
      </c>
      <c r="AX576" t="s">
        <v>1703</v>
      </c>
      <c r="AY576" t="s">
        <v>219</v>
      </c>
      <c r="AZ576" t="s">
        <v>219</v>
      </c>
      <c r="BA576" t="s">
        <v>219</v>
      </c>
      <c r="BB576" t="s">
        <v>219</v>
      </c>
      <c r="BC576" t="s">
        <v>234</v>
      </c>
      <c r="BD576" s="12" t="s">
        <v>1297</v>
      </c>
      <c r="BE576" t="s">
        <v>304</v>
      </c>
      <c r="BF576" t="s">
        <v>1297</v>
      </c>
      <c r="BG576" t="s">
        <v>1297</v>
      </c>
      <c r="BH576" t="s">
        <v>260</v>
      </c>
      <c r="BI576" t="s">
        <v>268</v>
      </c>
      <c r="BJ576" t="s">
        <v>307</v>
      </c>
      <c r="BK576" t="s">
        <v>1297</v>
      </c>
      <c r="BL576" t="s">
        <v>229</v>
      </c>
      <c r="BM576" t="s">
        <v>219</v>
      </c>
      <c r="BN576" t="s">
        <v>270</v>
      </c>
      <c r="BO576" t="s">
        <v>219</v>
      </c>
      <c r="BP576" t="s">
        <v>219</v>
      </c>
      <c r="BQ576" t="s">
        <v>1297</v>
      </c>
      <c r="BR576" t="s">
        <v>279</v>
      </c>
      <c r="BS576" t="s">
        <v>1703</v>
      </c>
      <c r="BT576" t="s">
        <v>1703</v>
      </c>
      <c r="BU576" t="s">
        <v>219</v>
      </c>
      <c r="BV576" t="s">
        <v>241</v>
      </c>
      <c r="BW576" t="s">
        <v>220</v>
      </c>
      <c r="BX576" t="s">
        <v>219</v>
      </c>
      <c r="BY576">
        <v>800229131975</v>
      </c>
      <c r="BZ576" t="s">
        <v>242</v>
      </c>
      <c r="CA576" t="s">
        <v>1703</v>
      </c>
      <c r="CB576" s="14">
        <v>45180.248749687496</v>
      </c>
      <c r="CC576" t="s">
        <v>1703</v>
      </c>
      <c r="CD576" t="s">
        <v>1703</v>
      </c>
      <c r="CE576">
        <f>IFERROR(VLOOKUP(Table2[[#This Row],[Overall Rep Satisfaction]],$CS$2:$CV$21,2,FALSE),"")</f>
        <v>1</v>
      </c>
      <c r="CF576">
        <f>IFERROR(VLOOKUP(Table2[[#This Row],[Overall Rep Satisfaction]],$CS$2:$CV$21,3,FALSE),"")</f>
        <v>0</v>
      </c>
      <c r="CG576">
        <f>IFERROR(VLOOKUP(Table2[[#This Row],[Overall Rep Satisfaction]],$CS$2:$CV$21,4,FALSE),"")</f>
        <v>0</v>
      </c>
      <c r="CH576">
        <f>IFERROR(SUM(Table2[[#This Row],[Promoter]:[Detractor]],),"")</f>
        <v>1</v>
      </c>
      <c r="CI576" t="str">
        <f>TEXT(MONTH(Table2[[#This Row],[Survey Date]]),"##")&amp;" - "&amp;TEXT(Table2[[#This Row],[Survey Date]],"MMMM")</f>
        <v>9 - September</v>
      </c>
      <c r="CJ576" t="str">
        <f>TEXT(Table2[[#This Row],[Survey Date]],"DD-MMMM")</f>
        <v>09-September</v>
      </c>
      <c r="CK576" t="str">
        <f>"WK "&amp;WEEKNUM(Table2[[#This Row],[Survey Date]],1)</f>
        <v>WK 36</v>
      </c>
      <c r="CL576" t="str">
        <f>VLOOKUP(Table2[[#This Row],[ATTUID]],Roster!C:F,4,FALSE)</f>
        <v>Super 5</v>
      </c>
      <c r="CM576" t="str">
        <f>VLOOKUP(Table2[[#This Row],[ATTUID]],Roster!C:J,8,FALSE)</f>
        <v>agent 108</v>
      </c>
      <c r="CN576" t="str">
        <f>VLOOKUP(Table2[[#This Row],[ATTUID]],Roster!C:X,22,FALSE)</f>
        <v>Wave 3</v>
      </c>
      <c r="CO576">
        <f>IF(Table2[[#This Row],[Request Resolved]]="Yes",1,0)</f>
        <v>1</v>
      </c>
      <c r="CP576">
        <f>IF(Table2[[#This Row],[Request Resolved]]="No",1,0)</f>
        <v>0</v>
      </c>
    </row>
    <row r="577" spans="1:94" x14ac:dyDescent="0.25">
      <c r="A577" s="35">
        <v>795206</v>
      </c>
      <c r="B577" s="12" t="s">
        <v>1297</v>
      </c>
      <c r="C577" s="12" t="s">
        <v>1297</v>
      </c>
      <c r="D577" s="12" t="s">
        <v>1297</v>
      </c>
      <c r="E577" t="s">
        <v>1193</v>
      </c>
      <c r="F577" t="s">
        <v>1358</v>
      </c>
      <c r="G577" s="35">
        <v>420863</v>
      </c>
      <c r="H577" t="s">
        <v>219</v>
      </c>
      <c r="I577" s="35">
        <v>974523</v>
      </c>
      <c r="J577" t="s">
        <v>219</v>
      </c>
      <c r="K577" s="14">
        <v>45178.420833333301</v>
      </c>
      <c r="L577" s="14">
        <v>45177.720833333296</v>
      </c>
      <c r="M577" s="15" t="s">
        <v>220</v>
      </c>
      <c r="N577" s="15" t="s">
        <v>220</v>
      </c>
      <c r="O577" s="15" t="s">
        <v>220</v>
      </c>
      <c r="P577" s="15" t="s">
        <v>223</v>
      </c>
      <c r="Q577" s="15" t="s">
        <v>325</v>
      </c>
      <c r="R577" s="15" t="s">
        <v>219</v>
      </c>
      <c r="S577" s="15" t="s">
        <v>223</v>
      </c>
      <c r="T577" s="15" t="s">
        <v>371</v>
      </c>
      <c r="U577" s="15" t="s">
        <v>219</v>
      </c>
      <c r="V577" t="s">
        <v>265</v>
      </c>
      <c r="W577" t="s">
        <v>225</v>
      </c>
      <c r="X577" t="s">
        <v>265</v>
      </c>
      <c r="Y577" t="s">
        <v>225</v>
      </c>
      <c r="Z577" t="s">
        <v>226</v>
      </c>
      <c r="AA577" t="s">
        <v>219</v>
      </c>
      <c r="AB577" t="s">
        <v>226</v>
      </c>
      <c r="AC577" t="s">
        <v>219</v>
      </c>
      <c r="AD577" s="12" t="s">
        <v>1297</v>
      </c>
      <c r="AE577" t="s">
        <v>227</v>
      </c>
      <c r="AF577" s="12" t="s">
        <v>1297</v>
      </c>
      <c r="AG577" t="s">
        <v>1703</v>
      </c>
      <c r="AH577" t="s">
        <v>228</v>
      </c>
      <c r="AI577" s="12" t="s">
        <v>1297</v>
      </c>
      <c r="AJ577" s="12" t="s">
        <v>1297</v>
      </c>
      <c r="AK577" s="12" t="s">
        <v>1297</v>
      </c>
      <c r="AL577" s="12" t="s">
        <v>1297</v>
      </c>
      <c r="AM577" s="12" t="s">
        <v>1297</v>
      </c>
      <c r="AN577" t="s">
        <v>219</v>
      </c>
      <c r="AO577" t="s">
        <v>219</v>
      </c>
      <c r="AP577" t="s">
        <v>229</v>
      </c>
      <c r="AQ577" t="s">
        <v>230</v>
      </c>
      <c r="AR577" t="s">
        <v>273</v>
      </c>
      <c r="AS577" t="s">
        <v>294</v>
      </c>
      <c r="AT577" t="s">
        <v>220</v>
      </c>
      <c r="AU577" t="s">
        <v>233</v>
      </c>
      <c r="AV577" t="s">
        <v>2263</v>
      </c>
      <c r="AW577" t="s">
        <v>2368</v>
      </c>
      <c r="AX577" t="s">
        <v>1703</v>
      </c>
      <c r="AY577" t="s">
        <v>219</v>
      </c>
      <c r="AZ577" t="s">
        <v>219</v>
      </c>
      <c r="BA577" t="s">
        <v>219</v>
      </c>
      <c r="BB577" t="s">
        <v>219</v>
      </c>
      <c r="BC577" t="s">
        <v>234</v>
      </c>
      <c r="BD577" s="12" t="s">
        <v>1297</v>
      </c>
      <c r="BE577" t="s">
        <v>267</v>
      </c>
      <c r="BF577" t="s">
        <v>1297</v>
      </c>
      <c r="BG577" t="s">
        <v>1297</v>
      </c>
      <c r="BH577" t="s">
        <v>300</v>
      </c>
      <c r="BI577" t="s">
        <v>471</v>
      </c>
      <c r="BJ577" t="s">
        <v>295</v>
      </c>
      <c r="BK577" t="s">
        <v>1297</v>
      </c>
      <c r="BL577" t="s">
        <v>229</v>
      </c>
      <c r="BM577" t="s">
        <v>219</v>
      </c>
      <c r="BN577" t="s">
        <v>472</v>
      </c>
      <c r="BO577" t="s">
        <v>219</v>
      </c>
      <c r="BP577" t="s">
        <v>219</v>
      </c>
      <c r="BQ577" t="s">
        <v>1297</v>
      </c>
      <c r="BR577" t="s">
        <v>279</v>
      </c>
      <c r="BS577" t="s">
        <v>1703</v>
      </c>
      <c r="BT577" t="s">
        <v>1703</v>
      </c>
      <c r="BU577" t="s">
        <v>219</v>
      </c>
      <c r="BV577" t="s">
        <v>241</v>
      </c>
      <c r="BW577" t="s">
        <v>220</v>
      </c>
      <c r="BX577" t="s">
        <v>219</v>
      </c>
      <c r="BY577">
        <v>801178590077</v>
      </c>
      <c r="BZ577" t="s">
        <v>242</v>
      </c>
      <c r="CA577" t="s">
        <v>1703</v>
      </c>
      <c r="CB577" s="14">
        <v>45179.246162766198</v>
      </c>
      <c r="CC577" t="s">
        <v>1703</v>
      </c>
      <c r="CD577" t="s">
        <v>1703</v>
      </c>
      <c r="CE577">
        <f>IFERROR(VLOOKUP(Table2[[#This Row],[Overall Rep Satisfaction]],$CS$2:$CV$21,2,FALSE),"")</f>
        <v>1</v>
      </c>
      <c r="CF577">
        <f>IFERROR(VLOOKUP(Table2[[#This Row],[Overall Rep Satisfaction]],$CS$2:$CV$21,3,FALSE),"")</f>
        <v>0</v>
      </c>
      <c r="CG577">
        <f>IFERROR(VLOOKUP(Table2[[#This Row],[Overall Rep Satisfaction]],$CS$2:$CV$21,4,FALSE),"")</f>
        <v>0</v>
      </c>
      <c r="CH577">
        <f>IFERROR(SUM(Table2[[#This Row],[Promoter]:[Detractor]],),"")</f>
        <v>1</v>
      </c>
      <c r="CI577" t="str">
        <f>TEXT(MONTH(Table2[[#This Row],[Survey Date]]),"##")&amp;" - "&amp;TEXT(Table2[[#This Row],[Survey Date]],"MMMM")</f>
        <v>9 - September</v>
      </c>
      <c r="CJ577" t="str">
        <f>TEXT(Table2[[#This Row],[Survey Date]],"DD-MMMM")</f>
        <v>09-September</v>
      </c>
      <c r="CK577" t="str">
        <f>"WK "&amp;WEEKNUM(Table2[[#This Row],[Survey Date]],1)</f>
        <v>WK 36</v>
      </c>
      <c r="CL577" t="str">
        <f>VLOOKUP(Table2[[#This Row],[ATTUID]],Roster!C:F,4,FALSE)</f>
        <v>Super 1</v>
      </c>
      <c r="CM577" t="str">
        <f>VLOOKUP(Table2[[#This Row],[ATTUID]],Roster!C:J,8,FALSE)</f>
        <v>agent 61</v>
      </c>
      <c r="CN577" t="str">
        <f>VLOOKUP(Table2[[#This Row],[ATTUID]],Roster!C:X,22,FALSE)</f>
        <v>Wave 25</v>
      </c>
      <c r="CO577">
        <f>IF(Table2[[#This Row],[Request Resolved]]="Yes",1,0)</f>
        <v>1</v>
      </c>
      <c r="CP577">
        <f>IF(Table2[[#This Row],[Request Resolved]]="No",1,0)</f>
        <v>0</v>
      </c>
    </row>
    <row r="578" spans="1:94" x14ac:dyDescent="0.25">
      <c r="A578" s="35">
        <v>199206</v>
      </c>
      <c r="B578" s="12" t="s">
        <v>1297</v>
      </c>
      <c r="C578" s="12" t="s">
        <v>1297</v>
      </c>
      <c r="D578" s="12" t="s">
        <v>1297</v>
      </c>
      <c r="E578" t="s">
        <v>1225</v>
      </c>
      <c r="F578" t="s">
        <v>1392</v>
      </c>
      <c r="G578" s="35">
        <v>346272</v>
      </c>
      <c r="H578" t="s">
        <v>219</v>
      </c>
      <c r="I578" s="35">
        <v>706464</v>
      </c>
      <c r="J578" t="s">
        <v>219</v>
      </c>
      <c r="K578" s="14">
        <v>45178.422916666699</v>
      </c>
      <c r="L578" s="14">
        <v>45177.434722222199</v>
      </c>
      <c r="M578" s="15" t="s">
        <v>220</v>
      </c>
      <c r="N578" s="15" t="s">
        <v>220</v>
      </c>
      <c r="O578" s="15" t="s">
        <v>220</v>
      </c>
      <c r="P578" s="15" t="s">
        <v>223</v>
      </c>
      <c r="Q578" s="15" t="s">
        <v>219</v>
      </c>
      <c r="R578" s="15" t="s">
        <v>219</v>
      </c>
      <c r="S578" s="15" t="s">
        <v>255</v>
      </c>
      <c r="T578" s="15" t="s">
        <v>221</v>
      </c>
      <c r="U578" s="15" t="s">
        <v>219</v>
      </c>
      <c r="V578" t="s">
        <v>265</v>
      </c>
      <c r="W578" t="s">
        <v>257</v>
      </c>
      <c r="X578" t="s">
        <v>265</v>
      </c>
      <c r="Y578" t="s">
        <v>257</v>
      </c>
      <c r="Z578" t="s">
        <v>226</v>
      </c>
      <c r="AA578" t="s">
        <v>219</v>
      </c>
      <c r="AB578" t="s">
        <v>226</v>
      </c>
      <c r="AC578" t="s">
        <v>219</v>
      </c>
      <c r="AD578" s="12" t="s">
        <v>1297</v>
      </c>
      <c r="AE578" t="s">
        <v>227</v>
      </c>
      <c r="AF578" s="12" t="s">
        <v>1297</v>
      </c>
      <c r="AG578" t="s">
        <v>1703</v>
      </c>
      <c r="AH578" t="s">
        <v>228</v>
      </c>
      <c r="AI578" s="12" t="s">
        <v>1297</v>
      </c>
      <c r="AJ578" s="12" t="s">
        <v>1297</v>
      </c>
      <c r="AK578" s="12" t="s">
        <v>1297</v>
      </c>
      <c r="AL578" s="12" t="s">
        <v>1297</v>
      </c>
      <c r="AM578" s="12" t="s">
        <v>1297</v>
      </c>
      <c r="AN578" t="s">
        <v>219</v>
      </c>
      <c r="AO578" t="s">
        <v>219</v>
      </c>
      <c r="AP578" t="s">
        <v>229</v>
      </c>
      <c r="AQ578" t="s">
        <v>230</v>
      </c>
      <c r="AR578" t="s">
        <v>247</v>
      </c>
      <c r="AS578" t="s">
        <v>298</v>
      </c>
      <c r="AT578" t="s">
        <v>220</v>
      </c>
      <c r="AU578" t="s">
        <v>233</v>
      </c>
      <c r="AV578" t="s">
        <v>2264</v>
      </c>
      <c r="AW578" t="s">
        <v>219</v>
      </c>
      <c r="AX578" t="s">
        <v>1703</v>
      </c>
      <c r="AY578" t="s">
        <v>219</v>
      </c>
      <c r="AZ578" t="s">
        <v>219</v>
      </c>
      <c r="BA578" t="s">
        <v>219</v>
      </c>
      <c r="BB578" t="s">
        <v>219</v>
      </c>
      <c r="BC578" t="s">
        <v>234</v>
      </c>
      <c r="BD578" s="12" t="s">
        <v>1297</v>
      </c>
      <c r="BE578" t="s">
        <v>267</v>
      </c>
      <c r="BF578" t="s">
        <v>1297</v>
      </c>
      <c r="BG578" t="s">
        <v>1297</v>
      </c>
      <c r="BH578" t="s">
        <v>260</v>
      </c>
      <c r="BI578" t="s">
        <v>268</v>
      </c>
      <c r="BJ578" t="s">
        <v>307</v>
      </c>
      <c r="BK578" t="s">
        <v>1297</v>
      </c>
      <c r="BL578" t="s">
        <v>229</v>
      </c>
      <c r="BM578" t="s">
        <v>219</v>
      </c>
      <c r="BN578" t="s">
        <v>270</v>
      </c>
      <c r="BO578" t="s">
        <v>219</v>
      </c>
      <c r="BP578" t="s">
        <v>219</v>
      </c>
      <c r="BQ578" t="s">
        <v>1297</v>
      </c>
      <c r="BR578" t="s">
        <v>279</v>
      </c>
      <c r="BS578" t="s">
        <v>1703</v>
      </c>
      <c r="BT578" t="s">
        <v>1703</v>
      </c>
      <c r="BU578" t="s">
        <v>219</v>
      </c>
      <c r="BV578" t="s">
        <v>241</v>
      </c>
      <c r="BW578" t="s">
        <v>220</v>
      </c>
      <c r="BX578" t="s">
        <v>219</v>
      </c>
      <c r="BY578">
        <v>800756196411</v>
      </c>
      <c r="BZ578" t="s">
        <v>242</v>
      </c>
      <c r="CA578" t="s">
        <v>1703</v>
      </c>
      <c r="CB578" s="14">
        <v>45180.248749687496</v>
      </c>
      <c r="CC578" t="s">
        <v>1703</v>
      </c>
      <c r="CD578" t="s">
        <v>1703</v>
      </c>
      <c r="CE578">
        <f>IFERROR(VLOOKUP(Table2[[#This Row],[Overall Rep Satisfaction]],$CS$2:$CV$21,2,FALSE),"")</f>
        <v>0</v>
      </c>
      <c r="CF578">
        <f>IFERROR(VLOOKUP(Table2[[#This Row],[Overall Rep Satisfaction]],$CS$2:$CV$21,3,FALSE),"")</f>
        <v>1</v>
      </c>
      <c r="CG578">
        <f>IFERROR(VLOOKUP(Table2[[#This Row],[Overall Rep Satisfaction]],$CS$2:$CV$21,4,FALSE),"")</f>
        <v>0</v>
      </c>
      <c r="CH578">
        <f>IFERROR(SUM(Table2[[#This Row],[Promoter]:[Detractor]],),"")</f>
        <v>1</v>
      </c>
      <c r="CI578" t="str">
        <f>TEXT(MONTH(Table2[[#This Row],[Survey Date]]),"##")&amp;" - "&amp;TEXT(Table2[[#This Row],[Survey Date]],"MMMM")</f>
        <v>9 - September</v>
      </c>
      <c r="CJ578" t="str">
        <f>TEXT(Table2[[#This Row],[Survey Date]],"DD-MMMM")</f>
        <v>09-September</v>
      </c>
      <c r="CK578" t="str">
        <f>"WK "&amp;WEEKNUM(Table2[[#This Row],[Survey Date]],1)</f>
        <v>WK 36</v>
      </c>
      <c r="CL578" t="str">
        <f>VLOOKUP(Table2[[#This Row],[ATTUID]],Roster!C:F,4,FALSE)</f>
        <v>Super 7</v>
      </c>
      <c r="CM578" t="str">
        <f>VLOOKUP(Table2[[#This Row],[ATTUID]],Roster!C:J,8,FALSE)</f>
        <v>agent 95</v>
      </c>
      <c r="CN578" t="str">
        <f>VLOOKUP(Table2[[#This Row],[ATTUID]],Roster!C:X,22,FALSE)</f>
        <v>Wave 28</v>
      </c>
      <c r="CO578">
        <f>IF(Table2[[#This Row],[Request Resolved]]="Yes",1,0)</f>
        <v>1</v>
      </c>
      <c r="CP578">
        <f>IF(Table2[[#This Row],[Request Resolved]]="No",1,0)</f>
        <v>0</v>
      </c>
    </row>
    <row r="579" spans="1:94" x14ac:dyDescent="0.25">
      <c r="A579" s="35">
        <v>802206</v>
      </c>
      <c r="B579" s="12" t="s">
        <v>1297</v>
      </c>
      <c r="C579" s="12" t="s">
        <v>1297</v>
      </c>
      <c r="D579" s="12" t="s">
        <v>1297</v>
      </c>
      <c r="E579" t="s">
        <v>1145</v>
      </c>
      <c r="F579" t="s">
        <v>1310</v>
      </c>
      <c r="G579" s="35">
        <v>781718</v>
      </c>
      <c r="H579" t="s">
        <v>219</v>
      </c>
      <c r="I579" s="35">
        <v>58512</v>
      </c>
      <c r="J579" t="s">
        <v>219</v>
      </c>
      <c r="K579" s="14">
        <v>45178.423611111102</v>
      </c>
      <c r="L579" s="14">
        <v>45177.640277777798</v>
      </c>
      <c r="M579" s="15" t="s">
        <v>220</v>
      </c>
      <c r="N579" s="15" t="s">
        <v>220</v>
      </c>
      <c r="O579" s="15" t="s">
        <v>220</v>
      </c>
      <c r="P579" s="15" t="s">
        <v>223</v>
      </c>
      <c r="Q579" s="15" t="s">
        <v>1019</v>
      </c>
      <c r="R579" s="15" t="s">
        <v>219</v>
      </c>
      <c r="S579" s="15" t="s">
        <v>223</v>
      </c>
      <c r="T579" s="15" t="s">
        <v>221</v>
      </c>
      <c r="U579" s="15" t="s">
        <v>219</v>
      </c>
      <c r="V579" t="s">
        <v>265</v>
      </c>
      <c r="W579" t="s">
        <v>225</v>
      </c>
      <c r="X579" t="s">
        <v>265</v>
      </c>
      <c r="Y579" t="s">
        <v>225</v>
      </c>
      <c r="Z579" t="s">
        <v>226</v>
      </c>
      <c r="AA579" t="s">
        <v>219</v>
      </c>
      <c r="AB579" t="s">
        <v>226</v>
      </c>
      <c r="AC579" t="s">
        <v>219</v>
      </c>
      <c r="AD579" s="12" t="s">
        <v>1297</v>
      </c>
      <c r="AE579" t="s">
        <v>227</v>
      </c>
      <c r="AF579" s="12" t="s">
        <v>1297</v>
      </c>
      <c r="AG579" t="s">
        <v>1703</v>
      </c>
      <c r="AH579" t="s">
        <v>228</v>
      </c>
      <c r="AI579" s="12" t="s">
        <v>1297</v>
      </c>
      <c r="AJ579" s="12" t="s">
        <v>1297</v>
      </c>
      <c r="AK579" s="12" t="s">
        <v>1297</v>
      </c>
      <c r="AL579" s="12" t="s">
        <v>1297</v>
      </c>
      <c r="AM579" s="12" t="s">
        <v>1297</v>
      </c>
      <c r="AN579" t="s">
        <v>219</v>
      </c>
      <c r="AO579" t="s">
        <v>219</v>
      </c>
      <c r="AP579" t="s">
        <v>229</v>
      </c>
      <c r="AQ579" t="s">
        <v>230</v>
      </c>
      <c r="AR579" t="s">
        <v>247</v>
      </c>
      <c r="AS579" t="s">
        <v>383</v>
      </c>
      <c r="AT579" t="s">
        <v>229</v>
      </c>
      <c r="AU579" t="s">
        <v>233</v>
      </c>
      <c r="AV579" t="s">
        <v>2135</v>
      </c>
      <c r="AW579" t="s">
        <v>219</v>
      </c>
      <c r="AX579" t="s">
        <v>1703</v>
      </c>
      <c r="AY579" t="s">
        <v>219</v>
      </c>
      <c r="AZ579" t="s">
        <v>219</v>
      </c>
      <c r="BA579" t="s">
        <v>219</v>
      </c>
      <c r="BB579" t="s">
        <v>219</v>
      </c>
      <c r="BC579" t="s">
        <v>234</v>
      </c>
      <c r="BD579" s="12" t="s">
        <v>1297</v>
      </c>
      <c r="BE579" t="s">
        <v>304</v>
      </c>
      <c r="BF579" t="s">
        <v>1297</v>
      </c>
      <c r="BG579" t="s">
        <v>1297</v>
      </c>
      <c r="BH579" t="s">
        <v>236</v>
      </c>
      <c r="BI579" t="s">
        <v>386</v>
      </c>
      <c r="BJ579" t="s">
        <v>269</v>
      </c>
      <c r="BK579" t="s">
        <v>1297</v>
      </c>
      <c r="BL579" t="s">
        <v>229</v>
      </c>
      <c r="BM579" t="s">
        <v>219</v>
      </c>
      <c r="BN579" t="s">
        <v>252</v>
      </c>
      <c r="BO579" t="s">
        <v>219</v>
      </c>
      <c r="BP579" t="s">
        <v>219</v>
      </c>
      <c r="BQ579" t="s">
        <v>1297</v>
      </c>
      <c r="BR579" t="s">
        <v>240</v>
      </c>
      <c r="BS579" t="s">
        <v>1703</v>
      </c>
      <c r="BT579" t="s">
        <v>1703</v>
      </c>
      <c r="BU579" t="s">
        <v>219</v>
      </c>
      <c r="BV579" t="s">
        <v>241</v>
      </c>
      <c r="BW579" t="s">
        <v>220</v>
      </c>
      <c r="BX579" t="s">
        <v>219</v>
      </c>
      <c r="BY579">
        <v>790497975285</v>
      </c>
      <c r="BZ579" t="s">
        <v>242</v>
      </c>
      <c r="CA579" t="s">
        <v>1703</v>
      </c>
      <c r="CB579" s="14">
        <v>45179.246162766198</v>
      </c>
      <c r="CC579" t="s">
        <v>1703</v>
      </c>
      <c r="CD579" t="s">
        <v>1703</v>
      </c>
      <c r="CE579">
        <f>IFERROR(VLOOKUP(Table2[[#This Row],[Overall Rep Satisfaction]],$CS$2:$CV$21,2,FALSE),"")</f>
        <v>1</v>
      </c>
      <c r="CF579">
        <f>IFERROR(VLOOKUP(Table2[[#This Row],[Overall Rep Satisfaction]],$CS$2:$CV$21,3,FALSE),"")</f>
        <v>0</v>
      </c>
      <c r="CG579">
        <f>IFERROR(VLOOKUP(Table2[[#This Row],[Overall Rep Satisfaction]],$CS$2:$CV$21,4,FALSE),"")</f>
        <v>0</v>
      </c>
      <c r="CH579">
        <f>IFERROR(SUM(Table2[[#This Row],[Promoter]:[Detractor]],),"")</f>
        <v>1</v>
      </c>
      <c r="CI579" t="str">
        <f>TEXT(MONTH(Table2[[#This Row],[Survey Date]]),"##")&amp;" - "&amp;TEXT(Table2[[#This Row],[Survey Date]],"MMMM")</f>
        <v>9 - September</v>
      </c>
      <c r="CJ579" t="str">
        <f>TEXT(Table2[[#This Row],[Survey Date]],"DD-MMMM")</f>
        <v>09-September</v>
      </c>
      <c r="CK579" t="str">
        <f>"WK "&amp;WEEKNUM(Table2[[#This Row],[Survey Date]],1)</f>
        <v>WK 36</v>
      </c>
      <c r="CL579" t="str">
        <f>VLOOKUP(Table2[[#This Row],[ATTUID]],Roster!C:F,4,FALSE)</f>
        <v>Super 9</v>
      </c>
      <c r="CM579" t="str">
        <f>VLOOKUP(Table2[[#This Row],[ATTUID]],Roster!C:J,8,FALSE)</f>
        <v>agent 13</v>
      </c>
      <c r="CN579" t="str">
        <f>VLOOKUP(Table2[[#This Row],[ATTUID]],Roster!C:X,22,FALSE)</f>
        <v>Wave 12 B</v>
      </c>
      <c r="CO579">
        <f>IF(Table2[[#This Row],[Request Resolved]]="Yes",1,0)</f>
        <v>1</v>
      </c>
      <c r="CP579">
        <f>IF(Table2[[#This Row],[Request Resolved]]="No",1,0)</f>
        <v>0</v>
      </c>
    </row>
    <row r="580" spans="1:94" ht="30" x14ac:dyDescent="0.25">
      <c r="A580" s="35">
        <v>797206</v>
      </c>
      <c r="B580" s="12" t="s">
        <v>1297</v>
      </c>
      <c r="C580" s="12" t="s">
        <v>1297</v>
      </c>
      <c r="D580" s="12" t="s">
        <v>1297</v>
      </c>
      <c r="E580" t="s">
        <v>1263</v>
      </c>
      <c r="F580" t="s">
        <v>1434</v>
      </c>
      <c r="G580" s="35">
        <v>440681</v>
      </c>
      <c r="H580" t="s">
        <v>219</v>
      </c>
      <c r="I580" s="35">
        <v>382418</v>
      </c>
      <c r="J580" t="s">
        <v>219</v>
      </c>
      <c r="K580" s="14">
        <v>45178.4375</v>
      </c>
      <c r="L580" s="14">
        <v>45177.646527777797</v>
      </c>
      <c r="M580" s="15" t="s">
        <v>220</v>
      </c>
      <c r="N580" s="15" t="s">
        <v>229</v>
      </c>
      <c r="O580" s="15" t="s">
        <v>220</v>
      </c>
      <c r="P580" s="15" t="s">
        <v>221</v>
      </c>
      <c r="Q580" s="15" t="s">
        <v>1020</v>
      </c>
      <c r="R580" s="15" t="s">
        <v>229</v>
      </c>
      <c r="S580" s="15" t="s">
        <v>221</v>
      </c>
      <c r="T580" s="15" t="s">
        <v>316</v>
      </c>
      <c r="U580" s="15" t="s">
        <v>219</v>
      </c>
      <c r="V580" t="s">
        <v>224</v>
      </c>
      <c r="W580" t="s">
        <v>254</v>
      </c>
      <c r="X580" t="s">
        <v>224</v>
      </c>
      <c r="Y580" t="s">
        <v>254</v>
      </c>
      <c r="Z580" t="s">
        <v>317</v>
      </c>
      <c r="AA580" t="s">
        <v>219</v>
      </c>
      <c r="AB580" t="s">
        <v>317</v>
      </c>
      <c r="AC580" t="s">
        <v>219</v>
      </c>
      <c r="AD580" s="12" t="s">
        <v>1297</v>
      </c>
      <c r="AE580" t="s">
        <v>227</v>
      </c>
      <c r="AF580" s="12" t="s">
        <v>1297</v>
      </c>
      <c r="AG580" t="s">
        <v>1703</v>
      </c>
      <c r="AH580" t="s">
        <v>228</v>
      </c>
      <c r="AI580" s="12" t="s">
        <v>1297</v>
      </c>
      <c r="AJ580" s="12" t="s">
        <v>1297</v>
      </c>
      <c r="AK580" s="12" t="s">
        <v>1297</v>
      </c>
      <c r="AL580" s="12" t="s">
        <v>1297</v>
      </c>
      <c r="AM580" s="12" t="s">
        <v>1297</v>
      </c>
      <c r="AN580" t="s">
        <v>219</v>
      </c>
      <c r="AO580" t="s">
        <v>219</v>
      </c>
      <c r="AP580" t="s">
        <v>229</v>
      </c>
      <c r="AQ580" t="s">
        <v>230</v>
      </c>
      <c r="AR580" t="s">
        <v>247</v>
      </c>
      <c r="AS580" t="s">
        <v>499</v>
      </c>
      <c r="AT580" t="s">
        <v>220</v>
      </c>
      <c r="AU580" t="s">
        <v>233</v>
      </c>
      <c r="AV580" t="s">
        <v>2265</v>
      </c>
      <c r="AW580" t="s">
        <v>219</v>
      </c>
      <c r="AX580" t="s">
        <v>1703</v>
      </c>
      <c r="AY580" t="s">
        <v>219</v>
      </c>
      <c r="AZ580" t="s">
        <v>479</v>
      </c>
      <c r="BA580" t="s">
        <v>1021</v>
      </c>
      <c r="BB580" t="s">
        <v>286</v>
      </c>
      <c r="BC580" t="s">
        <v>234</v>
      </c>
      <c r="BD580" s="12" t="s">
        <v>1297</v>
      </c>
      <c r="BE580" t="s">
        <v>235</v>
      </c>
      <c r="BF580" t="s">
        <v>1297</v>
      </c>
      <c r="BG580" t="s">
        <v>1297</v>
      </c>
      <c r="BH580" t="s">
        <v>300</v>
      </c>
      <c r="BI580" t="s">
        <v>301</v>
      </c>
      <c r="BJ580" t="s">
        <v>346</v>
      </c>
      <c r="BK580" t="s">
        <v>1297</v>
      </c>
      <c r="BL580" t="s">
        <v>229</v>
      </c>
      <c r="BM580" t="s">
        <v>219</v>
      </c>
      <c r="BN580" t="s">
        <v>350</v>
      </c>
      <c r="BO580" t="s">
        <v>219</v>
      </c>
      <c r="BP580" t="s">
        <v>219</v>
      </c>
      <c r="BQ580" t="s">
        <v>1297</v>
      </c>
      <c r="BR580" t="s">
        <v>253</v>
      </c>
      <c r="BS580" t="s">
        <v>1703</v>
      </c>
      <c r="BT580" t="s">
        <v>1703</v>
      </c>
      <c r="BU580" t="s">
        <v>219</v>
      </c>
      <c r="BV580" t="s">
        <v>241</v>
      </c>
      <c r="BW580" t="s">
        <v>220</v>
      </c>
      <c r="BX580" t="s">
        <v>219</v>
      </c>
      <c r="BY580">
        <v>790295690967</v>
      </c>
      <c r="BZ580" t="s">
        <v>242</v>
      </c>
      <c r="CA580" t="s">
        <v>1703</v>
      </c>
      <c r="CB580" s="14">
        <v>45179.246162766198</v>
      </c>
      <c r="CC580" t="s">
        <v>1703</v>
      </c>
      <c r="CD580" t="s">
        <v>1703</v>
      </c>
      <c r="CE580">
        <f>IFERROR(VLOOKUP(Table2[[#This Row],[Overall Rep Satisfaction]],$CS$2:$CV$21,2,FALSE),"")</f>
        <v>0</v>
      </c>
      <c r="CF580">
        <f>IFERROR(VLOOKUP(Table2[[#This Row],[Overall Rep Satisfaction]],$CS$2:$CV$21,3,FALSE),"")</f>
        <v>0</v>
      </c>
      <c r="CG580">
        <f>IFERROR(VLOOKUP(Table2[[#This Row],[Overall Rep Satisfaction]],$CS$2:$CV$21,4,FALSE),"")</f>
        <v>1</v>
      </c>
      <c r="CH580">
        <f>IFERROR(SUM(Table2[[#This Row],[Promoter]:[Detractor]],),"")</f>
        <v>1</v>
      </c>
      <c r="CI580" t="str">
        <f>TEXT(MONTH(Table2[[#This Row],[Survey Date]]),"##")&amp;" - "&amp;TEXT(Table2[[#This Row],[Survey Date]],"MMMM")</f>
        <v>9 - September</v>
      </c>
      <c r="CJ580" t="str">
        <f>TEXT(Table2[[#This Row],[Survey Date]],"DD-MMMM")</f>
        <v>09-September</v>
      </c>
      <c r="CK580" t="str">
        <f>"WK "&amp;WEEKNUM(Table2[[#This Row],[Survey Date]],1)</f>
        <v>WK 36</v>
      </c>
      <c r="CL580" t="str">
        <f>VLOOKUP(Table2[[#This Row],[ATTUID]],Roster!C:F,4,FALSE)</f>
        <v>Super 7</v>
      </c>
      <c r="CM580" t="str">
        <f>VLOOKUP(Table2[[#This Row],[ATTUID]],Roster!C:J,8,FALSE)</f>
        <v>agent 137</v>
      </c>
      <c r="CN580" t="str">
        <f>VLOOKUP(Table2[[#This Row],[ATTUID]],Roster!C:X,22,FALSE)</f>
        <v>Wave 31</v>
      </c>
      <c r="CO580">
        <f>IF(Table2[[#This Row],[Request Resolved]]="Yes",1,0)</f>
        <v>0</v>
      </c>
      <c r="CP580">
        <f>IF(Table2[[#This Row],[Request Resolved]]="No",1,0)</f>
        <v>1</v>
      </c>
    </row>
    <row r="581" spans="1:94" x14ac:dyDescent="0.25">
      <c r="A581" s="35">
        <v>791206</v>
      </c>
      <c r="B581" s="12" t="s">
        <v>1297</v>
      </c>
      <c r="C581" s="12" t="s">
        <v>1297</v>
      </c>
      <c r="D581" s="12" t="s">
        <v>1297</v>
      </c>
      <c r="E581" t="s">
        <v>1145</v>
      </c>
      <c r="F581" t="s">
        <v>1310</v>
      </c>
      <c r="G581" s="35">
        <v>72681</v>
      </c>
      <c r="H581" t="s">
        <v>219</v>
      </c>
      <c r="I581" s="35">
        <v>268418</v>
      </c>
      <c r="J581" t="s">
        <v>219</v>
      </c>
      <c r="K581" s="14">
        <v>45178.441666666702</v>
      </c>
      <c r="L581" s="14">
        <v>45177.592361111099</v>
      </c>
      <c r="M581" s="15" t="s">
        <v>220</v>
      </c>
      <c r="N581" s="15" t="s">
        <v>220</v>
      </c>
      <c r="O581" s="15" t="s">
        <v>220</v>
      </c>
      <c r="P581" s="15" t="s">
        <v>291</v>
      </c>
      <c r="Q581" s="15" t="s">
        <v>1022</v>
      </c>
      <c r="R581" s="15" t="s">
        <v>219</v>
      </c>
      <c r="S581" s="15" t="s">
        <v>223</v>
      </c>
      <c r="T581" s="15" t="s">
        <v>326</v>
      </c>
      <c r="U581" s="15" t="s">
        <v>219</v>
      </c>
      <c r="V581" t="s">
        <v>293</v>
      </c>
      <c r="W581" t="s">
        <v>225</v>
      </c>
      <c r="X581" t="s">
        <v>293</v>
      </c>
      <c r="Y581" t="s">
        <v>225</v>
      </c>
      <c r="Z581" t="s">
        <v>226</v>
      </c>
      <c r="AA581" t="s">
        <v>219</v>
      </c>
      <c r="AB581" t="s">
        <v>226</v>
      </c>
      <c r="AC581" t="s">
        <v>219</v>
      </c>
      <c r="AD581" s="12" t="s">
        <v>1297</v>
      </c>
      <c r="AE581" t="s">
        <v>227</v>
      </c>
      <c r="AF581" s="12" t="s">
        <v>1297</v>
      </c>
      <c r="AG581" t="s">
        <v>1703</v>
      </c>
      <c r="AH581" t="s">
        <v>228</v>
      </c>
      <c r="AI581" s="12" t="s">
        <v>1297</v>
      </c>
      <c r="AJ581" s="12" t="s">
        <v>1297</v>
      </c>
      <c r="AK581" s="12" t="s">
        <v>1297</v>
      </c>
      <c r="AL581" s="12" t="s">
        <v>1297</v>
      </c>
      <c r="AM581" s="12" t="s">
        <v>1297</v>
      </c>
      <c r="AN581" t="s">
        <v>219</v>
      </c>
      <c r="AO581" t="s">
        <v>219</v>
      </c>
      <c r="AP581" t="s">
        <v>229</v>
      </c>
      <c r="AQ581" t="s">
        <v>230</v>
      </c>
      <c r="AR581" t="s">
        <v>247</v>
      </c>
      <c r="AS581" t="s">
        <v>499</v>
      </c>
      <c r="AT581" t="s">
        <v>220</v>
      </c>
      <c r="AU581" t="s">
        <v>233</v>
      </c>
      <c r="AV581" t="s">
        <v>2266</v>
      </c>
      <c r="AW581" t="s">
        <v>219</v>
      </c>
      <c r="AX581" t="s">
        <v>1703</v>
      </c>
      <c r="AY581" t="s">
        <v>219</v>
      </c>
      <c r="AZ581" t="s">
        <v>219</v>
      </c>
      <c r="BA581" t="s">
        <v>219</v>
      </c>
      <c r="BB581" t="s">
        <v>219</v>
      </c>
      <c r="BC581" t="s">
        <v>234</v>
      </c>
      <c r="BD581" s="12" t="s">
        <v>1297</v>
      </c>
      <c r="BE581" t="s">
        <v>259</v>
      </c>
      <c r="BF581" t="s">
        <v>1297</v>
      </c>
      <c r="BG581" t="s">
        <v>1297</v>
      </c>
      <c r="BH581" t="s">
        <v>305</v>
      </c>
      <c r="BI581" t="s">
        <v>357</v>
      </c>
      <c r="BJ581" t="s">
        <v>346</v>
      </c>
      <c r="BK581" t="s">
        <v>1297</v>
      </c>
      <c r="BL581" t="s">
        <v>229</v>
      </c>
      <c r="BM581" t="s">
        <v>219</v>
      </c>
      <c r="BN581" t="s">
        <v>414</v>
      </c>
      <c r="BO581" t="s">
        <v>219</v>
      </c>
      <c r="BP581" t="s">
        <v>219</v>
      </c>
      <c r="BQ581" t="s">
        <v>1297</v>
      </c>
      <c r="BR581" t="s">
        <v>240</v>
      </c>
      <c r="BS581" t="s">
        <v>1703</v>
      </c>
      <c r="BT581" t="s">
        <v>1703</v>
      </c>
      <c r="BU581" t="s">
        <v>219</v>
      </c>
      <c r="BV581" t="s">
        <v>241</v>
      </c>
      <c r="BW581" t="s">
        <v>220</v>
      </c>
      <c r="BX581" t="s">
        <v>219</v>
      </c>
      <c r="BY581" t="s">
        <v>219</v>
      </c>
      <c r="BZ581" t="s">
        <v>242</v>
      </c>
      <c r="CA581" t="s">
        <v>1703</v>
      </c>
      <c r="CB581" s="14">
        <v>45179.246162766198</v>
      </c>
      <c r="CC581" t="s">
        <v>1703</v>
      </c>
      <c r="CD581" t="s">
        <v>1703</v>
      </c>
      <c r="CE581">
        <f>IFERROR(VLOOKUP(Table2[[#This Row],[Overall Rep Satisfaction]],$CS$2:$CV$21,2,FALSE),"")</f>
        <v>1</v>
      </c>
      <c r="CF581">
        <f>IFERROR(VLOOKUP(Table2[[#This Row],[Overall Rep Satisfaction]],$CS$2:$CV$21,3,FALSE),"")</f>
        <v>0</v>
      </c>
      <c r="CG581">
        <f>IFERROR(VLOOKUP(Table2[[#This Row],[Overall Rep Satisfaction]],$CS$2:$CV$21,4,FALSE),"")</f>
        <v>0</v>
      </c>
      <c r="CH581">
        <f>IFERROR(SUM(Table2[[#This Row],[Promoter]:[Detractor]],),"")</f>
        <v>1</v>
      </c>
      <c r="CI581" t="str">
        <f>TEXT(MONTH(Table2[[#This Row],[Survey Date]]),"##")&amp;" - "&amp;TEXT(Table2[[#This Row],[Survey Date]],"MMMM")</f>
        <v>9 - September</v>
      </c>
      <c r="CJ581" t="str">
        <f>TEXT(Table2[[#This Row],[Survey Date]],"DD-MMMM")</f>
        <v>09-September</v>
      </c>
      <c r="CK581" t="str">
        <f>"WK "&amp;WEEKNUM(Table2[[#This Row],[Survey Date]],1)</f>
        <v>WK 36</v>
      </c>
      <c r="CL581" t="str">
        <f>VLOOKUP(Table2[[#This Row],[ATTUID]],Roster!C:F,4,FALSE)</f>
        <v>Super 9</v>
      </c>
      <c r="CM581" t="str">
        <f>VLOOKUP(Table2[[#This Row],[ATTUID]],Roster!C:J,8,FALSE)</f>
        <v>agent 13</v>
      </c>
      <c r="CN581" t="str">
        <f>VLOOKUP(Table2[[#This Row],[ATTUID]],Roster!C:X,22,FALSE)</f>
        <v>Wave 12 B</v>
      </c>
      <c r="CO581">
        <f>IF(Table2[[#This Row],[Request Resolved]]="Yes",1,0)</f>
        <v>1</v>
      </c>
      <c r="CP581">
        <f>IF(Table2[[#This Row],[Request Resolved]]="No",1,0)</f>
        <v>0</v>
      </c>
    </row>
    <row r="582" spans="1:94" x14ac:dyDescent="0.25">
      <c r="A582" s="35">
        <v>235206</v>
      </c>
      <c r="B582" s="12" t="s">
        <v>1297</v>
      </c>
      <c r="C582" s="12" t="s">
        <v>1297</v>
      </c>
      <c r="D582" s="12" t="s">
        <v>1297</v>
      </c>
      <c r="E582" t="s">
        <v>1252</v>
      </c>
      <c r="F582" t="s">
        <v>1422</v>
      </c>
      <c r="G582" s="35">
        <v>353518</v>
      </c>
      <c r="H582" t="s">
        <v>219</v>
      </c>
      <c r="I582" s="35">
        <v>586319</v>
      </c>
      <c r="J582" t="s">
        <v>219</v>
      </c>
      <c r="K582" s="14">
        <v>45178.443055555603</v>
      </c>
      <c r="L582" s="14">
        <v>45177.8659722222</v>
      </c>
      <c r="M582" s="15" t="s">
        <v>220</v>
      </c>
      <c r="N582" s="15" t="s">
        <v>220</v>
      </c>
      <c r="O582" s="15" t="s">
        <v>220</v>
      </c>
      <c r="P582" s="15" t="s">
        <v>223</v>
      </c>
      <c r="Q582" s="15" t="s">
        <v>219</v>
      </c>
      <c r="R582" s="15" t="s">
        <v>219</v>
      </c>
      <c r="S582" s="15" t="s">
        <v>291</v>
      </c>
      <c r="T582" s="15" t="s">
        <v>221</v>
      </c>
      <c r="U582" s="15" t="s">
        <v>219</v>
      </c>
      <c r="V582" t="s">
        <v>265</v>
      </c>
      <c r="W582" t="s">
        <v>293</v>
      </c>
      <c r="X582" t="s">
        <v>265</v>
      </c>
      <c r="Y582" t="s">
        <v>293</v>
      </c>
      <c r="Z582" t="s">
        <v>226</v>
      </c>
      <c r="AA582" t="s">
        <v>219</v>
      </c>
      <c r="AB582" t="s">
        <v>226</v>
      </c>
      <c r="AC582" t="s">
        <v>219</v>
      </c>
      <c r="AD582" s="12" t="s">
        <v>1297</v>
      </c>
      <c r="AE582" t="s">
        <v>227</v>
      </c>
      <c r="AF582" s="12" t="s">
        <v>1297</v>
      </c>
      <c r="AG582" t="s">
        <v>1703</v>
      </c>
      <c r="AH582" t="s">
        <v>228</v>
      </c>
      <c r="AI582" s="12" t="s">
        <v>1297</v>
      </c>
      <c r="AJ582" s="12" t="s">
        <v>1297</v>
      </c>
      <c r="AK582" s="12" t="s">
        <v>1297</v>
      </c>
      <c r="AL582" s="12" t="s">
        <v>1297</v>
      </c>
      <c r="AM582" s="12" t="s">
        <v>1297</v>
      </c>
      <c r="AN582" t="s">
        <v>219</v>
      </c>
      <c r="AO582" t="s">
        <v>219</v>
      </c>
      <c r="AP582" t="s">
        <v>229</v>
      </c>
      <c r="AQ582" t="s">
        <v>230</v>
      </c>
      <c r="AR582" t="s">
        <v>247</v>
      </c>
      <c r="AS582" t="s">
        <v>383</v>
      </c>
      <c r="AT582" t="s">
        <v>220</v>
      </c>
      <c r="AU582" t="s">
        <v>233</v>
      </c>
      <c r="AV582" t="s">
        <v>2267</v>
      </c>
      <c r="AW582" t="s">
        <v>219</v>
      </c>
      <c r="AX582" t="s">
        <v>1703</v>
      </c>
      <c r="AY582" t="s">
        <v>219</v>
      </c>
      <c r="AZ582" t="s">
        <v>219</v>
      </c>
      <c r="BA582" t="s">
        <v>219</v>
      </c>
      <c r="BB582" t="s">
        <v>219</v>
      </c>
      <c r="BC582" t="s">
        <v>234</v>
      </c>
      <c r="BD582" s="12" t="s">
        <v>1297</v>
      </c>
      <c r="BE582" t="s">
        <v>259</v>
      </c>
      <c r="BF582" t="s">
        <v>1297</v>
      </c>
      <c r="BG582" t="s">
        <v>1297</v>
      </c>
      <c r="BH582" t="s">
        <v>275</v>
      </c>
      <c r="BI582" t="s">
        <v>276</v>
      </c>
      <c r="BJ582" t="s">
        <v>384</v>
      </c>
      <c r="BK582" t="s">
        <v>1297</v>
      </c>
      <c r="BL582" t="s">
        <v>229</v>
      </c>
      <c r="BM582" t="s">
        <v>219</v>
      </c>
      <c r="BN582" t="s">
        <v>278</v>
      </c>
      <c r="BO582" t="s">
        <v>219</v>
      </c>
      <c r="BP582" t="s">
        <v>219</v>
      </c>
      <c r="BQ582" t="s">
        <v>1297</v>
      </c>
      <c r="BR582" t="s">
        <v>296</v>
      </c>
      <c r="BS582" t="s">
        <v>1703</v>
      </c>
      <c r="BT582" t="s">
        <v>1703</v>
      </c>
      <c r="BU582" t="s">
        <v>219</v>
      </c>
      <c r="BV582" t="s">
        <v>241</v>
      </c>
      <c r="BW582" t="s">
        <v>220</v>
      </c>
      <c r="BX582" t="s">
        <v>219</v>
      </c>
      <c r="BY582">
        <v>790581388482</v>
      </c>
      <c r="BZ582" t="s">
        <v>242</v>
      </c>
      <c r="CA582" t="s">
        <v>1703</v>
      </c>
      <c r="CB582" s="14">
        <v>45180.248749687496</v>
      </c>
      <c r="CC582" t="s">
        <v>1703</v>
      </c>
      <c r="CD582" t="s">
        <v>1703</v>
      </c>
      <c r="CE582">
        <f>IFERROR(VLOOKUP(Table2[[#This Row],[Overall Rep Satisfaction]],$CS$2:$CV$21,2,FALSE),"")</f>
        <v>1</v>
      </c>
      <c r="CF582">
        <f>IFERROR(VLOOKUP(Table2[[#This Row],[Overall Rep Satisfaction]],$CS$2:$CV$21,3,FALSE),"")</f>
        <v>0</v>
      </c>
      <c r="CG582">
        <f>IFERROR(VLOOKUP(Table2[[#This Row],[Overall Rep Satisfaction]],$CS$2:$CV$21,4,FALSE),"")</f>
        <v>0</v>
      </c>
      <c r="CH582">
        <f>IFERROR(SUM(Table2[[#This Row],[Promoter]:[Detractor]],),"")</f>
        <v>1</v>
      </c>
      <c r="CI582" t="str">
        <f>TEXT(MONTH(Table2[[#This Row],[Survey Date]]),"##")&amp;" - "&amp;TEXT(Table2[[#This Row],[Survey Date]],"MMMM")</f>
        <v>9 - September</v>
      </c>
      <c r="CJ582" t="str">
        <f>TEXT(Table2[[#This Row],[Survey Date]],"DD-MMMM")</f>
        <v>09-September</v>
      </c>
      <c r="CK582" t="str">
        <f>"WK "&amp;WEEKNUM(Table2[[#This Row],[Survey Date]],1)</f>
        <v>WK 36</v>
      </c>
      <c r="CL582" t="str">
        <f>VLOOKUP(Table2[[#This Row],[ATTUID]],Roster!C:F,4,FALSE)</f>
        <v>Super 12</v>
      </c>
      <c r="CM582" t="str">
        <f>VLOOKUP(Table2[[#This Row],[ATTUID]],Roster!C:J,8,FALSE)</f>
        <v>agent 125</v>
      </c>
      <c r="CN582" t="str">
        <f>VLOOKUP(Table2[[#This Row],[ATTUID]],Roster!C:X,22,FALSE)</f>
        <v>Wave 30</v>
      </c>
      <c r="CO582">
        <f>IF(Table2[[#This Row],[Request Resolved]]="Yes",1,0)</f>
        <v>1</v>
      </c>
      <c r="CP582">
        <f>IF(Table2[[#This Row],[Request Resolved]]="No",1,0)</f>
        <v>0</v>
      </c>
    </row>
    <row r="583" spans="1:94" x14ac:dyDescent="0.25">
      <c r="A583" s="35">
        <v>949206</v>
      </c>
      <c r="B583" s="12" t="s">
        <v>1297</v>
      </c>
      <c r="C583" s="12" t="s">
        <v>1297</v>
      </c>
      <c r="D583" s="12" t="s">
        <v>1297</v>
      </c>
      <c r="E583" t="s">
        <v>1280</v>
      </c>
      <c r="F583" t="s">
        <v>1455</v>
      </c>
      <c r="G583" s="35">
        <v>466662</v>
      </c>
      <c r="H583" t="s">
        <v>219</v>
      </c>
      <c r="I583" s="35">
        <v>204578</v>
      </c>
      <c r="J583" t="s">
        <v>219</v>
      </c>
      <c r="K583" s="14">
        <v>45178.470138888901</v>
      </c>
      <c r="L583" s="14">
        <v>45177.515277777798</v>
      </c>
      <c r="M583" s="15" t="s">
        <v>220</v>
      </c>
      <c r="N583" s="15" t="s">
        <v>220</v>
      </c>
      <c r="O583" s="15" t="s">
        <v>220</v>
      </c>
      <c r="P583" s="15" t="s">
        <v>223</v>
      </c>
      <c r="Q583" s="15" t="s">
        <v>1023</v>
      </c>
      <c r="R583" s="15" t="s">
        <v>219</v>
      </c>
      <c r="S583" s="15" t="s">
        <v>223</v>
      </c>
      <c r="T583" s="15" t="s">
        <v>221</v>
      </c>
      <c r="U583" s="15" t="s">
        <v>219</v>
      </c>
      <c r="V583" t="s">
        <v>265</v>
      </c>
      <c r="W583" t="s">
        <v>225</v>
      </c>
      <c r="X583" t="s">
        <v>265</v>
      </c>
      <c r="Y583" t="s">
        <v>225</v>
      </c>
      <c r="Z583" t="s">
        <v>226</v>
      </c>
      <c r="AA583" t="s">
        <v>219</v>
      </c>
      <c r="AB583" t="s">
        <v>226</v>
      </c>
      <c r="AC583" t="s">
        <v>219</v>
      </c>
      <c r="AD583" s="12" t="s">
        <v>1297</v>
      </c>
      <c r="AE583" t="s">
        <v>227</v>
      </c>
      <c r="AF583" s="12" t="s">
        <v>1297</v>
      </c>
      <c r="AG583" t="s">
        <v>1703</v>
      </c>
      <c r="AH583" t="s">
        <v>228</v>
      </c>
      <c r="AI583" s="12" t="s">
        <v>1297</v>
      </c>
      <c r="AJ583" s="12" t="s">
        <v>1297</v>
      </c>
      <c r="AK583" s="12" t="s">
        <v>1297</v>
      </c>
      <c r="AL583" s="12" t="s">
        <v>1297</v>
      </c>
      <c r="AM583" s="12" t="s">
        <v>1297</v>
      </c>
      <c r="AN583" t="s">
        <v>219</v>
      </c>
      <c r="AO583" t="s">
        <v>219</v>
      </c>
      <c r="AP583" t="s">
        <v>229</v>
      </c>
      <c r="AQ583" t="s">
        <v>230</v>
      </c>
      <c r="AR583" t="s">
        <v>273</v>
      </c>
      <c r="AS583" t="s">
        <v>528</v>
      </c>
      <c r="AT583" t="s">
        <v>220</v>
      </c>
      <c r="AU583" t="s">
        <v>233</v>
      </c>
      <c r="AV583" t="s">
        <v>2268</v>
      </c>
      <c r="AW583" t="s">
        <v>219</v>
      </c>
      <c r="AX583" t="s">
        <v>1703</v>
      </c>
      <c r="AY583" t="s">
        <v>219</v>
      </c>
      <c r="AZ583" t="s">
        <v>219</v>
      </c>
      <c r="BA583" t="s">
        <v>219</v>
      </c>
      <c r="BB583" t="s">
        <v>219</v>
      </c>
      <c r="BC583" t="s">
        <v>234</v>
      </c>
      <c r="BD583" s="12" t="s">
        <v>1297</v>
      </c>
      <c r="BE583" t="s">
        <v>299</v>
      </c>
      <c r="BF583" t="s">
        <v>1297</v>
      </c>
      <c r="BG583" t="s">
        <v>1297</v>
      </c>
      <c r="BH583" t="s">
        <v>260</v>
      </c>
      <c r="BI583" t="s">
        <v>375</v>
      </c>
      <c r="BJ583" t="s">
        <v>353</v>
      </c>
      <c r="BK583" t="s">
        <v>1297</v>
      </c>
      <c r="BL583" t="s">
        <v>229</v>
      </c>
      <c r="BM583" t="s">
        <v>219</v>
      </c>
      <c r="BN583" t="s">
        <v>377</v>
      </c>
      <c r="BO583" t="s">
        <v>219</v>
      </c>
      <c r="BP583" t="s">
        <v>219</v>
      </c>
      <c r="BQ583" t="s">
        <v>1297</v>
      </c>
      <c r="BR583" t="s">
        <v>240</v>
      </c>
      <c r="BS583" t="s">
        <v>1703</v>
      </c>
      <c r="BT583" t="s">
        <v>1703</v>
      </c>
      <c r="BU583" t="s">
        <v>219</v>
      </c>
      <c r="BV583" t="s">
        <v>241</v>
      </c>
      <c r="BW583" t="s">
        <v>220</v>
      </c>
      <c r="BX583" t="s">
        <v>219</v>
      </c>
      <c r="BY583">
        <v>790527841388</v>
      </c>
      <c r="BZ583" t="s">
        <v>242</v>
      </c>
      <c r="CA583" t="s">
        <v>1703</v>
      </c>
      <c r="CB583" s="14">
        <v>45179.246162766198</v>
      </c>
      <c r="CC583" t="s">
        <v>1703</v>
      </c>
      <c r="CD583" t="s">
        <v>1703</v>
      </c>
      <c r="CE583">
        <f>IFERROR(VLOOKUP(Table2[[#This Row],[Overall Rep Satisfaction]],$CS$2:$CV$21,2,FALSE),"")</f>
        <v>1</v>
      </c>
      <c r="CF583">
        <f>IFERROR(VLOOKUP(Table2[[#This Row],[Overall Rep Satisfaction]],$CS$2:$CV$21,3,FALSE),"")</f>
        <v>0</v>
      </c>
      <c r="CG583">
        <f>IFERROR(VLOOKUP(Table2[[#This Row],[Overall Rep Satisfaction]],$CS$2:$CV$21,4,FALSE),"")</f>
        <v>0</v>
      </c>
      <c r="CH583">
        <f>IFERROR(SUM(Table2[[#This Row],[Promoter]:[Detractor]],),"")</f>
        <v>1</v>
      </c>
      <c r="CI583" t="str">
        <f>TEXT(MONTH(Table2[[#This Row],[Survey Date]]),"##")&amp;" - "&amp;TEXT(Table2[[#This Row],[Survey Date]],"MMMM")</f>
        <v>9 - September</v>
      </c>
      <c r="CJ583" t="str">
        <f>TEXT(Table2[[#This Row],[Survey Date]],"DD-MMMM")</f>
        <v>09-September</v>
      </c>
      <c r="CK583" t="str">
        <f>"WK "&amp;WEEKNUM(Table2[[#This Row],[Survey Date]],1)</f>
        <v>WK 36</v>
      </c>
      <c r="CL583" t="str">
        <f>VLOOKUP(Table2[[#This Row],[ATTUID]],Roster!C:F,4,FALSE)</f>
        <v>Super 9</v>
      </c>
      <c r="CM583" t="str">
        <f>VLOOKUP(Table2[[#This Row],[ATTUID]],Roster!C:J,8,FALSE)</f>
        <v>agent 158</v>
      </c>
      <c r="CN583" t="str">
        <f>VLOOKUP(Table2[[#This Row],[ATTUID]],Roster!C:X,22,FALSE)</f>
        <v>Wave 9</v>
      </c>
      <c r="CO583">
        <f>IF(Table2[[#This Row],[Request Resolved]]="Yes",1,0)</f>
        <v>1</v>
      </c>
      <c r="CP583">
        <f>IF(Table2[[#This Row],[Request Resolved]]="No",1,0)</f>
        <v>0</v>
      </c>
    </row>
    <row r="584" spans="1:94" x14ac:dyDescent="0.25">
      <c r="A584" s="35">
        <v>410206</v>
      </c>
      <c r="B584" s="12" t="s">
        <v>1297</v>
      </c>
      <c r="C584" s="12" t="s">
        <v>1297</v>
      </c>
      <c r="D584" s="12" t="s">
        <v>1297</v>
      </c>
      <c r="E584" t="s">
        <v>1145</v>
      </c>
      <c r="F584" t="s">
        <v>1310</v>
      </c>
      <c r="G584" s="35">
        <v>216662</v>
      </c>
      <c r="H584" t="s">
        <v>219</v>
      </c>
      <c r="I584" s="35">
        <v>896578</v>
      </c>
      <c r="J584" t="s">
        <v>219</v>
      </c>
      <c r="K584" s="14">
        <v>45178.470138888901</v>
      </c>
      <c r="L584" s="14">
        <v>45177.811111111099</v>
      </c>
      <c r="M584" s="15" t="s">
        <v>220</v>
      </c>
      <c r="N584" s="15" t="s">
        <v>220</v>
      </c>
      <c r="O584" s="15" t="s">
        <v>220</v>
      </c>
      <c r="P584" s="15" t="s">
        <v>223</v>
      </c>
      <c r="Q584" s="15" t="s">
        <v>219</v>
      </c>
      <c r="R584" s="15" t="s">
        <v>219</v>
      </c>
      <c r="S584" s="15" t="s">
        <v>223</v>
      </c>
      <c r="T584" s="15" t="s">
        <v>221</v>
      </c>
      <c r="U584" s="15" t="s">
        <v>219</v>
      </c>
      <c r="V584" t="s">
        <v>265</v>
      </c>
      <c r="W584" t="s">
        <v>225</v>
      </c>
      <c r="X584" t="s">
        <v>265</v>
      </c>
      <c r="Y584" t="s">
        <v>225</v>
      </c>
      <c r="Z584" t="s">
        <v>226</v>
      </c>
      <c r="AA584" t="s">
        <v>219</v>
      </c>
      <c r="AB584" t="s">
        <v>226</v>
      </c>
      <c r="AC584" t="s">
        <v>219</v>
      </c>
      <c r="AD584" s="12" t="s">
        <v>1297</v>
      </c>
      <c r="AE584" t="s">
        <v>227</v>
      </c>
      <c r="AF584" s="12" t="s">
        <v>1297</v>
      </c>
      <c r="AG584" t="s">
        <v>1703</v>
      </c>
      <c r="AH584" t="s">
        <v>228</v>
      </c>
      <c r="AI584" s="12" t="s">
        <v>1297</v>
      </c>
      <c r="AJ584" s="12" t="s">
        <v>1297</v>
      </c>
      <c r="AK584" s="12" t="s">
        <v>1297</v>
      </c>
      <c r="AL584" s="12" t="s">
        <v>1297</v>
      </c>
      <c r="AM584" s="12" t="s">
        <v>1297</v>
      </c>
      <c r="AN584" t="s">
        <v>219</v>
      </c>
      <c r="AO584" t="s">
        <v>219</v>
      </c>
      <c r="AP584" t="s">
        <v>229</v>
      </c>
      <c r="AQ584" t="s">
        <v>230</v>
      </c>
      <c r="AR584" t="s">
        <v>273</v>
      </c>
      <c r="AS584" t="s">
        <v>528</v>
      </c>
      <c r="AT584" t="s">
        <v>220</v>
      </c>
      <c r="AU584" t="s">
        <v>233</v>
      </c>
      <c r="AV584" t="s">
        <v>2269</v>
      </c>
      <c r="AW584" t="s">
        <v>219</v>
      </c>
      <c r="AX584" t="s">
        <v>1703</v>
      </c>
      <c r="AY584" t="s">
        <v>219</v>
      </c>
      <c r="AZ584" t="s">
        <v>219</v>
      </c>
      <c r="BA584" t="s">
        <v>219</v>
      </c>
      <c r="BB584" t="s">
        <v>219</v>
      </c>
      <c r="BC584" t="s">
        <v>234</v>
      </c>
      <c r="BD584" s="12" t="s">
        <v>1297</v>
      </c>
      <c r="BE584" t="s">
        <v>267</v>
      </c>
      <c r="BF584" t="s">
        <v>1297</v>
      </c>
      <c r="BG584" t="s">
        <v>1297</v>
      </c>
      <c r="BH584" t="s">
        <v>300</v>
      </c>
      <c r="BI584" t="s">
        <v>301</v>
      </c>
      <c r="BJ584" t="s">
        <v>353</v>
      </c>
      <c r="BK584" t="s">
        <v>1297</v>
      </c>
      <c r="BL584" t="s">
        <v>229</v>
      </c>
      <c r="BM584" t="s">
        <v>219</v>
      </c>
      <c r="BN584" t="s">
        <v>303</v>
      </c>
      <c r="BO584" t="s">
        <v>219</v>
      </c>
      <c r="BP584" t="s">
        <v>219</v>
      </c>
      <c r="BQ584" t="s">
        <v>1297</v>
      </c>
      <c r="BR584" t="s">
        <v>240</v>
      </c>
      <c r="BS584" t="s">
        <v>1703</v>
      </c>
      <c r="BT584" t="s">
        <v>1703</v>
      </c>
      <c r="BU584" t="s">
        <v>219</v>
      </c>
      <c r="BV584" t="s">
        <v>241</v>
      </c>
      <c r="BW584" t="s">
        <v>220</v>
      </c>
      <c r="BX584" t="s">
        <v>219</v>
      </c>
      <c r="BY584">
        <v>800206288233</v>
      </c>
      <c r="BZ584" t="s">
        <v>242</v>
      </c>
      <c r="CA584" t="s">
        <v>1703</v>
      </c>
      <c r="CB584" s="14">
        <v>45180.248749687496</v>
      </c>
      <c r="CC584" t="s">
        <v>1703</v>
      </c>
      <c r="CD584" t="s">
        <v>1703</v>
      </c>
      <c r="CE584">
        <f>IFERROR(VLOOKUP(Table2[[#This Row],[Overall Rep Satisfaction]],$CS$2:$CV$21,2,FALSE),"")</f>
        <v>1</v>
      </c>
      <c r="CF584">
        <f>IFERROR(VLOOKUP(Table2[[#This Row],[Overall Rep Satisfaction]],$CS$2:$CV$21,3,FALSE),"")</f>
        <v>0</v>
      </c>
      <c r="CG584">
        <f>IFERROR(VLOOKUP(Table2[[#This Row],[Overall Rep Satisfaction]],$CS$2:$CV$21,4,FALSE),"")</f>
        <v>0</v>
      </c>
      <c r="CH584">
        <f>IFERROR(SUM(Table2[[#This Row],[Promoter]:[Detractor]],),"")</f>
        <v>1</v>
      </c>
      <c r="CI584" t="str">
        <f>TEXT(MONTH(Table2[[#This Row],[Survey Date]]),"##")&amp;" - "&amp;TEXT(Table2[[#This Row],[Survey Date]],"MMMM")</f>
        <v>9 - September</v>
      </c>
      <c r="CJ584" t="str">
        <f>TEXT(Table2[[#This Row],[Survey Date]],"DD-MMMM")</f>
        <v>09-September</v>
      </c>
      <c r="CK584" t="str">
        <f>"WK "&amp;WEEKNUM(Table2[[#This Row],[Survey Date]],1)</f>
        <v>WK 36</v>
      </c>
      <c r="CL584" t="str">
        <f>VLOOKUP(Table2[[#This Row],[ATTUID]],Roster!C:F,4,FALSE)</f>
        <v>Super 9</v>
      </c>
      <c r="CM584" t="str">
        <f>VLOOKUP(Table2[[#This Row],[ATTUID]],Roster!C:J,8,FALSE)</f>
        <v>agent 13</v>
      </c>
      <c r="CN584" t="str">
        <f>VLOOKUP(Table2[[#This Row],[ATTUID]],Roster!C:X,22,FALSE)</f>
        <v>Wave 12 B</v>
      </c>
      <c r="CO584">
        <f>IF(Table2[[#This Row],[Request Resolved]]="Yes",1,0)</f>
        <v>1</v>
      </c>
      <c r="CP584">
        <f>IF(Table2[[#This Row],[Request Resolved]]="No",1,0)</f>
        <v>0</v>
      </c>
    </row>
    <row r="585" spans="1:94" x14ac:dyDescent="0.25">
      <c r="A585" s="35">
        <v>946206</v>
      </c>
      <c r="B585" s="12" t="s">
        <v>1297</v>
      </c>
      <c r="C585" s="12" t="s">
        <v>1297</v>
      </c>
      <c r="D585" s="12" t="s">
        <v>1297</v>
      </c>
      <c r="E585" t="s">
        <v>1219</v>
      </c>
      <c r="F585" t="s">
        <v>1391</v>
      </c>
      <c r="G585" s="35">
        <v>717847</v>
      </c>
      <c r="H585" t="s">
        <v>219</v>
      </c>
      <c r="I585" s="35">
        <v>16277</v>
      </c>
      <c r="J585" t="s">
        <v>219</v>
      </c>
      <c r="K585" s="14">
        <v>45178.474305555603</v>
      </c>
      <c r="L585" s="14">
        <v>45177.417361111096</v>
      </c>
      <c r="M585" s="15" t="s">
        <v>220</v>
      </c>
      <c r="N585" s="15" t="s">
        <v>220</v>
      </c>
      <c r="O585" s="15" t="s">
        <v>220</v>
      </c>
      <c r="P585" s="15" t="s">
        <v>223</v>
      </c>
      <c r="Q585" s="15" t="s">
        <v>1024</v>
      </c>
      <c r="R585" s="15" t="s">
        <v>219</v>
      </c>
      <c r="S585" s="15" t="s">
        <v>223</v>
      </c>
      <c r="T585" s="15" t="s">
        <v>221</v>
      </c>
      <c r="U585" s="15" t="s">
        <v>219</v>
      </c>
      <c r="V585" t="s">
        <v>265</v>
      </c>
      <c r="W585" t="s">
        <v>225</v>
      </c>
      <c r="X585" t="s">
        <v>265</v>
      </c>
      <c r="Y585" t="s">
        <v>225</v>
      </c>
      <c r="Z585" t="s">
        <v>226</v>
      </c>
      <c r="AA585" t="s">
        <v>219</v>
      </c>
      <c r="AB585" t="s">
        <v>226</v>
      </c>
      <c r="AC585" t="s">
        <v>219</v>
      </c>
      <c r="AD585" s="12" t="s">
        <v>1297</v>
      </c>
      <c r="AE585" t="s">
        <v>227</v>
      </c>
      <c r="AF585" s="12" t="s">
        <v>1297</v>
      </c>
      <c r="AG585" t="s">
        <v>1703</v>
      </c>
      <c r="AH585" t="s">
        <v>228</v>
      </c>
      <c r="AI585" s="12" t="s">
        <v>1297</v>
      </c>
      <c r="AJ585" s="12" t="s">
        <v>1297</v>
      </c>
      <c r="AK585" s="12" t="s">
        <v>1297</v>
      </c>
      <c r="AL585" s="12" t="s">
        <v>1297</v>
      </c>
      <c r="AM585" s="12" t="s">
        <v>1297</v>
      </c>
      <c r="AN585" t="s">
        <v>219</v>
      </c>
      <c r="AO585" t="s">
        <v>219</v>
      </c>
      <c r="AP585" t="s">
        <v>229</v>
      </c>
      <c r="AQ585" t="s">
        <v>230</v>
      </c>
      <c r="AR585" t="s">
        <v>281</v>
      </c>
      <c r="AS585" t="s">
        <v>361</v>
      </c>
      <c r="AT585" t="s">
        <v>220</v>
      </c>
      <c r="AU585" t="s">
        <v>233</v>
      </c>
      <c r="AV585" t="s">
        <v>2270</v>
      </c>
      <c r="AW585" t="s">
        <v>2368</v>
      </c>
      <c r="AX585" t="s">
        <v>1703</v>
      </c>
      <c r="AY585" t="s">
        <v>219</v>
      </c>
      <c r="AZ585" t="s">
        <v>219</v>
      </c>
      <c r="BA585" t="s">
        <v>219</v>
      </c>
      <c r="BB585" t="s">
        <v>219</v>
      </c>
      <c r="BC585" t="s">
        <v>234</v>
      </c>
      <c r="BD585" s="12" t="s">
        <v>1297</v>
      </c>
      <c r="BE585" t="s">
        <v>267</v>
      </c>
      <c r="BF585" t="s">
        <v>1297</v>
      </c>
      <c r="BG585" t="s">
        <v>1297</v>
      </c>
      <c r="BH585" t="s">
        <v>312</v>
      </c>
      <c r="BI585" t="s">
        <v>313</v>
      </c>
      <c r="BJ585" t="s">
        <v>362</v>
      </c>
      <c r="BK585" t="s">
        <v>1297</v>
      </c>
      <c r="BL585" t="s">
        <v>229</v>
      </c>
      <c r="BM585" t="s">
        <v>219</v>
      </c>
      <c r="BN585" t="s">
        <v>1025</v>
      </c>
      <c r="BO585" t="s">
        <v>219</v>
      </c>
      <c r="BP585" t="s">
        <v>219</v>
      </c>
      <c r="BQ585" t="s">
        <v>1297</v>
      </c>
      <c r="BR585" t="s">
        <v>279</v>
      </c>
      <c r="BS585" t="s">
        <v>1703</v>
      </c>
      <c r="BT585" t="s">
        <v>1703</v>
      </c>
      <c r="BU585" t="s">
        <v>219</v>
      </c>
      <c r="BV585" t="s">
        <v>241</v>
      </c>
      <c r="BW585" t="s">
        <v>220</v>
      </c>
      <c r="BX585" t="s">
        <v>219</v>
      </c>
      <c r="BY585">
        <v>790470711756</v>
      </c>
      <c r="BZ585" t="s">
        <v>242</v>
      </c>
      <c r="CA585" t="s">
        <v>1703</v>
      </c>
      <c r="CB585" s="14">
        <v>45179.246162766198</v>
      </c>
      <c r="CC585" t="s">
        <v>1703</v>
      </c>
      <c r="CD585" t="s">
        <v>1703</v>
      </c>
      <c r="CE585">
        <f>IFERROR(VLOOKUP(Table2[[#This Row],[Overall Rep Satisfaction]],$CS$2:$CV$21,2,FALSE),"")</f>
        <v>1</v>
      </c>
      <c r="CF585">
        <f>IFERROR(VLOOKUP(Table2[[#This Row],[Overall Rep Satisfaction]],$CS$2:$CV$21,3,FALSE),"")</f>
        <v>0</v>
      </c>
      <c r="CG585">
        <f>IFERROR(VLOOKUP(Table2[[#This Row],[Overall Rep Satisfaction]],$CS$2:$CV$21,4,FALSE),"")</f>
        <v>0</v>
      </c>
      <c r="CH585">
        <f>IFERROR(SUM(Table2[[#This Row],[Promoter]:[Detractor]],),"")</f>
        <v>1</v>
      </c>
      <c r="CI585" t="str">
        <f>TEXT(MONTH(Table2[[#This Row],[Survey Date]]),"##")&amp;" - "&amp;TEXT(Table2[[#This Row],[Survey Date]],"MMMM")</f>
        <v>9 - September</v>
      </c>
      <c r="CJ585" t="str">
        <f>TEXT(Table2[[#This Row],[Survey Date]],"DD-MMMM")</f>
        <v>09-September</v>
      </c>
      <c r="CK585" t="str">
        <f>"WK "&amp;WEEKNUM(Table2[[#This Row],[Survey Date]],1)</f>
        <v>WK 36</v>
      </c>
      <c r="CL585" t="str">
        <f>VLOOKUP(Table2[[#This Row],[ATTUID]],Roster!C:F,4,FALSE)</f>
        <v>Super 11</v>
      </c>
      <c r="CM585" t="str">
        <f>VLOOKUP(Table2[[#This Row],[ATTUID]],Roster!C:J,8,FALSE)</f>
        <v>agent 88</v>
      </c>
      <c r="CN585" t="str">
        <f>VLOOKUP(Table2[[#This Row],[ATTUID]],Roster!C:X,22,FALSE)</f>
        <v>Wave 28</v>
      </c>
      <c r="CO585">
        <f>IF(Table2[[#This Row],[Request Resolved]]="Yes",1,0)</f>
        <v>1</v>
      </c>
      <c r="CP585">
        <f>IF(Table2[[#This Row],[Request Resolved]]="No",1,0)</f>
        <v>0</v>
      </c>
    </row>
    <row r="586" spans="1:94" x14ac:dyDescent="0.25">
      <c r="A586" s="35">
        <v>947206</v>
      </c>
      <c r="B586" s="12" t="s">
        <v>1297</v>
      </c>
      <c r="C586" s="12" t="s">
        <v>1297</v>
      </c>
      <c r="D586" s="12" t="s">
        <v>1297</v>
      </c>
      <c r="E586" t="s">
        <v>1140</v>
      </c>
      <c r="F586" t="s">
        <v>1305</v>
      </c>
      <c r="G586" s="35">
        <v>84318</v>
      </c>
      <c r="H586" t="s">
        <v>219</v>
      </c>
      <c r="I586" s="35">
        <v>466578</v>
      </c>
      <c r="J586" t="s">
        <v>219</v>
      </c>
      <c r="K586" s="14">
        <v>45178.477083333302</v>
      </c>
      <c r="L586" s="14">
        <v>45177.874305555597</v>
      </c>
      <c r="M586" s="15" t="s">
        <v>220</v>
      </c>
      <c r="N586" s="15" t="s">
        <v>229</v>
      </c>
      <c r="O586" s="15" t="s">
        <v>220</v>
      </c>
      <c r="P586" s="15" t="s">
        <v>221</v>
      </c>
      <c r="Q586" s="15" t="s">
        <v>1026</v>
      </c>
      <c r="R586" s="15" t="s">
        <v>229</v>
      </c>
      <c r="S586" s="15" t="s">
        <v>221</v>
      </c>
      <c r="T586" s="15" t="s">
        <v>316</v>
      </c>
      <c r="U586" s="15" t="s">
        <v>219</v>
      </c>
      <c r="V586" t="s">
        <v>224</v>
      </c>
      <c r="W586" t="s">
        <v>254</v>
      </c>
      <c r="X586" t="s">
        <v>224</v>
      </c>
      <c r="Y586" t="s">
        <v>254</v>
      </c>
      <c r="Z586" t="s">
        <v>317</v>
      </c>
      <c r="AA586" t="s">
        <v>219</v>
      </c>
      <c r="AB586" t="s">
        <v>317</v>
      </c>
      <c r="AC586" t="s">
        <v>219</v>
      </c>
      <c r="AD586" s="12" t="s">
        <v>1297</v>
      </c>
      <c r="AE586" t="s">
        <v>227</v>
      </c>
      <c r="AF586" s="12" t="s">
        <v>1297</v>
      </c>
      <c r="AG586" t="s">
        <v>1703</v>
      </c>
      <c r="AH586" t="s">
        <v>228</v>
      </c>
      <c r="AI586" s="12" t="s">
        <v>1297</v>
      </c>
      <c r="AJ586" s="12" t="s">
        <v>1297</v>
      </c>
      <c r="AK586" s="12" t="s">
        <v>1297</v>
      </c>
      <c r="AL586" s="12" t="s">
        <v>1297</v>
      </c>
      <c r="AM586" s="12" t="s">
        <v>1297</v>
      </c>
      <c r="AN586" t="s">
        <v>219</v>
      </c>
      <c r="AO586" t="s">
        <v>219</v>
      </c>
      <c r="AP586" t="s">
        <v>229</v>
      </c>
      <c r="AQ586" t="s">
        <v>230</v>
      </c>
      <c r="AR586" t="s">
        <v>273</v>
      </c>
      <c r="AS586" t="s">
        <v>352</v>
      </c>
      <c r="AT586" t="s">
        <v>220</v>
      </c>
      <c r="AU586" t="s">
        <v>233</v>
      </c>
      <c r="AV586" t="s">
        <v>2271</v>
      </c>
      <c r="AW586" t="s">
        <v>219</v>
      </c>
      <c r="AX586" t="s">
        <v>1703</v>
      </c>
      <c r="AY586" t="s">
        <v>219</v>
      </c>
      <c r="AZ586" t="s">
        <v>219</v>
      </c>
      <c r="BA586" t="s">
        <v>219</v>
      </c>
      <c r="BB586" t="s">
        <v>219</v>
      </c>
      <c r="BC586" t="s">
        <v>234</v>
      </c>
      <c r="BD586" s="12" t="s">
        <v>1297</v>
      </c>
      <c r="BE586" t="s">
        <v>267</v>
      </c>
      <c r="BF586" t="s">
        <v>1297</v>
      </c>
      <c r="BG586" t="s">
        <v>1297</v>
      </c>
      <c r="BH586" t="s">
        <v>312</v>
      </c>
      <c r="BI586" t="s">
        <v>339</v>
      </c>
      <c r="BJ586" t="s">
        <v>353</v>
      </c>
      <c r="BK586" t="s">
        <v>1297</v>
      </c>
      <c r="BL586" t="s">
        <v>229</v>
      </c>
      <c r="BM586" t="s">
        <v>219</v>
      </c>
      <c r="BN586" t="s">
        <v>336</v>
      </c>
      <c r="BO586" t="s">
        <v>219</v>
      </c>
      <c r="BP586" t="s">
        <v>219</v>
      </c>
      <c r="BQ586" t="s">
        <v>1297</v>
      </c>
      <c r="BR586" t="s">
        <v>240</v>
      </c>
      <c r="BS586" t="s">
        <v>1703</v>
      </c>
      <c r="BT586" t="s">
        <v>1703</v>
      </c>
      <c r="BU586" t="s">
        <v>219</v>
      </c>
      <c r="BV586" t="s">
        <v>241</v>
      </c>
      <c r="BW586" t="s">
        <v>220</v>
      </c>
      <c r="BX586" t="s">
        <v>219</v>
      </c>
      <c r="BY586">
        <v>800117203704</v>
      </c>
      <c r="BZ586" t="s">
        <v>242</v>
      </c>
      <c r="CA586" t="s">
        <v>1703</v>
      </c>
      <c r="CB586" s="14">
        <v>45179.246162766198</v>
      </c>
      <c r="CC586" t="s">
        <v>1703</v>
      </c>
      <c r="CD586" t="s">
        <v>1703</v>
      </c>
      <c r="CE586">
        <f>IFERROR(VLOOKUP(Table2[[#This Row],[Overall Rep Satisfaction]],$CS$2:$CV$21,2,FALSE),"")</f>
        <v>0</v>
      </c>
      <c r="CF586">
        <f>IFERROR(VLOOKUP(Table2[[#This Row],[Overall Rep Satisfaction]],$CS$2:$CV$21,3,FALSE),"")</f>
        <v>0</v>
      </c>
      <c r="CG586">
        <f>IFERROR(VLOOKUP(Table2[[#This Row],[Overall Rep Satisfaction]],$CS$2:$CV$21,4,FALSE),"")</f>
        <v>1</v>
      </c>
      <c r="CH586">
        <f>IFERROR(SUM(Table2[[#This Row],[Promoter]:[Detractor]],),"")</f>
        <v>1</v>
      </c>
      <c r="CI586" t="str">
        <f>TEXT(MONTH(Table2[[#This Row],[Survey Date]]),"##")&amp;" - "&amp;TEXT(Table2[[#This Row],[Survey Date]],"MMMM")</f>
        <v>9 - September</v>
      </c>
      <c r="CJ586" t="str">
        <f>TEXT(Table2[[#This Row],[Survey Date]],"DD-MMMM")</f>
        <v>09-September</v>
      </c>
      <c r="CK586" t="str">
        <f>"WK "&amp;WEEKNUM(Table2[[#This Row],[Survey Date]],1)</f>
        <v>WK 36</v>
      </c>
      <c r="CL586" t="str">
        <f>VLOOKUP(Table2[[#This Row],[ATTUID]],Roster!C:F,4,FALSE)</f>
        <v>Super 6</v>
      </c>
      <c r="CM586" t="str">
        <f>VLOOKUP(Table2[[#This Row],[ATTUID]],Roster!C:J,8,FALSE)</f>
        <v>agent 8</v>
      </c>
      <c r="CN586" t="str">
        <f>VLOOKUP(Table2[[#This Row],[ATTUID]],Roster!C:X,22,FALSE)</f>
        <v>Wave 10 B</v>
      </c>
      <c r="CO586">
        <f>IF(Table2[[#This Row],[Request Resolved]]="Yes",1,0)</f>
        <v>0</v>
      </c>
      <c r="CP586">
        <f>IF(Table2[[#This Row],[Request Resolved]]="No",1,0)</f>
        <v>1</v>
      </c>
    </row>
    <row r="587" spans="1:94" x14ac:dyDescent="0.25">
      <c r="A587" s="35">
        <v>361206</v>
      </c>
      <c r="B587" s="12" t="s">
        <v>1297</v>
      </c>
      <c r="C587" s="12" t="s">
        <v>1297</v>
      </c>
      <c r="D587" s="12" t="s">
        <v>1297</v>
      </c>
      <c r="E587" t="s">
        <v>1238</v>
      </c>
      <c r="F587" t="s">
        <v>1407</v>
      </c>
      <c r="G587" s="35">
        <v>348608</v>
      </c>
      <c r="H587" t="s">
        <v>219</v>
      </c>
      <c r="I587" s="35">
        <v>294188</v>
      </c>
      <c r="J587" t="s">
        <v>219</v>
      </c>
      <c r="K587" s="14">
        <v>45178.477083333302</v>
      </c>
      <c r="L587" s="14">
        <v>45177.503472222197</v>
      </c>
      <c r="M587" s="15" t="s">
        <v>220</v>
      </c>
      <c r="N587" s="15" t="s">
        <v>220</v>
      </c>
      <c r="O587" s="15" t="s">
        <v>220</v>
      </c>
      <c r="P587" s="15" t="s">
        <v>223</v>
      </c>
      <c r="Q587" s="15" t="s">
        <v>219</v>
      </c>
      <c r="R587" s="15" t="s">
        <v>219</v>
      </c>
      <c r="S587" s="15" t="s">
        <v>223</v>
      </c>
      <c r="T587" s="15" t="s">
        <v>221</v>
      </c>
      <c r="U587" s="15" t="s">
        <v>219</v>
      </c>
      <c r="V587" t="s">
        <v>265</v>
      </c>
      <c r="W587" t="s">
        <v>225</v>
      </c>
      <c r="X587" t="s">
        <v>265</v>
      </c>
      <c r="Y587" t="s">
        <v>225</v>
      </c>
      <c r="Z587" t="s">
        <v>226</v>
      </c>
      <c r="AA587" t="s">
        <v>219</v>
      </c>
      <c r="AB587" t="s">
        <v>226</v>
      </c>
      <c r="AC587" t="s">
        <v>219</v>
      </c>
      <c r="AD587" s="12" t="s">
        <v>1297</v>
      </c>
      <c r="AE587" t="s">
        <v>227</v>
      </c>
      <c r="AF587" s="12" t="s">
        <v>1297</v>
      </c>
      <c r="AG587" t="s">
        <v>1703</v>
      </c>
      <c r="AH587" t="s">
        <v>228</v>
      </c>
      <c r="AI587" s="12" t="s">
        <v>1297</v>
      </c>
      <c r="AJ587" s="12" t="s">
        <v>1297</v>
      </c>
      <c r="AK587" s="12" t="s">
        <v>1297</v>
      </c>
      <c r="AL587" s="12" t="s">
        <v>1297</v>
      </c>
      <c r="AM587" s="12" t="s">
        <v>1297</v>
      </c>
      <c r="AN587" t="s">
        <v>219</v>
      </c>
      <c r="AO587" t="s">
        <v>219</v>
      </c>
      <c r="AP587" t="s">
        <v>229</v>
      </c>
      <c r="AQ587" t="s">
        <v>230</v>
      </c>
      <c r="AR587" t="s">
        <v>281</v>
      </c>
      <c r="AS587" t="s">
        <v>538</v>
      </c>
      <c r="AT587" t="s">
        <v>220</v>
      </c>
      <c r="AU587" t="s">
        <v>233</v>
      </c>
      <c r="AV587" t="s">
        <v>2092</v>
      </c>
      <c r="AW587" t="s">
        <v>2368</v>
      </c>
      <c r="AX587" t="s">
        <v>1703</v>
      </c>
      <c r="AY587" t="s">
        <v>219</v>
      </c>
      <c r="AZ587" t="s">
        <v>219</v>
      </c>
      <c r="BA587" t="s">
        <v>219</v>
      </c>
      <c r="BB587" t="s">
        <v>219</v>
      </c>
      <c r="BC587" t="s">
        <v>234</v>
      </c>
      <c r="BD587" s="12" t="s">
        <v>1297</v>
      </c>
      <c r="BE587" t="s">
        <v>385</v>
      </c>
      <c r="BF587" t="s">
        <v>1297</v>
      </c>
      <c r="BG587" t="s">
        <v>1297</v>
      </c>
      <c r="BH587" t="s">
        <v>305</v>
      </c>
      <c r="BI587" t="s">
        <v>357</v>
      </c>
      <c r="BJ587" t="s">
        <v>302</v>
      </c>
      <c r="BK587" t="s">
        <v>1297</v>
      </c>
      <c r="BL587" t="s">
        <v>229</v>
      </c>
      <c r="BM587" t="s">
        <v>219</v>
      </c>
      <c r="BN587" t="s">
        <v>360</v>
      </c>
      <c r="BO587" t="s">
        <v>219</v>
      </c>
      <c r="BP587" t="s">
        <v>219</v>
      </c>
      <c r="BQ587" t="s">
        <v>1297</v>
      </c>
      <c r="BR587" t="s">
        <v>296</v>
      </c>
      <c r="BS587" t="s">
        <v>1703</v>
      </c>
      <c r="BT587" t="s">
        <v>1703</v>
      </c>
      <c r="BU587" t="s">
        <v>219</v>
      </c>
      <c r="BV587" t="s">
        <v>241</v>
      </c>
      <c r="BW587" t="s">
        <v>220</v>
      </c>
      <c r="BX587" t="s">
        <v>219</v>
      </c>
      <c r="BY587">
        <v>790536383699</v>
      </c>
      <c r="BZ587" t="s">
        <v>242</v>
      </c>
      <c r="CA587" t="s">
        <v>1703</v>
      </c>
      <c r="CB587" s="14">
        <v>45180.248749687496</v>
      </c>
      <c r="CC587" t="s">
        <v>1703</v>
      </c>
      <c r="CD587" t="s">
        <v>1703</v>
      </c>
      <c r="CE587">
        <f>IFERROR(VLOOKUP(Table2[[#This Row],[Overall Rep Satisfaction]],$CS$2:$CV$21,2,FALSE),"")</f>
        <v>1</v>
      </c>
      <c r="CF587">
        <f>IFERROR(VLOOKUP(Table2[[#This Row],[Overall Rep Satisfaction]],$CS$2:$CV$21,3,FALSE),"")</f>
        <v>0</v>
      </c>
      <c r="CG587">
        <f>IFERROR(VLOOKUP(Table2[[#This Row],[Overall Rep Satisfaction]],$CS$2:$CV$21,4,FALSE),"")</f>
        <v>0</v>
      </c>
      <c r="CH587">
        <f>IFERROR(SUM(Table2[[#This Row],[Promoter]:[Detractor]],),"")</f>
        <v>1</v>
      </c>
      <c r="CI587" t="str">
        <f>TEXT(MONTH(Table2[[#This Row],[Survey Date]]),"##")&amp;" - "&amp;TEXT(Table2[[#This Row],[Survey Date]],"MMMM")</f>
        <v>9 - September</v>
      </c>
      <c r="CJ587" t="str">
        <f>TEXT(Table2[[#This Row],[Survey Date]],"DD-MMMM")</f>
        <v>09-September</v>
      </c>
      <c r="CK587" t="str">
        <f>"WK "&amp;WEEKNUM(Table2[[#This Row],[Survey Date]],1)</f>
        <v>WK 36</v>
      </c>
      <c r="CL587" t="str">
        <f>VLOOKUP(Table2[[#This Row],[ATTUID]],Roster!C:F,4,FALSE)</f>
        <v>Super 12</v>
      </c>
      <c r="CM587" t="str">
        <f>VLOOKUP(Table2[[#This Row],[ATTUID]],Roster!C:J,8,FALSE)</f>
        <v>agent 110</v>
      </c>
      <c r="CN587" t="str">
        <f>VLOOKUP(Table2[[#This Row],[ATTUID]],Roster!C:X,22,FALSE)</f>
        <v>Wave 30</v>
      </c>
      <c r="CO587">
        <f>IF(Table2[[#This Row],[Request Resolved]]="Yes",1,0)</f>
        <v>1</v>
      </c>
      <c r="CP587">
        <f>IF(Table2[[#This Row],[Request Resolved]]="No",1,0)</f>
        <v>0</v>
      </c>
    </row>
    <row r="588" spans="1:94" x14ac:dyDescent="0.25">
      <c r="A588" s="35">
        <v>920206</v>
      </c>
      <c r="B588" s="12" t="s">
        <v>1297</v>
      </c>
      <c r="C588" s="12" t="s">
        <v>1297</v>
      </c>
      <c r="D588" s="12" t="s">
        <v>1297</v>
      </c>
      <c r="E588" t="s">
        <v>1159</v>
      </c>
      <c r="F588" t="s">
        <v>1324</v>
      </c>
      <c r="G588" s="35">
        <v>705830</v>
      </c>
      <c r="H588" t="s">
        <v>219</v>
      </c>
      <c r="I588" s="35">
        <v>806365</v>
      </c>
      <c r="J588" t="s">
        <v>219</v>
      </c>
      <c r="K588" s="14">
        <v>45178.4777777778</v>
      </c>
      <c r="L588" s="14">
        <v>45177.809722222199</v>
      </c>
      <c r="M588" s="15" t="s">
        <v>220</v>
      </c>
      <c r="N588" s="15" t="s">
        <v>220</v>
      </c>
      <c r="O588" s="15" t="s">
        <v>220</v>
      </c>
      <c r="P588" s="15" t="s">
        <v>223</v>
      </c>
      <c r="Q588" s="15" t="s">
        <v>1027</v>
      </c>
      <c r="R588" s="15" t="s">
        <v>219</v>
      </c>
      <c r="S588" s="15" t="s">
        <v>223</v>
      </c>
      <c r="T588" s="15" t="s">
        <v>221</v>
      </c>
      <c r="U588" s="15" t="s">
        <v>219</v>
      </c>
      <c r="V588" t="s">
        <v>265</v>
      </c>
      <c r="W588" t="s">
        <v>225</v>
      </c>
      <c r="X588" t="s">
        <v>265</v>
      </c>
      <c r="Y588" t="s">
        <v>225</v>
      </c>
      <c r="Z588" t="s">
        <v>226</v>
      </c>
      <c r="AA588" t="s">
        <v>219</v>
      </c>
      <c r="AB588" t="s">
        <v>226</v>
      </c>
      <c r="AC588" t="s">
        <v>219</v>
      </c>
      <c r="AD588" s="12" t="s">
        <v>1297</v>
      </c>
      <c r="AE588" t="s">
        <v>227</v>
      </c>
      <c r="AF588" s="12" t="s">
        <v>1297</v>
      </c>
      <c r="AG588" t="s">
        <v>1703</v>
      </c>
      <c r="AH588" t="s">
        <v>228</v>
      </c>
      <c r="AI588" s="12" t="s">
        <v>1297</v>
      </c>
      <c r="AJ588" s="12" t="s">
        <v>1297</v>
      </c>
      <c r="AK588" s="12" t="s">
        <v>1297</v>
      </c>
      <c r="AL588" s="12" t="s">
        <v>1297</v>
      </c>
      <c r="AM588" s="12" t="s">
        <v>1297</v>
      </c>
      <c r="AN588" t="s">
        <v>219</v>
      </c>
      <c r="AO588" t="s">
        <v>219</v>
      </c>
      <c r="AP588" t="s">
        <v>229</v>
      </c>
      <c r="AQ588" t="s">
        <v>230</v>
      </c>
      <c r="AR588" t="s">
        <v>231</v>
      </c>
      <c r="AS588" t="s">
        <v>232</v>
      </c>
      <c r="AT588" t="s">
        <v>220</v>
      </c>
      <c r="AU588" t="s">
        <v>233</v>
      </c>
      <c r="AV588" t="s">
        <v>2272</v>
      </c>
      <c r="AW588" t="s">
        <v>2368</v>
      </c>
      <c r="AX588" t="s">
        <v>1703</v>
      </c>
      <c r="AY588" t="s">
        <v>219</v>
      </c>
      <c r="AZ588" t="s">
        <v>219</v>
      </c>
      <c r="BA588" t="s">
        <v>219</v>
      </c>
      <c r="BB588" t="s">
        <v>219</v>
      </c>
      <c r="BC588" t="s">
        <v>234</v>
      </c>
      <c r="BD588" s="12" t="s">
        <v>1297</v>
      </c>
      <c r="BE588" t="s">
        <v>304</v>
      </c>
      <c r="BF588" t="s">
        <v>1297</v>
      </c>
      <c r="BG588" t="s">
        <v>1297</v>
      </c>
      <c r="BH588" t="s">
        <v>312</v>
      </c>
      <c r="BI588" t="s">
        <v>339</v>
      </c>
      <c r="BJ588" t="s">
        <v>569</v>
      </c>
      <c r="BK588" t="s">
        <v>1297</v>
      </c>
      <c r="BL588" t="s">
        <v>229</v>
      </c>
      <c r="BM588" t="s">
        <v>219</v>
      </c>
      <c r="BN588" t="s">
        <v>336</v>
      </c>
      <c r="BO588" t="s">
        <v>219</v>
      </c>
      <c r="BP588" t="s">
        <v>219</v>
      </c>
      <c r="BQ588" t="s">
        <v>1297</v>
      </c>
      <c r="BR588" t="s">
        <v>240</v>
      </c>
      <c r="BS588" t="s">
        <v>1703</v>
      </c>
      <c r="BT588" t="s">
        <v>1703</v>
      </c>
      <c r="BU588" t="s">
        <v>219</v>
      </c>
      <c r="BV588" t="s">
        <v>241</v>
      </c>
      <c r="BW588" t="s">
        <v>220</v>
      </c>
      <c r="BX588" t="s">
        <v>219</v>
      </c>
      <c r="BY588">
        <v>790630332368</v>
      </c>
      <c r="BZ588" t="s">
        <v>242</v>
      </c>
      <c r="CA588" t="s">
        <v>1703</v>
      </c>
      <c r="CB588" s="14">
        <v>45179.246162766198</v>
      </c>
      <c r="CC588" t="s">
        <v>1703</v>
      </c>
      <c r="CD588" t="s">
        <v>1703</v>
      </c>
      <c r="CE588">
        <f>IFERROR(VLOOKUP(Table2[[#This Row],[Overall Rep Satisfaction]],$CS$2:$CV$21,2,FALSE),"")</f>
        <v>1</v>
      </c>
      <c r="CF588">
        <f>IFERROR(VLOOKUP(Table2[[#This Row],[Overall Rep Satisfaction]],$CS$2:$CV$21,3,FALSE),"")</f>
        <v>0</v>
      </c>
      <c r="CG588">
        <f>IFERROR(VLOOKUP(Table2[[#This Row],[Overall Rep Satisfaction]],$CS$2:$CV$21,4,FALSE),"")</f>
        <v>0</v>
      </c>
      <c r="CH588">
        <f>IFERROR(SUM(Table2[[#This Row],[Promoter]:[Detractor]],),"")</f>
        <v>1</v>
      </c>
      <c r="CI588" t="str">
        <f>TEXT(MONTH(Table2[[#This Row],[Survey Date]]),"##")&amp;" - "&amp;TEXT(Table2[[#This Row],[Survey Date]],"MMMM")</f>
        <v>9 - September</v>
      </c>
      <c r="CJ588" t="str">
        <f>TEXT(Table2[[#This Row],[Survey Date]],"DD-MMMM")</f>
        <v>09-September</v>
      </c>
      <c r="CK588" t="str">
        <f>"WK "&amp;WEEKNUM(Table2[[#This Row],[Survey Date]],1)</f>
        <v>WK 36</v>
      </c>
      <c r="CL588" t="str">
        <f>VLOOKUP(Table2[[#This Row],[ATTUID]],Roster!C:F,4,FALSE)</f>
        <v>Super 9</v>
      </c>
      <c r="CM588" t="str">
        <f>VLOOKUP(Table2[[#This Row],[ATTUID]],Roster!C:J,8,FALSE)</f>
        <v>agent 27</v>
      </c>
      <c r="CN588" t="str">
        <f>VLOOKUP(Table2[[#This Row],[ATTUID]],Roster!C:X,22,FALSE)</f>
        <v>Wave 17</v>
      </c>
      <c r="CO588">
        <f>IF(Table2[[#This Row],[Request Resolved]]="Yes",1,0)</f>
        <v>1</v>
      </c>
      <c r="CP588">
        <f>IF(Table2[[#This Row],[Request Resolved]]="No",1,0)</f>
        <v>0</v>
      </c>
    </row>
    <row r="589" spans="1:94" x14ac:dyDescent="0.25">
      <c r="A589" s="35">
        <v>433206</v>
      </c>
      <c r="B589" s="12" t="s">
        <v>1297</v>
      </c>
      <c r="C589" s="12" t="s">
        <v>1297</v>
      </c>
      <c r="D589" s="12" t="s">
        <v>1297</v>
      </c>
      <c r="E589" t="s">
        <v>1260</v>
      </c>
      <c r="F589" t="s">
        <v>1431</v>
      </c>
      <c r="G589" s="35">
        <v>455318</v>
      </c>
      <c r="H589" t="s">
        <v>219</v>
      </c>
      <c r="I589" s="35">
        <v>147578</v>
      </c>
      <c r="J589" t="s">
        <v>219</v>
      </c>
      <c r="K589" s="14">
        <v>45178.4777777778</v>
      </c>
      <c r="L589" s="14">
        <v>45177.667361111096</v>
      </c>
      <c r="M589" s="15" t="s">
        <v>220</v>
      </c>
      <c r="N589" s="15" t="s">
        <v>220</v>
      </c>
      <c r="O589" s="15" t="s">
        <v>220</v>
      </c>
      <c r="P589" s="15" t="s">
        <v>223</v>
      </c>
      <c r="Q589" s="15" t="s">
        <v>219</v>
      </c>
      <c r="R589" s="15" t="s">
        <v>219</v>
      </c>
      <c r="S589" s="15" t="s">
        <v>255</v>
      </c>
      <c r="T589" s="15" t="s">
        <v>221</v>
      </c>
      <c r="U589" s="15" t="s">
        <v>219</v>
      </c>
      <c r="V589" t="s">
        <v>265</v>
      </c>
      <c r="W589" t="s">
        <v>257</v>
      </c>
      <c r="X589" t="s">
        <v>265</v>
      </c>
      <c r="Y589" t="s">
        <v>257</v>
      </c>
      <c r="Z589" t="s">
        <v>226</v>
      </c>
      <c r="AA589" t="s">
        <v>219</v>
      </c>
      <c r="AB589" t="s">
        <v>226</v>
      </c>
      <c r="AC589" t="s">
        <v>219</v>
      </c>
      <c r="AD589" s="12" t="s">
        <v>1297</v>
      </c>
      <c r="AE589" t="s">
        <v>227</v>
      </c>
      <c r="AF589" s="12" t="s">
        <v>1297</v>
      </c>
      <c r="AG589" t="s">
        <v>1703</v>
      </c>
      <c r="AH589" t="s">
        <v>228</v>
      </c>
      <c r="AI589" s="12" t="s">
        <v>1297</v>
      </c>
      <c r="AJ589" s="12" t="s">
        <v>1297</v>
      </c>
      <c r="AK589" s="12" t="s">
        <v>1297</v>
      </c>
      <c r="AL589" s="12" t="s">
        <v>1297</v>
      </c>
      <c r="AM589" s="12" t="s">
        <v>1297</v>
      </c>
      <c r="AN589" t="s">
        <v>219</v>
      </c>
      <c r="AO589" t="s">
        <v>219</v>
      </c>
      <c r="AP589" t="s">
        <v>229</v>
      </c>
      <c r="AQ589" t="s">
        <v>230</v>
      </c>
      <c r="AR589" t="s">
        <v>273</v>
      </c>
      <c r="AS589" t="s">
        <v>352</v>
      </c>
      <c r="AT589" t="s">
        <v>220</v>
      </c>
      <c r="AU589" t="s">
        <v>233</v>
      </c>
      <c r="AV589" t="s">
        <v>2273</v>
      </c>
      <c r="AW589" t="s">
        <v>219</v>
      </c>
      <c r="AX589" t="s">
        <v>1703</v>
      </c>
      <c r="AY589" t="s">
        <v>219</v>
      </c>
      <c r="AZ589" t="s">
        <v>219</v>
      </c>
      <c r="BA589" t="s">
        <v>219</v>
      </c>
      <c r="BB589" t="s">
        <v>219</v>
      </c>
      <c r="BC589" t="s">
        <v>234</v>
      </c>
      <c r="BD589" s="12" t="s">
        <v>1297</v>
      </c>
      <c r="BE589" t="s">
        <v>267</v>
      </c>
      <c r="BF589" t="s">
        <v>1297</v>
      </c>
      <c r="BG589" t="s">
        <v>1297</v>
      </c>
      <c r="BH589" t="s">
        <v>300</v>
      </c>
      <c r="BI589" t="s">
        <v>301</v>
      </c>
      <c r="BJ589" t="s">
        <v>353</v>
      </c>
      <c r="BK589" t="s">
        <v>1297</v>
      </c>
      <c r="BL589" t="s">
        <v>229</v>
      </c>
      <c r="BM589" t="s">
        <v>219</v>
      </c>
      <c r="BN589" t="s">
        <v>572</v>
      </c>
      <c r="BO589" t="s">
        <v>219</v>
      </c>
      <c r="BP589" t="s">
        <v>219</v>
      </c>
      <c r="BQ589" t="s">
        <v>1297</v>
      </c>
      <c r="BR589" t="s">
        <v>253</v>
      </c>
      <c r="BS589" t="s">
        <v>1703</v>
      </c>
      <c r="BT589" t="s">
        <v>1703</v>
      </c>
      <c r="BU589" t="s">
        <v>219</v>
      </c>
      <c r="BV589" t="s">
        <v>241</v>
      </c>
      <c r="BW589" t="s">
        <v>220</v>
      </c>
      <c r="BX589" t="s">
        <v>219</v>
      </c>
      <c r="BY589">
        <v>800271050819</v>
      </c>
      <c r="BZ589" t="s">
        <v>242</v>
      </c>
      <c r="CA589" t="s">
        <v>1703</v>
      </c>
      <c r="CB589" s="14">
        <v>45180.248749687496</v>
      </c>
      <c r="CC589" t="s">
        <v>1703</v>
      </c>
      <c r="CD589" t="s">
        <v>1703</v>
      </c>
      <c r="CE589">
        <f>IFERROR(VLOOKUP(Table2[[#This Row],[Overall Rep Satisfaction]],$CS$2:$CV$21,2,FALSE),"")</f>
        <v>0</v>
      </c>
      <c r="CF589">
        <f>IFERROR(VLOOKUP(Table2[[#This Row],[Overall Rep Satisfaction]],$CS$2:$CV$21,3,FALSE),"")</f>
        <v>1</v>
      </c>
      <c r="CG589">
        <f>IFERROR(VLOOKUP(Table2[[#This Row],[Overall Rep Satisfaction]],$CS$2:$CV$21,4,FALSE),"")</f>
        <v>0</v>
      </c>
      <c r="CH589">
        <f>IFERROR(SUM(Table2[[#This Row],[Promoter]:[Detractor]],),"")</f>
        <v>1</v>
      </c>
      <c r="CI589" t="str">
        <f>TEXT(MONTH(Table2[[#This Row],[Survey Date]]),"##")&amp;" - "&amp;TEXT(Table2[[#This Row],[Survey Date]],"MMMM")</f>
        <v>9 - September</v>
      </c>
      <c r="CJ589" t="str">
        <f>TEXT(Table2[[#This Row],[Survey Date]],"DD-MMMM")</f>
        <v>09-September</v>
      </c>
      <c r="CK589" t="str">
        <f>"WK "&amp;WEEKNUM(Table2[[#This Row],[Survey Date]],1)</f>
        <v>WK 36</v>
      </c>
      <c r="CL589" t="str">
        <f>VLOOKUP(Table2[[#This Row],[ATTUID]],Roster!C:F,4,FALSE)</f>
        <v>Super 3</v>
      </c>
      <c r="CM589" t="str">
        <f>VLOOKUP(Table2[[#This Row],[ATTUID]],Roster!C:J,8,FALSE)</f>
        <v>agent 134</v>
      </c>
      <c r="CN589" t="str">
        <f>VLOOKUP(Table2[[#This Row],[ATTUID]],Roster!C:X,22,FALSE)</f>
        <v>Wave 31</v>
      </c>
      <c r="CO589">
        <f>IF(Table2[[#This Row],[Request Resolved]]="Yes",1,0)</f>
        <v>1</v>
      </c>
      <c r="CP589">
        <f>IF(Table2[[#This Row],[Request Resolved]]="No",1,0)</f>
        <v>0</v>
      </c>
    </row>
    <row r="590" spans="1:94" x14ac:dyDescent="0.25">
      <c r="A590" s="35">
        <v>934206</v>
      </c>
      <c r="B590" s="12" t="s">
        <v>1297</v>
      </c>
      <c r="C590" s="12" t="s">
        <v>1297</v>
      </c>
      <c r="D590" s="12" t="s">
        <v>1297</v>
      </c>
      <c r="E590" t="s">
        <v>1257</v>
      </c>
      <c r="F590" t="s">
        <v>1427</v>
      </c>
      <c r="G590" s="35">
        <v>824314</v>
      </c>
      <c r="H590" t="s">
        <v>219</v>
      </c>
      <c r="I590" s="35">
        <v>557383</v>
      </c>
      <c r="J590" t="s">
        <v>219</v>
      </c>
      <c r="K590" s="14">
        <v>45178.480555555601</v>
      </c>
      <c r="L590" s="14">
        <v>45177.618055555598</v>
      </c>
      <c r="M590" s="15" t="s">
        <v>220</v>
      </c>
      <c r="N590" s="15" t="s">
        <v>220</v>
      </c>
      <c r="O590" s="15" t="s">
        <v>220</v>
      </c>
      <c r="P590" s="15" t="s">
        <v>223</v>
      </c>
      <c r="Q590" s="15" t="s">
        <v>1028</v>
      </c>
      <c r="R590" s="15" t="s">
        <v>219</v>
      </c>
      <c r="S590" s="15" t="s">
        <v>223</v>
      </c>
      <c r="T590" s="15" t="s">
        <v>371</v>
      </c>
      <c r="U590" s="15" t="s">
        <v>219</v>
      </c>
      <c r="V590" t="s">
        <v>265</v>
      </c>
      <c r="W590" t="s">
        <v>225</v>
      </c>
      <c r="X590" t="s">
        <v>265</v>
      </c>
      <c r="Y590" t="s">
        <v>225</v>
      </c>
      <c r="Z590" t="s">
        <v>226</v>
      </c>
      <c r="AA590" t="s">
        <v>219</v>
      </c>
      <c r="AB590" t="s">
        <v>226</v>
      </c>
      <c r="AC590" t="s">
        <v>219</v>
      </c>
      <c r="AD590" s="12" t="s">
        <v>1297</v>
      </c>
      <c r="AE590" t="s">
        <v>227</v>
      </c>
      <c r="AF590" s="12" t="s">
        <v>1297</v>
      </c>
      <c r="AG590" t="s">
        <v>1703</v>
      </c>
      <c r="AH590" t="s">
        <v>228</v>
      </c>
      <c r="AI590" s="12" t="s">
        <v>1297</v>
      </c>
      <c r="AJ590" s="12" t="s">
        <v>1297</v>
      </c>
      <c r="AK590" s="12" t="s">
        <v>1297</v>
      </c>
      <c r="AL590" s="12" t="s">
        <v>1297</v>
      </c>
      <c r="AM590" s="12" t="s">
        <v>1297</v>
      </c>
      <c r="AN590" t="s">
        <v>219</v>
      </c>
      <c r="AO590" t="s">
        <v>219</v>
      </c>
      <c r="AP590" t="s">
        <v>229</v>
      </c>
      <c r="AQ590" t="s">
        <v>230</v>
      </c>
      <c r="AR590" t="s">
        <v>231</v>
      </c>
      <c r="AS590" t="s">
        <v>403</v>
      </c>
      <c r="AT590" t="s">
        <v>220</v>
      </c>
      <c r="AU590" t="s">
        <v>233</v>
      </c>
      <c r="AV590" t="s">
        <v>2274</v>
      </c>
      <c r="AW590" t="s">
        <v>219</v>
      </c>
      <c r="AX590" t="s">
        <v>1703</v>
      </c>
      <c r="AY590" t="s">
        <v>219</v>
      </c>
      <c r="AZ590" t="s">
        <v>219</v>
      </c>
      <c r="BA590" t="s">
        <v>219</v>
      </c>
      <c r="BB590" t="s">
        <v>219</v>
      </c>
      <c r="BC590" t="s">
        <v>234</v>
      </c>
      <c r="BD590" s="12" t="s">
        <v>1297</v>
      </c>
      <c r="BE590" t="s">
        <v>304</v>
      </c>
      <c r="BF590" t="s">
        <v>1297</v>
      </c>
      <c r="BG590" t="s">
        <v>1297</v>
      </c>
      <c r="BH590" t="s">
        <v>260</v>
      </c>
      <c r="BI590" t="s">
        <v>287</v>
      </c>
      <c r="BJ590" t="s">
        <v>404</v>
      </c>
      <c r="BK590" t="s">
        <v>1297</v>
      </c>
      <c r="BL590" t="s">
        <v>229</v>
      </c>
      <c r="BM590" t="s">
        <v>219</v>
      </c>
      <c r="BN590" t="s">
        <v>289</v>
      </c>
      <c r="BO590" t="s">
        <v>219</v>
      </c>
      <c r="BP590" t="s">
        <v>219</v>
      </c>
      <c r="BQ590" t="s">
        <v>1297</v>
      </c>
      <c r="BR590" t="s">
        <v>253</v>
      </c>
      <c r="BS590" t="s">
        <v>1703</v>
      </c>
      <c r="BT590" t="s">
        <v>1703</v>
      </c>
      <c r="BU590" t="s">
        <v>219</v>
      </c>
      <c r="BV590" t="s">
        <v>241</v>
      </c>
      <c r="BW590" t="s">
        <v>220</v>
      </c>
      <c r="BX590" t="s">
        <v>219</v>
      </c>
      <c r="BY590">
        <v>800987549885</v>
      </c>
      <c r="BZ590" t="s">
        <v>242</v>
      </c>
      <c r="CA590" t="s">
        <v>1703</v>
      </c>
      <c r="CB590" s="14">
        <v>45179.246162766198</v>
      </c>
      <c r="CC590" t="s">
        <v>1703</v>
      </c>
      <c r="CD590" t="s">
        <v>1703</v>
      </c>
      <c r="CE590">
        <f>IFERROR(VLOOKUP(Table2[[#This Row],[Overall Rep Satisfaction]],$CS$2:$CV$21,2,FALSE),"")</f>
        <v>1</v>
      </c>
      <c r="CF590">
        <f>IFERROR(VLOOKUP(Table2[[#This Row],[Overall Rep Satisfaction]],$CS$2:$CV$21,3,FALSE),"")</f>
        <v>0</v>
      </c>
      <c r="CG590">
        <f>IFERROR(VLOOKUP(Table2[[#This Row],[Overall Rep Satisfaction]],$CS$2:$CV$21,4,FALSE),"")</f>
        <v>0</v>
      </c>
      <c r="CH590">
        <f>IFERROR(SUM(Table2[[#This Row],[Promoter]:[Detractor]],),"")</f>
        <v>1</v>
      </c>
      <c r="CI590" t="str">
        <f>TEXT(MONTH(Table2[[#This Row],[Survey Date]]),"##")&amp;" - "&amp;TEXT(Table2[[#This Row],[Survey Date]],"MMMM")</f>
        <v>9 - September</v>
      </c>
      <c r="CJ590" t="str">
        <f>TEXT(Table2[[#This Row],[Survey Date]],"DD-MMMM")</f>
        <v>09-September</v>
      </c>
      <c r="CK590" t="str">
        <f>"WK "&amp;WEEKNUM(Table2[[#This Row],[Survey Date]],1)</f>
        <v>WK 36</v>
      </c>
      <c r="CL590" t="str">
        <f>VLOOKUP(Table2[[#This Row],[ATTUID]],Roster!C:F,4,FALSE)</f>
        <v>Super 9</v>
      </c>
      <c r="CM590" t="str">
        <f>VLOOKUP(Table2[[#This Row],[ATTUID]],Roster!C:J,8,FALSE)</f>
        <v>agent 130</v>
      </c>
      <c r="CN590" t="str">
        <f>VLOOKUP(Table2[[#This Row],[ATTUID]],Roster!C:X,22,FALSE)</f>
        <v>Wave 31</v>
      </c>
      <c r="CO590">
        <f>IF(Table2[[#This Row],[Request Resolved]]="Yes",1,0)</f>
        <v>1</v>
      </c>
      <c r="CP590">
        <f>IF(Table2[[#This Row],[Request Resolved]]="No",1,0)</f>
        <v>0</v>
      </c>
    </row>
    <row r="591" spans="1:94" x14ac:dyDescent="0.25">
      <c r="A591" s="35">
        <v>950206</v>
      </c>
      <c r="B591" s="12" t="s">
        <v>1297</v>
      </c>
      <c r="C591" s="12" t="s">
        <v>1297</v>
      </c>
      <c r="D591" s="12" t="s">
        <v>1297</v>
      </c>
      <c r="E591" t="s">
        <v>1280</v>
      </c>
      <c r="F591" t="s">
        <v>1455</v>
      </c>
      <c r="G591" s="35">
        <v>446773</v>
      </c>
      <c r="H591" t="s">
        <v>219</v>
      </c>
      <c r="I591" s="35">
        <v>67232</v>
      </c>
      <c r="J591" t="s">
        <v>219</v>
      </c>
      <c r="K591" s="14">
        <v>45178.480555555601</v>
      </c>
      <c r="L591" s="14">
        <v>45177.606249999997</v>
      </c>
      <c r="M591" s="15" t="s">
        <v>220</v>
      </c>
      <c r="N591" s="15" t="s">
        <v>220</v>
      </c>
      <c r="O591" s="15" t="s">
        <v>220</v>
      </c>
      <c r="P591" s="15" t="s">
        <v>255</v>
      </c>
      <c r="Q591" s="15" t="s">
        <v>1029</v>
      </c>
      <c r="R591" s="15" t="s">
        <v>219</v>
      </c>
      <c r="S591" s="15" t="s">
        <v>255</v>
      </c>
      <c r="T591" s="15" t="s">
        <v>221</v>
      </c>
      <c r="U591" s="15" t="s">
        <v>219</v>
      </c>
      <c r="V591" t="s">
        <v>257</v>
      </c>
      <c r="W591" t="s">
        <v>257</v>
      </c>
      <c r="X591" t="s">
        <v>257</v>
      </c>
      <c r="Y591" t="s">
        <v>257</v>
      </c>
      <c r="Z591" t="s">
        <v>226</v>
      </c>
      <c r="AA591" t="s">
        <v>219</v>
      </c>
      <c r="AB591" t="s">
        <v>226</v>
      </c>
      <c r="AC591" t="s">
        <v>219</v>
      </c>
      <c r="AD591" s="12" t="s">
        <v>1297</v>
      </c>
      <c r="AE591" t="s">
        <v>227</v>
      </c>
      <c r="AF591" s="12" t="s">
        <v>1297</v>
      </c>
      <c r="AG591" t="s">
        <v>1703</v>
      </c>
      <c r="AH591" t="s">
        <v>228</v>
      </c>
      <c r="AI591" s="12" t="s">
        <v>1297</v>
      </c>
      <c r="AJ591" s="12" t="s">
        <v>1297</v>
      </c>
      <c r="AK591" s="12" t="s">
        <v>1297</v>
      </c>
      <c r="AL591" s="12" t="s">
        <v>1297</v>
      </c>
      <c r="AM591" s="12" t="s">
        <v>1297</v>
      </c>
      <c r="AN591" t="s">
        <v>219</v>
      </c>
      <c r="AO591" t="s">
        <v>219</v>
      </c>
      <c r="AP591" t="s">
        <v>229</v>
      </c>
      <c r="AQ591" t="s">
        <v>230</v>
      </c>
      <c r="AR591" t="s">
        <v>281</v>
      </c>
      <c r="AS591" t="s">
        <v>361</v>
      </c>
      <c r="AT591" t="s">
        <v>220</v>
      </c>
      <c r="AU591" t="s">
        <v>233</v>
      </c>
      <c r="AV591" t="s">
        <v>2275</v>
      </c>
      <c r="AW591" t="s">
        <v>2368</v>
      </c>
      <c r="AX591" t="s">
        <v>1703</v>
      </c>
      <c r="AY591" t="s">
        <v>219</v>
      </c>
      <c r="AZ591" t="s">
        <v>219</v>
      </c>
      <c r="BA591" t="s">
        <v>219</v>
      </c>
      <c r="BB591" t="s">
        <v>219</v>
      </c>
      <c r="BC591" t="s">
        <v>234</v>
      </c>
      <c r="BD591" s="12" t="s">
        <v>1297</v>
      </c>
      <c r="BE591" t="s">
        <v>259</v>
      </c>
      <c r="BF591" t="s">
        <v>1297</v>
      </c>
      <c r="BG591" t="s">
        <v>1297</v>
      </c>
      <c r="BH591" t="s">
        <v>300</v>
      </c>
      <c r="BI591" t="s">
        <v>301</v>
      </c>
      <c r="BJ591" t="s">
        <v>362</v>
      </c>
      <c r="BK591" t="s">
        <v>1297</v>
      </c>
      <c r="BL591" t="s">
        <v>229</v>
      </c>
      <c r="BM591" t="s">
        <v>219</v>
      </c>
      <c r="BN591" t="s">
        <v>350</v>
      </c>
      <c r="BO591" t="s">
        <v>219</v>
      </c>
      <c r="BP591" t="s">
        <v>219</v>
      </c>
      <c r="BQ591" t="s">
        <v>1297</v>
      </c>
      <c r="BR591" t="s">
        <v>240</v>
      </c>
      <c r="BS591" t="s">
        <v>1703</v>
      </c>
      <c r="BT591" t="s">
        <v>1703</v>
      </c>
      <c r="BU591" t="s">
        <v>219</v>
      </c>
      <c r="BV591" t="s">
        <v>241</v>
      </c>
      <c r="BW591" t="s">
        <v>220</v>
      </c>
      <c r="BX591" t="s">
        <v>219</v>
      </c>
      <c r="BY591">
        <v>800082372426</v>
      </c>
      <c r="BZ591" t="s">
        <v>242</v>
      </c>
      <c r="CA591" t="s">
        <v>1703</v>
      </c>
      <c r="CB591" s="14">
        <v>45179.246162766198</v>
      </c>
      <c r="CC591" t="s">
        <v>1703</v>
      </c>
      <c r="CD591" t="s">
        <v>1703</v>
      </c>
      <c r="CE591">
        <f>IFERROR(VLOOKUP(Table2[[#This Row],[Overall Rep Satisfaction]],$CS$2:$CV$21,2,FALSE),"")</f>
        <v>0</v>
      </c>
      <c r="CF591">
        <f>IFERROR(VLOOKUP(Table2[[#This Row],[Overall Rep Satisfaction]],$CS$2:$CV$21,3,FALSE),"")</f>
        <v>1</v>
      </c>
      <c r="CG591">
        <f>IFERROR(VLOOKUP(Table2[[#This Row],[Overall Rep Satisfaction]],$CS$2:$CV$21,4,FALSE),"")</f>
        <v>0</v>
      </c>
      <c r="CH591">
        <f>IFERROR(SUM(Table2[[#This Row],[Promoter]:[Detractor]],),"")</f>
        <v>1</v>
      </c>
      <c r="CI591" t="str">
        <f>TEXT(MONTH(Table2[[#This Row],[Survey Date]]),"##")&amp;" - "&amp;TEXT(Table2[[#This Row],[Survey Date]],"MMMM")</f>
        <v>9 - September</v>
      </c>
      <c r="CJ591" t="str">
        <f>TEXT(Table2[[#This Row],[Survey Date]],"DD-MMMM")</f>
        <v>09-September</v>
      </c>
      <c r="CK591" t="str">
        <f>"WK "&amp;WEEKNUM(Table2[[#This Row],[Survey Date]],1)</f>
        <v>WK 36</v>
      </c>
      <c r="CL591" t="str">
        <f>VLOOKUP(Table2[[#This Row],[ATTUID]],Roster!C:F,4,FALSE)</f>
        <v>Super 9</v>
      </c>
      <c r="CM591" t="str">
        <f>VLOOKUP(Table2[[#This Row],[ATTUID]],Roster!C:J,8,FALSE)</f>
        <v>agent 158</v>
      </c>
      <c r="CN591" t="str">
        <f>VLOOKUP(Table2[[#This Row],[ATTUID]],Roster!C:X,22,FALSE)</f>
        <v>Wave 9</v>
      </c>
      <c r="CO591">
        <f>IF(Table2[[#This Row],[Request Resolved]]="Yes",1,0)</f>
        <v>1</v>
      </c>
      <c r="CP591">
        <f>IF(Table2[[#This Row],[Request Resolved]]="No",1,0)</f>
        <v>0</v>
      </c>
    </row>
    <row r="592" spans="1:94" x14ac:dyDescent="0.25">
      <c r="A592" s="35">
        <v>921206</v>
      </c>
      <c r="B592" s="12" t="s">
        <v>1297</v>
      </c>
      <c r="C592" s="12" t="s">
        <v>1297</v>
      </c>
      <c r="D592" s="12" t="s">
        <v>1297</v>
      </c>
      <c r="E592" t="s">
        <v>1267</v>
      </c>
      <c r="F592" t="s">
        <v>1439</v>
      </c>
      <c r="G592" s="35">
        <v>698601</v>
      </c>
      <c r="H592" t="s">
        <v>219</v>
      </c>
      <c r="I592" s="35">
        <v>659578</v>
      </c>
      <c r="J592" t="s">
        <v>219</v>
      </c>
      <c r="K592" s="14">
        <v>45178.4819444444</v>
      </c>
      <c r="L592" s="14">
        <v>45177.395833333299</v>
      </c>
      <c r="M592" s="15" t="s">
        <v>220</v>
      </c>
      <c r="N592" s="15" t="s">
        <v>220</v>
      </c>
      <c r="O592" s="15" t="s">
        <v>220</v>
      </c>
      <c r="P592" s="15" t="s">
        <v>334</v>
      </c>
      <c r="Q592" s="15" t="s">
        <v>1030</v>
      </c>
      <c r="R592" s="15" t="s">
        <v>219</v>
      </c>
      <c r="S592" s="15" t="s">
        <v>223</v>
      </c>
      <c r="T592" s="15" t="s">
        <v>221</v>
      </c>
      <c r="U592" s="15" t="s">
        <v>219</v>
      </c>
      <c r="V592" t="s">
        <v>309</v>
      </c>
      <c r="W592" t="s">
        <v>225</v>
      </c>
      <c r="X592" t="s">
        <v>309</v>
      </c>
      <c r="Y592" t="s">
        <v>225</v>
      </c>
      <c r="Z592" t="s">
        <v>226</v>
      </c>
      <c r="AA592" t="s">
        <v>219</v>
      </c>
      <c r="AB592" t="s">
        <v>226</v>
      </c>
      <c r="AC592" t="s">
        <v>219</v>
      </c>
      <c r="AD592" s="12" t="s">
        <v>1297</v>
      </c>
      <c r="AE592" t="s">
        <v>227</v>
      </c>
      <c r="AF592" s="12" t="s">
        <v>1297</v>
      </c>
      <c r="AG592" t="s">
        <v>1703</v>
      </c>
      <c r="AH592" t="s">
        <v>228</v>
      </c>
      <c r="AI592" s="12" t="s">
        <v>1297</v>
      </c>
      <c r="AJ592" s="12" t="s">
        <v>1297</v>
      </c>
      <c r="AK592" s="12" t="s">
        <v>1297</v>
      </c>
      <c r="AL592" s="12" t="s">
        <v>1297</v>
      </c>
      <c r="AM592" s="12" t="s">
        <v>1297</v>
      </c>
      <c r="AN592" t="s">
        <v>219</v>
      </c>
      <c r="AO592" t="s">
        <v>219</v>
      </c>
      <c r="AP592" t="s">
        <v>229</v>
      </c>
      <c r="AQ592" t="s">
        <v>230</v>
      </c>
      <c r="AR592" t="s">
        <v>273</v>
      </c>
      <c r="AS592" t="s">
        <v>528</v>
      </c>
      <c r="AT592" t="s">
        <v>229</v>
      </c>
      <c r="AU592" t="s">
        <v>233</v>
      </c>
      <c r="AV592" t="s">
        <v>2276</v>
      </c>
      <c r="AW592" t="s">
        <v>219</v>
      </c>
      <c r="AX592" t="s">
        <v>1703</v>
      </c>
      <c r="AY592" t="s">
        <v>219</v>
      </c>
      <c r="AZ592" t="s">
        <v>219</v>
      </c>
      <c r="BA592" t="s">
        <v>219</v>
      </c>
      <c r="BB592" t="s">
        <v>219</v>
      </c>
      <c r="BC592" t="s">
        <v>234</v>
      </c>
      <c r="BD592" s="12" t="s">
        <v>1297</v>
      </c>
      <c r="BE592" t="s">
        <v>267</v>
      </c>
      <c r="BF592" t="s">
        <v>1297</v>
      </c>
      <c r="BG592" t="s">
        <v>1297</v>
      </c>
      <c r="BH592" t="s">
        <v>300</v>
      </c>
      <c r="BI592" t="s">
        <v>301</v>
      </c>
      <c r="BJ592" t="s">
        <v>353</v>
      </c>
      <c r="BK592" t="s">
        <v>1297</v>
      </c>
      <c r="BL592" t="s">
        <v>229</v>
      </c>
      <c r="BM592" t="s">
        <v>219</v>
      </c>
      <c r="BN592" t="s">
        <v>322</v>
      </c>
      <c r="BO592" t="s">
        <v>219</v>
      </c>
      <c r="BP592" t="s">
        <v>219</v>
      </c>
      <c r="BQ592" t="s">
        <v>1297</v>
      </c>
      <c r="BR592" t="s">
        <v>253</v>
      </c>
      <c r="BS592" t="s">
        <v>1703</v>
      </c>
      <c r="BT592" t="s">
        <v>1703</v>
      </c>
      <c r="BU592" t="s">
        <v>219</v>
      </c>
      <c r="BV592" t="s">
        <v>241</v>
      </c>
      <c r="BW592" t="s">
        <v>220</v>
      </c>
      <c r="BX592" t="s">
        <v>219</v>
      </c>
      <c r="BY592">
        <v>801065175963</v>
      </c>
      <c r="BZ592" t="s">
        <v>242</v>
      </c>
      <c r="CA592" t="s">
        <v>1703</v>
      </c>
      <c r="CB592" s="14">
        <v>45179.246162766198</v>
      </c>
      <c r="CC592" t="s">
        <v>1703</v>
      </c>
      <c r="CD592" t="s">
        <v>1703</v>
      </c>
      <c r="CE592">
        <f>IFERROR(VLOOKUP(Table2[[#This Row],[Overall Rep Satisfaction]],$CS$2:$CV$21,2,FALSE),"")</f>
        <v>1</v>
      </c>
      <c r="CF592">
        <f>IFERROR(VLOOKUP(Table2[[#This Row],[Overall Rep Satisfaction]],$CS$2:$CV$21,3,FALSE),"")</f>
        <v>0</v>
      </c>
      <c r="CG592">
        <f>IFERROR(VLOOKUP(Table2[[#This Row],[Overall Rep Satisfaction]],$CS$2:$CV$21,4,FALSE),"")</f>
        <v>0</v>
      </c>
      <c r="CH592">
        <f>IFERROR(SUM(Table2[[#This Row],[Promoter]:[Detractor]],),"")</f>
        <v>1</v>
      </c>
      <c r="CI592" t="str">
        <f>TEXT(MONTH(Table2[[#This Row],[Survey Date]]),"##")&amp;" - "&amp;TEXT(Table2[[#This Row],[Survey Date]],"MMMM")</f>
        <v>9 - September</v>
      </c>
      <c r="CJ592" t="str">
        <f>TEXT(Table2[[#This Row],[Survey Date]],"DD-MMMM")</f>
        <v>09-September</v>
      </c>
      <c r="CK592" t="str">
        <f>"WK "&amp;WEEKNUM(Table2[[#This Row],[Survey Date]],1)</f>
        <v>WK 36</v>
      </c>
      <c r="CL592" t="str">
        <f>VLOOKUP(Table2[[#This Row],[ATTUID]],Roster!C:F,4,FALSE)</f>
        <v>Super 7</v>
      </c>
      <c r="CM592" t="str">
        <f>VLOOKUP(Table2[[#This Row],[ATTUID]],Roster!C:J,8,FALSE)</f>
        <v>agent 142</v>
      </c>
      <c r="CN592" t="str">
        <f>VLOOKUP(Table2[[#This Row],[ATTUID]],Roster!C:X,22,FALSE)</f>
        <v>Wave 31</v>
      </c>
      <c r="CO592">
        <f>IF(Table2[[#This Row],[Request Resolved]]="Yes",1,0)</f>
        <v>1</v>
      </c>
      <c r="CP592">
        <f>IF(Table2[[#This Row],[Request Resolved]]="No",1,0)</f>
        <v>0</v>
      </c>
    </row>
    <row r="593" spans="1:94" x14ac:dyDescent="0.25">
      <c r="A593" s="35">
        <v>948206</v>
      </c>
      <c r="B593" s="12" t="s">
        <v>1297</v>
      </c>
      <c r="C593" s="12" t="s">
        <v>1297</v>
      </c>
      <c r="D593" s="12" t="s">
        <v>1297</v>
      </c>
      <c r="E593" t="s">
        <v>1251</v>
      </c>
      <c r="F593" t="s">
        <v>1421</v>
      </c>
      <c r="G593" s="35">
        <v>357985</v>
      </c>
      <c r="H593" t="s">
        <v>219</v>
      </c>
      <c r="I593" s="35">
        <v>530578</v>
      </c>
      <c r="J593" t="s">
        <v>219</v>
      </c>
      <c r="K593" s="14">
        <v>45178.483333333301</v>
      </c>
      <c r="L593" s="14">
        <v>45177.787499999999</v>
      </c>
      <c r="M593" s="15" t="s">
        <v>220</v>
      </c>
      <c r="N593" s="15" t="s">
        <v>220</v>
      </c>
      <c r="O593" s="15" t="s">
        <v>220</v>
      </c>
      <c r="P593" s="15" t="s">
        <v>223</v>
      </c>
      <c r="Q593" s="15" t="s">
        <v>1031</v>
      </c>
      <c r="R593" s="15" t="s">
        <v>219</v>
      </c>
      <c r="S593" s="15" t="s">
        <v>223</v>
      </c>
      <c r="T593" s="15" t="s">
        <v>221</v>
      </c>
      <c r="U593" s="15" t="s">
        <v>219</v>
      </c>
      <c r="V593" t="s">
        <v>265</v>
      </c>
      <c r="W593" t="s">
        <v>225</v>
      </c>
      <c r="X593" t="s">
        <v>265</v>
      </c>
      <c r="Y593" t="s">
        <v>225</v>
      </c>
      <c r="Z593" t="s">
        <v>226</v>
      </c>
      <c r="AA593" t="s">
        <v>219</v>
      </c>
      <c r="AB593" t="s">
        <v>226</v>
      </c>
      <c r="AC593" t="s">
        <v>219</v>
      </c>
      <c r="AD593" s="12" t="s">
        <v>1297</v>
      </c>
      <c r="AE593" t="s">
        <v>227</v>
      </c>
      <c r="AF593" s="12" t="s">
        <v>1297</v>
      </c>
      <c r="AG593" t="s">
        <v>1703</v>
      </c>
      <c r="AH593" t="s">
        <v>228</v>
      </c>
      <c r="AI593" s="12" t="s">
        <v>1297</v>
      </c>
      <c r="AJ593" s="12" t="s">
        <v>1297</v>
      </c>
      <c r="AK593" s="12" t="s">
        <v>1297</v>
      </c>
      <c r="AL593" s="12" t="s">
        <v>1297</v>
      </c>
      <c r="AM593" s="12" t="s">
        <v>1297</v>
      </c>
      <c r="AN593" t="s">
        <v>219</v>
      </c>
      <c r="AO593" t="s">
        <v>219</v>
      </c>
      <c r="AP593" t="s">
        <v>229</v>
      </c>
      <c r="AQ593" t="s">
        <v>230</v>
      </c>
      <c r="AR593" t="s">
        <v>273</v>
      </c>
      <c r="AS593" t="s">
        <v>352</v>
      </c>
      <c r="AT593" t="s">
        <v>220</v>
      </c>
      <c r="AU593" t="s">
        <v>233</v>
      </c>
      <c r="AV593" t="s">
        <v>2277</v>
      </c>
      <c r="AW593" t="s">
        <v>2368</v>
      </c>
      <c r="AX593" t="s">
        <v>1703</v>
      </c>
      <c r="AY593" t="s">
        <v>219</v>
      </c>
      <c r="AZ593" t="s">
        <v>219</v>
      </c>
      <c r="BA593" t="s">
        <v>219</v>
      </c>
      <c r="BB593" t="s">
        <v>219</v>
      </c>
      <c r="BC593" t="s">
        <v>234</v>
      </c>
      <c r="BD593" s="12" t="s">
        <v>1297</v>
      </c>
      <c r="BE593" t="s">
        <v>267</v>
      </c>
      <c r="BF593" t="s">
        <v>1297</v>
      </c>
      <c r="BG593" t="s">
        <v>1297</v>
      </c>
      <c r="BH593" t="s">
        <v>300</v>
      </c>
      <c r="BI593" t="s">
        <v>301</v>
      </c>
      <c r="BJ593" t="s">
        <v>353</v>
      </c>
      <c r="BK593" t="s">
        <v>1297</v>
      </c>
      <c r="BL593" t="s">
        <v>229</v>
      </c>
      <c r="BM593" t="s">
        <v>219</v>
      </c>
      <c r="BN593" t="s">
        <v>537</v>
      </c>
      <c r="BO593" t="s">
        <v>219</v>
      </c>
      <c r="BP593" t="s">
        <v>219</v>
      </c>
      <c r="BQ593" t="s">
        <v>1297</v>
      </c>
      <c r="BR593" t="s">
        <v>296</v>
      </c>
      <c r="BS593" t="s">
        <v>1703</v>
      </c>
      <c r="BT593" t="s">
        <v>1703</v>
      </c>
      <c r="BU593" t="s">
        <v>219</v>
      </c>
      <c r="BV593" t="s">
        <v>241</v>
      </c>
      <c r="BW593" t="s">
        <v>220</v>
      </c>
      <c r="BX593" t="s">
        <v>219</v>
      </c>
      <c r="BY593">
        <v>800412549216</v>
      </c>
      <c r="BZ593" t="s">
        <v>242</v>
      </c>
      <c r="CA593" t="s">
        <v>1703</v>
      </c>
      <c r="CB593" s="14">
        <v>45179.246162766198</v>
      </c>
      <c r="CC593" t="s">
        <v>1703</v>
      </c>
      <c r="CD593" t="s">
        <v>1703</v>
      </c>
      <c r="CE593">
        <f>IFERROR(VLOOKUP(Table2[[#This Row],[Overall Rep Satisfaction]],$CS$2:$CV$21,2,FALSE),"")</f>
        <v>1</v>
      </c>
      <c r="CF593">
        <f>IFERROR(VLOOKUP(Table2[[#This Row],[Overall Rep Satisfaction]],$CS$2:$CV$21,3,FALSE),"")</f>
        <v>0</v>
      </c>
      <c r="CG593">
        <f>IFERROR(VLOOKUP(Table2[[#This Row],[Overall Rep Satisfaction]],$CS$2:$CV$21,4,FALSE),"")</f>
        <v>0</v>
      </c>
      <c r="CH593">
        <f>IFERROR(SUM(Table2[[#This Row],[Promoter]:[Detractor]],),"")</f>
        <v>1</v>
      </c>
      <c r="CI593" t="str">
        <f>TEXT(MONTH(Table2[[#This Row],[Survey Date]]),"##")&amp;" - "&amp;TEXT(Table2[[#This Row],[Survey Date]],"MMMM")</f>
        <v>9 - September</v>
      </c>
      <c r="CJ593" t="str">
        <f>TEXT(Table2[[#This Row],[Survey Date]],"DD-MMMM")</f>
        <v>09-September</v>
      </c>
      <c r="CK593" t="str">
        <f>"WK "&amp;WEEKNUM(Table2[[#This Row],[Survey Date]],1)</f>
        <v>WK 36</v>
      </c>
      <c r="CL593" t="str">
        <f>VLOOKUP(Table2[[#This Row],[ATTUID]],Roster!C:F,4,FALSE)</f>
        <v>Super 12</v>
      </c>
      <c r="CM593" t="str">
        <f>VLOOKUP(Table2[[#This Row],[ATTUID]],Roster!C:J,8,FALSE)</f>
        <v>agent 124</v>
      </c>
      <c r="CN593" t="str">
        <f>VLOOKUP(Table2[[#This Row],[ATTUID]],Roster!C:X,22,FALSE)</f>
        <v>Wave 30</v>
      </c>
      <c r="CO593">
        <f>IF(Table2[[#This Row],[Request Resolved]]="Yes",1,0)</f>
        <v>1</v>
      </c>
      <c r="CP593">
        <f>IF(Table2[[#This Row],[Request Resolved]]="No",1,0)</f>
        <v>0</v>
      </c>
    </row>
    <row r="594" spans="1:94" x14ac:dyDescent="0.25">
      <c r="A594" s="35">
        <v>913206</v>
      </c>
      <c r="B594" s="12" t="s">
        <v>1297</v>
      </c>
      <c r="C594" s="12" t="s">
        <v>1297</v>
      </c>
      <c r="D594" s="12" t="s">
        <v>1297</v>
      </c>
      <c r="E594" t="s">
        <v>1225</v>
      </c>
      <c r="F594" t="s">
        <v>1392</v>
      </c>
      <c r="G594" s="35">
        <v>144225</v>
      </c>
      <c r="H594" t="s">
        <v>219</v>
      </c>
      <c r="I594" s="35">
        <v>719578</v>
      </c>
      <c r="J594" t="s">
        <v>219</v>
      </c>
      <c r="K594" s="14">
        <v>45178.484027777798</v>
      </c>
      <c r="L594" s="14">
        <v>45177.733333333301</v>
      </c>
      <c r="M594" s="15" t="s">
        <v>220</v>
      </c>
      <c r="N594" s="15" t="s">
        <v>220</v>
      </c>
      <c r="O594" s="15" t="s">
        <v>220</v>
      </c>
      <c r="P594" s="15" t="s">
        <v>223</v>
      </c>
      <c r="Q594" s="15" t="s">
        <v>1032</v>
      </c>
      <c r="R594" s="15" t="s">
        <v>219</v>
      </c>
      <c r="S594" s="15" t="s">
        <v>223</v>
      </c>
      <c r="T594" s="15" t="s">
        <v>221</v>
      </c>
      <c r="U594" s="15" t="s">
        <v>219</v>
      </c>
      <c r="V594" t="s">
        <v>265</v>
      </c>
      <c r="W594" t="s">
        <v>225</v>
      </c>
      <c r="X594" t="s">
        <v>265</v>
      </c>
      <c r="Y594" t="s">
        <v>225</v>
      </c>
      <c r="Z594" t="s">
        <v>226</v>
      </c>
      <c r="AA594" t="s">
        <v>219</v>
      </c>
      <c r="AB594" t="s">
        <v>226</v>
      </c>
      <c r="AC594" t="s">
        <v>219</v>
      </c>
      <c r="AD594" s="12" t="s">
        <v>1297</v>
      </c>
      <c r="AE594" t="s">
        <v>227</v>
      </c>
      <c r="AF594" s="12" t="s">
        <v>1297</v>
      </c>
      <c r="AG594" t="s">
        <v>1703</v>
      </c>
      <c r="AH594" t="s">
        <v>228</v>
      </c>
      <c r="AI594" s="12" t="s">
        <v>1297</v>
      </c>
      <c r="AJ594" s="12" t="s">
        <v>1297</v>
      </c>
      <c r="AK594" s="12" t="s">
        <v>1297</v>
      </c>
      <c r="AL594" s="12" t="s">
        <v>1297</v>
      </c>
      <c r="AM594" s="12" t="s">
        <v>1297</v>
      </c>
      <c r="AN594" t="s">
        <v>219</v>
      </c>
      <c r="AO594" t="s">
        <v>219</v>
      </c>
      <c r="AP594" t="s">
        <v>229</v>
      </c>
      <c r="AQ594" t="s">
        <v>230</v>
      </c>
      <c r="AR594" t="s">
        <v>273</v>
      </c>
      <c r="AS594" t="s">
        <v>352</v>
      </c>
      <c r="AT594" t="s">
        <v>229</v>
      </c>
      <c r="AU594" t="s">
        <v>233</v>
      </c>
      <c r="AV594" t="s">
        <v>2278</v>
      </c>
      <c r="AW594" t="s">
        <v>219</v>
      </c>
      <c r="AX594" t="s">
        <v>1703</v>
      </c>
      <c r="AY594" t="s">
        <v>219</v>
      </c>
      <c r="AZ594" t="s">
        <v>219</v>
      </c>
      <c r="BA594" t="s">
        <v>219</v>
      </c>
      <c r="BB594" t="s">
        <v>219</v>
      </c>
      <c r="BC594" t="s">
        <v>234</v>
      </c>
      <c r="BD594" s="12" t="s">
        <v>1297</v>
      </c>
      <c r="BE594" t="s">
        <v>267</v>
      </c>
      <c r="BF594" t="s">
        <v>1297</v>
      </c>
      <c r="BG594" t="s">
        <v>1297</v>
      </c>
      <c r="BH594" t="s">
        <v>305</v>
      </c>
      <c r="BI594" t="s">
        <v>357</v>
      </c>
      <c r="BJ594" t="s">
        <v>353</v>
      </c>
      <c r="BK594" t="s">
        <v>1297</v>
      </c>
      <c r="BL594" t="s">
        <v>229</v>
      </c>
      <c r="BM594" t="s">
        <v>219</v>
      </c>
      <c r="BN594" t="s">
        <v>360</v>
      </c>
      <c r="BO594" t="s">
        <v>219</v>
      </c>
      <c r="BP594" t="s">
        <v>219</v>
      </c>
      <c r="BQ594" t="s">
        <v>1297</v>
      </c>
      <c r="BR594" t="s">
        <v>279</v>
      </c>
      <c r="BS594" t="s">
        <v>1703</v>
      </c>
      <c r="BT594" t="s">
        <v>1703</v>
      </c>
      <c r="BU594" t="s">
        <v>219</v>
      </c>
      <c r="BV594" t="s">
        <v>241</v>
      </c>
      <c r="BW594" t="s">
        <v>220</v>
      </c>
      <c r="BX594" t="s">
        <v>219</v>
      </c>
      <c r="BY594">
        <v>800702787465</v>
      </c>
      <c r="BZ594" t="s">
        <v>242</v>
      </c>
      <c r="CA594" t="s">
        <v>1703</v>
      </c>
      <c r="CB594" s="14">
        <v>45179.246162766198</v>
      </c>
      <c r="CC594" t="s">
        <v>1703</v>
      </c>
      <c r="CD594" t="s">
        <v>1703</v>
      </c>
      <c r="CE594">
        <f>IFERROR(VLOOKUP(Table2[[#This Row],[Overall Rep Satisfaction]],$CS$2:$CV$21,2,FALSE),"")</f>
        <v>1</v>
      </c>
      <c r="CF594">
        <f>IFERROR(VLOOKUP(Table2[[#This Row],[Overall Rep Satisfaction]],$CS$2:$CV$21,3,FALSE),"")</f>
        <v>0</v>
      </c>
      <c r="CG594">
        <f>IFERROR(VLOOKUP(Table2[[#This Row],[Overall Rep Satisfaction]],$CS$2:$CV$21,4,FALSE),"")</f>
        <v>0</v>
      </c>
      <c r="CH594">
        <f>IFERROR(SUM(Table2[[#This Row],[Promoter]:[Detractor]],),"")</f>
        <v>1</v>
      </c>
      <c r="CI594" t="str">
        <f>TEXT(MONTH(Table2[[#This Row],[Survey Date]]),"##")&amp;" - "&amp;TEXT(Table2[[#This Row],[Survey Date]],"MMMM")</f>
        <v>9 - September</v>
      </c>
      <c r="CJ594" t="str">
        <f>TEXT(Table2[[#This Row],[Survey Date]],"DD-MMMM")</f>
        <v>09-September</v>
      </c>
      <c r="CK594" t="str">
        <f>"WK "&amp;WEEKNUM(Table2[[#This Row],[Survey Date]],1)</f>
        <v>WK 36</v>
      </c>
      <c r="CL594" t="str">
        <f>VLOOKUP(Table2[[#This Row],[ATTUID]],Roster!C:F,4,FALSE)</f>
        <v>Super 7</v>
      </c>
      <c r="CM594" t="str">
        <f>VLOOKUP(Table2[[#This Row],[ATTUID]],Roster!C:J,8,FALSE)</f>
        <v>agent 95</v>
      </c>
      <c r="CN594" t="str">
        <f>VLOOKUP(Table2[[#This Row],[ATTUID]],Roster!C:X,22,FALSE)</f>
        <v>Wave 28</v>
      </c>
      <c r="CO594">
        <f>IF(Table2[[#This Row],[Request Resolved]]="Yes",1,0)</f>
        <v>1</v>
      </c>
      <c r="CP594">
        <f>IF(Table2[[#This Row],[Request Resolved]]="No",1,0)</f>
        <v>0</v>
      </c>
    </row>
    <row r="595" spans="1:94" x14ac:dyDescent="0.25">
      <c r="A595" s="35">
        <v>929206</v>
      </c>
      <c r="B595" s="12" t="s">
        <v>1297</v>
      </c>
      <c r="C595" s="12" t="s">
        <v>1297</v>
      </c>
      <c r="D595" s="12" t="s">
        <v>1297</v>
      </c>
      <c r="E595" t="s">
        <v>1141</v>
      </c>
      <c r="F595" t="s">
        <v>1306</v>
      </c>
      <c r="G595" s="35">
        <v>24870</v>
      </c>
      <c r="H595" t="s">
        <v>219</v>
      </c>
      <c r="I595" s="35">
        <v>205133</v>
      </c>
      <c r="J595" t="s">
        <v>219</v>
      </c>
      <c r="K595" s="14">
        <v>45178.484722222202</v>
      </c>
      <c r="L595" s="14">
        <v>45177.495138888902</v>
      </c>
      <c r="M595" s="15" t="s">
        <v>220</v>
      </c>
      <c r="N595" s="15" t="s">
        <v>229</v>
      </c>
      <c r="O595" s="15" t="s">
        <v>220</v>
      </c>
      <c r="P595" s="15" t="s">
        <v>223</v>
      </c>
      <c r="Q595" s="15" t="s">
        <v>1033</v>
      </c>
      <c r="R595" s="15" t="s">
        <v>219</v>
      </c>
      <c r="S595" s="15" t="s">
        <v>223</v>
      </c>
      <c r="T595" s="15" t="s">
        <v>316</v>
      </c>
      <c r="U595" s="15" t="s">
        <v>219</v>
      </c>
      <c r="V595" t="s">
        <v>265</v>
      </c>
      <c r="W595" t="s">
        <v>225</v>
      </c>
      <c r="X595" t="s">
        <v>265</v>
      </c>
      <c r="Y595" t="s">
        <v>225</v>
      </c>
      <c r="Z595" t="s">
        <v>317</v>
      </c>
      <c r="AA595" t="s">
        <v>219</v>
      </c>
      <c r="AB595" t="s">
        <v>317</v>
      </c>
      <c r="AC595" t="s">
        <v>219</v>
      </c>
      <c r="AD595" s="12" t="s">
        <v>1297</v>
      </c>
      <c r="AE595" t="s">
        <v>227</v>
      </c>
      <c r="AF595" s="12" t="s">
        <v>1297</v>
      </c>
      <c r="AG595" t="s">
        <v>1703</v>
      </c>
      <c r="AH595" t="s">
        <v>228</v>
      </c>
      <c r="AI595" s="12" t="s">
        <v>1297</v>
      </c>
      <c r="AJ595" s="12" t="s">
        <v>1297</v>
      </c>
      <c r="AK595" s="12" t="s">
        <v>1297</v>
      </c>
      <c r="AL595" s="12" t="s">
        <v>1297</v>
      </c>
      <c r="AM595" s="12" t="s">
        <v>1297</v>
      </c>
      <c r="AN595" t="s">
        <v>219</v>
      </c>
      <c r="AO595" t="s">
        <v>219</v>
      </c>
      <c r="AP595" t="s">
        <v>229</v>
      </c>
      <c r="AQ595" t="s">
        <v>230</v>
      </c>
      <c r="AR595" t="s">
        <v>231</v>
      </c>
      <c r="AS595" t="s">
        <v>258</v>
      </c>
      <c r="AT595" t="s">
        <v>229</v>
      </c>
      <c r="AU595" t="s">
        <v>233</v>
      </c>
      <c r="AV595" t="s">
        <v>2279</v>
      </c>
      <c r="AW595" t="s">
        <v>219</v>
      </c>
      <c r="AX595" t="s">
        <v>1703</v>
      </c>
      <c r="AY595" t="s">
        <v>219</v>
      </c>
      <c r="AZ595" t="s">
        <v>219</v>
      </c>
      <c r="BA595" t="s">
        <v>219</v>
      </c>
      <c r="BB595" t="s">
        <v>219</v>
      </c>
      <c r="BC595" t="s">
        <v>234</v>
      </c>
      <c r="BD595" s="12" t="s">
        <v>1297</v>
      </c>
      <c r="BE595" t="s">
        <v>304</v>
      </c>
      <c r="BF595" t="s">
        <v>1297</v>
      </c>
      <c r="BG595" t="s">
        <v>1297</v>
      </c>
      <c r="BH595" t="s">
        <v>397</v>
      </c>
      <c r="BI595" t="s">
        <v>398</v>
      </c>
      <c r="BJ595" t="s">
        <v>261</v>
      </c>
      <c r="BK595" t="s">
        <v>1297</v>
      </c>
      <c r="BL595" t="s">
        <v>229</v>
      </c>
      <c r="BM595" t="s">
        <v>219</v>
      </c>
      <c r="BN595" t="s">
        <v>1034</v>
      </c>
      <c r="BO595" t="s">
        <v>219</v>
      </c>
      <c r="BP595" t="s">
        <v>219</v>
      </c>
      <c r="BQ595" t="s">
        <v>1297</v>
      </c>
      <c r="BR595" t="s">
        <v>240</v>
      </c>
      <c r="BS595" t="s">
        <v>1703</v>
      </c>
      <c r="BT595" t="s">
        <v>1703</v>
      </c>
      <c r="BU595" t="s">
        <v>219</v>
      </c>
      <c r="BV595" t="s">
        <v>241</v>
      </c>
      <c r="BW595" t="s">
        <v>220</v>
      </c>
      <c r="BX595" t="s">
        <v>219</v>
      </c>
      <c r="BY595">
        <v>800186157147</v>
      </c>
      <c r="BZ595" t="s">
        <v>242</v>
      </c>
      <c r="CA595" t="s">
        <v>1703</v>
      </c>
      <c r="CB595" s="14">
        <v>45179.246162766198</v>
      </c>
      <c r="CC595" t="s">
        <v>1703</v>
      </c>
      <c r="CD595" t="s">
        <v>1703</v>
      </c>
      <c r="CE595">
        <f>IFERROR(VLOOKUP(Table2[[#This Row],[Overall Rep Satisfaction]],$CS$2:$CV$21,2,FALSE),"")</f>
        <v>1</v>
      </c>
      <c r="CF595">
        <f>IFERROR(VLOOKUP(Table2[[#This Row],[Overall Rep Satisfaction]],$CS$2:$CV$21,3,FALSE),"")</f>
        <v>0</v>
      </c>
      <c r="CG595">
        <f>IFERROR(VLOOKUP(Table2[[#This Row],[Overall Rep Satisfaction]],$CS$2:$CV$21,4,FALSE),"")</f>
        <v>0</v>
      </c>
      <c r="CH595">
        <f>IFERROR(SUM(Table2[[#This Row],[Promoter]:[Detractor]],),"")</f>
        <v>1</v>
      </c>
      <c r="CI595" t="str">
        <f>TEXT(MONTH(Table2[[#This Row],[Survey Date]]),"##")&amp;" - "&amp;TEXT(Table2[[#This Row],[Survey Date]],"MMMM")</f>
        <v>9 - September</v>
      </c>
      <c r="CJ595" t="str">
        <f>TEXT(Table2[[#This Row],[Survey Date]],"DD-MMMM")</f>
        <v>09-September</v>
      </c>
      <c r="CK595" t="str">
        <f>"WK "&amp;WEEKNUM(Table2[[#This Row],[Survey Date]],1)</f>
        <v>WK 36</v>
      </c>
      <c r="CL595" t="str">
        <f>VLOOKUP(Table2[[#This Row],[ATTUID]],Roster!C:F,4,FALSE)</f>
        <v>Super 7</v>
      </c>
      <c r="CM595" t="str">
        <f>VLOOKUP(Table2[[#This Row],[ATTUID]],Roster!C:J,8,FALSE)</f>
        <v>agent 9</v>
      </c>
      <c r="CN595" t="str">
        <f>VLOOKUP(Table2[[#This Row],[ATTUID]],Roster!C:X,22,FALSE)</f>
        <v>Wave 11</v>
      </c>
      <c r="CO595">
        <f>IF(Table2[[#This Row],[Request Resolved]]="Yes",1,0)</f>
        <v>0</v>
      </c>
      <c r="CP595">
        <f>IF(Table2[[#This Row],[Request Resolved]]="No",1,0)</f>
        <v>1</v>
      </c>
    </row>
    <row r="596" spans="1:94" x14ac:dyDescent="0.25">
      <c r="A596" s="35">
        <v>942206</v>
      </c>
      <c r="B596" s="12" t="s">
        <v>1297</v>
      </c>
      <c r="C596" s="12" t="s">
        <v>1297</v>
      </c>
      <c r="D596" s="12" t="s">
        <v>1297</v>
      </c>
      <c r="E596" t="s">
        <v>1270</v>
      </c>
      <c r="F596" t="s">
        <v>1443</v>
      </c>
      <c r="G596" s="35">
        <v>291620</v>
      </c>
      <c r="H596" t="s">
        <v>219</v>
      </c>
      <c r="I596" s="35">
        <v>662276</v>
      </c>
      <c r="J596" t="s">
        <v>219</v>
      </c>
      <c r="K596" s="14">
        <v>45178.488194444399</v>
      </c>
      <c r="L596" s="14">
        <v>45177.4284722222</v>
      </c>
      <c r="M596" s="15" t="s">
        <v>220</v>
      </c>
      <c r="N596" s="15" t="s">
        <v>220</v>
      </c>
      <c r="O596" s="15" t="s">
        <v>220</v>
      </c>
      <c r="P596" s="15" t="s">
        <v>255</v>
      </c>
      <c r="Q596" s="15" t="s">
        <v>1035</v>
      </c>
      <c r="R596" s="15" t="s">
        <v>219</v>
      </c>
      <c r="S596" s="15" t="s">
        <v>255</v>
      </c>
      <c r="T596" s="15" t="s">
        <v>221</v>
      </c>
      <c r="U596" s="15" t="s">
        <v>219</v>
      </c>
      <c r="V596" t="s">
        <v>257</v>
      </c>
      <c r="W596" t="s">
        <v>257</v>
      </c>
      <c r="X596" t="s">
        <v>257</v>
      </c>
      <c r="Y596" t="s">
        <v>257</v>
      </c>
      <c r="Z596" t="s">
        <v>226</v>
      </c>
      <c r="AA596" t="s">
        <v>219</v>
      </c>
      <c r="AB596" t="s">
        <v>226</v>
      </c>
      <c r="AC596" t="s">
        <v>219</v>
      </c>
      <c r="AD596" s="12" t="s">
        <v>1297</v>
      </c>
      <c r="AE596" t="s">
        <v>227</v>
      </c>
      <c r="AF596" s="12" t="s">
        <v>1297</v>
      </c>
      <c r="AG596" t="s">
        <v>1703</v>
      </c>
      <c r="AH596" t="s">
        <v>228</v>
      </c>
      <c r="AI596" s="12" t="s">
        <v>1297</v>
      </c>
      <c r="AJ596" s="12" t="s">
        <v>1297</v>
      </c>
      <c r="AK596" s="12" t="s">
        <v>1297</v>
      </c>
      <c r="AL596" s="12" t="s">
        <v>1297</v>
      </c>
      <c r="AM596" s="12" t="s">
        <v>1297</v>
      </c>
      <c r="AN596" t="s">
        <v>219</v>
      </c>
      <c r="AO596" t="s">
        <v>219</v>
      </c>
      <c r="AP596" t="s">
        <v>229</v>
      </c>
      <c r="AQ596" t="s">
        <v>230</v>
      </c>
      <c r="AR596" t="s">
        <v>231</v>
      </c>
      <c r="AS596" t="s">
        <v>374</v>
      </c>
      <c r="AT596" t="s">
        <v>220</v>
      </c>
      <c r="AU596" t="s">
        <v>233</v>
      </c>
      <c r="AV596" t="s">
        <v>2280</v>
      </c>
      <c r="AW596" t="s">
        <v>219</v>
      </c>
      <c r="AX596" t="s">
        <v>1703</v>
      </c>
      <c r="AY596" t="s">
        <v>219</v>
      </c>
      <c r="AZ596" t="s">
        <v>219</v>
      </c>
      <c r="BA596" t="s">
        <v>219</v>
      </c>
      <c r="BB596" t="s">
        <v>219</v>
      </c>
      <c r="BC596" t="s">
        <v>234</v>
      </c>
      <c r="BD596" s="12" t="s">
        <v>1297</v>
      </c>
      <c r="BE596" t="s">
        <v>476</v>
      </c>
      <c r="BF596" t="s">
        <v>1297</v>
      </c>
      <c r="BG596" t="s">
        <v>1297</v>
      </c>
      <c r="BH596" t="s">
        <v>543</v>
      </c>
      <c r="BI596" t="s">
        <v>607</v>
      </c>
      <c r="BJ596" t="s">
        <v>376</v>
      </c>
      <c r="BK596" t="s">
        <v>1297</v>
      </c>
      <c r="BL596" t="s">
        <v>229</v>
      </c>
      <c r="BM596" t="s">
        <v>219</v>
      </c>
      <c r="BN596" t="s">
        <v>608</v>
      </c>
      <c r="BO596" t="s">
        <v>219</v>
      </c>
      <c r="BP596" t="s">
        <v>219</v>
      </c>
      <c r="BQ596" t="s">
        <v>1297</v>
      </c>
      <c r="BR596" t="s">
        <v>253</v>
      </c>
      <c r="BS596" t="s">
        <v>1703</v>
      </c>
      <c r="BT596" t="s">
        <v>1703</v>
      </c>
      <c r="BU596" t="s">
        <v>219</v>
      </c>
      <c r="BV596" t="s">
        <v>241</v>
      </c>
      <c r="BW596" t="s">
        <v>220</v>
      </c>
      <c r="BX596" t="s">
        <v>219</v>
      </c>
      <c r="BY596">
        <v>790728049341</v>
      </c>
      <c r="BZ596" t="s">
        <v>242</v>
      </c>
      <c r="CA596" t="s">
        <v>1703</v>
      </c>
      <c r="CB596" s="14">
        <v>45179.246162766198</v>
      </c>
      <c r="CC596" t="s">
        <v>1703</v>
      </c>
      <c r="CD596" t="s">
        <v>1703</v>
      </c>
      <c r="CE596">
        <f>IFERROR(VLOOKUP(Table2[[#This Row],[Overall Rep Satisfaction]],$CS$2:$CV$21,2,FALSE),"")</f>
        <v>0</v>
      </c>
      <c r="CF596">
        <f>IFERROR(VLOOKUP(Table2[[#This Row],[Overall Rep Satisfaction]],$CS$2:$CV$21,3,FALSE),"")</f>
        <v>1</v>
      </c>
      <c r="CG596">
        <f>IFERROR(VLOOKUP(Table2[[#This Row],[Overall Rep Satisfaction]],$CS$2:$CV$21,4,FALSE),"")</f>
        <v>0</v>
      </c>
      <c r="CH596">
        <f>IFERROR(SUM(Table2[[#This Row],[Promoter]:[Detractor]],),"")</f>
        <v>1</v>
      </c>
      <c r="CI596" t="str">
        <f>TEXT(MONTH(Table2[[#This Row],[Survey Date]]),"##")&amp;" - "&amp;TEXT(Table2[[#This Row],[Survey Date]],"MMMM")</f>
        <v>9 - September</v>
      </c>
      <c r="CJ596" t="str">
        <f>TEXT(Table2[[#This Row],[Survey Date]],"DD-MMMM")</f>
        <v>09-September</v>
      </c>
      <c r="CK596" t="str">
        <f>"WK "&amp;WEEKNUM(Table2[[#This Row],[Survey Date]],1)</f>
        <v>WK 36</v>
      </c>
      <c r="CL596" t="str">
        <f>VLOOKUP(Table2[[#This Row],[ATTUID]],Roster!C:F,4,FALSE)</f>
        <v>Super 6</v>
      </c>
      <c r="CM596" t="str">
        <f>VLOOKUP(Table2[[#This Row],[ATTUID]],Roster!C:J,8,FALSE)</f>
        <v>agent 146</v>
      </c>
      <c r="CN596" t="str">
        <f>VLOOKUP(Table2[[#This Row],[ATTUID]],Roster!C:X,22,FALSE)</f>
        <v>Wave 31</v>
      </c>
      <c r="CO596">
        <f>IF(Table2[[#This Row],[Request Resolved]]="Yes",1,0)</f>
        <v>1</v>
      </c>
      <c r="CP596">
        <f>IF(Table2[[#This Row],[Request Resolved]]="No",1,0)</f>
        <v>0</v>
      </c>
    </row>
    <row r="597" spans="1:94" x14ac:dyDescent="0.25">
      <c r="A597" s="35">
        <v>214206</v>
      </c>
      <c r="B597" s="12" t="s">
        <v>1297</v>
      </c>
      <c r="C597" s="12" t="s">
        <v>1297</v>
      </c>
      <c r="D597" s="12" t="s">
        <v>1297</v>
      </c>
      <c r="E597" t="s">
        <v>1213</v>
      </c>
      <c r="F597" t="s">
        <v>1379</v>
      </c>
      <c r="G597" s="35">
        <v>130606</v>
      </c>
      <c r="H597" t="s">
        <v>219</v>
      </c>
      <c r="I597" s="35">
        <v>358545</v>
      </c>
      <c r="J597" t="s">
        <v>219</v>
      </c>
      <c r="K597" s="14">
        <v>45178.488194444399</v>
      </c>
      <c r="L597" s="14">
        <v>45177.626388888901</v>
      </c>
      <c r="M597" s="15" t="s">
        <v>220</v>
      </c>
      <c r="N597" s="15" t="s">
        <v>220</v>
      </c>
      <c r="O597" s="15" t="s">
        <v>220</v>
      </c>
      <c r="P597" s="15" t="s">
        <v>223</v>
      </c>
      <c r="Q597" s="15" t="s">
        <v>219</v>
      </c>
      <c r="R597" s="15" t="s">
        <v>219</v>
      </c>
      <c r="S597" s="15" t="s">
        <v>223</v>
      </c>
      <c r="T597" s="15" t="s">
        <v>221</v>
      </c>
      <c r="U597" s="15" t="s">
        <v>219</v>
      </c>
      <c r="V597" t="s">
        <v>265</v>
      </c>
      <c r="W597" t="s">
        <v>225</v>
      </c>
      <c r="X597" t="s">
        <v>265</v>
      </c>
      <c r="Y597" t="s">
        <v>225</v>
      </c>
      <c r="Z597" t="s">
        <v>226</v>
      </c>
      <c r="AA597" t="s">
        <v>219</v>
      </c>
      <c r="AB597" t="s">
        <v>226</v>
      </c>
      <c r="AC597" t="s">
        <v>219</v>
      </c>
      <c r="AD597" s="12" t="s">
        <v>1297</v>
      </c>
      <c r="AE597" t="s">
        <v>227</v>
      </c>
      <c r="AF597" s="12" t="s">
        <v>1297</v>
      </c>
      <c r="AG597" t="s">
        <v>1703</v>
      </c>
      <c r="AH597" t="s">
        <v>228</v>
      </c>
      <c r="AI597" s="12" t="s">
        <v>1297</v>
      </c>
      <c r="AJ597" s="12" t="s">
        <v>1297</v>
      </c>
      <c r="AK597" s="12" t="s">
        <v>1297</v>
      </c>
      <c r="AL597" s="12" t="s">
        <v>1297</v>
      </c>
      <c r="AM597" s="12" t="s">
        <v>1297</v>
      </c>
      <c r="AN597" t="s">
        <v>219</v>
      </c>
      <c r="AO597" t="s">
        <v>219</v>
      </c>
      <c r="AP597" t="s">
        <v>229</v>
      </c>
      <c r="AQ597" t="s">
        <v>230</v>
      </c>
      <c r="AR597" t="s">
        <v>273</v>
      </c>
      <c r="AS597" t="s">
        <v>327</v>
      </c>
      <c r="AT597" t="s">
        <v>220</v>
      </c>
      <c r="AU597" t="s">
        <v>233</v>
      </c>
      <c r="AV597" t="s">
        <v>2281</v>
      </c>
      <c r="AW597" t="s">
        <v>2368</v>
      </c>
      <c r="AX597" t="s">
        <v>1703</v>
      </c>
      <c r="AY597" t="s">
        <v>219</v>
      </c>
      <c r="AZ597" t="s">
        <v>219</v>
      </c>
      <c r="BA597" t="s">
        <v>219</v>
      </c>
      <c r="BB597" t="s">
        <v>219</v>
      </c>
      <c r="BC597" t="s">
        <v>234</v>
      </c>
      <c r="BD597" s="12" t="s">
        <v>1297</v>
      </c>
      <c r="BE597" t="s">
        <v>451</v>
      </c>
      <c r="BF597" t="s">
        <v>1297</v>
      </c>
      <c r="BG597" t="s">
        <v>1297</v>
      </c>
      <c r="BH597" t="s">
        <v>236</v>
      </c>
      <c r="BI597" t="s">
        <v>634</v>
      </c>
      <c r="BJ597" t="s">
        <v>329</v>
      </c>
      <c r="BK597" t="s">
        <v>1297</v>
      </c>
      <c r="BL597" t="s">
        <v>229</v>
      </c>
      <c r="BM597" t="s">
        <v>219</v>
      </c>
      <c r="BN597" t="s">
        <v>252</v>
      </c>
      <c r="BO597" t="s">
        <v>219</v>
      </c>
      <c r="BP597" t="s">
        <v>219</v>
      </c>
      <c r="BQ597" t="s">
        <v>1297</v>
      </c>
      <c r="BR597" t="s">
        <v>279</v>
      </c>
      <c r="BS597" t="s">
        <v>1703</v>
      </c>
      <c r="BT597" t="s">
        <v>1703</v>
      </c>
      <c r="BU597" t="s">
        <v>219</v>
      </c>
      <c r="BV597" t="s">
        <v>241</v>
      </c>
      <c r="BW597" t="s">
        <v>220</v>
      </c>
      <c r="BX597" t="s">
        <v>219</v>
      </c>
      <c r="BY597">
        <v>800472429270</v>
      </c>
      <c r="BZ597" t="s">
        <v>242</v>
      </c>
      <c r="CA597" t="s">
        <v>1703</v>
      </c>
      <c r="CB597" s="14">
        <v>45180.248749687496</v>
      </c>
      <c r="CC597" t="s">
        <v>1703</v>
      </c>
      <c r="CD597" t="s">
        <v>1703</v>
      </c>
      <c r="CE597">
        <f>IFERROR(VLOOKUP(Table2[[#This Row],[Overall Rep Satisfaction]],$CS$2:$CV$21,2,FALSE),"")</f>
        <v>1</v>
      </c>
      <c r="CF597">
        <f>IFERROR(VLOOKUP(Table2[[#This Row],[Overall Rep Satisfaction]],$CS$2:$CV$21,3,FALSE),"")</f>
        <v>0</v>
      </c>
      <c r="CG597">
        <f>IFERROR(VLOOKUP(Table2[[#This Row],[Overall Rep Satisfaction]],$CS$2:$CV$21,4,FALSE),"")</f>
        <v>0</v>
      </c>
      <c r="CH597">
        <f>IFERROR(SUM(Table2[[#This Row],[Promoter]:[Detractor]],),"")</f>
        <v>1</v>
      </c>
      <c r="CI597" t="str">
        <f>TEXT(MONTH(Table2[[#This Row],[Survey Date]]),"##")&amp;" - "&amp;TEXT(Table2[[#This Row],[Survey Date]],"MMMM")</f>
        <v>9 - September</v>
      </c>
      <c r="CJ597" t="str">
        <f>TEXT(Table2[[#This Row],[Survey Date]],"DD-MMMM")</f>
        <v>09-September</v>
      </c>
      <c r="CK597" t="str">
        <f>"WK "&amp;WEEKNUM(Table2[[#This Row],[Survey Date]],1)</f>
        <v>WK 36</v>
      </c>
      <c r="CL597" t="str">
        <f>VLOOKUP(Table2[[#This Row],[ATTUID]],Roster!C:F,4,FALSE)</f>
        <v>Super 5</v>
      </c>
      <c r="CM597" t="str">
        <f>VLOOKUP(Table2[[#This Row],[ATTUID]],Roster!C:J,8,FALSE)</f>
        <v>agent 82</v>
      </c>
      <c r="CN597" t="str">
        <f>VLOOKUP(Table2[[#This Row],[ATTUID]],Roster!C:X,22,FALSE)</f>
        <v>Wave 27</v>
      </c>
      <c r="CO597">
        <f>IF(Table2[[#This Row],[Request Resolved]]="Yes",1,0)</f>
        <v>1</v>
      </c>
      <c r="CP597">
        <f>IF(Table2[[#This Row],[Request Resolved]]="No",1,0)</f>
        <v>0</v>
      </c>
    </row>
    <row r="598" spans="1:94" x14ac:dyDescent="0.25">
      <c r="A598" s="35">
        <v>815206</v>
      </c>
      <c r="B598" s="12" t="s">
        <v>1297</v>
      </c>
      <c r="C598" s="12" t="s">
        <v>1297</v>
      </c>
      <c r="D598" s="12" t="s">
        <v>1297</v>
      </c>
      <c r="E598" t="s">
        <v>1262</v>
      </c>
      <c r="F598" t="s">
        <v>1433</v>
      </c>
      <c r="G598" s="35">
        <v>121480</v>
      </c>
      <c r="H598" t="s">
        <v>219</v>
      </c>
      <c r="I598" s="35">
        <v>490265</v>
      </c>
      <c r="J598" t="s">
        <v>219</v>
      </c>
      <c r="K598" s="14">
        <v>45178.489583333299</v>
      </c>
      <c r="L598" s="14">
        <v>45177.386805555601</v>
      </c>
      <c r="M598" s="15" t="s">
        <v>220</v>
      </c>
      <c r="N598" s="15" t="s">
        <v>220</v>
      </c>
      <c r="O598" s="15" t="s">
        <v>220</v>
      </c>
      <c r="P598" s="15" t="s">
        <v>244</v>
      </c>
      <c r="Q598" s="15" t="s">
        <v>219</v>
      </c>
      <c r="R598" s="15" t="s">
        <v>219</v>
      </c>
      <c r="S598" s="15" t="s">
        <v>291</v>
      </c>
      <c r="T598" s="15" t="s">
        <v>221</v>
      </c>
      <c r="U598" s="15" t="s">
        <v>219</v>
      </c>
      <c r="V598" t="s">
        <v>246</v>
      </c>
      <c r="W598" t="s">
        <v>293</v>
      </c>
      <c r="X598" t="s">
        <v>246</v>
      </c>
      <c r="Y598" t="s">
        <v>293</v>
      </c>
      <c r="Z598" t="s">
        <v>226</v>
      </c>
      <c r="AA598" t="s">
        <v>219</v>
      </c>
      <c r="AB598" t="s">
        <v>226</v>
      </c>
      <c r="AC598" t="s">
        <v>219</v>
      </c>
      <c r="AD598" s="12" t="s">
        <v>1297</v>
      </c>
      <c r="AE598" t="s">
        <v>227</v>
      </c>
      <c r="AF598" s="12" t="s">
        <v>1297</v>
      </c>
      <c r="AG598" t="s">
        <v>1703</v>
      </c>
      <c r="AH598" t="s">
        <v>228</v>
      </c>
      <c r="AI598" s="12" t="s">
        <v>1297</v>
      </c>
      <c r="AJ598" s="12" t="s">
        <v>1297</v>
      </c>
      <c r="AK598" s="12" t="s">
        <v>1297</v>
      </c>
      <c r="AL598" s="12" t="s">
        <v>1297</v>
      </c>
      <c r="AM598" s="12" t="s">
        <v>1297</v>
      </c>
      <c r="AN598" t="s">
        <v>219</v>
      </c>
      <c r="AO598" t="s">
        <v>219</v>
      </c>
      <c r="AP598" t="s">
        <v>229</v>
      </c>
      <c r="AQ598" t="s">
        <v>230</v>
      </c>
      <c r="AR598" t="s">
        <v>247</v>
      </c>
      <c r="AS598" t="s">
        <v>593</v>
      </c>
      <c r="AT598" t="s">
        <v>220</v>
      </c>
      <c r="AU598" t="s">
        <v>233</v>
      </c>
      <c r="AV598" t="s">
        <v>2282</v>
      </c>
      <c r="AW598" t="s">
        <v>2368</v>
      </c>
      <c r="AX598" t="s">
        <v>1703</v>
      </c>
      <c r="AY598" t="s">
        <v>219</v>
      </c>
      <c r="AZ598" t="s">
        <v>219</v>
      </c>
      <c r="BA598" t="s">
        <v>219</v>
      </c>
      <c r="BB598" t="s">
        <v>219</v>
      </c>
      <c r="BC598" t="s">
        <v>234</v>
      </c>
      <c r="BD598" s="12" t="s">
        <v>1297</v>
      </c>
      <c r="BE598" t="s">
        <v>304</v>
      </c>
      <c r="BF598" t="s">
        <v>1297</v>
      </c>
      <c r="BG598" t="s">
        <v>1297</v>
      </c>
      <c r="BH598" t="s">
        <v>305</v>
      </c>
      <c r="BI598" t="s">
        <v>318</v>
      </c>
      <c r="BJ598" t="s">
        <v>560</v>
      </c>
      <c r="BK598" t="s">
        <v>1297</v>
      </c>
      <c r="BL598" t="s">
        <v>229</v>
      </c>
      <c r="BM598" t="s">
        <v>219</v>
      </c>
      <c r="BN598" t="s">
        <v>319</v>
      </c>
      <c r="BO598" t="s">
        <v>219</v>
      </c>
      <c r="BP598" t="s">
        <v>219</v>
      </c>
      <c r="BQ598" t="s">
        <v>1297</v>
      </c>
      <c r="BR598" t="s">
        <v>253</v>
      </c>
      <c r="BS598" t="s">
        <v>1703</v>
      </c>
      <c r="BT598" t="s">
        <v>1703</v>
      </c>
      <c r="BU598" t="s">
        <v>219</v>
      </c>
      <c r="BV598" t="s">
        <v>241</v>
      </c>
      <c r="BW598" t="s">
        <v>220</v>
      </c>
      <c r="BX598" t="s">
        <v>219</v>
      </c>
      <c r="BY598">
        <v>790217085446</v>
      </c>
      <c r="BZ598" t="s">
        <v>242</v>
      </c>
      <c r="CA598" t="s">
        <v>1703</v>
      </c>
      <c r="CB598" s="14">
        <v>45180.248749687496</v>
      </c>
      <c r="CC598" t="s">
        <v>1703</v>
      </c>
      <c r="CD598" t="s">
        <v>1703</v>
      </c>
      <c r="CE598">
        <f>IFERROR(VLOOKUP(Table2[[#This Row],[Overall Rep Satisfaction]],$CS$2:$CV$21,2,FALSE),"")</f>
        <v>1</v>
      </c>
      <c r="CF598">
        <f>IFERROR(VLOOKUP(Table2[[#This Row],[Overall Rep Satisfaction]],$CS$2:$CV$21,3,FALSE),"")</f>
        <v>0</v>
      </c>
      <c r="CG598">
        <f>IFERROR(VLOOKUP(Table2[[#This Row],[Overall Rep Satisfaction]],$CS$2:$CV$21,4,FALSE),"")</f>
        <v>0</v>
      </c>
      <c r="CH598">
        <f>IFERROR(SUM(Table2[[#This Row],[Promoter]:[Detractor]],),"")</f>
        <v>1</v>
      </c>
      <c r="CI598" t="str">
        <f>TEXT(MONTH(Table2[[#This Row],[Survey Date]]),"##")&amp;" - "&amp;TEXT(Table2[[#This Row],[Survey Date]],"MMMM")</f>
        <v>9 - September</v>
      </c>
      <c r="CJ598" t="str">
        <f>TEXT(Table2[[#This Row],[Survey Date]],"DD-MMMM")</f>
        <v>09-September</v>
      </c>
      <c r="CK598" t="str">
        <f>"WK "&amp;WEEKNUM(Table2[[#This Row],[Survey Date]],1)</f>
        <v>WK 36</v>
      </c>
      <c r="CL598" t="str">
        <f>VLOOKUP(Table2[[#This Row],[ATTUID]],Roster!C:F,4,FALSE)</f>
        <v>Super 3</v>
      </c>
      <c r="CM598" t="str">
        <f>VLOOKUP(Table2[[#This Row],[ATTUID]],Roster!C:J,8,FALSE)</f>
        <v>agent 136</v>
      </c>
      <c r="CN598" t="str">
        <f>VLOOKUP(Table2[[#This Row],[ATTUID]],Roster!C:X,22,FALSE)</f>
        <v>Wave 31</v>
      </c>
      <c r="CO598">
        <f>IF(Table2[[#This Row],[Request Resolved]]="Yes",1,0)</f>
        <v>1</v>
      </c>
      <c r="CP598">
        <f>IF(Table2[[#This Row],[Request Resolved]]="No",1,0)</f>
        <v>0</v>
      </c>
    </row>
    <row r="599" spans="1:94" x14ac:dyDescent="0.25">
      <c r="A599" s="35">
        <v>228206</v>
      </c>
      <c r="B599" s="12" t="s">
        <v>1297</v>
      </c>
      <c r="C599" s="12" t="s">
        <v>1297</v>
      </c>
      <c r="D599" s="12" t="s">
        <v>1297</v>
      </c>
      <c r="E599" t="s">
        <v>1279</v>
      </c>
      <c r="F599" t="s">
        <v>1454</v>
      </c>
      <c r="G599" s="35">
        <v>760251</v>
      </c>
      <c r="H599" t="s">
        <v>219</v>
      </c>
      <c r="I599" s="35">
        <v>388578</v>
      </c>
      <c r="J599" t="s">
        <v>219</v>
      </c>
      <c r="K599" s="14">
        <v>45178.490277777797</v>
      </c>
      <c r="L599" s="14">
        <v>45177.645138888904</v>
      </c>
      <c r="M599" s="15" t="s">
        <v>220</v>
      </c>
      <c r="N599" s="15" t="s">
        <v>220</v>
      </c>
      <c r="O599" s="15" t="s">
        <v>220</v>
      </c>
      <c r="P599" s="15" t="s">
        <v>223</v>
      </c>
      <c r="Q599" s="15" t="s">
        <v>1036</v>
      </c>
      <c r="R599" s="15" t="s">
        <v>219</v>
      </c>
      <c r="S599" s="15" t="s">
        <v>223</v>
      </c>
      <c r="T599" s="15" t="s">
        <v>221</v>
      </c>
      <c r="U599" s="15" t="s">
        <v>219</v>
      </c>
      <c r="V599" t="s">
        <v>265</v>
      </c>
      <c r="W599" t="s">
        <v>225</v>
      </c>
      <c r="X599" t="s">
        <v>265</v>
      </c>
      <c r="Y599" t="s">
        <v>225</v>
      </c>
      <c r="Z599" t="s">
        <v>226</v>
      </c>
      <c r="AA599" t="s">
        <v>219</v>
      </c>
      <c r="AB599" t="s">
        <v>226</v>
      </c>
      <c r="AC599" t="s">
        <v>219</v>
      </c>
      <c r="AD599" s="12" t="s">
        <v>1297</v>
      </c>
      <c r="AE599" t="s">
        <v>227</v>
      </c>
      <c r="AF599" s="12" t="s">
        <v>1297</v>
      </c>
      <c r="AG599" t="s">
        <v>1703</v>
      </c>
      <c r="AH599" t="s">
        <v>228</v>
      </c>
      <c r="AI599" s="12" t="s">
        <v>1297</v>
      </c>
      <c r="AJ599" s="12" t="s">
        <v>1297</v>
      </c>
      <c r="AK599" s="12" t="s">
        <v>1297</v>
      </c>
      <c r="AL599" s="12" t="s">
        <v>1297</v>
      </c>
      <c r="AM599" s="12" t="s">
        <v>1297</v>
      </c>
      <c r="AN599" t="s">
        <v>219</v>
      </c>
      <c r="AO599" t="s">
        <v>219</v>
      </c>
      <c r="AP599" t="s">
        <v>229</v>
      </c>
      <c r="AQ599" t="s">
        <v>230</v>
      </c>
      <c r="AR599" t="s">
        <v>273</v>
      </c>
      <c r="AS599" t="s">
        <v>370</v>
      </c>
      <c r="AT599" t="s">
        <v>220</v>
      </c>
      <c r="AU599" t="s">
        <v>233</v>
      </c>
      <c r="AV599" t="s">
        <v>2283</v>
      </c>
      <c r="AW599" t="s">
        <v>219</v>
      </c>
      <c r="AX599" t="s">
        <v>1703</v>
      </c>
      <c r="AY599" t="s">
        <v>219</v>
      </c>
      <c r="AZ599" t="s">
        <v>219</v>
      </c>
      <c r="BA599" t="s">
        <v>219</v>
      </c>
      <c r="BB599" t="s">
        <v>219</v>
      </c>
      <c r="BC599" t="s">
        <v>234</v>
      </c>
      <c r="BD599" s="12" t="s">
        <v>1297</v>
      </c>
      <c r="BE599" t="s">
        <v>259</v>
      </c>
      <c r="BF599" t="s">
        <v>1297</v>
      </c>
      <c r="BG599" t="s">
        <v>1297</v>
      </c>
      <c r="BH599" t="s">
        <v>300</v>
      </c>
      <c r="BI599" t="s">
        <v>301</v>
      </c>
      <c r="BJ599" t="s">
        <v>353</v>
      </c>
      <c r="BK599" t="s">
        <v>1297</v>
      </c>
      <c r="BL599" t="s">
        <v>229</v>
      </c>
      <c r="BM599" t="s">
        <v>219</v>
      </c>
      <c r="BN599" t="s">
        <v>322</v>
      </c>
      <c r="BO599" t="s">
        <v>219</v>
      </c>
      <c r="BP599" t="s">
        <v>219</v>
      </c>
      <c r="BQ599" t="s">
        <v>1297</v>
      </c>
      <c r="BR599" t="s">
        <v>240</v>
      </c>
      <c r="BS599" t="s">
        <v>1703</v>
      </c>
      <c r="BT599" t="s">
        <v>1703</v>
      </c>
      <c r="BU599" t="s">
        <v>219</v>
      </c>
      <c r="BV599" t="s">
        <v>241</v>
      </c>
      <c r="BW599" t="s">
        <v>220</v>
      </c>
      <c r="BX599" t="s">
        <v>219</v>
      </c>
      <c r="BY599">
        <v>801136047826</v>
      </c>
      <c r="BZ599" t="s">
        <v>242</v>
      </c>
      <c r="CA599" t="s">
        <v>1703</v>
      </c>
      <c r="CB599" s="14">
        <v>45179.246162766198</v>
      </c>
      <c r="CC599" t="s">
        <v>1703</v>
      </c>
      <c r="CD599" t="s">
        <v>1703</v>
      </c>
      <c r="CE599">
        <f>IFERROR(VLOOKUP(Table2[[#This Row],[Overall Rep Satisfaction]],$CS$2:$CV$21,2,FALSE),"")</f>
        <v>1</v>
      </c>
      <c r="CF599">
        <f>IFERROR(VLOOKUP(Table2[[#This Row],[Overall Rep Satisfaction]],$CS$2:$CV$21,3,FALSE),"")</f>
        <v>0</v>
      </c>
      <c r="CG599">
        <f>IFERROR(VLOOKUP(Table2[[#This Row],[Overall Rep Satisfaction]],$CS$2:$CV$21,4,FALSE),"")</f>
        <v>0</v>
      </c>
      <c r="CH599">
        <f>IFERROR(SUM(Table2[[#This Row],[Promoter]:[Detractor]],),"")</f>
        <v>1</v>
      </c>
      <c r="CI599" t="str">
        <f>TEXT(MONTH(Table2[[#This Row],[Survey Date]]),"##")&amp;" - "&amp;TEXT(Table2[[#This Row],[Survey Date]],"MMMM")</f>
        <v>9 - September</v>
      </c>
      <c r="CJ599" t="str">
        <f>TEXT(Table2[[#This Row],[Survey Date]],"DD-MMMM")</f>
        <v>09-September</v>
      </c>
      <c r="CK599" t="str">
        <f>"WK "&amp;WEEKNUM(Table2[[#This Row],[Survey Date]],1)</f>
        <v>WK 36</v>
      </c>
      <c r="CL599" t="str">
        <f>VLOOKUP(Table2[[#This Row],[ATTUID]],Roster!C:F,4,FALSE)</f>
        <v>Super 1</v>
      </c>
      <c r="CM599" t="str">
        <f>VLOOKUP(Table2[[#This Row],[ATTUID]],Roster!C:J,8,FALSE)</f>
        <v>agent 157</v>
      </c>
      <c r="CN599" t="str">
        <f>VLOOKUP(Table2[[#This Row],[ATTUID]],Roster!C:X,22,FALSE)</f>
        <v>Wave 7</v>
      </c>
      <c r="CO599">
        <f>IF(Table2[[#This Row],[Request Resolved]]="Yes",1,0)</f>
        <v>1</v>
      </c>
      <c r="CP599">
        <f>IF(Table2[[#This Row],[Request Resolved]]="No",1,0)</f>
        <v>0</v>
      </c>
    </row>
    <row r="600" spans="1:94" x14ac:dyDescent="0.25">
      <c r="A600" s="35">
        <v>335206</v>
      </c>
      <c r="B600" s="12" t="s">
        <v>1297</v>
      </c>
      <c r="C600" s="12" t="s">
        <v>1297</v>
      </c>
      <c r="D600" s="12" t="s">
        <v>1297</v>
      </c>
      <c r="E600" t="s">
        <v>1170</v>
      </c>
      <c r="F600" t="s">
        <v>1335</v>
      </c>
      <c r="G600" s="35">
        <v>833303</v>
      </c>
      <c r="H600" t="s">
        <v>219</v>
      </c>
      <c r="I600" s="35">
        <v>157265</v>
      </c>
      <c r="J600" t="s">
        <v>219</v>
      </c>
      <c r="K600" s="14">
        <v>45178.491666666698</v>
      </c>
      <c r="L600" s="14">
        <v>45177.593055555597</v>
      </c>
      <c r="M600" s="15" t="s">
        <v>220</v>
      </c>
      <c r="N600" s="15" t="s">
        <v>229</v>
      </c>
      <c r="O600" s="15" t="s">
        <v>220</v>
      </c>
      <c r="P600" s="15" t="s">
        <v>392</v>
      </c>
      <c r="Q600" s="15" t="s">
        <v>1037</v>
      </c>
      <c r="R600" s="15" t="s">
        <v>219</v>
      </c>
      <c r="S600" s="15" t="s">
        <v>392</v>
      </c>
      <c r="T600" s="15" t="s">
        <v>1038</v>
      </c>
      <c r="U600" s="15" t="s">
        <v>219</v>
      </c>
      <c r="V600" t="s">
        <v>290</v>
      </c>
      <c r="W600" t="s">
        <v>290</v>
      </c>
      <c r="X600" t="s">
        <v>290</v>
      </c>
      <c r="Y600" t="s">
        <v>290</v>
      </c>
      <c r="Z600" t="s">
        <v>317</v>
      </c>
      <c r="AA600" t="s">
        <v>219</v>
      </c>
      <c r="AB600" t="s">
        <v>317</v>
      </c>
      <c r="AC600" t="s">
        <v>219</v>
      </c>
      <c r="AD600" s="12" t="s">
        <v>1297</v>
      </c>
      <c r="AE600" t="s">
        <v>227</v>
      </c>
      <c r="AF600" s="12" t="s">
        <v>1297</v>
      </c>
      <c r="AG600" t="s">
        <v>1703</v>
      </c>
      <c r="AH600" t="s">
        <v>228</v>
      </c>
      <c r="AI600" s="12" t="s">
        <v>1297</v>
      </c>
      <c r="AJ600" s="12" t="s">
        <v>1297</v>
      </c>
      <c r="AK600" s="12" t="s">
        <v>1297</v>
      </c>
      <c r="AL600" s="12" t="s">
        <v>1297</v>
      </c>
      <c r="AM600" s="12" t="s">
        <v>1297</v>
      </c>
      <c r="AN600" t="s">
        <v>219</v>
      </c>
      <c r="AO600" t="s">
        <v>219</v>
      </c>
      <c r="AP600" t="s">
        <v>229</v>
      </c>
      <c r="AQ600" t="s">
        <v>230</v>
      </c>
      <c r="AR600" t="s">
        <v>247</v>
      </c>
      <c r="AS600" t="s">
        <v>559</v>
      </c>
      <c r="AT600" t="s">
        <v>220</v>
      </c>
      <c r="AU600" t="s">
        <v>233</v>
      </c>
      <c r="AV600" t="s">
        <v>2284</v>
      </c>
      <c r="AW600" t="s">
        <v>2368</v>
      </c>
      <c r="AX600" t="s">
        <v>1703</v>
      </c>
      <c r="AY600" t="s">
        <v>219</v>
      </c>
      <c r="AZ600" t="s">
        <v>219</v>
      </c>
      <c r="BA600" t="s">
        <v>219</v>
      </c>
      <c r="BB600" t="s">
        <v>219</v>
      </c>
      <c r="BC600" t="s">
        <v>234</v>
      </c>
      <c r="BD600" s="12" t="s">
        <v>1297</v>
      </c>
      <c r="BE600" t="s">
        <v>267</v>
      </c>
      <c r="BF600" t="s">
        <v>1297</v>
      </c>
      <c r="BG600" t="s">
        <v>1297</v>
      </c>
      <c r="BH600" t="s">
        <v>260</v>
      </c>
      <c r="BI600" t="s">
        <v>268</v>
      </c>
      <c r="BJ600" t="s">
        <v>560</v>
      </c>
      <c r="BK600" t="s">
        <v>1297</v>
      </c>
      <c r="BL600" t="s">
        <v>229</v>
      </c>
      <c r="BM600" t="s">
        <v>219</v>
      </c>
      <c r="BN600" t="s">
        <v>270</v>
      </c>
      <c r="BO600" t="s">
        <v>219</v>
      </c>
      <c r="BP600" t="s">
        <v>219</v>
      </c>
      <c r="BQ600" t="s">
        <v>1297</v>
      </c>
      <c r="BR600" t="s">
        <v>632</v>
      </c>
      <c r="BS600" t="s">
        <v>1703</v>
      </c>
      <c r="BT600" t="s">
        <v>1703</v>
      </c>
      <c r="BU600" t="s">
        <v>219</v>
      </c>
      <c r="BV600" t="s">
        <v>241</v>
      </c>
      <c r="BW600" t="s">
        <v>220</v>
      </c>
      <c r="BX600" t="s">
        <v>219</v>
      </c>
      <c r="BY600">
        <v>790253591812</v>
      </c>
      <c r="BZ600" t="s">
        <v>242</v>
      </c>
      <c r="CA600" t="s">
        <v>1703</v>
      </c>
      <c r="CB600" s="14">
        <v>45179.246162766198</v>
      </c>
      <c r="CC600" t="s">
        <v>1703</v>
      </c>
      <c r="CD600" t="s">
        <v>1703</v>
      </c>
      <c r="CE600">
        <f>IFERROR(VLOOKUP(Table2[[#This Row],[Overall Rep Satisfaction]],$CS$2:$CV$21,2,FALSE),"")</f>
        <v>0</v>
      </c>
      <c r="CF600">
        <f>IFERROR(VLOOKUP(Table2[[#This Row],[Overall Rep Satisfaction]],$CS$2:$CV$21,3,FALSE),"")</f>
        <v>0</v>
      </c>
      <c r="CG600">
        <f>IFERROR(VLOOKUP(Table2[[#This Row],[Overall Rep Satisfaction]],$CS$2:$CV$21,4,FALSE),"")</f>
        <v>1</v>
      </c>
      <c r="CH600">
        <f>IFERROR(SUM(Table2[[#This Row],[Promoter]:[Detractor]],),"")</f>
        <v>1</v>
      </c>
      <c r="CI600" t="str">
        <f>TEXT(MONTH(Table2[[#This Row],[Survey Date]]),"##")&amp;" - "&amp;TEXT(Table2[[#This Row],[Survey Date]],"MMMM")</f>
        <v>9 - September</v>
      </c>
      <c r="CJ600" t="str">
        <f>TEXT(Table2[[#This Row],[Survey Date]],"DD-MMMM")</f>
        <v>09-September</v>
      </c>
      <c r="CK600" t="str">
        <f>"WK "&amp;WEEKNUM(Table2[[#This Row],[Survey Date]],1)</f>
        <v>WK 36</v>
      </c>
      <c r="CL600" t="str">
        <f>VLOOKUP(Table2[[#This Row],[ATTUID]],Roster!C:F,4,FALSE)</f>
        <v>Super 6</v>
      </c>
      <c r="CM600" t="str">
        <f>VLOOKUP(Table2[[#This Row],[ATTUID]],Roster!C:J,8,FALSE)</f>
        <v>agent 38</v>
      </c>
      <c r="CN600" t="str">
        <f>VLOOKUP(Table2[[#This Row],[ATTUID]],Roster!C:X,22,FALSE)</f>
        <v>Wave 2</v>
      </c>
      <c r="CO600">
        <f>IF(Table2[[#This Row],[Request Resolved]]="Yes",1,0)</f>
        <v>0</v>
      </c>
      <c r="CP600">
        <f>IF(Table2[[#This Row],[Request Resolved]]="No",1,0)</f>
        <v>1</v>
      </c>
    </row>
    <row r="601" spans="1:94" x14ac:dyDescent="0.25">
      <c r="A601" s="35">
        <v>235206</v>
      </c>
      <c r="B601" s="12" t="s">
        <v>1297</v>
      </c>
      <c r="C601" s="12" t="s">
        <v>1297</v>
      </c>
      <c r="D601" s="12" t="s">
        <v>1297</v>
      </c>
      <c r="E601" t="s">
        <v>1145</v>
      </c>
      <c r="F601" t="s">
        <v>1310</v>
      </c>
      <c r="G601" s="35">
        <v>924225</v>
      </c>
      <c r="H601" t="s">
        <v>219</v>
      </c>
      <c r="I601" s="35">
        <v>248578</v>
      </c>
      <c r="J601" t="s">
        <v>219</v>
      </c>
      <c r="K601" s="14">
        <v>45178.492361111101</v>
      </c>
      <c r="L601" s="14">
        <v>45177.729166666701</v>
      </c>
      <c r="M601" s="15" t="s">
        <v>220</v>
      </c>
      <c r="N601" s="15" t="s">
        <v>220</v>
      </c>
      <c r="O601" s="15" t="s">
        <v>220</v>
      </c>
      <c r="P601" s="15" t="s">
        <v>223</v>
      </c>
      <c r="Q601" s="15" t="s">
        <v>1039</v>
      </c>
      <c r="R601" s="15" t="s">
        <v>219</v>
      </c>
      <c r="S601" s="15" t="s">
        <v>223</v>
      </c>
      <c r="T601" s="15" t="s">
        <v>221</v>
      </c>
      <c r="U601" s="15" t="s">
        <v>219</v>
      </c>
      <c r="V601" t="s">
        <v>265</v>
      </c>
      <c r="W601" t="s">
        <v>225</v>
      </c>
      <c r="X601" t="s">
        <v>265</v>
      </c>
      <c r="Y601" t="s">
        <v>225</v>
      </c>
      <c r="Z601" t="s">
        <v>226</v>
      </c>
      <c r="AA601" t="s">
        <v>219</v>
      </c>
      <c r="AB601" t="s">
        <v>226</v>
      </c>
      <c r="AC601" t="s">
        <v>219</v>
      </c>
      <c r="AD601" s="12" t="s">
        <v>1297</v>
      </c>
      <c r="AE601" t="s">
        <v>227</v>
      </c>
      <c r="AF601" s="12" t="s">
        <v>1297</v>
      </c>
      <c r="AG601" t="s">
        <v>1703</v>
      </c>
      <c r="AH601" t="s">
        <v>228</v>
      </c>
      <c r="AI601" s="12" t="s">
        <v>1297</v>
      </c>
      <c r="AJ601" s="12" t="s">
        <v>1297</v>
      </c>
      <c r="AK601" s="12" t="s">
        <v>1297</v>
      </c>
      <c r="AL601" s="12" t="s">
        <v>1297</v>
      </c>
      <c r="AM601" s="12" t="s">
        <v>1297</v>
      </c>
      <c r="AN601" t="s">
        <v>219</v>
      </c>
      <c r="AO601" t="s">
        <v>219</v>
      </c>
      <c r="AP601" t="s">
        <v>229</v>
      </c>
      <c r="AQ601" t="s">
        <v>230</v>
      </c>
      <c r="AR601" t="s">
        <v>273</v>
      </c>
      <c r="AS601" t="s">
        <v>352</v>
      </c>
      <c r="AT601" t="s">
        <v>220</v>
      </c>
      <c r="AU601" t="s">
        <v>233</v>
      </c>
      <c r="AV601" t="s">
        <v>2285</v>
      </c>
      <c r="AW601" t="s">
        <v>219</v>
      </c>
      <c r="AX601" t="s">
        <v>1703</v>
      </c>
      <c r="AY601" t="s">
        <v>219</v>
      </c>
      <c r="AZ601" t="s">
        <v>219</v>
      </c>
      <c r="BA601" t="s">
        <v>219</v>
      </c>
      <c r="BB601" t="s">
        <v>219</v>
      </c>
      <c r="BC601" t="s">
        <v>234</v>
      </c>
      <c r="BD601" s="12" t="s">
        <v>1297</v>
      </c>
      <c r="BE601" t="s">
        <v>267</v>
      </c>
      <c r="BF601" t="s">
        <v>1297</v>
      </c>
      <c r="BG601" t="s">
        <v>1297</v>
      </c>
      <c r="BH601" t="s">
        <v>236</v>
      </c>
      <c r="BI601" t="s">
        <v>710</v>
      </c>
      <c r="BJ601" t="s">
        <v>353</v>
      </c>
      <c r="BK601" t="s">
        <v>1297</v>
      </c>
      <c r="BL601" t="s">
        <v>229</v>
      </c>
      <c r="BM601" t="s">
        <v>219</v>
      </c>
      <c r="BN601" t="s">
        <v>239</v>
      </c>
      <c r="BO601" t="s">
        <v>219</v>
      </c>
      <c r="BP601" t="s">
        <v>219</v>
      </c>
      <c r="BQ601" t="s">
        <v>1297</v>
      </c>
      <c r="BR601" t="s">
        <v>240</v>
      </c>
      <c r="BS601" t="s">
        <v>1703</v>
      </c>
      <c r="BT601" t="s">
        <v>1703</v>
      </c>
      <c r="BU601" t="s">
        <v>219</v>
      </c>
      <c r="BV601" t="s">
        <v>241</v>
      </c>
      <c r="BW601" t="s">
        <v>220</v>
      </c>
      <c r="BX601" t="s">
        <v>219</v>
      </c>
      <c r="BY601">
        <v>801190195914</v>
      </c>
      <c r="BZ601" t="s">
        <v>242</v>
      </c>
      <c r="CA601" t="s">
        <v>1703</v>
      </c>
      <c r="CB601" s="14">
        <v>45179.246162766198</v>
      </c>
      <c r="CC601" t="s">
        <v>1703</v>
      </c>
      <c r="CD601" t="s">
        <v>1703</v>
      </c>
      <c r="CE601">
        <f>IFERROR(VLOOKUP(Table2[[#This Row],[Overall Rep Satisfaction]],$CS$2:$CV$21,2,FALSE),"")</f>
        <v>1</v>
      </c>
      <c r="CF601">
        <f>IFERROR(VLOOKUP(Table2[[#This Row],[Overall Rep Satisfaction]],$CS$2:$CV$21,3,FALSE),"")</f>
        <v>0</v>
      </c>
      <c r="CG601">
        <f>IFERROR(VLOOKUP(Table2[[#This Row],[Overall Rep Satisfaction]],$CS$2:$CV$21,4,FALSE),"")</f>
        <v>0</v>
      </c>
      <c r="CH601">
        <f>IFERROR(SUM(Table2[[#This Row],[Promoter]:[Detractor]],),"")</f>
        <v>1</v>
      </c>
      <c r="CI601" t="str">
        <f>TEXT(MONTH(Table2[[#This Row],[Survey Date]]),"##")&amp;" - "&amp;TEXT(Table2[[#This Row],[Survey Date]],"MMMM")</f>
        <v>9 - September</v>
      </c>
      <c r="CJ601" t="str">
        <f>TEXT(Table2[[#This Row],[Survey Date]],"DD-MMMM")</f>
        <v>09-September</v>
      </c>
      <c r="CK601" t="str">
        <f>"WK "&amp;WEEKNUM(Table2[[#This Row],[Survey Date]],1)</f>
        <v>WK 36</v>
      </c>
      <c r="CL601" t="str">
        <f>VLOOKUP(Table2[[#This Row],[ATTUID]],Roster!C:F,4,FALSE)</f>
        <v>Super 9</v>
      </c>
      <c r="CM601" t="str">
        <f>VLOOKUP(Table2[[#This Row],[ATTUID]],Roster!C:J,8,FALSE)</f>
        <v>agent 13</v>
      </c>
      <c r="CN601" t="str">
        <f>VLOOKUP(Table2[[#This Row],[ATTUID]],Roster!C:X,22,FALSE)</f>
        <v>Wave 12 B</v>
      </c>
      <c r="CO601">
        <f>IF(Table2[[#This Row],[Request Resolved]]="Yes",1,0)</f>
        <v>1</v>
      </c>
      <c r="CP601">
        <f>IF(Table2[[#This Row],[Request Resolved]]="No",1,0)</f>
        <v>0</v>
      </c>
    </row>
    <row r="602" spans="1:94" x14ac:dyDescent="0.25">
      <c r="A602" s="35">
        <v>340206</v>
      </c>
      <c r="B602" s="12" t="s">
        <v>1297</v>
      </c>
      <c r="C602" s="12" t="s">
        <v>1297</v>
      </c>
      <c r="D602" s="12" t="s">
        <v>1297</v>
      </c>
      <c r="E602" t="s">
        <v>1157</v>
      </c>
      <c r="F602" t="s">
        <v>1322</v>
      </c>
      <c r="G602" s="35">
        <v>394406</v>
      </c>
      <c r="H602" t="s">
        <v>219</v>
      </c>
      <c r="I602" s="35">
        <v>265265</v>
      </c>
      <c r="J602" t="s">
        <v>219</v>
      </c>
      <c r="K602" s="14">
        <v>45178.494444444397</v>
      </c>
      <c r="L602" s="14">
        <v>45177.828472222202</v>
      </c>
      <c r="M602" s="15" t="s">
        <v>220</v>
      </c>
      <c r="N602" s="15" t="s">
        <v>220</v>
      </c>
      <c r="O602" s="15" t="s">
        <v>220</v>
      </c>
      <c r="P602" s="15" t="s">
        <v>223</v>
      </c>
      <c r="Q602" s="15" t="s">
        <v>1040</v>
      </c>
      <c r="R602" s="15" t="s">
        <v>219</v>
      </c>
      <c r="S602" s="15" t="s">
        <v>223</v>
      </c>
      <c r="T602" s="15" t="s">
        <v>221</v>
      </c>
      <c r="U602" s="15" t="s">
        <v>219</v>
      </c>
      <c r="V602" t="s">
        <v>265</v>
      </c>
      <c r="W602" t="s">
        <v>225</v>
      </c>
      <c r="X602" t="s">
        <v>265</v>
      </c>
      <c r="Y602" t="s">
        <v>225</v>
      </c>
      <c r="Z602" t="s">
        <v>226</v>
      </c>
      <c r="AA602" t="s">
        <v>219</v>
      </c>
      <c r="AB602" t="s">
        <v>226</v>
      </c>
      <c r="AC602" t="s">
        <v>219</v>
      </c>
      <c r="AD602" s="12" t="s">
        <v>1297</v>
      </c>
      <c r="AE602" t="s">
        <v>227</v>
      </c>
      <c r="AF602" s="12" t="s">
        <v>1297</v>
      </c>
      <c r="AG602" t="s">
        <v>1703</v>
      </c>
      <c r="AH602" t="s">
        <v>228</v>
      </c>
      <c r="AI602" s="12" t="s">
        <v>1297</v>
      </c>
      <c r="AJ602" s="12" t="s">
        <v>1297</v>
      </c>
      <c r="AK602" s="12" t="s">
        <v>1297</v>
      </c>
      <c r="AL602" s="12" t="s">
        <v>1297</v>
      </c>
      <c r="AM602" s="12" t="s">
        <v>1297</v>
      </c>
      <c r="AN602" t="s">
        <v>219</v>
      </c>
      <c r="AO602" t="s">
        <v>219</v>
      </c>
      <c r="AP602" t="s">
        <v>229</v>
      </c>
      <c r="AQ602" t="s">
        <v>230</v>
      </c>
      <c r="AR602" t="s">
        <v>247</v>
      </c>
      <c r="AS602" t="s">
        <v>873</v>
      </c>
      <c r="AT602" t="s">
        <v>220</v>
      </c>
      <c r="AU602" t="s">
        <v>233</v>
      </c>
      <c r="AV602" t="s">
        <v>1856</v>
      </c>
      <c r="AW602" t="s">
        <v>219</v>
      </c>
      <c r="AX602" t="s">
        <v>1703</v>
      </c>
      <c r="AY602" t="s">
        <v>219</v>
      </c>
      <c r="AZ602" t="s">
        <v>219</v>
      </c>
      <c r="BA602" t="s">
        <v>219</v>
      </c>
      <c r="BB602" t="s">
        <v>219</v>
      </c>
      <c r="BC602" t="s">
        <v>234</v>
      </c>
      <c r="BD602" s="12" t="s">
        <v>1297</v>
      </c>
      <c r="BE602" t="s">
        <v>299</v>
      </c>
      <c r="BF602" t="s">
        <v>1297</v>
      </c>
      <c r="BG602" t="s">
        <v>1297</v>
      </c>
      <c r="BH602" t="s">
        <v>486</v>
      </c>
      <c r="BI602" t="s">
        <v>628</v>
      </c>
      <c r="BJ602" t="s">
        <v>560</v>
      </c>
      <c r="BK602" t="s">
        <v>1297</v>
      </c>
      <c r="BL602" t="s">
        <v>229</v>
      </c>
      <c r="BM602" t="s">
        <v>219</v>
      </c>
      <c r="BN602" t="s">
        <v>741</v>
      </c>
      <c r="BO602" t="s">
        <v>219</v>
      </c>
      <c r="BP602" t="s">
        <v>219</v>
      </c>
      <c r="BQ602" t="s">
        <v>1297</v>
      </c>
      <c r="BR602" t="s">
        <v>240</v>
      </c>
      <c r="BS602" t="s">
        <v>1703</v>
      </c>
      <c r="BT602" t="s">
        <v>1703</v>
      </c>
      <c r="BU602" t="s">
        <v>219</v>
      </c>
      <c r="BV602" t="s">
        <v>241</v>
      </c>
      <c r="BW602" t="s">
        <v>220</v>
      </c>
      <c r="BX602" t="s">
        <v>219</v>
      </c>
      <c r="BY602">
        <v>790486624663</v>
      </c>
      <c r="BZ602" t="s">
        <v>242</v>
      </c>
      <c r="CA602" t="s">
        <v>1703</v>
      </c>
      <c r="CB602" s="14">
        <v>45179.246162766198</v>
      </c>
      <c r="CC602" t="s">
        <v>1703</v>
      </c>
      <c r="CD602" t="s">
        <v>1703</v>
      </c>
      <c r="CE602">
        <f>IFERROR(VLOOKUP(Table2[[#This Row],[Overall Rep Satisfaction]],$CS$2:$CV$21,2,FALSE),"")</f>
        <v>1</v>
      </c>
      <c r="CF602">
        <f>IFERROR(VLOOKUP(Table2[[#This Row],[Overall Rep Satisfaction]],$CS$2:$CV$21,3,FALSE),"")</f>
        <v>0</v>
      </c>
      <c r="CG602">
        <f>IFERROR(VLOOKUP(Table2[[#This Row],[Overall Rep Satisfaction]],$CS$2:$CV$21,4,FALSE),"")</f>
        <v>0</v>
      </c>
      <c r="CH602">
        <f>IFERROR(SUM(Table2[[#This Row],[Promoter]:[Detractor]],),"")</f>
        <v>1</v>
      </c>
      <c r="CI602" t="str">
        <f>TEXT(MONTH(Table2[[#This Row],[Survey Date]]),"##")&amp;" - "&amp;TEXT(Table2[[#This Row],[Survey Date]],"MMMM")</f>
        <v>9 - September</v>
      </c>
      <c r="CJ602" t="str">
        <f>TEXT(Table2[[#This Row],[Survey Date]],"DD-MMMM")</f>
        <v>09-September</v>
      </c>
      <c r="CK602" t="str">
        <f>"WK "&amp;WEEKNUM(Table2[[#This Row],[Survey Date]],1)</f>
        <v>WK 36</v>
      </c>
      <c r="CL602" t="str">
        <f>VLOOKUP(Table2[[#This Row],[ATTUID]],Roster!C:F,4,FALSE)</f>
        <v>Super 6</v>
      </c>
      <c r="CM602" t="str">
        <f>VLOOKUP(Table2[[#This Row],[ATTUID]],Roster!C:J,8,FALSE)</f>
        <v>agent 25</v>
      </c>
      <c r="CN602" t="str">
        <f>VLOOKUP(Table2[[#This Row],[ATTUID]],Roster!C:X,22,FALSE)</f>
        <v>Wave 17</v>
      </c>
      <c r="CO602">
        <f>IF(Table2[[#This Row],[Request Resolved]]="Yes",1,0)</f>
        <v>1</v>
      </c>
      <c r="CP602">
        <f>IF(Table2[[#This Row],[Request Resolved]]="No",1,0)</f>
        <v>0</v>
      </c>
    </row>
    <row r="603" spans="1:94" x14ac:dyDescent="0.25">
      <c r="A603" s="35">
        <v>336206</v>
      </c>
      <c r="B603" s="12" t="s">
        <v>1297</v>
      </c>
      <c r="C603" s="12" t="s">
        <v>1297</v>
      </c>
      <c r="D603" s="12" t="s">
        <v>1297</v>
      </c>
      <c r="E603" t="s">
        <v>1213</v>
      </c>
      <c r="F603" t="s">
        <v>1379</v>
      </c>
      <c r="G603" s="35">
        <v>981801</v>
      </c>
      <c r="H603" t="s">
        <v>219</v>
      </c>
      <c r="I603" s="35">
        <v>34265</v>
      </c>
      <c r="J603" t="s">
        <v>219</v>
      </c>
      <c r="K603" s="14">
        <v>45178.495138888902</v>
      </c>
      <c r="L603" s="14">
        <v>45177.815972222197</v>
      </c>
      <c r="M603" s="15" t="s">
        <v>220</v>
      </c>
      <c r="N603" s="15" t="s">
        <v>220</v>
      </c>
      <c r="O603" s="15" t="s">
        <v>220</v>
      </c>
      <c r="P603" s="15" t="s">
        <v>223</v>
      </c>
      <c r="Q603" s="15" t="s">
        <v>1041</v>
      </c>
      <c r="R603" s="15" t="s">
        <v>219</v>
      </c>
      <c r="S603" s="15" t="s">
        <v>223</v>
      </c>
      <c r="T603" s="15" t="s">
        <v>221</v>
      </c>
      <c r="U603" s="15" t="s">
        <v>219</v>
      </c>
      <c r="V603" t="s">
        <v>265</v>
      </c>
      <c r="W603" t="s">
        <v>225</v>
      </c>
      <c r="X603" t="s">
        <v>265</v>
      </c>
      <c r="Y603" t="s">
        <v>225</v>
      </c>
      <c r="Z603" t="s">
        <v>226</v>
      </c>
      <c r="AA603" t="s">
        <v>219</v>
      </c>
      <c r="AB603" t="s">
        <v>226</v>
      </c>
      <c r="AC603" t="s">
        <v>219</v>
      </c>
      <c r="AD603" s="12" t="s">
        <v>1297</v>
      </c>
      <c r="AE603" t="s">
        <v>227</v>
      </c>
      <c r="AF603" s="12" t="s">
        <v>1297</v>
      </c>
      <c r="AG603" t="s">
        <v>1703</v>
      </c>
      <c r="AH603" t="s">
        <v>228</v>
      </c>
      <c r="AI603" s="12" t="s">
        <v>1297</v>
      </c>
      <c r="AJ603" s="12" t="s">
        <v>1297</v>
      </c>
      <c r="AK603" s="12" t="s">
        <v>1297</v>
      </c>
      <c r="AL603" s="12" t="s">
        <v>1297</v>
      </c>
      <c r="AM603" s="12" t="s">
        <v>1297</v>
      </c>
      <c r="AN603" t="s">
        <v>219</v>
      </c>
      <c r="AO603" t="s">
        <v>219</v>
      </c>
      <c r="AP603" t="s">
        <v>229</v>
      </c>
      <c r="AQ603" t="s">
        <v>230</v>
      </c>
      <c r="AR603" t="s">
        <v>247</v>
      </c>
      <c r="AS603" t="s">
        <v>565</v>
      </c>
      <c r="AT603" t="s">
        <v>220</v>
      </c>
      <c r="AU603" t="s">
        <v>233</v>
      </c>
      <c r="AV603" t="s">
        <v>2286</v>
      </c>
      <c r="AW603" t="s">
        <v>219</v>
      </c>
      <c r="AX603" t="s">
        <v>1703</v>
      </c>
      <c r="AY603" t="s">
        <v>219</v>
      </c>
      <c r="AZ603" t="s">
        <v>219</v>
      </c>
      <c r="BA603" t="s">
        <v>219</v>
      </c>
      <c r="BB603" t="s">
        <v>219</v>
      </c>
      <c r="BC603" t="s">
        <v>234</v>
      </c>
      <c r="BD603" s="12" t="s">
        <v>1297</v>
      </c>
      <c r="BE603" t="s">
        <v>267</v>
      </c>
      <c r="BF603" t="s">
        <v>1297</v>
      </c>
      <c r="BG603" t="s">
        <v>1297</v>
      </c>
      <c r="BH603" t="s">
        <v>260</v>
      </c>
      <c r="BI603" t="s">
        <v>375</v>
      </c>
      <c r="BJ603" t="s">
        <v>560</v>
      </c>
      <c r="BK603" t="s">
        <v>1297</v>
      </c>
      <c r="BL603" t="s">
        <v>229</v>
      </c>
      <c r="BM603" t="s">
        <v>219</v>
      </c>
      <c r="BN603" t="s">
        <v>377</v>
      </c>
      <c r="BO603" t="s">
        <v>219</v>
      </c>
      <c r="BP603" t="s">
        <v>219</v>
      </c>
      <c r="BQ603" t="s">
        <v>1297</v>
      </c>
      <c r="BR603" t="s">
        <v>279</v>
      </c>
      <c r="BS603" t="s">
        <v>1703</v>
      </c>
      <c r="BT603" t="s">
        <v>1703</v>
      </c>
      <c r="BU603" t="s">
        <v>219</v>
      </c>
      <c r="BV603" t="s">
        <v>241</v>
      </c>
      <c r="BW603" t="s">
        <v>220</v>
      </c>
      <c r="BX603" t="s">
        <v>219</v>
      </c>
      <c r="BY603">
        <v>800436258231</v>
      </c>
      <c r="BZ603" t="s">
        <v>242</v>
      </c>
      <c r="CA603" t="s">
        <v>1703</v>
      </c>
      <c r="CB603" s="14">
        <v>45179.246162766198</v>
      </c>
      <c r="CC603" t="s">
        <v>1703</v>
      </c>
      <c r="CD603" t="s">
        <v>1703</v>
      </c>
      <c r="CE603">
        <f>IFERROR(VLOOKUP(Table2[[#This Row],[Overall Rep Satisfaction]],$CS$2:$CV$21,2,FALSE),"")</f>
        <v>1</v>
      </c>
      <c r="CF603">
        <f>IFERROR(VLOOKUP(Table2[[#This Row],[Overall Rep Satisfaction]],$CS$2:$CV$21,3,FALSE),"")</f>
        <v>0</v>
      </c>
      <c r="CG603">
        <f>IFERROR(VLOOKUP(Table2[[#This Row],[Overall Rep Satisfaction]],$CS$2:$CV$21,4,FALSE),"")</f>
        <v>0</v>
      </c>
      <c r="CH603">
        <f>IFERROR(SUM(Table2[[#This Row],[Promoter]:[Detractor]],),"")</f>
        <v>1</v>
      </c>
      <c r="CI603" t="str">
        <f>TEXT(MONTH(Table2[[#This Row],[Survey Date]]),"##")&amp;" - "&amp;TEXT(Table2[[#This Row],[Survey Date]],"MMMM")</f>
        <v>9 - September</v>
      </c>
      <c r="CJ603" t="str">
        <f>TEXT(Table2[[#This Row],[Survey Date]],"DD-MMMM")</f>
        <v>09-September</v>
      </c>
      <c r="CK603" t="str">
        <f>"WK "&amp;WEEKNUM(Table2[[#This Row],[Survey Date]],1)</f>
        <v>WK 36</v>
      </c>
      <c r="CL603" t="str">
        <f>VLOOKUP(Table2[[#This Row],[ATTUID]],Roster!C:F,4,FALSE)</f>
        <v>Super 5</v>
      </c>
      <c r="CM603" t="str">
        <f>VLOOKUP(Table2[[#This Row],[ATTUID]],Roster!C:J,8,FALSE)</f>
        <v>agent 82</v>
      </c>
      <c r="CN603" t="str">
        <f>VLOOKUP(Table2[[#This Row],[ATTUID]],Roster!C:X,22,FALSE)</f>
        <v>Wave 27</v>
      </c>
      <c r="CO603">
        <f>IF(Table2[[#This Row],[Request Resolved]]="Yes",1,0)</f>
        <v>1</v>
      </c>
      <c r="CP603">
        <f>IF(Table2[[#This Row],[Request Resolved]]="No",1,0)</f>
        <v>0</v>
      </c>
    </row>
    <row r="604" spans="1:94" x14ac:dyDescent="0.25">
      <c r="A604" s="35">
        <v>332206</v>
      </c>
      <c r="B604" s="12" t="s">
        <v>1297</v>
      </c>
      <c r="C604" s="12" t="s">
        <v>1297</v>
      </c>
      <c r="D604" s="12" t="s">
        <v>1297</v>
      </c>
      <c r="E604" t="s">
        <v>1211</v>
      </c>
      <c r="F604" t="s">
        <v>1377</v>
      </c>
      <c r="G604" s="35">
        <v>262208</v>
      </c>
      <c r="H604" t="s">
        <v>219</v>
      </c>
      <c r="I604" s="35">
        <v>860298</v>
      </c>
      <c r="J604" t="s">
        <v>219</v>
      </c>
      <c r="K604" s="14">
        <v>45178.496527777803</v>
      </c>
      <c r="L604" s="14">
        <v>45177.631249999999</v>
      </c>
      <c r="M604" s="15" t="s">
        <v>220</v>
      </c>
      <c r="N604" s="15" t="s">
        <v>220</v>
      </c>
      <c r="O604" s="15" t="s">
        <v>220</v>
      </c>
      <c r="P604" s="15" t="s">
        <v>1042</v>
      </c>
      <c r="Q604" s="15" t="s">
        <v>1043</v>
      </c>
      <c r="R604" s="15" t="s">
        <v>219</v>
      </c>
      <c r="S604" s="15" t="s">
        <v>1044</v>
      </c>
      <c r="T604" s="15" t="s">
        <v>221</v>
      </c>
      <c r="U604" s="15" t="s">
        <v>219</v>
      </c>
      <c r="V604" t="s">
        <v>265</v>
      </c>
      <c r="W604" t="s">
        <v>225</v>
      </c>
      <c r="X604" t="s">
        <v>265</v>
      </c>
      <c r="Y604" t="s">
        <v>225</v>
      </c>
      <c r="Z604" t="s">
        <v>226</v>
      </c>
      <c r="AA604" t="s">
        <v>219</v>
      </c>
      <c r="AB604" t="s">
        <v>226</v>
      </c>
      <c r="AC604" t="s">
        <v>219</v>
      </c>
      <c r="AD604" s="12" t="s">
        <v>1297</v>
      </c>
      <c r="AE604" t="s">
        <v>227</v>
      </c>
      <c r="AF604" s="12" t="s">
        <v>1297</v>
      </c>
      <c r="AG604" t="s">
        <v>1703</v>
      </c>
      <c r="AH604" t="s">
        <v>228</v>
      </c>
      <c r="AI604" s="12" t="s">
        <v>1297</v>
      </c>
      <c r="AJ604" s="12" t="s">
        <v>1297</v>
      </c>
      <c r="AK604" s="12" t="s">
        <v>1297</v>
      </c>
      <c r="AL604" s="12" t="s">
        <v>1297</v>
      </c>
      <c r="AM604" s="12" t="s">
        <v>1297</v>
      </c>
      <c r="AN604" t="s">
        <v>219</v>
      </c>
      <c r="AO604" t="s">
        <v>219</v>
      </c>
      <c r="AP604" t="s">
        <v>229</v>
      </c>
      <c r="AQ604" t="s">
        <v>230</v>
      </c>
      <c r="AR604" t="s">
        <v>247</v>
      </c>
      <c r="AS604" t="s">
        <v>716</v>
      </c>
      <c r="AT604" t="s">
        <v>220</v>
      </c>
      <c r="AU604" t="s">
        <v>233</v>
      </c>
      <c r="AV604" t="s">
        <v>2287</v>
      </c>
      <c r="AW604" t="s">
        <v>219</v>
      </c>
      <c r="AX604" t="s">
        <v>1703</v>
      </c>
      <c r="AY604" t="s">
        <v>219</v>
      </c>
      <c r="AZ604" t="s">
        <v>219</v>
      </c>
      <c r="BA604" t="s">
        <v>219</v>
      </c>
      <c r="BB604" t="s">
        <v>219</v>
      </c>
      <c r="BC604" t="s">
        <v>234</v>
      </c>
      <c r="BD604" s="12" t="s">
        <v>1297</v>
      </c>
      <c r="BE604" t="s">
        <v>304</v>
      </c>
      <c r="BF604" t="s">
        <v>1297</v>
      </c>
      <c r="BG604" t="s">
        <v>1297</v>
      </c>
      <c r="BH604" t="s">
        <v>312</v>
      </c>
      <c r="BI604" t="s">
        <v>313</v>
      </c>
      <c r="BJ604" t="s">
        <v>446</v>
      </c>
      <c r="BK604" t="s">
        <v>1297</v>
      </c>
      <c r="BL604" t="s">
        <v>229</v>
      </c>
      <c r="BM604" t="s">
        <v>219</v>
      </c>
      <c r="BN604" t="s">
        <v>477</v>
      </c>
      <c r="BO604" t="s">
        <v>219</v>
      </c>
      <c r="BP604" t="s">
        <v>219</v>
      </c>
      <c r="BQ604" t="s">
        <v>1297</v>
      </c>
      <c r="BR604" t="s">
        <v>279</v>
      </c>
      <c r="BS604" t="s">
        <v>1703</v>
      </c>
      <c r="BT604" t="s">
        <v>1703</v>
      </c>
      <c r="BU604" t="s">
        <v>219</v>
      </c>
      <c r="BV604" t="s">
        <v>241</v>
      </c>
      <c r="BW604" t="s">
        <v>220</v>
      </c>
      <c r="BX604" t="s">
        <v>219</v>
      </c>
      <c r="BY604">
        <v>790417776844</v>
      </c>
      <c r="BZ604" t="s">
        <v>242</v>
      </c>
      <c r="CA604" t="s">
        <v>1703</v>
      </c>
      <c r="CB604" s="14">
        <v>45179.246162766198</v>
      </c>
      <c r="CC604" t="s">
        <v>1703</v>
      </c>
      <c r="CD604" t="s">
        <v>1703</v>
      </c>
      <c r="CE604">
        <f>IFERROR(VLOOKUP(Table2[[#This Row],[Overall Rep Satisfaction]],$CS$2:$CV$21,2,FALSE),"")</f>
        <v>1</v>
      </c>
      <c r="CF604">
        <f>IFERROR(VLOOKUP(Table2[[#This Row],[Overall Rep Satisfaction]],$CS$2:$CV$21,3,FALSE),"")</f>
        <v>0</v>
      </c>
      <c r="CG604">
        <f>IFERROR(VLOOKUP(Table2[[#This Row],[Overall Rep Satisfaction]],$CS$2:$CV$21,4,FALSE),"")</f>
        <v>0</v>
      </c>
      <c r="CH604">
        <f>IFERROR(SUM(Table2[[#This Row],[Promoter]:[Detractor]],),"")</f>
        <v>1</v>
      </c>
      <c r="CI604" t="str">
        <f>TEXT(MONTH(Table2[[#This Row],[Survey Date]]),"##")&amp;" - "&amp;TEXT(Table2[[#This Row],[Survey Date]],"MMMM")</f>
        <v>9 - September</v>
      </c>
      <c r="CJ604" t="str">
        <f>TEXT(Table2[[#This Row],[Survey Date]],"DD-MMMM")</f>
        <v>09-September</v>
      </c>
      <c r="CK604" t="str">
        <f>"WK "&amp;WEEKNUM(Table2[[#This Row],[Survey Date]],1)</f>
        <v>WK 36</v>
      </c>
      <c r="CL604" t="str">
        <f>VLOOKUP(Table2[[#This Row],[ATTUID]],Roster!C:F,4,FALSE)</f>
        <v>Super 9</v>
      </c>
      <c r="CM604" t="str">
        <f>VLOOKUP(Table2[[#This Row],[ATTUID]],Roster!C:J,8,FALSE)</f>
        <v>agent 80</v>
      </c>
      <c r="CN604" t="str">
        <f>VLOOKUP(Table2[[#This Row],[ATTUID]],Roster!C:X,22,FALSE)</f>
        <v>Wave 27</v>
      </c>
      <c r="CO604">
        <f>IF(Table2[[#This Row],[Request Resolved]]="Yes",1,0)</f>
        <v>1</v>
      </c>
      <c r="CP604">
        <f>IF(Table2[[#This Row],[Request Resolved]]="No",1,0)</f>
        <v>0</v>
      </c>
    </row>
    <row r="605" spans="1:94" x14ac:dyDescent="0.25">
      <c r="A605" s="35">
        <v>251206</v>
      </c>
      <c r="B605" s="12" t="s">
        <v>1297</v>
      </c>
      <c r="C605" s="12" t="s">
        <v>1297</v>
      </c>
      <c r="D605" s="12" t="s">
        <v>1297</v>
      </c>
      <c r="E605" t="s">
        <v>1270</v>
      </c>
      <c r="F605" t="s">
        <v>1443</v>
      </c>
      <c r="G605" s="35">
        <v>54347</v>
      </c>
      <c r="H605" t="s">
        <v>219</v>
      </c>
      <c r="I605" s="35">
        <v>400512</v>
      </c>
      <c r="J605" t="s">
        <v>219</v>
      </c>
      <c r="K605" s="14">
        <v>45178.504166666702</v>
      </c>
      <c r="L605" s="14">
        <v>45177.737500000003</v>
      </c>
      <c r="M605" s="15" t="s">
        <v>220</v>
      </c>
      <c r="N605" s="15" t="s">
        <v>220</v>
      </c>
      <c r="O605" s="15" t="s">
        <v>220</v>
      </c>
      <c r="P605" s="15" t="s">
        <v>223</v>
      </c>
      <c r="Q605" s="15" t="s">
        <v>219</v>
      </c>
      <c r="R605" s="15" t="s">
        <v>219</v>
      </c>
      <c r="S605" s="15" t="s">
        <v>223</v>
      </c>
      <c r="T605" s="15" t="s">
        <v>221</v>
      </c>
      <c r="U605" s="15" t="s">
        <v>219</v>
      </c>
      <c r="V605" t="s">
        <v>265</v>
      </c>
      <c r="W605" t="s">
        <v>225</v>
      </c>
      <c r="X605" t="s">
        <v>265</v>
      </c>
      <c r="Y605" t="s">
        <v>225</v>
      </c>
      <c r="Z605" t="s">
        <v>226</v>
      </c>
      <c r="AA605" t="s">
        <v>219</v>
      </c>
      <c r="AB605" t="s">
        <v>226</v>
      </c>
      <c r="AC605" t="s">
        <v>219</v>
      </c>
      <c r="AD605" s="12" t="s">
        <v>1297</v>
      </c>
      <c r="AE605" t="s">
        <v>227</v>
      </c>
      <c r="AF605" s="12" t="s">
        <v>1297</v>
      </c>
      <c r="AG605" t="s">
        <v>1703</v>
      </c>
      <c r="AH605" t="s">
        <v>228</v>
      </c>
      <c r="AI605" s="12" t="s">
        <v>1297</v>
      </c>
      <c r="AJ605" s="12" t="s">
        <v>1297</v>
      </c>
      <c r="AK605" s="12" t="s">
        <v>1297</v>
      </c>
      <c r="AL605" s="12" t="s">
        <v>1297</v>
      </c>
      <c r="AM605" s="12" t="s">
        <v>1297</v>
      </c>
      <c r="AN605" t="s">
        <v>219</v>
      </c>
      <c r="AO605" t="s">
        <v>219</v>
      </c>
      <c r="AP605" t="s">
        <v>229</v>
      </c>
      <c r="AQ605" t="s">
        <v>230</v>
      </c>
      <c r="AR605" t="s">
        <v>247</v>
      </c>
      <c r="AS605" t="s">
        <v>383</v>
      </c>
      <c r="AT605" t="s">
        <v>220</v>
      </c>
      <c r="AU605" t="s">
        <v>233</v>
      </c>
      <c r="AV605" t="s">
        <v>2288</v>
      </c>
      <c r="AW605" t="s">
        <v>219</v>
      </c>
      <c r="AX605" t="s">
        <v>1703</v>
      </c>
      <c r="AY605" t="s">
        <v>219</v>
      </c>
      <c r="AZ605" t="s">
        <v>219</v>
      </c>
      <c r="BA605" t="s">
        <v>219</v>
      </c>
      <c r="BB605" t="s">
        <v>219</v>
      </c>
      <c r="BC605" t="s">
        <v>234</v>
      </c>
      <c r="BD605" s="12" t="s">
        <v>1297</v>
      </c>
      <c r="BE605" t="s">
        <v>267</v>
      </c>
      <c r="BF605" t="s">
        <v>1297</v>
      </c>
      <c r="BG605" t="s">
        <v>1297</v>
      </c>
      <c r="BH605" t="s">
        <v>305</v>
      </c>
      <c r="BI605" t="s">
        <v>357</v>
      </c>
      <c r="BJ605" t="s">
        <v>269</v>
      </c>
      <c r="BK605" t="s">
        <v>1297</v>
      </c>
      <c r="BL605" t="s">
        <v>229</v>
      </c>
      <c r="BM605" t="s">
        <v>219</v>
      </c>
      <c r="BN605" t="s">
        <v>360</v>
      </c>
      <c r="BO605" t="s">
        <v>219</v>
      </c>
      <c r="BP605" t="s">
        <v>219</v>
      </c>
      <c r="BQ605" t="s">
        <v>1297</v>
      </c>
      <c r="BR605" t="s">
        <v>253</v>
      </c>
      <c r="BS605" t="s">
        <v>1703</v>
      </c>
      <c r="BT605" t="s">
        <v>1703</v>
      </c>
      <c r="BU605" t="s">
        <v>219</v>
      </c>
      <c r="BV605" t="s">
        <v>241</v>
      </c>
      <c r="BW605" t="s">
        <v>220</v>
      </c>
      <c r="BX605" t="s">
        <v>219</v>
      </c>
      <c r="BY605">
        <v>800791248030</v>
      </c>
      <c r="BZ605" t="s">
        <v>242</v>
      </c>
      <c r="CA605" t="s">
        <v>1703</v>
      </c>
      <c r="CB605" s="14">
        <v>45180.248749687496</v>
      </c>
      <c r="CC605" t="s">
        <v>1703</v>
      </c>
      <c r="CD605" t="s">
        <v>1703</v>
      </c>
      <c r="CE605">
        <f>IFERROR(VLOOKUP(Table2[[#This Row],[Overall Rep Satisfaction]],$CS$2:$CV$21,2,FALSE),"")</f>
        <v>1</v>
      </c>
      <c r="CF605">
        <f>IFERROR(VLOOKUP(Table2[[#This Row],[Overall Rep Satisfaction]],$CS$2:$CV$21,3,FALSE),"")</f>
        <v>0</v>
      </c>
      <c r="CG605">
        <f>IFERROR(VLOOKUP(Table2[[#This Row],[Overall Rep Satisfaction]],$CS$2:$CV$21,4,FALSE),"")</f>
        <v>0</v>
      </c>
      <c r="CH605">
        <f>IFERROR(SUM(Table2[[#This Row],[Promoter]:[Detractor]],),"")</f>
        <v>1</v>
      </c>
      <c r="CI605" t="str">
        <f>TEXT(MONTH(Table2[[#This Row],[Survey Date]]),"##")&amp;" - "&amp;TEXT(Table2[[#This Row],[Survey Date]],"MMMM")</f>
        <v>9 - September</v>
      </c>
      <c r="CJ605" t="str">
        <f>TEXT(Table2[[#This Row],[Survey Date]],"DD-MMMM")</f>
        <v>09-September</v>
      </c>
      <c r="CK605" t="str">
        <f>"WK "&amp;WEEKNUM(Table2[[#This Row],[Survey Date]],1)</f>
        <v>WK 36</v>
      </c>
      <c r="CL605" t="str">
        <f>VLOOKUP(Table2[[#This Row],[ATTUID]],Roster!C:F,4,FALSE)</f>
        <v>Super 6</v>
      </c>
      <c r="CM605" t="str">
        <f>VLOOKUP(Table2[[#This Row],[ATTUID]],Roster!C:J,8,FALSE)</f>
        <v>agent 146</v>
      </c>
      <c r="CN605" t="str">
        <f>VLOOKUP(Table2[[#This Row],[ATTUID]],Roster!C:X,22,FALSE)</f>
        <v>Wave 31</v>
      </c>
      <c r="CO605">
        <f>IF(Table2[[#This Row],[Request Resolved]]="Yes",1,0)</f>
        <v>1</v>
      </c>
      <c r="CP605">
        <f>IF(Table2[[#This Row],[Request Resolved]]="No",1,0)</f>
        <v>0</v>
      </c>
    </row>
    <row r="606" spans="1:94" x14ac:dyDescent="0.25">
      <c r="A606" s="35">
        <v>239206</v>
      </c>
      <c r="B606" s="12" t="s">
        <v>1297</v>
      </c>
      <c r="C606" s="12" t="s">
        <v>1297</v>
      </c>
      <c r="D606" s="12" t="s">
        <v>1297</v>
      </c>
      <c r="E606" t="s">
        <v>1223</v>
      </c>
      <c r="F606" t="s">
        <v>1389</v>
      </c>
      <c r="G606" s="35">
        <v>81847</v>
      </c>
      <c r="H606" t="s">
        <v>219</v>
      </c>
      <c r="I606" s="35">
        <v>235232</v>
      </c>
      <c r="J606" t="s">
        <v>219</v>
      </c>
      <c r="K606" s="14">
        <v>45178.504861111098</v>
      </c>
      <c r="L606" s="14">
        <v>45177.506249999999</v>
      </c>
      <c r="M606" s="15" t="s">
        <v>220</v>
      </c>
      <c r="N606" s="15" t="s">
        <v>220</v>
      </c>
      <c r="O606" s="15" t="s">
        <v>220</v>
      </c>
      <c r="P606" s="15" t="s">
        <v>223</v>
      </c>
      <c r="Q606" s="15" t="s">
        <v>984</v>
      </c>
      <c r="R606" s="15" t="s">
        <v>219</v>
      </c>
      <c r="S606" s="15" t="s">
        <v>223</v>
      </c>
      <c r="T606" s="15" t="s">
        <v>221</v>
      </c>
      <c r="U606" s="15" t="s">
        <v>219</v>
      </c>
      <c r="V606" t="s">
        <v>265</v>
      </c>
      <c r="W606" t="s">
        <v>225</v>
      </c>
      <c r="X606" t="s">
        <v>265</v>
      </c>
      <c r="Y606" t="s">
        <v>225</v>
      </c>
      <c r="Z606" t="s">
        <v>226</v>
      </c>
      <c r="AA606" t="s">
        <v>219</v>
      </c>
      <c r="AB606" t="s">
        <v>226</v>
      </c>
      <c r="AC606" t="s">
        <v>219</v>
      </c>
      <c r="AD606" s="12" t="s">
        <v>1297</v>
      </c>
      <c r="AE606" t="s">
        <v>227</v>
      </c>
      <c r="AF606" s="12" t="s">
        <v>1297</v>
      </c>
      <c r="AG606" t="s">
        <v>1703</v>
      </c>
      <c r="AH606" t="s">
        <v>228</v>
      </c>
      <c r="AI606" s="12" t="s">
        <v>1297</v>
      </c>
      <c r="AJ606" s="12" t="s">
        <v>1297</v>
      </c>
      <c r="AK606" s="12" t="s">
        <v>1297</v>
      </c>
      <c r="AL606" s="12" t="s">
        <v>1297</v>
      </c>
      <c r="AM606" s="12" t="s">
        <v>1297</v>
      </c>
      <c r="AN606" t="s">
        <v>219</v>
      </c>
      <c r="AO606" t="s">
        <v>219</v>
      </c>
      <c r="AP606" t="s">
        <v>229</v>
      </c>
      <c r="AQ606" t="s">
        <v>230</v>
      </c>
      <c r="AR606" t="s">
        <v>281</v>
      </c>
      <c r="AS606" t="s">
        <v>361</v>
      </c>
      <c r="AT606" t="s">
        <v>220</v>
      </c>
      <c r="AU606" t="s">
        <v>233</v>
      </c>
      <c r="AV606" t="s">
        <v>2289</v>
      </c>
      <c r="AW606" t="s">
        <v>2368</v>
      </c>
      <c r="AX606" t="s">
        <v>1703</v>
      </c>
      <c r="AY606" t="s">
        <v>219</v>
      </c>
      <c r="AZ606" t="s">
        <v>219</v>
      </c>
      <c r="BA606" t="s">
        <v>219</v>
      </c>
      <c r="BB606" t="s">
        <v>219</v>
      </c>
      <c r="BC606" t="s">
        <v>234</v>
      </c>
      <c r="BD606" s="12" t="s">
        <v>1297</v>
      </c>
      <c r="BE606" t="s">
        <v>267</v>
      </c>
      <c r="BF606" t="s">
        <v>1297</v>
      </c>
      <c r="BG606" t="s">
        <v>1297</v>
      </c>
      <c r="BH606" t="s">
        <v>312</v>
      </c>
      <c r="BI606" t="s">
        <v>313</v>
      </c>
      <c r="BJ606" t="s">
        <v>362</v>
      </c>
      <c r="BK606" t="s">
        <v>1297</v>
      </c>
      <c r="BL606" t="s">
        <v>229</v>
      </c>
      <c r="BM606" t="s">
        <v>219</v>
      </c>
      <c r="BN606" t="s">
        <v>314</v>
      </c>
      <c r="BO606" t="s">
        <v>219</v>
      </c>
      <c r="BP606" t="s">
        <v>219</v>
      </c>
      <c r="BQ606" t="s">
        <v>1297</v>
      </c>
      <c r="BR606" t="s">
        <v>279</v>
      </c>
      <c r="BS606" t="s">
        <v>1703</v>
      </c>
      <c r="BT606" t="s">
        <v>1703</v>
      </c>
      <c r="BU606" t="s">
        <v>219</v>
      </c>
      <c r="BV606" t="s">
        <v>241</v>
      </c>
      <c r="BW606" t="s">
        <v>220</v>
      </c>
      <c r="BX606" t="s">
        <v>219</v>
      </c>
      <c r="BY606">
        <v>790233092128</v>
      </c>
      <c r="BZ606" t="s">
        <v>242</v>
      </c>
      <c r="CA606" t="s">
        <v>1703</v>
      </c>
      <c r="CB606" s="14">
        <v>45179.246162766198</v>
      </c>
      <c r="CC606" t="s">
        <v>1703</v>
      </c>
      <c r="CD606" t="s">
        <v>1703</v>
      </c>
      <c r="CE606">
        <f>IFERROR(VLOOKUP(Table2[[#This Row],[Overall Rep Satisfaction]],$CS$2:$CV$21,2,FALSE),"")</f>
        <v>1</v>
      </c>
      <c r="CF606">
        <f>IFERROR(VLOOKUP(Table2[[#This Row],[Overall Rep Satisfaction]],$CS$2:$CV$21,3,FALSE),"")</f>
        <v>0</v>
      </c>
      <c r="CG606">
        <f>IFERROR(VLOOKUP(Table2[[#This Row],[Overall Rep Satisfaction]],$CS$2:$CV$21,4,FALSE),"")</f>
        <v>0</v>
      </c>
      <c r="CH606">
        <f>IFERROR(SUM(Table2[[#This Row],[Promoter]:[Detractor]],),"")</f>
        <v>1</v>
      </c>
      <c r="CI606" t="str">
        <f>TEXT(MONTH(Table2[[#This Row],[Survey Date]]),"##")&amp;" - "&amp;TEXT(Table2[[#This Row],[Survey Date]],"MMMM")</f>
        <v>9 - September</v>
      </c>
      <c r="CJ606" t="str">
        <f>TEXT(Table2[[#This Row],[Survey Date]],"DD-MMMM")</f>
        <v>09-September</v>
      </c>
      <c r="CK606" t="str">
        <f>"WK "&amp;WEEKNUM(Table2[[#This Row],[Survey Date]],1)</f>
        <v>WK 36</v>
      </c>
      <c r="CL606" t="str">
        <f>VLOOKUP(Table2[[#This Row],[ATTUID]],Roster!C:F,4,FALSE)</f>
        <v>Super 7</v>
      </c>
      <c r="CM606" t="str">
        <f>VLOOKUP(Table2[[#This Row],[ATTUID]],Roster!C:J,8,FALSE)</f>
        <v>agent 92</v>
      </c>
      <c r="CN606" t="str">
        <f>VLOOKUP(Table2[[#This Row],[ATTUID]],Roster!C:X,22,FALSE)</f>
        <v>Wave 28</v>
      </c>
      <c r="CO606">
        <f>IF(Table2[[#This Row],[Request Resolved]]="Yes",1,0)</f>
        <v>1</v>
      </c>
      <c r="CP606">
        <f>IF(Table2[[#This Row],[Request Resolved]]="No",1,0)</f>
        <v>0</v>
      </c>
    </row>
    <row r="607" spans="1:94" x14ac:dyDescent="0.25">
      <c r="A607" s="35">
        <v>241206</v>
      </c>
      <c r="B607" s="12" t="s">
        <v>1297</v>
      </c>
      <c r="C607" s="12" t="s">
        <v>1297</v>
      </c>
      <c r="D607" s="12" t="s">
        <v>1297</v>
      </c>
      <c r="E607" t="s">
        <v>1219</v>
      </c>
      <c r="F607" t="s">
        <v>1391</v>
      </c>
      <c r="G607" s="35">
        <v>509205</v>
      </c>
      <c r="H607" t="s">
        <v>219</v>
      </c>
      <c r="I607" s="35">
        <v>292578</v>
      </c>
      <c r="J607" t="s">
        <v>219</v>
      </c>
      <c r="K607" s="14">
        <v>45178.508333333302</v>
      </c>
      <c r="L607" s="14">
        <v>45177.497916666704</v>
      </c>
      <c r="M607" s="15" t="s">
        <v>220</v>
      </c>
      <c r="N607" s="15" t="s">
        <v>220</v>
      </c>
      <c r="O607" s="15" t="s">
        <v>220</v>
      </c>
      <c r="P607" s="15" t="s">
        <v>223</v>
      </c>
      <c r="Q607" s="15" t="s">
        <v>1045</v>
      </c>
      <c r="R607" s="15" t="s">
        <v>219</v>
      </c>
      <c r="S607" s="15" t="s">
        <v>223</v>
      </c>
      <c r="T607" s="15" t="s">
        <v>221</v>
      </c>
      <c r="U607" s="15" t="s">
        <v>219</v>
      </c>
      <c r="V607" t="s">
        <v>265</v>
      </c>
      <c r="W607" t="s">
        <v>225</v>
      </c>
      <c r="X607" t="s">
        <v>265</v>
      </c>
      <c r="Y607" t="s">
        <v>225</v>
      </c>
      <c r="Z607" t="s">
        <v>226</v>
      </c>
      <c r="AA607" t="s">
        <v>219</v>
      </c>
      <c r="AB607" t="s">
        <v>226</v>
      </c>
      <c r="AC607" t="s">
        <v>219</v>
      </c>
      <c r="AD607" s="12" t="s">
        <v>1297</v>
      </c>
      <c r="AE607" t="s">
        <v>227</v>
      </c>
      <c r="AF607" s="12" t="s">
        <v>1297</v>
      </c>
      <c r="AG607" t="s">
        <v>1703</v>
      </c>
      <c r="AH607" t="s">
        <v>228</v>
      </c>
      <c r="AI607" s="12" t="s">
        <v>1297</v>
      </c>
      <c r="AJ607" s="12" t="s">
        <v>1297</v>
      </c>
      <c r="AK607" s="12" t="s">
        <v>1297</v>
      </c>
      <c r="AL607" s="12" t="s">
        <v>1297</v>
      </c>
      <c r="AM607" s="12" t="s">
        <v>1297</v>
      </c>
      <c r="AN607" t="s">
        <v>219</v>
      </c>
      <c r="AO607" t="s">
        <v>219</v>
      </c>
      <c r="AP607" t="s">
        <v>229</v>
      </c>
      <c r="AQ607" t="s">
        <v>230</v>
      </c>
      <c r="AR607" t="s">
        <v>273</v>
      </c>
      <c r="AS607" t="s">
        <v>370</v>
      </c>
      <c r="AT607" t="s">
        <v>220</v>
      </c>
      <c r="AU607" t="s">
        <v>233</v>
      </c>
      <c r="AV607" t="s">
        <v>2290</v>
      </c>
      <c r="AW607" t="s">
        <v>2368</v>
      </c>
      <c r="AX607" t="s">
        <v>1703</v>
      </c>
      <c r="AY607" t="s">
        <v>219</v>
      </c>
      <c r="AZ607" t="s">
        <v>219</v>
      </c>
      <c r="BA607" t="s">
        <v>219</v>
      </c>
      <c r="BB607" t="s">
        <v>219</v>
      </c>
      <c r="BC607" t="s">
        <v>234</v>
      </c>
      <c r="BD607" s="12" t="s">
        <v>1297</v>
      </c>
      <c r="BE607" t="s">
        <v>267</v>
      </c>
      <c r="BF607" t="s">
        <v>1297</v>
      </c>
      <c r="BG607" t="s">
        <v>1297</v>
      </c>
      <c r="BH607" t="s">
        <v>275</v>
      </c>
      <c r="BI607" t="s">
        <v>349</v>
      </c>
      <c r="BJ607" t="s">
        <v>353</v>
      </c>
      <c r="BK607" t="s">
        <v>1297</v>
      </c>
      <c r="BL607" t="s">
        <v>229</v>
      </c>
      <c r="BM607" t="s">
        <v>219</v>
      </c>
      <c r="BN607" t="s">
        <v>612</v>
      </c>
      <c r="BO607" t="s">
        <v>219</v>
      </c>
      <c r="BP607" t="s">
        <v>219</v>
      </c>
      <c r="BQ607" t="s">
        <v>1297</v>
      </c>
      <c r="BR607" t="s">
        <v>279</v>
      </c>
      <c r="BS607" t="s">
        <v>1703</v>
      </c>
      <c r="BT607" t="s">
        <v>1703</v>
      </c>
      <c r="BU607" t="s">
        <v>219</v>
      </c>
      <c r="BV607" t="s">
        <v>241</v>
      </c>
      <c r="BW607" t="s">
        <v>220</v>
      </c>
      <c r="BX607" t="s">
        <v>219</v>
      </c>
      <c r="BY607">
        <v>790247992023</v>
      </c>
      <c r="BZ607" t="s">
        <v>242</v>
      </c>
      <c r="CA607" t="s">
        <v>1703</v>
      </c>
      <c r="CB607" s="14">
        <v>45179.246162766198</v>
      </c>
      <c r="CC607" t="s">
        <v>1703</v>
      </c>
      <c r="CD607" t="s">
        <v>1703</v>
      </c>
      <c r="CE607">
        <f>IFERROR(VLOOKUP(Table2[[#This Row],[Overall Rep Satisfaction]],$CS$2:$CV$21,2,FALSE),"")</f>
        <v>1</v>
      </c>
      <c r="CF607">
        <f>IFERROR(VLOOKUP(Table2[[#This Row],[Overall Rep Satisfaction]],$CS$2:$CV$21,3,FALSE),"")</f>
        <v>0</v>
      </c>
      <c r="CG607">
        <f>IFERROR(VLOOKUP(Table2[[#This Row],[Overall Rep Satisfaction]],$CS$2:$CV$21,4,FALSE),"")</f>
        <v>0</v>
      </c>
      <c r="CH607">
        <f>IFERROR(SUM(Table2[[#This Row],[Promoter]:[Detractor]],),"")</f>
        <v>1</v>
      </c>
      <c r="CI607" t="str">
        <f>TEXT(MONTH(Table2[[#This Row],[Survey Date]]),"##")&amp;" - "&amp;TEXT(Table2[[#This Row],[Survey Date]],"MMMM")</f>
        <v>9 - September</v>
      </c>
      <c r="CJ607" t="str">
        <f>TEXT(Table2[[#This Row],[Survey Date]],"DD-MMMM")</f>
        <v>09-September</v>
      </c>
      <c r="CK607" t="str">
        <f>"WK "&amp;WEEKNUM(Table2[[#This Row],[Survey Date]],1)</f>
        <v>WK 36</v>
      </c>
      <c r="CL607" t="str">
        <f>VLOOKUP(Table2[[#This Row],[ATTUID]],Roster!C:F,4,FALSE)</f>
        <v>Super 11</v>
      </c>
      <c r="CM607" t="str">
        <f>VLOOKUP(Table2[[#This Row],[ATTUID]],Roster!C:J,8,FALSE)</f>
        <v>agent 88</v>
      </c>
      <c r="CN607" t="str">
        <f>VLOOKUP(Table2[[#This Row],[ATTUID]],Roster!C:X,22,FALSE)</f>
        <v>Wave 28</v>
      </c>
      <c r="CO607">
        <f>IF(Table2[[#This Row],[Request Resolved]]="Yes",1,0)</f>
        <v>1</v>
      </c>
      <c r="CP607">
        <f>IF(Table2[[#This Row],[Request Resolved]]="No",1,0)</f>
        <v>0</v>
      </c>
    </row>
    <row r="608" spans="1:94" x14ac:dyDescent="0.25">
      <c r="A608" s="35">
        <v>226206</v>
      </c>
      <c r="B608" s="12" t="s">
        <v>1297</v>
      </c>
      <c r="C608" s="12" t="s">
        <v>1297</v>
      </c>
      <c r="D608" s="12" t="s">
        <v>1297</v>
      </c>
      <c r="E608" t="s">
        <v>1244</v>
      </c>
      <c r="F608" t="s">
        <v>1413</v>
      </c>
      <c r="G608" s="35">
        <v>293601</v>
      </c>
      <c r="H608" t="s">
        <v>219</v>
      </c>
      <c r="I608" s="35">
        <v>18578</v>
      </c>
      <c r="J608" t="s">
        <v>219</v>
      </c>
      <c r="K608" s="14">
        <v>45178.512499999997</v>
      </c>
      <c r="L608" s="14">
        <v>45177.675694444399</v>
      </c>
      <c r="M608" s="15" t="s">
        <v>220</v>
      </c>
      <c r="N608" s="15" t="s">
        <v>220</v>
      </c>
      <c r="O608" s="15" t="s">
        <v>220</v>
      </c>
      <c r="P608" s="15" t="s">
        <v>223</v>
      </c>
      <c r="Q608" s="15" t="s">
        <v>1046</v>
      </c>
      <c r="R608" s="15" t="s">
        <v>219</v>
      </c>
      <c r="S608" s="15" t="s">
        <v>223</v>
      </c>
      <c r="T608" s="15" t="s">
        <v>326</v>
      </c>
      <c r="U608" s="15" t="s">
        <v>219</v>
      </c>
      <c r="V608" t="s">
        <v>265</v>
      </c>
      <c r="W608" t="s">
        <v>225</v>
      </c>
      <c r="X608" t="s">
        <v>265</v>
      </c>
      <c r="Y608" t="s">
        <v>225</v>
      </c>
      <c r="Z608" t="s">
        <v>226</v>
      </c>
      <c r="AA608" t="s">
        <v>219</v>
      </c>
      <c r="AB608" t="s">
        <v>226</v>
      </c>
      <c r="AC608" t="s">
        <v>219</v>
      </c>
      <c r="AD608" s="12" t="s">
        <v>1297</v>
      </c>
      <c r="AE608" t="s">
        <v>227</v>
      </c>
      <c r="AF608" s="12" t="s">
        <v>1297</v>
      </c>
      <c r="AG608" t="s">
        <v>1703</v>
      </c>
      <c r="AH608" t="s">
        <v>228</v>
      </c>
      <c r="AI608" s="12" t="s">
        <v>1297</v>
      </c>
      <c r="AJ608" s="12" t="s">
        <v>1297</v>
      </c>
      <c r="AK608" s="12" t="s">
        <v>1297</v>
      </c>
      <c r="AL608" s="12" t="s">
        <v>1297</v>
      </c>
      <c r="AM608" s="12" t="s">
        <v>1297</v>
      </c>
      <c r="AN608" t="s">
        <v>219</v>
      </c>
      <c r="AO608" t="s">
        <v>219</v>
      </c>
      <c r="AP608" t="s">
        <v>229</v>
      </c>
      <c r="AQ608" t="s">
        <v>230</v>
      </c>
      <c r="AR608" t="s">
        <v>273</v>
      </c>
      <c r="AS608" t="s">
        <v>528</v>
      </c>
      <c r="AT608" t="s">
        <v>220</v>
      </c>
      <c r="AU608" t="s">
        <v>233</v>
      </c>
      <c r="AV608" t="s">
        <v>2291</v>
      </c>
      <c r="AW608" t="s">
        <v>2368</v>
      </c>
      <c r="AX608" t="s">
        <v>1703</v>
      </c>
      <c r="AY608" t="s">
        <v>219</v>
      </c>
      <c r="AZ608" t="s">
        <v>219</v>
      </c>
      <c r="BA608" t="s">
        <v>219</v>
      </c>
      <c r="BB608" t="s">
        <v>219</v>
      </c>
      <c r="BC608" t="s">
        <v>234</v>
      </c>
      <c r="BD608" s="12" t="s">
        <v>1297</v>
      </c>
      <c r="BE608" t="s">
        <v>304</v>
      </c>
      <c r="BF608" t="s">
        <v>1297</v>
      </c>
      <c r="BG608" t="s">
        <v>1297</v>
      </c>
      <c r="BH608" t="s">
        <v>300</v>
      </c>
      <c r="BI608" t="s">
        <v>301</v>
      </c>
      <c r="BJ608" t="s">
        <v>353</v>
      </c>
      <c r="BK608" t="s">
        <v>1297</v>
      </c>
      <c r="BL608" t="s">
        <v>229</v>
      </c>
      <c r="BM608" t="s">
        <v>219</v>
      </c>
      <c r="BN608" t="s">
        <v>303</v>
      </c>
      <c r="BO608" t="s">
        <v>219</v>
      </c>
      <c r="BP608" t="s">
        <v>219</v>
      </c>
      <c r="BQ608" t="s">
        <v>1297</v>
      </c>
      <c r="BR608" t="s">
        <v>296</v>
      </c>
      <c r="BS608" t="s">
        <v>1703</v>
      </c>
      <c r="BT608" t="s">
        <v>1703</v>
      </c>
      <c r="BU608" t="s">
        <v>219</v>
      </c>
      <c r="BV608" t="s">
        <v>241</v>
      </c>
      <c r="BW608" t="s">
        <v>220</v>
      </c>
      <c r="BX608" t="s">
        <v>219</v>
      </c>
      <c r="BY608">
        <v>790270511815</v>
      </c>
      <c r="BZ608" t="s">
        <v>242</v>
      </c>
      <c r="CA608" t="s">
        <v>1703</v>
      </c>
      <c r="CB608" s="14">
        <v>45179.246162766198</v>
      </c>
      <c r="CC608" t="s">
        <v>1703</v>
      </c>
      <c r="CD608" t="s">
        <v>1703</v>
      </c>
      <c r="CE608">
        <f>IFERROR(VLOOKUP(Table2[[#This Row],[Overall Rep Satisfaction]],$CS$2:$CV$21,2,FALSE),"")</f>
        <v>1</v>
      </c>
      <c r="CF608">
        <f>IFERROR(VLOOKUP(Table2[[#This Row],[Overall Rep Satisfaction]],$CS$2:$CV$21,3,FALSE),"")</f>
        <v>0</v>
      </c>
      <c r="CG608">
        <f>IFERROR(VLOOKUP(Table2[[#This Row],[Overall Rep Satisfaction]],$CS$2:$CV$21,4,FALSE),"")</f>
        <v>0</v>
      </c>
      <c r="CH608">
        <f>IFERROR(SUM(Table2[[#This Row],[Promoter]:[Detractor]],),"")</f>
        <v>1</v>
      </c>
      <c r="CI608" t="str">
        <f>TEXT(MONTH(Table2[[#This Row],[Survey Date]]),"##")&amp;" - "&amp;TEXT(Table2[[#This Row],[Survey Date]],"MMMM")</f>
        <v>9 - September</v>
      </c>
      <c r="CJ608" t="str">
        <f>TEXT(Table2[[#This Row],[Survey Date]],"DD-MMMM")</f>
        <v>09-September</v>
      </c>
      <c r="CK608" t="str">
        <f>"WK "&amp;WEEKNUM(Table2[[#This Row],[Survey Date]],1)</f>
        <v>WK 36</v>
      </c>
      <c r="CL608" t="str">
        <f>VLOOKUP(Table2[[#This Row],[ATTUID]],Roster!C:F,4,FALSE)</f>
        <v>Super 12</v>
      </c>
      <c r="CM608" t="str">
        <f>VLOOKUP(Table2[[#This Row],[ATTUID]],Roster!C:J,8,FALSE)</f>
        <v>agent 116</v>
      </c>
      <c r="CN608" t="str">
        <f>VLOOKUP(Table2[[#This Row],[ATTUID]],Roster!C:X,22,FALSE)</f>
        <v>Wave 30</v>
      </c>
      <c r="CO608">
        <f>IF(Table2[[#This Row],[Request Resolved]]="Yes",1,0)</f>
        <v>1</v>
      </c>
      <c r="CP608">
        <f>IF(Table2[[#This Row],[Request Resolved]]="No",1,0)</f>
        <v>0</v>
      </c>
    </row>
    <row r="609" spans="1:94" x14ac:dyDescent="0.25">
      <c r="A609" s="35">
        <v>241206</v>
      </c>
      <c r="B609" s="12" t="s">
        <v>1297</v>
      </c>
      <c r="C609" s="12" t="s">
        <v>1297</v>
      </c>
      <c r="D609" s="12" t="s">
        <v>1297</v>
      </c>
      <c r="E609" t="s">
        <v>1258</v>
      </c>
      <c r="F609" t="s">
        <v>1429</v>
      </c>
      <c r="G609" s="35">
        <v>248740</v>
      </c>
      <c r="H609" t="s">
        <v>219</v>
      </c>
      <c r="I609" s="35">
        <v>513188</v>
      </c>
      <c r="J609" t="s">
        <v>219</v>
      </c>
      <c r="K609" s="14">
        <v>45178.515972222202</v>
      </c>
      <c r="L609" s="14">
        <v>45177.4506944444</v>
      </c>
      <c r="M609" s="15" t="s">
        <v>220</v>
      </c>
      <c r="N609" s="15" t="s">
        <v>220</v>
      </c>
      <c r="O609" s="15" t="s">
        <v>220</v>
      </c>
      <c r="P609" s="15" t="s">
        <v>223</v>
      </c>
      <c r="Q609" s="15" t="s">
        <v>219</v>
      </c>
      <c r="R609" s="15" t="s">
        <v>219</v>
      </c>
      <c r="S609" s="15" t="s">
        <v>223</v>
      </c>
      <c r="T609" s="15" t="s">
        <v>221</v>
      </c>
      <c r="U609" s="15" t="s">
        <v>219</v>
      </c>
      <c r="V609" t="s">
        <v>265</v>
      </c>
      <c r="W609" t="s">
        <v>225</v>
      </c>
      <c r="X609" t="s">
        <v>265</v>
      </c>
      <c r="Y609" t="s">
        <v>225</v>
      </c>
      <c r="Z609" t="s">
        <v>226</v>
      </c>
      <c r="AA609" t="s">
        <v>219</v>
      </c>
      <c r="AB609" t="s">
        <v>226</v>
      </c>
      <c r="AC609" t="s">
        <v>219</v>
      </c>
      <c r="AD609" s="12" t="s">
        <v>1297</v>
      </c>
      <c r="AE609" t="s">
        <v>227</v>
      </c>
      <c r="AF609" s="12" t="s">
        <v>1297</v>
      </c>
      <c r="AG609" t="s">
        <v>1703</v>
      </c>
      <c r="AH609" t="s">
        <v>228</v>
      </c>
      <c r="AI609" s="12" t="s">
        <v>1297</v>
      </c>
      <c r="AJ609" s="12" t="s">
        <v>1297</v>
      </c>
      <c r="AK609" s="12" t="s">
        <v>1297</v>
      </c>
      <c r="AL609" s="12" t="s">
        <v>1297</v>
      </c>
      <c r="AM609" s="12" t="s">
        <v>1297</v>
      </c>
      <c r="AN609" t="s">
        <v>219</v>
      </c>
      <c r="AO609" t="s">
        <v>219</v>
      </c>
      <c r="AP609" t="s">
        <v>229</v>
      </c>
      <c r="AQ609" t="s">
        <v>230</v>
      </c>
      <c r="AR609" t="s">
        <v>281</v>
      </c>
      <c r="AS609" t="s">
        <v>355</v>
      </c>
      <c r="AT609" t="s">
        <v>220</v>
      </c>
      <c r="AU609" t="s">
        <v>233</v>
      </c>
      <c r="AV609" t="s">
        <v>2292</v>
      </c>
      <c r="AW609" t="s">
        <v>219</v>
      </c>
      <c r="AX609" t="s">
        <v>1703</v>
      </c>
      <c r="AY609" t="s">
        <v>219</v>
      </c>
      <c r="AZ609" t="s">
        <v>219</v>
      </c>
      <c r="BA609" t="s">
        <v>219</v>
      </c>
      <c r="BB609" t="s">
        <v>219</v>
      </c>
      <c r="BC609" t="s">
        <v>234</v>
      </c>
      <c r="BD609" s="12" t="s">
        <v>1297</v>
      </c>
      <c r="BE609" t="s">
        <v>476</v>
      </c>
      <c r="BF609" t="s">
        <v>1297</v>
      </c>
      <c r="BG609" t="s">
        <v>1297</v>
      </c>
      <c r="BH609" t="s">
        <v>300</v>
      </c>
      <c r="BI609" t="s">
        <v>301</v>
      </c>
      <c r="BJ609" t="s">
        <v>302</v>
      </c>
      <c r="BK609" t="s">
        <v>1297</v>
      </c>
      <c r="BL609" t="s">
        <v>229</v>
      </c>
      <c r="BM609" t="s">
        <v>219</v>
      </c>
      <c r="BN609" t="s">
        <v>322</v>
      </c>
      <c r="BO609" t="s">
        <v>219</v>
      </c>
      <c r="BP609" t="s">
        <v>219</v>
      </c>
      <c r="BQ609" t="s">
        <v>1297</v>
      </c>
      <c r="BR609" t="s">
        <v>253</v>
      </c>
      <c r="BS609" t="s">
        <v>1703</v>
      </c>
      <c r="BT609" t="s">
        <v>1703</v>
      </c>
      <c r="BU609" t="s">
        <v>219</v>
      </c>
      <c r="BV609" t="s">
        <v>241</v>
      </c>
      <c r="BW609" t="s">
        <v>220</v>
      </c>
      <c r="BX609" t="s">
        <v>219</v>
      </c>
      <c r="BY609" t="s">
        <v>219</v>
      </c>
      <c r="BZ609" t="s">
        <v>242</v>
      </c>
      <c r="CA609" t="s">
        <v>1703</v>
      </c>
      <c r="CB609" s="14">
        <v>45180.248749687496</v>
      </c>
      <c r="CC609" t="s">
        <v>1703</v>
      </c>
      <c r="CD609" t="s">
        <v>1703</v>
      </c>
      <c r="CE609">
        <f>IFERROR(VLOOKUP(Table2[[#This Row],[Overall Rep Satisfaction]],$CS$2:$CV$21,2,FALSE),"")</f>
        <v>1</v>
      </c>
      <c r="CF609">
        <f>IFERROR(VLOOKUP(Table2[[#This Row],[Overall Rep Satisfaction]],$CS$2:$CV$21,3,FALSE),"")</f>
        <v>0</v>
      </c>
      <c r="CG609">
        <f>IFERROR(VLOOKUP(Table2[[#This Row],[Overall Rep Satisfaction]],$CS$2:$CV$21,4,FALSE),"")</f>
        <v>0</v>
      </c>
      <c r="CH609">
        <f>IFERROR(SUM(Table2[[#This Row],[Promoter]:[Detractor]],),"")</f>
        <v>1</v>
      </c>
      <c r="CI609" t="str">
        <f>TEXT(MONTH(Table2[[#This Row],[Survey Date]]),"##")&amp;" - "&amp;TEXT(Table2[[#This Row],[Survey Date]],"MMMM")</f>
        <v>9 - September</v>
      </c>
      <c r="CJ609" t="str">
        <f>TEXT(Table2[[#This Row],[Survey Date]],"DD-MMMM")</f>
        <v>09-September</v>
      </c>
      <c r="CK609" t="str">
        <f>"WK "&amp;WEEKNUM(Table2[[#This Row],[Survey Date]],1)</f>
        <v>WK 36</v>
      </c>
      <c r="CL609" t="str">
        <f>VLOOKUP(Table2[[#This Row],[ATTUID]],Roster!C:F,4,FALSE)</f>
        <v>Super 3</v>
      </c>
      <c r="CM609" t="str">
        <f>VLOOKUP(Table2[[#This Row],[ATTUID]],Roster!C:J,8,FALSE)</f>
        <v>agent 132</v>
      </c>
      <c r="CN609" t="str">
        <f>VLOOKUP(Table2[[#This Row],[ATTUID]],Roster!C:X,22,FALSE)</f>
        <v>Wave 31</v>
      </c>
      <c r="CO609">
        <f>IF(Table2[[#This Row],[Request Resolved]]="Yes",1,0)</f>
        <v>1</v>
      </c>
      <c r="CP609">
        <f>IF(Table2[[#This Row],[Request Resolved]]="No",1,0)</f>
        <v>0</v>
      </c>
    </row>
    <row r="610" spans="1:94" x14ac:dyDescent="0.25">
      <c r="A610" s="35">
        <v>297206</v>
      </c>
      <c r="B610" s="12" t="s">
        <v>1297</v>
      </c>
      <c r="C610" s="12" t="s">
        <v>1297</v>
      </c>
      <c r="D610" s="12" t="s">
        <v>1297</v>
      </c>
      <c r="E610" t="s">
        <v>1280</v>
      </c>
      <c r="F610" t="s">
        <v>1455</v>
      </c>
      <c r="G610" s="35">
        <v>935423</v>
      </c>
      <c r="H610" t="s">
        <v>219</v>
      </c>
      <c r="I610" s="35">
        <v>460545</v>
      </c>
      <c r="J610" t="s">
        <v>219</v>
      </c>
      <c r="K610" s="14">
        <v>45178.534027777801</v>
      </c>
      <c r="L610" s="14">
        <v>45177.6027777778</v>
      </c>
      <c r="M610" s="15" t="s">
        <v>220</v>
      </c>
      <c r="N610" s="15" t="s">
        <v>220</v>
      </c>
      <c r="O610" s="15" t="s">
        <v>220</v>
      </c>
      <c r="P610" s="15" t="s">
        <v>221</v>
      </c>
      <c r="Q610" s="15" t="s">
        <v>1047</v>
      </c>
      <c r="R610" s="15" t="s">
        <v>219</v>
      </c>
      <c r="S610" s="15" t="s">
        <v>223</v>
      </c>
      <c r="T610" s="15" t="s">
        <v>221</v>
      </c>
      <c r="U610" s="15" t="s">
        <v>219</v>
      </c>
      <c r="V610" t="s">
        <v>224</v>
      </c>
      <c r="W610" t="s">
        <v>225</v>
      </c>
      <c r="X610" t="s">
        <v>224</v>
      </c>
      <c r="Y610" t="s">
        <v>225</v>
      </c>
      <c r="Z610" t="s">
        <v>226</v>
      </c>
      <c r="AA610" t="s">
        <v>219</v>
      </c>
      <c r="AB610" t="s">
        <v>226</v>
      </c>
      <c r="AC610" t="s">
        <v>219</v>
      </c>
      <c r="AD610" s="12" t="s">
        <v>1297</v>
      </c>
      <c r="AE610" t="s">
        <v>227</v>
      </c>
      <c r="AF610" s="12" t="s">
        <v>1297</v>
      </c>
      <c r="AG610" t="s">
        <v>1703</v>
      </c>
      <c r="AH610" t="s">
        <v>228</v>
      </c>
      <c r="AI610" s="12" t="s">
        <v>1297</v>
      </c>
      <c r="AJ610" s="12" t="s">
        <v>1297</v>
      </c>
      <c r="AK610" s="12" t="s">
        <v>1297</v>
      </c>
      <c r="AL610" s="12" t="s">
        <v>1297</v>
      </c>
      <c r="AM610" s="12" t="s">
        <v>1297</v>
      </c>
      <c r="AN610" t="s">
        <v>219</v>
      </c>
      <c r="AO610" t="s">
        <v>219</v>
      </c>
      <c r="AP610" t="s">
        <v>229</v>
      </c>
      <c r="AQ610" t="s">
        <v>230</v>
      </c>
      <c r="AR610" t="s">
        <v>273</v>
      </c>
      <c r="AS610" t="s">
        <v>709</v>
      </c>
      <c r="AT610" t="s">
        <v>229</v>
      </c>
      <c r="AU610" t="s">
        <v>233</v>
      </c>
      <c r="AV610" t="s">
        <v>2293</v>
      </c>
      <c r="AW610" t="s">
        <v>219</v>
      </c>
      <c r="AX610" t="s">
        <v>1703</v>
      </c>
      <c r="AY610" t="s">
        <v>219</v>
      </c>
      <c r="AZ610" t="s">
        <v>219</v>
      </c>
      <c r="BA610" t="s">
        <v>219</v>
      </c>
      <c r="BB610" t="s">
        <v>219</v>
      </c>
      <c r="BC610" t="s">
        <v>234</v>
      </c>
      <c r="BD610" s="12" t="s">
        <v>1297</v>
      </c>
      <c r="BE610" t="s">
        <v>304</v>
      </c>
      <c r="BF610" t="s">
        <v>1297</v>
      </c>
      <c r="BG610" t="s">
        <v>1297</v>
      </c>
      <c r="BH610" t="s">
        <v>236</v>
      </c>
      <c r="BI610" t="s">
        <v>237</v>
      </c>
      <c r="BJ610" t="s">
        <v>329</v>
      </c>
      <c r="BK610" t="s">
        <v>1297</v>
      </c>
      <c r="BL610" t="s">
        <v>229</v>
      </c>
      <c r="BM610" t="s">
        <v>219</v>
      </c>
      <c r="BN610" t="s">
        <v>875</v>
      </c>
      <c r="BO610" t="s">
        <v>219</v>
      </c>
      <c r="BP610" t="s">
        <v>219</v>
      </c>
      <c r="BQ610" t="s">
        <v>1297</v>
      </c>
      <c r="BR610" t="s">
        <v>240</v>
      </c>
      <c r="BS610" t="s">
        <v>1703</v>
      </c>
      <c r="BT610" t="s">
        <v>1703</v>
      </c>
      <c r="BU610" t="s">
        <v>219</v>
      </c>
      <c r="BV610" t="s">
        <v>241</v>
      </c>
      <c r="BW610" t="s">
        <v>220</v>
      </c>
      <c r="BX610" t="s">
        <v>219</v>
      </c>
      <c r="BY610">
        <v>800960558725</v>
      </c>
      <c r="BZ610" t="s">
        <v>242</v>
      </c>
      <c r="CA610" t="s">
        <v>1703</v>
      </c>
      <c r="CB610" s="14">
        <v>45179.246162766198</v>
      </c>
      <c r="CC610" t="s">
        <v>1703</v>
      </c>
      <c r="CD610" t="s">
        <v>1703</v>
      </c>
      <c r="CE610">
        <f>IFERROR(VLOOKUP(Table2[[#This Row],[Overall Rep Satisfaction]],$CS$2:$CV$21,2,FALSE),"")</f>
        <v>1</v>
      </c>
      <c r="CF610">
        <f>IFERROR(VLOOKUP(Table2[[#This Row],[Overall Rep Satisfaction]],$CS$2:$CV$21,3,FALSE),"")</f>
        <v>0</v>
      </c>
      <c r="CG610">
        <f>IFERROR(VLOOKUP(Table2[[#This Row],[Overall Rep Satisfaction]],$CS$2:$CV$21,4,FALSE),"")</f>
        <v>0</v>
      </c>
      <c r="CH610">
        <f>IFERROR(SUM(Table2[[#This Row],[Promoter]:[Detractor]],),"")</f>
        <v>1</v>
      </c>
      <c r="CI610" t="str">
        <f>TEXT(MONTH(Table2[[#This Row],[Survey Date]]),"##")&amp;" - "&amp;TEXT(Table2[[#This Row],[Survey Date]],"MMMM")</f>
        <v>9 - September</v>
      </c>
      <c r="CJ610" t="str">
        <f>TEXT(Table2[[#This Row],[Survey Date]],"DD-MMMM")</f>
        <v>09-September</v>
      </c>
      <c r="CK610" t="str">
        <f>"WK "&amp;WEEKNUM(Table2[[#This Row],[Survey Date]],1)</f>
        <v>WK 36</v>
      </c>
      <c r="CL610" t="str">
        <f>VLOOKUP(Table2[[#This Row],[ATTUID]],Roster!C:F,4,FALSE)</f>
        <v>Super 9</v>
      </c>
      <c r="CM610" t="str">
        <f>VLOOKUP(Table2[[#This Row],[ATTUID]],Roster!C:J,8,FALSE)</f>
        <v>agent 158</v>
      </c>
      <c r="CN610" t="str">
        <f>VLOOKUP(Table2[[#This Row],[ATTUID]],Roster!C:X,22,FALSE)</f>
        <v>Wave 9</v>
      </c>
      <c r="CO610">
        <f>IF(Table2[[#This Row],[Request Resolved]]="Yes",1,0)</f>
        <v>1</v>
      </c>
      <c r="CP610">
        <f>IF(Table2[[#This Row],[Request Resolved]]="No",1,0)</f>
        <v>0</v>
      </c>
    </row>
    <row r="611" spans="1:94" x14ac:dyDescent="0.25">
      <c r="A611" s="35">
        <v>359206</v>
      </c>
      <c r="B611" s="12" t="s">
        <v>1297</v>
      </c>
      <c r="C611" s="12" t="s">
        <v>1297</v>
      </c>
      <c r="D611" s="12" t="s">
        <v>1297</v>
      </c>
      <c r="E611" t="s">
        <v>1212</v>
      </c>
      <c r="F611" t="s">
        <v>1378</v>
      </c>
      <c r="G611" s="35">
        <v>814480</v>
      </c>
      <c r="H611" t="s">
        <v>219</v>
      </c>
      <c r="I611" s="35">
        <v>45265</v>
      </c>
      <c r="J611" t="s">
        <v>219</v>
      </c>
      <c r="K611" s="14">
        <v>45178.536111111098</v>
      </c>
      <c r="L611" s="14">
        <v>45177.592361111099</v>
      </c>
      <c r="M611" s="15" t="s">
        <v>220</v>
      </c>
      <c r="N611" s="15" t="s">
        <v>220</v>
      </c>
      <c r="O611" s="15" t="s">
        <v>220</v>
      </c>
      <c r="P611" s="15" t="s">
        <v>223</v>
      </c>
      <c r="Q611" s="15" t="s">
        <v>1048</v>
      </c>
      <c r="R611" s="15" t="s">
        <v>219</v>
      </c>
      <c r="S611" s="15" t="s">
        <v>223</v>
      </c>
      <c r="T611" s="15" t="s">
        <v>221</v>
      </c>
      <c r="U611" s="15" t="s">
        <v>219</v>
      </c>
      <c r="V611" t="s">
        <v>265</v>
      </c>
      <c r="W611" t="s">
        <v>225</v>
      </c>
      <c r="X611" t="s">
        <v>265</v>
      </c>
      <c r="Y611" t="s">
        <v>225</v>
      </c>
      <c r="Z611" t="s">
        <v>226</v>
      </c>
      <c r="AA611" t="s">
        <v>219</v>
      </c>
      <c r="AB611" t="s">
        <v>226</v>
      </c>
      <c r="AC611" t="s">
        <v>219</v>
      </c>
      <c r="AD611" s="12" t="s">
        <v>1297</v>
      </c>
      <c r="AE611" t="s">
        <v>227</v>
      </c>
      <c r="AF611" s="12" t="s">
        <v>1297</v>
      </c>
      <c r="AG611" t="s">
        <v>1703</v>
      </c>
      <c r="AH611" t="s">
        <v>228</v>
      </c>
      <c r="AI611" s="12" t="s">
        <v>1297</v>
      </c>
      <c r="AJ611" s="12" t="s">
        <v>1297</v>
      </c>
      <c r="AK611" s="12" t="s">
        <v>1297</v>
      </c>
      <c r="AL611" s="12" t="s">
        <v>1297</v>
      </c>
      <c r="AM611" s="12" t="s">
        <v>1297</v>
      </c>
      <c r="AN611" t="s">
        <v>219</v>
      </c>
      <c r="AO611" t="s">
        <v>219</v>
      </c>
      <c r="AP611" t="s">
        <v>229</v>
      </c>
      <c r="AQ611" t="s">
        <v>230</v>
      </c>
      <c r="AR611" t="s">
        <v>247</v>
      </c>
      <c r="AS611" t="s">
        <v>593</v>
      </c>
      <c r="AT611" t="s">
        <v>220</v>
      </c>
      <c r="AU611" t="s">
        <v>233</v>
      </c>
      <c r="AV611" t="s">
        <v>2294</v>
      </c>
      <c r="AW611" t="s">
        <v>219</v>
      </c>
      <c r="AX611" t="s">
        <v>1703</v>
      </c>
      <c r="AY611" t="s">
        <v>219</v>
      </c>
      <c r="AZ611" t="s">
        <v>219</v>
      </c>
      <c r="BA611" t="s">
        <v>219</v>
      </c>
      <c r="BB611" t="s">
        <v>219</v>
      </c>
      <c r="BC611" t="s">
        <v>234</v>
      </c>
      <c r="BD611" s="12" t="s">
        <v>1297</v>
      </c>
      <c r="BE611" t="s">
        <v>1049</v>
      </c>
      <c r="BF611" t="s">
        <v>1297</v>
      </c>
      <c r="BG611" t="s">
        <v>1297</v>
      </c>
      <c r="BH611" t="s">
        <v>236</v>
      </c>
      <c r="BI611" t="s">
        <v>372</v>
      </c>
      <c r="BJ611" t="s">
        <v>560</v>
      </c>
      <c r="BK611" t="s">
        <v>1297</v>
      </c>
      <c r="BL611" t="s">
        <v>229</v>
      </c>
      <c r="BM611" t="s">
        <v>219</v>
      </c>
      <c r="BN611" t="s">
        <v>239</v>
      </c>
      <c r="BO611" t="s">
        <v>219</v>
      </c>
      <c r="BP611" t="s">
        <v>219</v>
      </c>
      <c r="BQ611" t="s">
        <v>1297</v>
      </c>
      <c r="BR611" t="s">
        <v>279</v>
      </c>
      <c r="BS611" t="s">
        <v>1703</v>
      </c>
      <c r="BT611" t="s">
        <v>1703</v>
      </c>
      <c r="BU611" t="s">
        <v>219</v>
      </c>
      <c r="BV611" t="s">
        <v>241</v>
      </c>
      <c r="BW611" t="s">
        <v>220</v>
      </c>
      <c r="BX611" t="s">
        <v>219</v>
      </c>
      <c r="BY611">
        <v>790282788648</v>
      </c>
      <c r="BZ611" t="s">
        <v>242</v>
      </c>
      <c r="CA611" t="s">
        <v>1703</v>
      </c>
      <c r="CB611" s="14">
        <v>45179.246162766198</v>
      </c>
      <c r="CC611" t="s">
        <v>1703</v>
      </c>
      <c r="CD611" t="s">
        <v>1703</v>
      </c>
      <c r="CE611">
        <f>IFERROR(VLOOKUP(Table2[[#This Row],[Overall Rep Satisfaction]],$CS$2:$CV$21,2,FALSE),"")</f>
        <v>1</v>
      </c>
      <c r="CF611">
        <f>IFERROR(VLOOKUP(Table2[[#This Row],[Overall Rep Satisfaction]],$CS$2:$CV$21,3,FALSE),"")</f>
        <v>0</v>
      </c>
      <c r="CG611">
        <f>IFERROR(VLOOKUP(Table2[[#This Row],[Overall Rep Satisfaction]],$CS$2:$CV$21,4,FALSE),"")</f>
        <v>0</v>
      </c>
      <c r="CH611">
        <f>IFERROR(SUM(Table2[[#This Row],[Promoter]:[Detractor]],),"")</f>
        <v>1</v>
      </c>
      <c r="CI611" t="str">
        <f>TEXT(MONTH(Table2[[#This Row],[Survey Date]]),"##")&amp;" - "&amp;TEXT(Table2[[#This Row],[Survey Date]],"MMMM")</f>
        <v>9 - September</v>
      </c>
      <c r="CJ611" t="str">
        <f>TEXT(Table2[[#This Row],[Survey Date]],"DD-MMMM")</f>
        <v>09-September</v>
      </c>
      <c r="CK611" t="str">
        <f>"WK "&amp;WEEKNUM(Table2[[#This Row],[Survey Date]],1)</f>
        <v>WK 36</v>
      </c>
      <c r="CL611" t="str">
        <f>VLOOKUP(Table2[[#This Row],[ATTUID]],Roster!C:F,4,FALSE)</f>
        <v>Super 9</v>
      </c>
      <c r="CM611" t="str">
        <f>VLOOKUP(Table2[[#This Row],[ATTUID]],Roster!C:J,8,FALSE)</f>
        <v>agent 81</v>
      </c>
      <c r="CN611" t="str">
        <f>VLOOKUP(Table2[[#This Row],[ATTUID]],Roster!C:X,22,FALSE)</f>
        <v>Wave 27</v>
      </c>
      <c r="CO611">
        <f>IF(Table2[[#This Row],[Request Resolved]]="Yes",1,0)</f>
        <v>1</v>
      </c>
      <c r="CP611">
        <f>IF(Table2[[#This Row],[Request Resolved]]="No",1,0)</f>
        <v>0</v>
      </c>
    </row>
    <row r="612" spans="1:94" x14ac:dyDescent="0.25">
      <c r="A612" s="35">
        <v>205206</v>
      </c>
      <c r="B612" s="12" t="s">
        <v>1297</v>
      </c>
      <c r="C612" s="12" t="s">
        <v>1297</v>
      </c>
      <c r="D612" s="12" t="s">
        <v>1297</v>
      </c>
      <c r="E612" t="s">
        <v>1256</v>
      </c>
      <c r="F612" t="s">
        <v>1426</v>
      </c>
      <c r="G612" s="35">
        <v>838636</v>
      </c>
      <c r="H612" t="s">
        <v>219</v>
      </c>
      <c r="I612" s="35">
        <v>386383</v>
      </c>
      <c r="J612" t="s">
        <v>219</v>
      </c>
      <c r="K612" s="14">
        <v>45178.536805555603</v>
      </c>
      <c r="L612" s="14">
        <v>45176.622916666704</v>
      </c>
      <c r="M612" s="15" t="s">
        <v>220</v>
      </c>
      <c r="N612" s="15" t="s">
        <v>220</v>
      </c>
      <c r="O612" s="15" t="s">
        <v>220</v>
      </c>
      <c r="P612" s="15" t="s">
        <v>223</v>
      </c>
      <c r="Q612" s="15" t="s">
        <v>1050</v>
      </c>
      <c r="R612" s="15" t="s">
        <v>219</v>
      </c>
      <c r="S612" s="15" t="s">
        <v>223</v>
      </c>
      <c r="T612" s="15" t="s">
        <v>221</v>
      </c>
      <c r="U612" s="15" t="s">
        <v>219</v>
      </c>
      <c r="V612" t="s">
        <v>265</v>
      </c>
      <c r="W612" t="s">
        <v>225</v>
      </c>
      <c r="X612" t="s">
        <v>265</v>
      </c>
      <c r="Y612" t="s">
        <v>225</v>
      </c>
      <c r="Z612" t="s">
        <v>226</v>
      </c>
      <c r="AA612" t="s">
        <v>219</v>
      </c>
      <c r="AB612" t="s">
        <v>226</v>
      </c>
      <c r="AC612" t="s">
        <v>219</v>
      </c>
      <c r="AD612" s="12" t="s">
        <v>1297</v>
      </c>
      <c r="AE612" t="s">
        <v>227</v>
      </c>
      <c r="AF612" s="12" t="s">
        <v>1297</v>
      </c>
      <c r="AG612" t="s">
        <v>1703</v>
      </c>
      <c r="AH612" t="s">
        <v>228</v>
      </c>
      <c r="AI612" s="12" t="s">
        <v>1297</v>
      </c>
      <c r="AJ612" s="12" t="s">
        <v>1297</v>
      </c>
      <c r="AK612" s="12" t="s">
        <v>1297</v>
      </c>
      <c r="AL612" s="12" t="s">
        <v>1297</v>
      </c>
      <c r="AM612" s="12" t="s">
        <v>1297</v>
      </c>
      <c r="AN612" t="s">
        <v>219</v>
      </c>
      <c r="AO612" t="s">
        <v>219</v>
      </c>
      <c r="AP612" t="s">
        <v>229</v>
      </c>
      <c r="AQ612" t="s">
        <v>230</v>
      </c>
      <c r="AR612" t="s">
        <v>231</v>
      </c>
      <c r="AS612" t="s">
        <v>403</v>
      </c>
      <c r="AT612" t="s">
        <v>220</v>
      </c>
      <c r="AU612" t="s">
        <v>233</v>
      </c>
      <c r="AV612" t="s">
        <v>2295</v>
      </c>
      <c r="AW612" t="s">
        <v>2368</v>
      </c>
      <c r="AX612" t="s">
        <v>1703</v>
      </c>
      <c r="AY612" t="s">
        <v>219</v>
      </c>
      <c r="AZ612" t="s">
        <v>219</v>
      </c>
      <c r="BA612" t="s">
        <v>219</v>
      </c>
      <c r="BB612" t="s">
        <v>219</v>
      </c>
      <c r="BC612" t="s">
        <v>234</v>
      </c>
      <c r="BD612" s="12" t="s">
        <v>1297</v>
      </c>
      <c r="BE612" t="s">
        <v>304</v>
      </c>
      <c r="BF612" t="s">
        <v>1297</v>
      </c>
      <c r="BG612" t="s">
        <v>1297</v>
      </c>
      <c r="BH612" t="s">
        <v>344</v>
      </c>
      <c r="BI612" t="s">
        <v>654</v>
      </c>
      <c r="BJ612" t="s">
        <v>404</v>
      </c>
      <c r="BK612" t="s">
        <v>1297</v>
      </c>
      <c r="BL612" t="s">
        <v>229</v>
      </c>
      <c r="BM612" t="s">
        <v>219</v>
      </c>
      <c r="BN612" t="s">
        <v>655</v>
      </c>
      <c r="BO612" t="s">
        <v>219</v>
      </c>
      <c r="BP612" t="s">
        <v>219</v>
      </c>
      <c r="BQ612" t="s">
        <v>1297</v>
      </c>
      <c r="BR612" t="s">
        <v>296</v>
      </c>
      <c r="BS612" t="s">
        <v>1703</v>
      </c>
      <c r="BT612" t="s">
        <v>1703</v>
      </c>
      <c r="BU612" t="s">
        <v>219</v>
      </c>
      <c r="BV612" t="s">
        <v>241</v>
      </c>
      <c r="BW612" t="s">
        <v>220</v>
      </c>
      <c r="BX612" t="s">
        <v>219</v>
      </c>
      <c r="BY612">
        <v>790326175010</v>
      </c>
      <c r="BZ612" t="s">
        <v>242</v>
      </c>
      <c r="CA612" t="s">
        <v>1703</v>
      </c>
      <c r="CB612" s="14">
        <v>45179.246162766198</v>
      </c>
      <c r="CC612" t="s">
        <v>1703</v>
      </c>
      <c r="CD612" t="s">
        <v>1703</v>
      </c>
      <c r="CE612">
        <f>IFERROR(VLOOKUP(Table2[[#This Row],[Overall Rep Satisfaction]],$CS$2:$CV$21,2,FALSE),"")</f>
        <v>1</v>
      </c>
      <c r="CF612">
        <f>IFERROR(VLOOKUP(Table2[[#This Row],[Overall Rep Satisfaction]],$CS$2:$CV$21,3,FALSE),"")</f>
        <v>0</v>
      </c>
      <c r="CG612">
        <f>IFERROR(VLOOKUP(Table2[[#This Row],[Overall Rep Satisfaction]],$CS$2:$CV$21,4,FALSE),"")</f>
        <v>0</v>
      </c>
      <c r="CH612">
        <f>IFERROR(SUM(Table2[[#This Row],[Promoter]:[Detractor]],),"")</f>
        <v>1</v>
      </c>
      <c r="CI612" t="str">
        <f>TEXT(MONTH(Table2[[#This Row],[Survey Date]]),"##")&amp;" - "&amp;TEXT(Table2[[#This Row],[Survey Date]],"MMMM")</f>
        <v>9 - September</v>
      </c>
      <c r="CJ612" t="str">
        <f>TEXT(Table2[[#This Row],[Survey Date]],"DD-MMMM")</f>
        <v>09-September</v>
      </c>
      <c r="CK612" t="str">
        <f>"WK "&amp;WEEKNUM(Table2[[#This Row],[Survey Date]],1)</f>
        <v>WK 36</v>
      </c>
      <c r="CL612" t="str">
        <f>VLOOKUP(Table2[[#This Row],[ATTUID]],Roster!C:F,4,FALSE)</f>
        <v>Super 12</v>
      </c>
      <c r="CM612" t="str">
        <f>VLOOKUP(Table2[[#This Row],[ATTUID]],Roster!C:J,8,FALSE)</f>
        <v>agent 129</v>
      </c>
      <c r="CN612" t="str">
        <f>VLOOKUP(Table2[[#This Row],[ATTUID]],Roster!C:X,22,FALSE)</f>
        <v>Wave 30</v>
      </c>
      <c r="CO612">
        <f>IF(Table2[[#This Row],[Request Resolved]]="Yes",1,0)</f>
        <v>1</v>
      </c>
      <c r="CP612">
        <f>IF(Table2[[#This Row],[Request Resolved]]="No",1,0)</f>
        <v>0</v>
      </c>
    </row>
    <row r="613" spans="1:94" x14ac:dyDescent="0.25">
      <c r="A613" s="35">
        <v>309206</v>
      </c>
      <c r="B613" s="12" t="s">
        <v>1297</v>
      </c>
      <c r="C613" s="12" t="s">
        <v>1297</v>
      </c>
      <c r="D613" s="12" t="s">
        <v>1297</v>
      </c>
      <c r="E613" t="s">
        <v>1174</v>
      </c>
      <c r="F613" t="s">
        <v>1339</v>
      </c>
      <c r="G613" s="35">
        <v>667708</v>
      </c>
      <c r="H613" t="s">
        <v>219</v>
      </c>
      <c r="I613" s="35">
        <v>493232</v>
      </c>
      <c r="J613" t="s">
        <v>219</v>
      </c>
      <c r="K613" s="14">
        <v>45178.561111111099</v>
      </c>
      <c r="L613" s="14">
        <v>45177.735416666699</v>
      </c>
      <c r="M613" s="15" t="s">
        <v>220</v>
      </c>
      <c r="N613" s="15" t="s">
        <v>220</v>
      </c>
      <c r="O613" s="15" t="s">
        <v>220</v>
      </c>
      <c r="P613" s="15" t="s">
        <v>223</v>
      </c>
      <c r="Q613" s="15" t="s">
        <v>1051</v>
      </c>
      <c r="R613" s="15" t="s">
        <v>219</v>
      </c>
      <c r="S613" s="15" t="s">
        <v>223</v>
      </c>
      <c r="T613" s="15" t="s">
        <v>221</v>
      </c>
      <c r="U613" s="15" t="s">
        <v>219</v>
      </c>
      <c r="V613" t="s">
        <v>265</v>
      </c>
      <c r="W613" t="s">
        <v>225</v>
      </c>
      <c r="X613" t="s">
        <v>265</v>
      </c>
      <c r="Y613" t="s">
        <v>225</v>
      </c>
      <c r="Z613" t="s">
        <v>226</v>
      </c>
      <c r="AA613" t="s">
        <v>219</v>
      </c>
      <c r="AB613" t="s">
        <v>226</v>
      </c>
      <c r="AC613" t="s">
        <v>219</v>
      </c>
      <c r="AD613" s="12" t="s">
        <v>1297</v>
      </c>
      <c r="AE613" t="s">
        <v>227</v>
      </c>
      <c r="AF613" s="12" t="s">
        <v>1297</v>
      </c>
      <c r="AG613" t="s">
        <v>1703</v>
      </c>
      <c r="AH613" t="s">
        <v>228</v>
      </c>
      <c r="AI613" s="12" t="s">
        <v>1297</v>
      </c>
      <c r="AJ613" s="12" t="s">
        <v>1297</v>
      </c>
      <c r="AK613" s="12" t="s">
        <v>1297</v>
      </c>
      <c r="AL613" s="12" t="s">
        <v>1297</v>
      </c>
      <c r="AM613" s="12" t="s">
        <v>1297</v>
      </c>
      <c r="AN613" t="s">
        <v>219</v>
      </c>
      <c r="AO613" t="s">
        <v>219</v>
      </c>
      <c r="AP613" t="s">
        <v>229</v>
      </c>
      <c r="AQ613" t="s">
        <v>230</v>
      </c>
      <c r="AR613" t="s">
        <v>281</v>
      </c>
      <c r="AS613" t="s">
        <v>361</v>
      </c>
      <c r="AT613" t="s">
        <v>220</v>
      </c>
      <c r="AU613" t="s">
        <v>233</v>
      </c>
      <c r="AV613" t="s">
        <v>2296</v>
      </c>
      <c r="AW613" t="s">
        <v>219</v>
      </c>
      <c r="AX613" t="s">
        <v>1703</v>
      </c>
      <c r="AY613" t="s">
        <v>219</v>
      </c>
      <c r="AZ613" t="s">
        <v>219</v>
      </c>
      <c r="BA613" t="s">
        <v>219</v>
      </c>
      <c r="BB613" t="s">
        <v>219</v>
      </c>
      <c r="BC613" t="s">
        <v>234</v>
      </c>
      <c r="BD613" s="12" t="s">
        <v>1297</v>
      </c>
      <c r="BE613" t="s">
        <v>259</v>
      </c>
      <c r="BF613" t="s">
        <v>1297</v>
      </c>
      <c r="BG613" t="s">
        <v>1297</v>
      </c>
      <c r="BH613" t="s">
        <v>260</v>
      </c>
      <c r="BI613" t="s">
        <v>268</v>
      </c>
      <c r="BJ613" t="s">
        <v>362</v>
      </c>
      <c r="BK613" t="s">
        <v>1297</v>
      </c>
      <c r="BL613" t="s">
        <v>229</v>
      </c>
      <c r="BM613" t="s">
        <v>219</v>
      </c>
      <c r="BN613" t="s">
        <v>270</v>
      </c>
      <c r="BO613" t="s">
        <v>219</v>
      </c>
      <c r="BP613" t="s">
        <v>219</v>
      </c>
      <c r="BQ613" t="s">
        <v>1297</v>
      </c>
      <c r="BR613" t="s">
        <v>240</v>
      </c>
      <c r="BS613" t="s">
        <v>1703</v>
      </c>
      <c r="BT613" t="s">
        <v>1703</v>
      </c>
      <c r="BU613" t="s">
        <v>219</v>
      </c>
      <c r="BV613" t="s">
        <v>241</v>
      </c>
      <c r="BW613" t="s">
        <v>220</v>
      </c>
      <c r="BX613" t="s">
        <v>219</v>
      </c>
      <c r="BY613">
        <v>800922531723</v>
      </c>
      <c r="BZ613" t="s">
        <v>242</v>
      </c>
      <c r="CA613" t="s">
        <v>1703</v>
      </c>
      <c r="CB613" s="14">
        <v>45179.246162766198</v>
      </c>
      <c r="CC613" t="s">
        <v>1703</v>
      </c>
      <c r="CD613" t="s">
        <v>1703</v>
      </c>
      <c r="CE613">
        <f>IFERROR(VLOOKUP(Table2[[#This Row],[Overall Rep Satisfaction]],$CS$2:$CV$21,2,FALSE),"")</f>
        <v>1</v>
      </c>
      <c r="CF613">
        <f>IFERROR(VLOOKUP(Table2[[#This Row],[Overall Rep Satisfaction]],$CS$2:$CV$21,3,FALSE),"")</f>
        <v>0</v>
      </c>
      <c r="CG613">
        <f>IFERROR(VLOOKUP(Table2[[#This Row],[Overall Rep Satisfaction]],$CS$2:$CV$21,4,FALSE),"")</f>
        <v>0</v>
      </c>
      <c r="CH613">
        <f>IFERROR(SUM(Table2[[#This Row],[Promoter]:[Detractor]],),"")</f>
        <v>1</v>
      </c>
      <c r="CI613" t="str">
        <f>TEXT(MONTH(Table2[[#This Row],[Survey Date]]),"##")&amp;" - "&amp;TEXT(Table2[[#This Row],[Survey Date]],"MMMM")</f>
        <v>9 - September</v>
      </c>
      <c r="CJ613" t="str">
        <f>TEXT(Table2[[#This Row],[Survey Date]],"DD-MMMM")</f>
        <v>09-September</v>
      </c>
      <c r="CK613" t="str">
        <f>"WK "&amp;WEEKNUM(Table2[[#This Row],[Survey Date]],1)</f>
        <v>WK 36</v>
      </c>
      <c r="CL613" t="str">
        <f>VLOOKUP(Table2[[#This Row],[ATTUID]],Roster!C:F,4,FALSE)</f>
        <v>Super 7</v>
      </c>
      <c r="CM613" t="str">
        <f>VLOOKUP(Table2[[#This Row],[ATTUID]],Roster!C:J,8,FALSE)</f>
        <v>agent 42</v>
      </c>
      <c r="CN613" t="str">
        <f>VLOOKUP(Table2[[#This Row],[ATTUID]],Roster!C:X,22,FALSE)</f>
        <v>Wave 21</v>
      </c>
      <c r="CO613">
        <f>IF(Table2[[#This Row],[Request Resolved]]="Yes",1,0)</f>
        <v>1</v>
      </c>
      <c r="CP613">
        <f>IF(Table2[[#This Row],[Request Resolved]]="No",1,0)</f>
        <v>0</v>
      </c>
    </row>
    <row r="614" spans="1:94" x14ac:dyDescent="0.25">
      <c r="A614" s="35">
        <v>119206</v>
      </c>
      <c r="B614" s="12" t="s">
        <v>1297</v>
      </c>
      <c r="C614" s="12" t="s">
        <v>1297</v>
      </c>
      <c r="D614" s="12" t="s">
        <v>1297</v>
      </c>
      <c r="E614" t="s">
        <v>1220</v>
      </c>
      <c r="F614" t="s">
        <v>1386</v>
      </c>
      <c r="G614" s="35">
        <v>878845</v>
      </c>
      <c r="H614" t="s">
        <v>219</v>
      </c>
      <c r="I614" s="35">
        <v>449512</v>
      </c>
      <c r="J614" t="s">
        <v>219</v>
      </c>
      <c r="K614" s="14">
        <v>45178.5756944444</v>
      </c>
      <c r="L614" s="14">
        <v>45176.630555555603</v>
      </c>
      <c r="M614" s="15" t="s">
        <v>220</v>
      </c>
      <c r="N614" s="15" t="s">
        <v>220</v>
      </c>
      <c r="O614" s="15" t="s">
        <v>220</v>
      </c>
      <c r="P614" s="15" t="s">
        <v>546</v>
      </c>
      <c r="Q614" s="15" t="s">
        <v>219</v>
      </c>
      <c r="R614" s="15" t="s">
        <v>219</v>
      </c>
      <c r="S614" s="15" t="s">
        <v>223</v>
      </c>
      <c r="T614" s="15" t="s">
        <v>219</v>
      </c>
      <c r="U614" s="15" t="s">
        <v>219</v>
      </c>
      <c r="V614" t="s">
        <v>265</v>
      </c>
      <c r="W614" t="s">
        <v>225</v>
      </c>
      <c r="X614" t="s">
        <v>265</v>
      </c>
      <c r="Y614" t="s">
        <v>225</v>
      </c>
      <c r="Z614" t="s">
        <v>219</v>
      </c>
      <c r="AA614" t="s">
        <v>219</v>
      </c>
      <c r="AB614" t="s">
        <v>219</v>
      </c>
      <c r="AC614" t="s">
        <v>219</v>
      </c>
      <c r="AD614" s="12" t="s">
        <v>1297</v>
      </c>
      <c r="AE614" t="s">
        <v>227</v>
      </c>
      <c r="AF614" s="12" t="s">
        <v>1297</v>
      </c>
      <c r="AG614" t="s">
        <v>1703</v>
      </c>
      <c r="AH614" t="s">
        <v>228</v>
      </c>
      <c r="AI614" s="12" t="s">
        <v>1297</v>
      </c>
      <c r="AJ614" s="12" t="s">
        <v>1297</v>
      </c>
      <c r="AK614" s="12" t="s">
        <v>1297</v>
      </c>
      <c r="AL614" s="12" t="s">
        <v>1297</v>
      </c>
      <c r="AM614" s="12" t="s">
        <v>1297</v>
      </c>
      <c r="AN614" t="s">
        <v>219</v>
      </c>
      <c r="AO614" t="s">
        <v>219</v>
      </c>
      <c r="AP614" t="s">
        <v>229</v>
      </c>
      <c r="AQ614" t="s">
        <v>230</v>
      </c>
      <c r="AR614" t="s">
        <v>247</v>
      </c>
      <c r="AS614" t="s">
        <v>383</v>
      </c>
      <c r="AT614" t="s">
        <v>220</v>
      </c>
      <c r="AU614" t="s">
        <v>233</v>
      </c>
      <c r="AV614" t="s">
        <v>2297</v>
      </c>
      <c r="AW614" t="s">
        <v>2368</v>
      </c>
      <c r="AX614" t="s">
        <v>1703</v>
      </c>
      <c r="AY614" t="s">
        <v>219</v>
      </c>
      <c r="AZ614" t="s">
        <v>219</v>
      </c>
      <c r="BA614" t="s">
        <v>219</v>
      </c>
      <c r="BB614" t="s">
        <v>219</v>
      </c>
      <c r="BC614" t="s">
        <v>234</v>
      </c>
      <c r="BD614" s="12" t="s">
        <v>1297</v>
      </c>
      <c r="BE614" t="s">
        <v>267</v>
      </c>
      <c r="BF614" t="s">
        <v>1297</v>
      </c>
      <c r="BG614" t="s">
        <v>1297</v>
      </c>
      <c r="BH614" t="s">
        <v>305</v>
      </c>
      <c r="BI614" t="s">
        <v>357</v>
      </c>
      <c r="BJ614" t="s">
        <v>269</v>
      </c>
      <c r="BK614" t="s">
        <v>1297</v>
      </c>
      <c r="BL614" t="s">
        <v>229</v>
      </c>
      <c r="BM614" t="s">
        <v>219</v>
      </c>
      <c r="BN614" t="s">
        <v>360</v>
      </c>
      <c r="BO614" t="s">
        <v>219</v>
      </c>
      <c r="BP614" t="s">
        <v>219</v>
      </c>
      <c r="BQ614" t="s">
        <v>1297</v>
      </c>
      <c r="BR614" t="s">
        <v>279</v>
      </c>
      <c r="BS614" t="s">
        <v>1703</v>
      </c>
      <c r="BT614" t="s">
        <v>1703</v>
      </c>
      <c r="BU614" t="s">
        <v>219</v>
      </c>
      <c r="BV614" t="s">
        <v>241</v>
      </c>
      <c r="BW614" t="s">
        <v>220</v>
      </c>
      <c r="BX614" t="s">
        <v>219</v>
      </c>
      <c r="BY614">
        <v>790189713284</v>
      </c>
      <c r="BZ614" t="s">
        <v>242</v>
      </c>
      <c r="CA614" t="s">
        <v>1703</v>
      </c>
      <c r="CB614" s="14">
        <v>45179.246162766198</v>
      </c>
      <c r="CC614" t="s">
        <v>1703</v>
      </c>
      <c r="CD614" t="s">
        <v>1703</v>
      </c>
      <c r="CE614">
        <f>IFERROR(VLOOKUP(Table2[[#This Row],[Overall Rep Satisfaction]],$CS$2:$CV$21,2,FALSE),"")</f>
        <v>1</v>
      </c>
      <c r="CF614">
        <f>IFERROR(VLOOKUP(Table2[[#This Row],[Overall Rep Satisfaction]],$CS$2:$CV$21,3,FALSE),"")</f>
        <v>0</v>
      </c>
      <c r="CG614">
        <f>IFERROR(VLOOKUP(Table2[[#This Row],[Overall Rep Satisfaction]],$CS$2:$CV$21,4,FALSE),"")</f>
        <v>0</v>
      </c>
      <c r="CH614">
        <f>IFERROR(SUM(Table2[[#This Row],[Promoter]:[Detractor]],),"")</f>
        <v>1</v>
      </c>
      <c r="CI614" t="str">
        <f>TEXT(MONTH(Table2[[#This Row],[Survey Date]]),"##")&amp;" - "&amp;TEXT(Table2[[#This Row],[Survey Date]],"MMMM")</f>
        <v>9 - September</v>
      </c>
      <c r="CJ614" t="str">
        <f>TEXT(Table2[[#This Row],[Survey Date]],"DD-MMMM")</f>
        <v>09-September</v>
      </c>
      <c r="CK614" t="str">
        <f>"WK "&amp;WEEKNUM(Table2[[#This Row],[Survey Date]],1)</f>
        <v>WK 36</v>
      </c>
      <c r="CL614" t="str">
        <f>VLOOKUP(Table2[[#This Row],[ATTUID]],Roster!C:F,4,FALSE)</f>
        <v>Super 7</v>
      </c>
      <c r="CM614" t="str">
        <f>VLOOKUP(Table2[[#This Row],[ATTUID]],Roster!C:J,8,FALSE)</f>
        <v>agent 89</v>
      </c>
      <c r="CN614" t="str">
        <f>VLOOKUP(Table2[[#This Row],[ATTUID]],Roster!C:X,22,FALSE)</f>
        <v>Wave 28</v>
      </c>
      <c r="CO614">
        <f>IF(Table2[[#This Row],[Request Resolved]]="Yes",1,0)</f>
        <v>0</v>
      </c>
      <c r="CP614">
        <f>IF(Table2[[#This Row],[Request Resolved]]="No",1,0)</f>
        <v>0</v>
      </c>
    </row>
    <row r="615" spans="1:94" x14ac:dyDescent="0.25">
      <c r="A615" s="35">
        <v>227206</v>
      </c>
      <c r="B615" s="12" t="s">
        <v>1297</v>
      </c>
      <c r="C615" s="12" t="s">
        <v>1297</v>
      </c>
      <c r="D615" s="12" t="s">
        <v>1297</v>
      </c>
      <c r="E615" t="s">
        <v>1194</v>
      </c>
      <c r="F615" t="s">
        <v>1359</v>
      </c>
      <c r="G615" s="35">
        <v>629760</v>
      </c>
      <c r="H615" t="s">
        <v>219</v>
      </c>
      <c r="I615" s="35">
        <v>298114</v>
      </c>
      <c r="J615" t="s">
        <v>219</v>
      </c>
      <c r="K615" s="14">
        <v>45178.579166666699</v>
      </c>
      <c r="L615" s="14">
        <v>45177.726388888899</v>
      </c>
      <c r="M615" s="15" t="s">
        <v>220</v>
      </c>
      <c r="N615" s="15" t="s">
        <v>220</v>
      </c>
      <c r="O615" s="15" t="s">
        <v>220</v>
      </c>
      <c r="P615" s="15" t="s">
        <v>291</v>
      </c>
      <c r="Q615" s="15" t="s">
        <v>1052</v>
      </c>
      <c r="R615" s="15" t="s">
        <v>219</v>
      </c>
      <c r="S615" s="15" t="s">
        <v>223</v>
      </c>
      <c r="T615" s="15" t="s">
        <v>221</v>
      </c>
      <c r="U615" s="15" t="s">
        <v>219</v>
      </c>
      <c r="V615" t="s">
        <v>293</v>
      </c>
      <c r="W615" t="s">
        <v>225</v>
      </c>
      <c r="X615" t="s">
        <v>293</v>
      </c>
      <c r="Y615" t="s">
        <v>225</v>
      </c>
      <c r="Z615" t="s">
        <v>226</v>
      </c>
      <c r="AA615" t="s">
        <v>219</v>
      </c>
      <c r="AB615" t="s">
        <v>226</v>
      </c>
      <c r="AC615" t="s">
        <v>219</v>
      </c>
      <c r="AD615" s="12" t="s">
        <v>1297</v>
      </c>
      <c r="AE615" t="s">
        <v>227</v>
      </c>
      <c r="AF615" s="12" t="s">
        <v>1297</v>
      </c>
      <c r="AG615" t="s">
        <v>1703</v>
      </c>
      <c r="AH615" t="s">
        <v>228</v>
      </c>
      <c r="AI615" s="12" t="s">
        <v>1297</v>
      </c>
      <c r="AJ615" s="12" t="s">
        <v>1297</v>
      </c>
      <c r="AK615" s="12" t="s">
        <v>1297</v>
      </c>
      <c r="AL615" s="12" t="s">
        <v>1297</v>
      </c>
      <c r="AM615" s="12" t="s">
        <v>1297</v>
      </c>
      <c r="AN615" t="s">
        <v>219</v>
      </c>
      <c r="AO615" t="s">
        <v>219</v>
      </c>
      <c r="AP615" t="s">
        <v>229</v>
      </c>
      <c r="AQ615" t="s">
        <v>230</v>
      </c>
      <c r="AR615" t="s">
        <v>420</v>
      </c>
      <c r="AS615" t="s">
        <v>421</v>
      </c>
      <c r="AT615" t="s">
        <v>220</v>
      </c>
      <c r="AU615" t="s">
        <v>233</v>
      </c>
      <c r="AV615" t="s">
        <v>2248</v>
      </c>
      <c r="AW615" t="s">
        <v>2368</v>
      </c>
      <c r="AX615" t="s">
        <v>1703</v>
      </c>
      <c r="AY615" t="s">
        <v>219</v>
      </c>
      <c r="AZ615" t="s">
        <v>219</v>
      </c>
      <c r="BA615" t="s">
        <v>219</v>
      </c>
      <c r="BB615" t="s">
        <v>219</v>
      </c>
      <c r="BC615" t="s">
        <v>234</v>
      </c>
      <c r="BD615" s="12" t="s">
        <v>1297</v>
      </c>
      <c r="BE615" t="s">
        <v>259</v>
      </c>
      <c r="BF615" t="s">
        <v>1297</v>
      </c>
      <c r="BG615" t="s">
        <v>1297</v>
      </c>
      <c r="BH615" t="s">
        <v>236</v>
      </c>
      <c r="BI615" t="s">
        <v>501</v>
      </c>
      <c r="BJ615" t="s">
        <v>422</v>
      </c>
      <c r="BK615" t="s">
        <v>1297</v>
      </c>
      <c r="BL615" t="s">
        <v>229</v>
      </c>
      <c r="BM615" t="s">
        <v>219</v>
      </c>
      <c r="BN615" t="s">
        <v>252</v>
      </c>
      <c r="BO615" t="s">
        <v>219</v>
      </c>
      <c r="BP615" t="s">
        <v>219</v>
      </c>
      <c r="BQ615" t="s">
        <v>1297</v>
      </c>
      <c r="BR615" t="s">
        <v>279</v>
      </c>
      <c r="BS615" t="s">
        <v>1703</v>
      </c>
      <c r="BT615" t="s">
        <v>1703</v>
      </c>
      <c r="BU615" t="s">
        <v>219</v>
      </c>
      <c r="BV615" t="s">
        <v>241</v>
      </c>
      <c r="BW615" t="s">
        <v>220</v>
      </c>
      <c r="BX615" t="s">
        <v>219</v>
      </c>
      <c r="BY615">
        <v>790383646579</v>
      </c>
      <c r="BZ615" t="s">
        <v>242</v>
      </c>
      <c r="CA615" t="s">
        <v>1703</v>
      </c>
      <c r="CB615" s="14">
        <v>45179.246162766198</v>
      </c>
      <c r="CC615" t="s">
        <v>1703</v>
      </c>
      <c r="CD615" t="s">
        <v>1703</v>
      </c>
      <c r="CE615">
        <f>IFERROR(VLOOKUP(Table2[[#This Row],[Overall Rep Satisfaction]],$CS$2:$CV$21,2,FALSE),"")</f>
        <v>1</v>
      </c>
      <c r="CF615">
        <f>IFERROR(VLOOKUP(Table2[[#This Row],[Overall Rep Satisfaction]],$CS$2:$CV$21,3,FALSE),"")</f>
        <v>0</v>
      </c>
      <c r="CG615">
        <f>IFERROR(VLOOKUP(Table2[[#This Row],[Overall Rep Satisfaction]],$CS$2:$CV$21,4,FALSE),"")</f>
        <v>0</v>
      </c>
      <c r="CH615">
        <f>IFERROR(SUM(Table2[[#This Row],[Promoter]:[Detractor]],),"")</f>
        <v>1</v>
      </c>
      <c r="CI615" t="str">
        <f>TEXT(MONTH(Table2[[#This Row],[Survey Date]]),"##")&amp;" - "&amp;TEXT(Table2[[#This Row],[Survey Date]],"MMMM")</f>
        <v>9 - September</v>
      </c>
      <c r="CJ615" t="str">
        <f>TEXT(Table2[[#This Row],[Survey Date]],"DD-MMMM")</f>
        <v>09-September</v>
      </c>
      <c r="CK615" t="str">
        <f>"WK "&amp;WEEKNUM(Table2[[#This Row],[Survey Date]],1)</f>
        <v>WK 36</v>
      </c>
      <c r="CL615" t="str">
        <f>VLOOKUP(Table2[[#This Row],[ATTUID]],Roster!C:F,4,FALSE)</f>
        <v>Super 3</v>
      </c>
      <c r="CM615" t="str">
        <f>VLOOKUP(Table2[[#This Row],[ATTUID]],Roster!C:J,8,FALSE)</f>
        <v>agent 62</v>
      </c>
      <c r="CN615" t="str">
        <f>VLOOKUP(Table2[[#This Row],[ATTUID]],Roster!C:X,22,FALSE)</f>
        <v>Wave 25</v>
      </c>
      <c r="CO615">
        <f>IF(Table2[[#This Row],[Request Resolved]]="Yes",1,0)</f>
        <v>1</v>
      </c>
      <c r="CP615">
        <f>IF(Table2[[#This Row],[Request Resolved]]="No",1,0)</f>
        <v>0</v>
      </c>
    </row>
    <row r="616" spans="1:94" ht="30" x14ac:dyDescent="0.25">
      <c r="A616" s="35">
        <v>346206</v>
      </c>
      <c r="B616" s="12" t="s">
        <v>1297</v>
      </c>
      <c r="C616" s="12" t="s">
        <v>1297</v>
      </c>
      <c r="D616" s="12" t="s">
        <v>1297</v>
      </c>
      <c r="E616" t="s">
        <v>1244</v>
      </c>
      <c r="F616" t="s">
        <v>1413</v>
      </c>
      <c r="G616" s="35">
        <v>691423</v>
      </c>
      <c r="H616" t="s">
        <v>219</v>
      </c>
      <c r="I616" s="35">
        <v>198545</v>
      </c>
      <c r="J616" t="s">
        <v>219</v>
      </c>
      <c r="K616" s="14">
        <v>45178.619444444397</v>
      </c>
      <c r="L616" s="14">
        <v>45177.786111111098</v>
      </c>
      <c r="M616" s="15" t="s">
        <v>220</v>
      </c>
      <c r="N616" s="15" t="s">
        <v>229</v>
      </c>
      <c r="O616" s="15" t="s">
        <v>220</v>
      </c>
      <c r="P616" s="15" t="s">
        <v>221</v>
      </c>
      <c r="Q616" s="15" t="s">
        <v>1053</v>
      </c>
      <c r="R616" s="15" t="s">
        <v>229</v>
      </c>
      <c r="S616" s="15" t="s">
        <v>221</v>
      </c>
      <c r="T616" s="15" t="s">
        <v>316</v>
      </c>
      <c r="U616" s="15" t="s">
        <v>219</v>
      </c>
      <c r="V616" t="s">
        <v>224</v>
      </c>
      <c r="W616" t="s">
        <v>254</v>
      </c>
      <c r="X616" t="s">
        <v>224</v>
      </c>
      <c r="Y616" t="s">
        <v>254</v>
      </c>
      <c r="Z616" t="s">
        <v>317</v>
      </c>
      <c r="AA616" t="s">
        <v>219</v>
      </c>
      <c r="AB616" t="s">
        <v>317</v>
      </c>
      <c r="AC616" t="s">
        <v>219</v>
      </c>
      <c r="AD616" s="12" t="s">
        <v>1297</v>
      </c>
      <c r="AE616" t="s">
        <v>227</v>
      </c>
      <c r="AF616" s="12" t="s">
        <v>1297</v>
      </c>
      <c r="AG616" t="s">
        <v>1703</v>
      </c>
      <c r="AH616" t="s">
        <v>228</v>
      </c>
      <c r="AI616" s="12" t="s">
        <v>1297</v>
      </c>
      <c r="AJ616" s="12" t="s">
        <v>1297</v>
      </c>
      <c r="AK616" s="12" t="s">
        <v>1297</v>
      </c>
      <c r="AL616" s="12" t="s">
        <v>1297</v>
      </c>
      <c r="AM616" s="12" t="s">
        <v>1297</v>
      </c>
      <c r="AN616" t="s">
        <v>219</v>
      </c>
      <c r="AO616" t="s">
        <v>219</v>
      </c>
      <c r="AP616" t="s">
        <v>229</v>
      </c>
      <c r="AQ616" t="s">
        <v>230</v>
      </c>
      <c r="AR616" t="s">
        <v>273</v>
      </c>
      <c r="AS616" t="s">
        <v>709</v>
      </c>
      <c r="AT616" t="s">
        <v>220</v>
      </c>
      <c r="AU616" t="s">
        <v>233</v>
      </c>
      <c r="AV616" t="s">
        <v>2298</v>
      </c>
      <c r="AW616" t="s">
        <v>219</v>
      </c>
      <c r="AX616" t="s">
        <v>1703</v>
      </c>
      <c r="AY616" t="s">
        <v>219</v>
      </c>
      <c r="AZ616" t="s">
        <v>219</v>
      </c>
      <c r="BA616" t="s">
        <v>219</v>
      </c>
      <c r="BB616" t="s">
        <v>219</v>
      </c>
      <c r="BC616" t="s">
        <v>234</v>
      </c>
      <c r="BD616" s="12" t="s">
        <v>1297</v>
      </c>
      <c r="BE616" t="s">
        <v>259</v>
      </c>
      <c r="BF616" t="s">
        <v>1297</v>
      </c>
      <c r="BG616" t="s">
        <v>1297</v>
      </c>
      <c r="BH616" t="s">
        <v>236</v>
      </c>
      <c r="BI616" t="s">
        <v>515</v>
      </c>
      <c r="BJ616" t="s">
        <v>329</v>
      </c>
      <c r="BK616" t="s">
        <v>1297</v>
      </c>
      <c r="BL616" t="s">
        <v>229</v>
      </c>
      <c r="BM616" t="s">
        <v>219</v>
      </c>
      <c r="BN616" t="s">
        <v>252</v>
      </c>
      <c r="BO616" t="s">
        <v>219</v>
      </c>
      <c r="BP616" t="s">
        <v>219</v>
      </c>
      <c r="BQ616" t="s">
        <v>1297</v>
      </c>
      <c r="BR616" t="s">
        <v>296</v>
      </c>
      <c r="BS616" t="s">
        <v>1703</v>
      </c>
      <c r="BT616" t="s">
        <v>1703</v>
      </c>
      <c r="BU616" t="s">
        <v>219</v>
      </c>
      <c r="BV616" t="s">
        <v>241</v>
      </c>
      <c r="BW616" t="s">
        <v>220</v>
      </c>
      <c r="BX616" t="s">
        <v>219</v>
      </c>
      <c r="BY616">
        <v>800036471974</v>
      </c>
      <c r="BZ616" t="s">
        <v>242</v>
      </c>
      <c r="CA616" t="s">
        <v>1703</v>
      </c>
      <c r="CB616" s="14">
        <v>45179.246162766198</v>
      </c>
      <c r="CC616" t="s">
        <v>1703</v>
      </c>
      <c r="CD616" t="s">
        <v>1703</v>
      </c>
      <c r="CE616">
        <f>IFERROR(VLOOKUP(Table2[[#This Row],[Overall Rep Satisfaction]],$CS$2:$CV$21,2,FALSE),"")</f>
        <v>0</v>
      </c>
      <c r="CF616">
        <f>IFERROR(VLOOKUP(Table2[[#This Row],[Overall Rep Satisfaction]],$CS$2:$CV$21,3,FALSE),"")</f>
        <v>0</v>
      </c>
      <c r="CG616">
        <f>IFERROR(VLOOKUP(Table2[[#This Row],[Overall Rep Satisfaction]],$CS$2:$CV$21,4,FALSE),"")</f>
        <v>1</v>
      </c>
      <c r="CH616">
        <f>IFERROR(SUM(Table2[[#This Row],[Promoter]:[Detractor]],),"")</f>
        <v>1</v>
      </c>
      <c r="CI616" t="str">
        <f>TEXT(MONTH(Table2[[#This Row],[Survey Date]]),"##")&amp;" - "&amp;TEXT(Table2[[#This Row],[Survey Date]],"MMMM")</f>
        <v>9 - September</v>
      </c>
      <c r="CJ616" t="str">
        <f>TEXT(Table2[[#This Row],[Survey Date]],"DD-MMMM")</f>
        <v>09-September</v>
      </c>
      <c r="CK616" t="str">
        <f>"WK "&amp;WEEKNUM(Table2[[#This Row],[Survey Date]],1)</f>
        <v>WK 36</v>
      </c>
      <c r="CL616" t="str">
        <f>VLOOKUP(Table2[[#This Row],[ATTUID]],Roster!C:F,4,FALSE)</f>
        <v>Super 12</v>
      </c>
      <c r="CM616" t="str">
        <f>VLOOKUP(Table2[[#This Row],[ATTUID]],Roster!C:J,8,FALSE)</f>
        <v>agent 116</v>
      </c>
      <c r="CN616" t="str">
        <f>VLOOKUP(Table2[[#This Row],[ATTUID]],Roster!C:X,22,FALSE)</f>
        <v>Wave 30</v>
      </c>
      <c r="CO616">
        <f>IF(Table2[[#This Row],[Request Resolved]]="Yes",1,0)</f>
        <v>0</v>
      </c>
      <c r="CP616">
        <f>IF(Table2[[#This Row],[Request Resolved]]="No",1,0)</f>
        <v>1</v>
      </c>
    </row>
    <row r="617" spans="1:94" x14ac:dyDescent="0.25">
      <c r="A617" s="35">
        <v>188206</v>
      </c>
      <c r="B617" s="12" t="s">
        <v>1297</v>
      </c>
      <c r="C617" s="12" t="s">
        <v>1297</v>
      </c>
      <c r="D617" s="12" t="s">
        <v>1297</v>
      </c>
      <c r="E617" t="s">
        <v>1258</v>
      </c>
      <c r="F617" t="s">
        <v>1429</v>
      </c>
      <c r="G617" s="35">
        <v>71231</v>
      </c>
      <c r="H617" t="s">
        <v>219</v>
      </c>
      <c r="I617" s="35">
        <v>794188</v>
      </c>
      <c r="J617" t="s">
        <v>219</v>
      </c>
      <c r="K617" s="14">
        <v>45178.622222222199</v>
      </c>
      <c r="L617" s="14">
        <v>45177.452777777798</v>
      </c>
      <c r="M617" s="15" t="s">
        <v>220</v>
      </c>
      <c r="N617" s="15" t="s">
        <v>229</v>
      </c>
      <c r="O617" s="15" t="s">
        <v>220</v>
      </c>
      <c r="P617" s="15" t="s">
        <v>469</v>
      </c>
      <c r="Q617" s="15" t="s">
        <v>219</v>
      </c>
      <c r="R617" s="15" t="s">
        <v>219</v>
      </c>
      <c r="S617" s="15" t="s">
        <v>244</v>
      </c>
      <c r="T617" s="15" t="s">
        <v>316</v>
      </c>
      <c r="U617" s="15" t="s">
        <v>219</v>
      </c>
      <c r="V617" t="s">
        <v>297</v>
      </c>
      <c r="W617" t="s">
        <v>246</v>
      </c>
      <c r="X617" t="s">
        <v>297</v>
      </c>
      <c r="Y617" t="s">
        <v>246</v>
      </c>
      <c r="Z617" t="s">
        <v>317</v>
      </c>
      <c r="AA617" t="s">
        <v>219</v>
      </c>
      <c r="AB617" t="s">
        <v>317</v>
      </c>
      <c r="AC617" t="s">
        <v>219</v>
      </c>
      <c r="AD617" s="12" t="s">
        <v>1297</v>
      </c>
      <c r="AE617" t="s">
        <v>227</v>
      </c>
      <c r="AF617" s="12" t="s">
        <v>1297</v>
      </c>
      <c r="AG617" t="s">
        <v>1703</v>
      </c>
      <c r="AH617" t="s">
        <v>228</v>
      </c>
      <c r="AI617" s="12" t="s">
        <v>1297</v>
      </c>
      <c r="AJ617" s="12" t="s">
        <v>1297</v>
      </c>
      <c r="AK617" s="12" t="s">
        <v>1297</v>
      </c>
      <c r="AL617" s="12" t="s">
        <v>1297</v>
      </c>
      <c r="AM617" s="12" t="s">
        <v>1297</v>
      </c>
      <c r="AN617" t="s">
        <v>219</v>
      </c>
      <c r="AO617" t="s">
        <v>219</v>
      </c>
      <c r="AP617" t="s">
        <v>229</v>
      </c>
      <c r="AQ617" t="s">
        <v>230</v>
      </c>
      <c r="AR617" t="s">
        <v>281</v>
      </c>
      <c r="AS617" t="s">
        <v>505</v>
      </c>
      <c r="AT617" t="s">
        <v>220</v>
      </c>
      <c r="AU617" t="s">
        <v>233</v>
      </c>
      <c r="AV617" t="s">
        <v>2299</v>
      </c>
      <c r="AW617" t="s">
        <v>219</v>
      </c>
      <c r="AX617" t="s">
        <v>1703</v>
      </c>
      <c r="AY617" t="s">
        <v>219</v>
      </c>
      <c r="AZ617" t="s">
        <v>219</v>
      </c>
      <c r="BA617" t="s">
        <v>219</v>
      </c>
      <c r="BB617" t="s">
        <v>219</v>
      </c>
      <c r="BC617" t="s">
        <v>234</v>
      </c>
      <c r="BD617" s="12" t="s">
        <v>1297</v>
      </c>
      <c r="BE617" t="s">
        <v>267</v>
      </c>
      <c r="BF617" t="s">
        <v>1297</v>
      </c>
      <c r="BG617" t="s">
        <v>1297</v>
      </c>
      <c r="BH617" t="s">
        <v>344</v>
      </c>
      <c r="BI617" t="s">
        <v>345</v>
      </c>
      <c r="BJ617" t="s">
        <v>302</v>
      </c>
      <c r="BK617" t="s">
        <v>1297</v>
      </c>
      <c r="BL617" t="s">
        <v>229</v>
      </c>
      <c r="BM617" t="s">
        <v>219</v>
      </c>
      <c r="BN617" t="s">
        <v>347</v>
      </c>
      <c r="BO617" t="s">
        <v>219</v>
      </c>
      <c r="BP617" t="s">
        <v>219</v>
      </c>
      <c r="BQ617" t="s">
        <v>1297</v>
      </c>
      <c r="BR617" t="s">
        <v>253</v>
      </c>
      <c r="BS617" t="s">
        <v>1703</v>
      </c>
      <c r="BT617" t="s">
        <v>1703</v>
      </c>
      <c r="BU617" t="s">
        <v>219</v>
      </c>
      <c r="BV617" t="s">
        <v>241</v>
      </c>
      <c r="BW617" t="s">
        <v>220</v>
      </c>
      <c r="BX617" t="s">
        <v>219</v>
      </c>
      <c r="BY617">
        <v>800439367940</v>
      </c>
      <c r="BZ617" t="s">
        <v>242</v>
      </c>
      <c r="CA617" t="s">
        <v>1703</v>
      </c>
      <c r="CB617" s="14">
        <v>45180.248749687496</v>
      </c>
      <c r="CC617" t="s">
        <v>1703</v>
      </c>
      <c r="CD617" t="s">
        <v>1703</v>
      </c>
      <c r="CE617">
        <f>IFERROR(VLOOKUP(Table2[[#This Row],[Overall Rep Satisfaction]],$CS$2:$CV$21,2,FALSE),"")</f>
        <v>0</v>
      </c>
      <c r="CF617">
        <f>IFERROR(VLOOKUP(Table2[[#This Row],[Overall Rep Satisfaction]],$CS$2:$CV$21,3,FALSE),"")</f>
        <v>0</v>
      </c>
      <c r="CG617">
        <f>IFERROR(VLOOKUP(Table2[[#This Row],[Overall Rep Satisfaction]],$CS$2:$CV$21,4,FALSE),"")</f>
        <v>1</v>
      </c>
      <c r="CH617">
        <f>IFERROR(SUM(Table2[[#This Row],[Promoter]:[Detractor]],),"")</f>
        <v>1</v>
      </c>
      <c r="CI617" t="str">
        <f>TEXT(MONTH(Table2[[#This Row],[Survey Date]]),"##")&amp;" - "&amp;TEXT(Table2[[#This Row],[Survey Date]],"MMMM")</f>
        <v>9 - September</v>
      </c>
      <c r="CJ617" t="str">
        <f>TEXT(Table2[[#This Row],[Survey Date]],"DD-MMMM")</f>
        <v>09-September</v>
      </c>
      <c r="CK617" t="str">
        <f>"WK "&amp;WEEKNUM(Table2[[#This Row],[Survey Date]],1)</f>
        <v>WK 36</v>
      </c>
      <c r="CL617" t="str">
        <f>VLOOKUP(Table2[[#This Row],[ATTUID]],Roster!C:F,4,FALSE)</f>
        <v>Super 3</v>
      </c>
      <c r="CM617" t="str">
        <f>VLOOKUP(Table2[[#This Row],[ATTUID]],Roster!C:J,8,FALSE)</f>
        <v>agent 132</v>
      </c>
      <c r="CN617" t="str">
        <f>VLOOKUP(Table2[[#This Row],[ATTUID]],Roster!C:X,22,FALSE)</f>
        <v>Wave 31</v>
      </c>
      <c r="CO617">
        <f>IF(Table2[[#This Row],[Request Resolved]]="Yes",1,0)</f>
        <v>0</v>
      </c>
      <c r="CP617">
        <f>IF(Table2[[#This Row],[Request Resolved]]="No",1,0)</f>
        <v>1</v>
      </c>
    </row>
    <row r="618" spans="1:94" x14ac:dyDescent="0.25">
      <c r="A618" s="35">
        <v>349206</v>
      </c>
      <c r="B618" s="12" t="s">
        <v>1297</v>
      </c>
      <c r="C618" s="12" t="s">
        <v>1297</v>
      </c>
      <c r="D618" s="12" t="s">
        <v>1297</v>
      </c>
      <c r="E618" t="s">
        <v>1263</v>
      </c>
      <c r="F618" t="s">
        <v>1434</v>
      </c>
      <c r="G618" s="35">
        <v>814636</v>
      </c>
      <c r="H618" t="s">
        <v>219</v>
      </c>
      <c r="I618" s="35">
        <v>740383</v>
      </c>
      <c r="J618" t="s">
        <v>219</v>
      </c>
      <c r="K618" s="14">
        <v>45178.627083333296</v>
      </c>
      <c r="L618" s="14">
        <v>45177.773611111101</v>
      </c>
      <c r="M618" s="15" t="s">
        <v>220</v>
      </c>
      <c r="N618" s="15" t="s">
        <v>229</v>
      </c>
      <c r="O618" s="15" t="s">
        <v>220</v>
      </c>
      <c r="P618" s="15" t="s">
        <v>334</v>
      </c>
      <c r="Q618" s="15" t="s">
        <v>1054</v>
      </c>
      <c r="R618" s="15" t="s">
        <v>219</v>
      </c>
      <c r="S618" s="15" t="s">
        <v>244</v>
      </c>
      <c r="T618" s="15" t="s">
        <v>316</v>
      </c>
      <c r="U618" s="15" t="s">
        <v>219</v>
      </c>
      <c r="V618" t="s">
        <v>309</v>
      </c>
      <c r="W618" t="s">
        <v>246</v>
      </c>
      <c r="X618" t="s">
        <v>309</v>
      </c>
      <c r="Y618" t="s">
        <v>246</v>
      </c>
      <c r="Z618" t="s">
        <v>317</v>
      </c>
      <c r="AA618" t="s">
        <v>219</v>
      </c>
      <c r="AB618" t="s">
        <v>317</v>
      </c>
      <c r="AC618" t="s">
        <v>219</v>
      </c>
      <c r="AD618" s="12" t="s">
        <v>1297</v>
      </c>
      <c r="AE618" t="s">
        <v>227</v>
      </c>
      <c r="AF618" s="12" t="s">
        <v>1297</v>
      </c>
      <c r="AG618" t="s">
        <v>1703</v>
      </c>
      <c r="AH618" t="s">
        <v>228</v>
      </c>
      <c r="AI618" s="12" t="s">
        <v>1297</v>
      </c>
      <c r="AJ618" s="12" t="s">
        <v>1297</v>
      </c>
      <c r="AK618" s="12" t="s">
        <v>1297</v>
      </c>
      <c r="AL618" s="12" t="s">
        <v>1297</v>
      </c>
      <c r="AM618" s="12" t="s">
        <v>1297</v>
      </c>
      <c r="AN618" t="s">
        <v>219</v>
      </c>
      <c r="AO618" t="s">
        <v>219</v>
      </c>
      <c r="AP618" t="s">
        <v>229</v>
      </c>
      <c r="AQ618" t="s">
        <v>230</v>
      </c>
      <c r="AR618" t="s">
        <v>231</v>
      </c>
      <c r="AS618" t="s">
        <v>403</v>
      </c>
      <c r="AT618" t="s">
        <v>220</v>
      </c>
      <c r="AU618" t="s">
        <v>233</v>
      </c>
      <c r="AV618" t="s">
        <v>2300</v>
      </c>
      <c r="AW618" t="s">
        <v>219</v>
      </c>
      <c r="AX618" t="s">
        <v>1703</v>
      </c>
      <c r="AY618" t="s">
        <v>219</v>
      </c>
      <c r="AZ618" t="s">
        <v>219</v>
      </c>
      <c r="BA618" t="s">
        <v>219</v>
      </c>
      <c r="BB618" t="s">
        <v>219</v>
      </c>
      <c r="BC618" t="s">
        <v>234</v>
      </c>
      <c r="BD618" s="12" t="s">
        <v>1297</v>
      </c>
      <c r="BE618" t="s">
        <v>267</v>
      </c>
      <c r="BF618" t="s">
        <v>1297</v>
      </c>
      <c r="BG618" t="s">
        <v>1297</v>
      </c>
      <c r="BH618" t="s">
        <v>486</v>
      </c>
      <c r="BI618" t="s">
        <v>487</v>
      </c>
      <c r="BJ618" t="s">
        <v>404</v>
      </c>
      <c r="BK618" t="s">
        <v>1297</v>
      </c>
      <c r="BL618" t="s">
        <v>229</v>
      </c>
      <c r="BM618" t="s">
        <v>219</v>
      </c>
      <c r="BN618" t="s">
        <v>490</v>
      </c>
      <c r="BO618" t="s">
        <v>219</v>
      </c>
      <c r="BP618" t="s">
        <v>219</v>
      </c>
      <c r="BQ618" t="s">
        <v>1297</v>
      </c>
      <c r="BR618" t="s">
        <v>253</v>
      </c>
      <c r="BS618" t="s">
        <v>1703</v>
      </c>
      <c r="BT618" t="s">
        <v>1703</v>
      </c>
      <c r="BU618" t="s">
        <v>219</v>
      </c>
      <c r="BV618" t="s">
        <v>241</v>
      </c>
      <c r="BW618" t="s">
        <v>220</v>
      </c>
      <c r="BX618" t="s">
        <v>219</v>
      </c>
      <c r="BY618">
        <v>800281974116</v>
      </c>
      <c r="BZ618" t="s">
        <v>242</v>
      </c>
      <c r="CA618" t="s">
        <v>1703</v>
      </c>
      <c r="CB618" s="14">
        <v>45179.246162766198</v>
      </c>
      <c r="CC618" t="s">
        <v>1703</v>
      </c>
      <c r="CD618" t="s">
        <v>1703</v>
      </c>
      <c r="CE618">
        <f>IFERROR(VLOOKUP(Table2[[#This Row],[Overall Rep Satisfaction]],$CS$2:$CV$21,2,FALSE),"")</f>
        <v>0</v>
      </c>
      <c r="CF618">
        <f>IFERROR(VLOOKUP(Table2[[#This Row],[Overall Rep Satisfaction]],$CS$2:$CV$21,3,FALSE),"")</f>
        <v>0</v>
      </c>
      <c r="CG618">
        <f>IFERROR(VLOOKUP(Table2[[#This Row],[Overall Rep Satisfaction]],$CS$2:$CV$21,4,FALSE),"")</f>
        <v>1</v>
      </c>
      <c r="CH618">
        <f>IFERROR(SUM(Table2[[#This Row],[Promoter]:[Detractor]],),"")</f>
        <v>1</v>
      </c>
      <c r="CI618" t="str">
        <f>TEXT(MONTH(Table2[[#This Row],[Survey Date]]),"##")&amp;" - "&amp;TEXT(Table2[[#This Row],[Survey Date]],"MMMM")</f>
        <v>9 - September</v>
      </c>
      <c r="CJ618" t="str">
        <f>TEXT(Table2[[#This Row],[Survey Date]],"DD-MMMM")</f>
        <v>09-September</v>
      </c>
      <c r="CK618" t="str">
        <f>"WK "&amp;WEEKNUM(Table2[[#This Row],[Survey Date]],1)</f>
        <v>WK 36</v>
      </c>
      <c r="CL618" t="str">
        <f>VLOOKUP(Table2[[#This Row],[ATTUID]],Roster!C:F,4,FALSE)</f>
        <v>Super 7</v>
      </c>
      <c r="CM618" t="str">
        <f>VLOOKUP(Table2[[#This Row],[ATTUID]],Roster!C:J,8,FALSE)</f>
        <v>agent 137</v>
      </c>
      <c r="CN618" t="str">
        <f>VLOOKUP(Table2[[#This Row],[ATTUID]],Roster!C:X,22,FALSE)</f>
        <v>Wave 31</v>
      </c>
      <c r="CO618">
        <f>IF(Table2[[#This Row],[Request Resolved]]="Yes",1,0)</f>
        <v>0</v>
      </c>
      <c r="CP618">
        <f>IF(Table2[[#This Row],[Request Resolved]]="No",1,0)</f>
        <v>1</v>
      </c>
    </row>
    <row r="619" spans="1:94" x14ac:dyDescent="0.25">
      <c r="A619" s="35">
        <v>342206</v>
      </c>
      <c r="B619" s="12" t="s">
        <v>1297</v>
      </c>
      <c r="C619" s="12" t="s">
        <v>1297</v>
      </c>
      <c r="D619" s="12" t="s">
        <v>1297</v>
      </c>
      <c r="E619" t="s">
        <v>1159</v>
      </c>
      <c r="F619" t="s">
        <v>1324</v>
      </c>
      <c r="G619" s="35">
        <v>24808</v>
      </c>
      <c r="H619" t="s">
        <v>219</v>
      </c>
      <c r="I619" s="35">
        <v>208122</v>
      </c>
      <c r="J619" t="s">
        <v>219</v>
      </c>
      <c r="K619" s="14">
        <v>45178.627777777801</v>
      </c>
      <c r="L619" s="14">
        <v>45176.640972222202</v>
      </c>
      <c r="M619" s="15" t="s">
        <v>220</v>
      </c>
      <c r="N619" s="15" t="s">
        <v>220</v>
      </c>
      <c r="O619" s="15" t="s">
        <v>220</v>
      </c>
      <c r="P619" s="15" t="s">
        <v>392</v>
      </c>
      <c r="Q619" s="15" t="s">
        <v>1055</v>
      </c>
      <c r="R619" s="15" t="s">
        <v>219</v>
      </c>
      <c r="S619" s="15" t="s">
        <v>255</v>
      </c>
      <c r="T619" s="15" t="s">
        <v>221</v>
      </c>
      <c r="U619" s="15" t="s">
        <v>219</v>
      </c>
      <c r="V619" t="s">
        <v>290</v>
      </c>
      <c r="W619" t="s">
        <v>257</v>
      </c>
      <c r="X619" t="s">
        <v>290</v>
      </c>
      <c r="Y619" t="s">
        <v>257</v>
      </c>
      <c r="Z619" t="s">
        <v>226</v>
      </c>
      <c r="AA619" t="s">
        <v>219</v>
      </c>
      <c r="AB619" t="s">
        <v>226</v>
      </c>
      <c r="AC619" t="s">
        <v>219</v>
      </c>
      <c r="AD619" s="12" t="s">
        <v>1297</v>
      </c>
      <c r="AE619" t="s">
        <v>227</v>
      </c>
      <c r="AF619" s="12" t="s">
        <v>1297</v>
      </c>
      <c r="AG619" t="s">
        <v>1703</v>
      </c>
      <c r="AH619" t="s">
        <v>228</v>
      </c>
      <c r="AI619" s="12" t="s">
        <v>1297</v>
      </c>
      <c r="AJ619" s="12" t="s">
        <v>1297</v>
      </c>
      <c r="AK619" s="12" t="s">
        <v>1297</v>
      </c>
      <c r="AL619" s="12" t="s">
        <v>1297</v>
      </c>
      <c r="AM619" s="12" t="s">
        <v>1297</v>
      </c>
      <c r="AN619" t="s">
        <v>219</v>
      </c>
      <c r="AO619" t="s">
        <v>219</v>
      </c>
      <c r="AP619" t="s">
        <v>229</v>
      </c>
      <c r="AQ619" t="s">
        <v>230</v>
      </c>
      <c r="AR619" t="s">
        <v>247</v>
      </c>
      <c r="AS619" t="s">
        <v>719</v>
      </c>
      <c r="AT619" t="s">
        <v>220</v>
      </c>
      <c r="AU619" t="s">
        <v>233</v>
      </c>
      <c r="AV619" t="s">
        <v>2301</v>
      </c>
      <c r="AW619" t="s">
        <v>219</v>
      </c>
      <c r="AX619" t="s">
        <v>1703</v>
      </c>
      <c r="AY619" t="s">
        <v>219</v>
      </c>
      <c r="AZ619" t="s">
        <v>219</v>
      </c>
      <c r="BA619" t="s">
        <v>219</v>
      </c>
      <c r="BB619" t="s">
        <v>219</v>
      </c>
      <c r="BC619" t="s">
        <v>234</v>
      </c>
      <c r="BD619" s="12" t="s">
        <v>1297</v>
      </c>
      <c r="BE619" t="s">
        <v>267</v>
      </c>
      <c r="BF619" t="s">
        <v>1297</v>
      </c>
      <c r="BG619" t="s">
        <v>1297</v>
      </c>
      <c r="BH619" t="s">
        <v>305</v>
      </c>
      <c r="BI619" t="s">
        <v>357</v>
      </c>
      <c r="BJ619" t="s">
        <v>720</v>
      </c>
      <c r="BK619" t="s">
        <v>1297</v>
      </c>
      <c r="BL619" t="s">
        <v>229</v>
      </c>
      <c r="BM619" t="s">
        <v>219</v>
      </c>
      <c r="BN619" t="s">
        <v>360</v>
      </c>
      <c r="BO619" t="s">
        <v>219</v>
      </c>
      <c r="BP619" t="s">
        <v>219</v>
      </c>
      <c r="BQ619" t="s">
        <v>1297</v>
      </c>
      <c r="BR619" t="s">
        <v>240</v>
      </c>
      <c r="BS619" t="s">
        <v>1703</v>
      </c>
      <c r="BT619" t="s">
        <v>1703</v>
      </c>
      <c r="BU619" t="s">
        <v>219</v>
      </c>
      <c r="BV619" t="s">
        <v>241</v>
      </c>
      <c r="BW619" t="s">
        <v>220</v>
      </c>
      <c r="BX619" t="s">
        <v>219</v>
      </c>
      <c r="BY619">
        <v>790735641155</v>
      </c>
      <c r="BZ619" t="s">
        <v>242</v>
      </c>
      <c r="CA619" t="s">
        <v>1703</v>
      </c>
      <c r="CB619" s="14">
        <v>45179.246162766198</v>
      </c>
      <c r="CC619" t="s">
        <v>1703</v>
      </c>
      <c r="CD619" t="s">
        <v>1703</v>
      </c>
      <c r="CE619">
        <f>IFERROR(VLOOKUP(Table2[[#This Row],[Overall Rep Satisfaction]],$CS$2:$CV$21,2,FALSE),"")</f>
        <v>0</v>
      </c>
      <c r="CF619">
        <f>IFERROR(VLOOKUP(Table2[[#This Row],[Overall Rep Satisfaction]],$CS$2:$CV$21,3,FALSE),"")</f>
        <v>1</v>
      </c>
      <c r="CG619">
        <f>IFERROR(VLOOKUP(Table2[[#This Row],[Overall Rep Satisfaction]],$CS$2:$CV$21,4,FALSE),"")</f>
        <v>0</v>
      </c>
      <c r="CH619">
        <f>IFERROR(SUM(Table2[[#This Row],[Promoter]:[Detractor]],),"")</f>
        <v>1</v>
      </c>
      <c r="CI619" t="str">
        <f>TEXT(MONTH(Table2[[#This Row],[Survey Date]]),"##")&amp;" - "&amp;TEXT(Table2[[#This Row],[Survey Date]],"MMMM")</f>
        <v>9 - September</v>
      </c>
      <c r="CJ619" t="str">
        <f>TEXT(Table2[[#This Row],[Survey Date]],"DD-MMMM")</f>
        <v>09-September</v>
      </c>
      <c r="CK619" t="str">
        <f>"WK "&amp;WEEKNUM(Table2[[#This Row],[Survey Date]],1)</f>
        <v>WK 36</v>
      </c>
      <c r="CL619" t="str">
        <f>VLOOKUP(Table2[[#This Row],[ATTUID]],Roster!C:F,4,FALSE)</f>
        <v>Super 9</v>
      </c>
      <c r="CM619" t="str">
        <f>VLOOKUP(Table2[[#This Row],[ATTUID]],Roster!C:J,8,FALSE)</f>
        <v>agent 27</v>
      </c>
      <c r="CN619" t="str">
        <f>VLOOKUP(Table2[[#This Row],[ATTUID]],Roster!C:X,22,FALSE)</f>
        <v>Wave 17</v>
      </c>
      <c r="CO619">
        <f>IF(Table2[[#This Row],[Request Resolved]]="Yes",1,0)</f>
        <v>1</v>
      </c>
      <c r="CP619">
        <f>IF(Table2[[#This Row],[Request Resolved]]="No",1,0)</f>
        <v>0</v>
      </c>
    </row>
    <row r="620" spans="1:94" x14ac:dyDescent="0.25">
      <c r="A620" s="35">
        <v>1206</v>
      </c>
      <c r="B620" s="12" t="s">
        <v>1297</v>
      </c>
      <c r="C620" s="12" t="s">
        <v>1297</v>
      </c>
      <c r="D620" s="12" t="s">
        <v>1297</v>
      </c>
      <c r="E620" t="s">
        <v>1267</v>
      </c>
      <c r="F620" t="s">
        <v>1439</v>
      </c>
      <c r="G620" s="35">
        <v>846425</v>
      </c>
      <c r="H620" t="s">
        <v>219</v>
      </c>
      <c r="I620" s="35">
        <v>857298</v>
      </c>
      <c r="J620" t="s">
        <v>219</v>
      </c>
      <c r="K620" s="14">
        <v>45178.6340277778</v>
      </c>
      <c r="L620" s="14">
        <v>45177.723611111098</v>
      </c>
      <c r="M620" s="15" t="s">
        <v>220</v>
      </c>
      <c r="N620" s="15" t="s">
        <v>220</v>
      </c>
      <c r="O620" s="15" t="s">
        <v>220</v>
      </c>
      <c r="P620" s="15" t="s">
        <v>221</v>
      </c>
      <c r="Q620" s="15" t="s">
        <v>219</v>
      </c>
      <c r="R620" s="15" t="s">
        <v>219</v>
      </c>
      <c r="S620" s="15" t="s">
        <v>334</v>
      </c>
      <c r="T620" s="15" t="s">
        <v>221</v>
      </c>
      <c r="U620" s="15" t="s">
        <v>219</v>
      </c>
      <c r="V620" t="s">
        <v>224</v>
      </c>
      <c r="W620" t="s">
        <v>309</v>
      </c>
      <c r="X620" t="s">
        <v>224</v>
      </c>
      <c r="Y620" t="s">
        <v>309</v>
      </c>
      <c r="Z620" t="s">
        <v>226</v>
      </c>
      <c r="AA620" t="s">
        <v>219</v>
      </c>
      <c r="AB620" t="s">
        <v>226</v>
      </c>
      <c r="AC620" t="s">
        <v>219</v>
      </c>
      <c r="AD620" s="12" t="s">
        <v>1297</v>
      </c>
      <c r="AE620" t="s">
        <v>227</v>
      </c>
      <c r="AF620" s="12" t="s">
        <v>1297</v>
      </c>
      <c r="AG620" t="s">
        <v>1703</v>
      </c>
      <c r="AH620" t="s">
        <v>228</v>
      </c>
      <c r="AI620" s="12" t="s">
        <v>1297</v>
      </c>
      <c r="AJ620" s="12" t="s">
        <v>1297</v>
      </c>
      <c r="AK620" s="12" t="s">
        <v>1297</v>
      </c>
      <c r="AL620" s="12" t="s">
        <v>1297</v>
      </c>
      <c r="AM620" s="12" t="s">
        <v>1297</v>
      </c>
      <c r="AN620" t="s">
        <v>219</v>
      </c>
      <c r="AO620" t="s">
        <v>219</v>
      </c>
      <c r="AP620" t="s">
        <v>229</v>
      </c>
      <c r="AQ620" t="s">
        <v>230</v>
      </c>
      <c r="AR620" t="s">
        <v>247</v>
      </c>
      <c r="AS620" t="s">
        <v>445</v>
      </c>
      <c r="AT620" t="s">
        <v>220</v>
      </c>
      <c r="AU620" t="s">
        <v>233</v>
      </c>
      <c r="AV620" t="s">
        <v>2120</v>
      </c>
      <c r="AW620" t="s">
        <v>219</v>
      </c>
      <c r="AX620" t="s">
        <v>1703</v>
      </c>
      <c r="AY620" t="s">
        <v>219</v>
      </c>
      <c r="AZ620" t="s">
        <v>219</v>
      </c>
      <c r="BA620" t="s">
        <v>219</v>
      </c>
      <c r="BB620" t="s">
        <v>219</v>
      </c>
      <c r="BC620" t="s">
        <v>234</v>
      </c>
      <c r="BD620" s="12" t="s">
        <v>1297</v>
      </c>
      <c r="BE620" t="s">
        <v>267</v>
      </c>
      <c r="BF620" t="s">
        <v>1297</v>
      </c>
      <c r="BG620" t="s">
        <v>1297</v>
      </c>
      <c r="BH620" t="s">
        <v>305</v>
      </c>
      <c r="BI620" t="s">
        <v>357</v>
      </c>
      <c r="BJ620" t="s">
        <v>446</v>
      </c>
      <c r="BK620" t="s">
        <v>1297</v>
      </c>
      <c r="BL620" t="s">
        <v>229</v>
      </c>
      <c r="BM620" t="s">
        <v>219</v>
      </c>
      <c r="BN620" t="s">
        <v>360</v>
      </c>
      <c r="BO620" t="s">
        <v>219</v>
      </c>
      <c r="BP620" t="s">
        <v>219</v>
      </c>
      <c r="BQ620" t="s">
        <v>1297</v>
      </c>
      <c r="BR620" t="s">
        <v>253</v>
      </c>
      <c r="BS620" t="s">
        <v>1703</v>
      </c>
      <c r="BT620" t="s">
        <v>1703</v>
      </c>
      <c r="BU620" t="s">
        <v>219</v>
      </c>
      <c r="BV620" t="s">
        <v>241</v>
      </c>
      <c r="BW620" t="s">
        <v>220</v>
      </c>
      <c r="BX620" t="s">
        <v>219</v>
      </c>
      <c r="BY620">
        <v>800591077617</v>
      </c>
      <c r="BZ620" t="s">
        <v>242</v>
      </c>
      <c r="CA620" t="s">
        <v>1703</v>
      </c>
      <c r="CB620" s="14">
        <v>45180.248749687496</v>
      </c>
      <c r="CC620" t="s">
        <v>1703</v>
      </c>
      <c r="CD620" t="s">
        <v>1703</v>
      </c>
      <c r="CE620">
        <f>IFERROR(VLOOKUP(Table2[[#This Row],[Overall Rep Satisfaction]],$CS$2:$CV$21,2,FALSE),"")</f>
        <v>0</v>
      </c>
      <c r="CF620">
        <f>IFERROR(VLOOKUP(Table2[[#This Row],[Overall Rep Satisfaction]],$CS$2:$CV$21,3,FALSE),"")</f>
        <v>1</v>
      </c>
      <c r="CG620">
        <f>IFERROR(VLOOKUP(Table2[[#This Row],[Overall Rep Satisfaction]],$CS$2:$CV$21,4,FALSE),"")</f>
        <v>0</v>
      </c>
      <c r="CH620">
        <f>IFERROR(SUM(Table2[[#This Row],[Promoter]:[Detractor]],),"")</f>
        <v>1</v>
      </c>
      <c r="CI620" t="str">
        <f>TEXT(MONTH(Table2[[#This Row],[Survey Date]]),"##")&amp;" - "&amp;TEXT(Table2[[#This Row],[Survey Date]],"MMMM")</f>
        <v>9 - September</v>
      </c>
      <c r="CJ620" t="str">
        <f>TEXT(Table2[[#This Row],[Survey Date]],"DD-MMMM")</f>
        <v>09-September</v>
      </c>
      <c r="CK620" t="str">
        <f>"WK "&amp;WEEKNUM(Table2[[#This Row],[Survey Date]],1)</f>
        <v>WK 36</v>
      </c>
      <c r="CL620" t="str">
        <f>VLOOKUP(Table2[[#This Row],[ATTUID]],Roster!C:F,4,FALSE)</f>
        <v>Super 7</v>
      </c>
      <c r="CM620" t="str">
        <f>VLOOKUP(Table2[[#This Row],[ATTUID]],Roster!C:J,8,FALSE)</f>
        <v>agent 142</v>
      </c>
      <c r="CN620" t="str">
        <f>VLOOKUP(Table2[[#This Row],[ATTUID]],Roster!C:X,22,FALSE)</f>
        <v>Wave 31</v>
      </c>
      <c r="CO620">
        <f>IF(Table2[[#This Row],[Request Resolved]]="Yes",1,0)</f>
        <v>1</v>
      </c>
      <c r="CP620">
        <f>IF(Table2[[#This Row],[Request Resolved]]="No",1,0)</f>
        <v>0</v>
      </c>
    </row>
    <row r="621" spans="1:94" ht="30" x14ac:dyDescent="0.25">
      <c r="A621" s="35">
        <v>416206</v>
      </c>
      <c r="B621" s="12" t="s">
        <v>1297</v>
      </c>
      <c r="C621" s="12" t="s">
        <v>1297</v>
      </c>
      <c r="D621" s="12" t="s">
        <v>1297</v>
      </c>
      <c r="E621" t="s">
        <v>1247</v>
      </c>
      <c r="F621" t="s">
        <v>1416</v>
      </c>
      <c r="G621" s="35">
        <v>760907</v>
      </c>
      <c r="H621" t="s">
        <v>219</v>
      </c>
      <c r="I621" s="35">
        <v>288298</v>
      </c>
      <c r="J621" t="s">
        <v>219</v>
      </c>
      <c r="K621" s="14">
        <v>45178.634722222203</v>
      </c>
      <c r="L621" s="14">
        <v>45177.53125</v>
      </c>
      <c r="M621" s="15" t="s">
        <v>220</v>
      </c>
      <c r="N621" s="15" t="s">
        <v>220</v>
      </c>
      <c r="O621" s="15" t="s">
        <v>220</v>
      </c>
      <c r="P621" s="15" t="s">
        <v>334</v>
      </c>
      <c r="Q621" s="15" t="s">
        <v>1056</v>
      </c>
      <c r="R621" s="15" t="s">
        <v>219</v>
      </c>
      <c r="S621" s="15" t="s">
        <v>469</v>
      </c>
      <c r="T621" s="15" t="s">
        <v>221</v>
      </c>
      <c r="U621" s="15" t="s">
        <v>219</v>
      </c>
      <c r="V621" t="s">
        <v>309</v>
      </c>
      <c r="W621" t="s">
        <v>297</v>
      </c>
      <c r="X621" t="s">
        <v>309</v>
      </c>
      <c r="Y621" t="s">
        <v>297</v>
      </c>
      <c r="Z621" t="s">
        <v>226</v>
      </c>
      <c r="AA621" t="s">
        <v>219</v>
      </c>
      <c r="AB621" t="s">
        <v>226</v>
      </c>
      <c r="AC621" t="s">
        <v>219</v>
      </c>
      <c r="AD621" s="12" t="s">
        <v>1297</v>
      </c>
      <c r="AE621" t="s">
        <v>227</v>
      </c>
      <c r="AF621" s="12" t="s">
        <v>1297</v>
      </c>
      <c r="AG621" t="s">
        <v>1703</v>
      </c>
      <c r="AH621" t="s">
        <v>228</v>
      </c>
      <c r="AI621" s="12" t="s">
        <v>1297</v>
      </c>
      <c r="AJ621" s="12" t="s">
        <v>1297</v>
      </c>
      <c r="AK621" s="12" t="s">
        <v>1297</v>
      </c>
      <c r="AL621" s="12" t="s">
        <v>1297</v>
      </c>
      <c r="AM621" s="12" t="s">
        <v>1297</v>
      </c>
      <c r="AN621" t="s">
        <v>219</v>
      </c>
      <c r="AO621" t="s">
        <v>219</v>
      </c>
      <c r="AP621" t="s">
        <v>229</v>
      </c>
      <c r="AQ621" t="s">
        <v>230</v>
      </c>
      <c r="AR621" t="s">
        <v>247</v>
      </c>
      <c r="AS621" t="s">
        <v>582</v>
      </c>
      <c r="AT621" t="s">
        <v>220</v>
      </c>
      <c r="AU621" t="s">
        <v>233</v>
      </c>
      <c r="AV621" t="s">
        <v>2302</v>
      </c>
      <c r="AW621" t="s">
        <v>2368</v>
      </c>
      <c r="AX621" t="s">
        <v>1703</v>
      </c>
      <c r="AY621" t="s">
        <v>219</v>
      </c>
      <c r="AZ621" t="s">
        <v>219</v>
      </c>
      <c r="BA621" t="s">
        <v>219</v>
      </c>
      <c r="BB621" t="s">
        <v>219</v>
      </c>
      <c r="BC621" t="s">
        <v>234</v>
      </c>
      <c r="BD621" s="12" t="s">
        <v>1297</v>
      </c>
      <c r="BE621" t="s">
        <v>259</v>
      </c>
      <c r="BF621" t="s">
        <v>1297</v>
      </c>
      <c r="BG621" t="s">
        <v>1297</v>
      </c>
      <c r="BH621" t="s">
        <v>305</v>
      </c>
      <c r="BI621" t="s">
        <v>318</v>
      </c>
      <c r="BJ621" t="s">
        <v>446</v>
      </c>
      <c r="BK621" t="s">
        <v>1297</v>
      </c>
      <c r="BL621" t="s">
        <v>229</v>
      </c>
      <c r="BM621" t="s">
        <v>219</v>
      </c>
      <c r="BN621" t="s">
        <v>871</v>
      </c>
      <c r="BO621" t="s">
        <v>219</v>
      </c>
      <c r="BP621" t="s">
        <v>219</v>
      </c>
      <c r="BQ621" t="s">
        <v>1297</v>
      </c>
      <c r="BR621" t="s">
        <v>296</v>
      </c>
      <c r="BS621" t="s">
        <v>1703</v>
      </c>
      <c r="BT621" t="s">
        <v>1703</v>
      </c>
      <c r="BU621" t="s">
        <v>219</v>
      </c>
      <c r="BV621" t="s">
        <v>241</v>
      </c>
      <c r="BW621" t="s">
        <v>220</v>
      </c>
      <c r="BX621" t="s">
        <v>219</v>
      </c>
      <c r="BY621">
        <v>790218731906</v>
      </c>
      <c r="BZ621" t="s">
        <v>242</v>
      </c>
      <c r="CA621" t="s">
        <v>1703</v>
      </c>
      <c r="CB621" s="14">
        <v>45179.246162766198</v>
      </c>
      <c r="CC621" t="s">
        <v>1703</v>
      </c>
      <c r="CD621" t="s">
        <v>1703</v>
      </c>
      <c r="CE621">
        <f>IFERROR(VLOOKUP(Table2[[#This Row],[Overall Rep Satisfaction]],$CS$2:$CV$21,2,FALSE),"")</f>
        <v>0</v>
      </c>
      <c r="CF621">
        <f>IFERROR(VLOOKUP(Table2[[#This Row],[Overall Rep Satisfaction]],$CS$2:$CV$21,3,FALSE),"")</f>
        <v>0</v>
      </c>
      <c r="CG621">
        <f>IFERROR(VLOOKUP(Table2[[#This Row],[Overall Rep Satisfaction]],$CS$2:$CV$21,4,FALSE),"")</f>
        <v>1</v>
      </c>
      <c r="CH621">
        <f>IFERROR(SUM(Table2[[#This Row],[Promoter]:[Detractor]],),"")</f>
        <v>1</v>
      </c>
      <c r="CI621" t="str">
        <f>TEXT(MONTH(Table2[[#This Row],[Survey Date]]),"##")&amp;" - "&amp;TEXT(Table2[[#This Row],[Survey Date]],"MMMM")</f>
        <v>9 - September</v>
      </c>
      <c r="CJ621" t="str">
        <f>TEXT(Table2[[#This Row],[Survey Date]],"DD-MMMM")</f>
        <v>09-September</v>
      </c>
      <c r="CK621" t="str">
        <f>"WK "&amp;WEEKNUM(Table2[[#This Row],[Survey Date]],1)</f>
        <v>WK 36</v>
      </c>
      <c r="CL621" t="str">
        <f>VLOOKUP(Table2[[#This Row],[ATTUID]],Roster!C:F,4,FALSE)</f>
        <v>Super 12</v>
      </c>
      <c r="CM621" t="str">
        <f>VLOOKUP(Table2[[#This Row],[ATTUID]],Roster!C:J,8,FALSE)</f>
        <v>agent 119</v>
      </c>
      <c r="CN621" t="str">
        <f>VLOOKUP(Table2[[#This Row],[ATTUID]],Roster!C:X,22,FALSE)</f>
        <v>Wave 30</v>
      </c>
      <c r="CO621">
        <f>IF(Table2[[#This Row],[Request Resolved]]="Yes",1,0)</f>
        <v>1</v>
      </c>
      <c r="CP621">
        <f>IF(Table2[[#This Row],[Request Resolved]]="No",1,0)</f>
        <v>0</v>
      </c>
    </row>
    <row r="622" spans="1:94" x14ac:dyDescent="0.25">
      <c r="A622" s="35">
        <v>352206</v>
      </c>
      <c r="B622" s="12" t="s">
        <v>1297</v>
      </c>
      <c r="C622" s="12" t="s">
        <v>1297</v>
      </c>
      <c r="D622" s="12" t="s">
        <v>1297</v>
      </c>
      <c r="E622" t="s">
        <v>1258</v>
      </c>
      <c r="F622" t="s">
        <v>1429</v>
      </c>
      <c r="G622" s="35">
        <v>873920</v>
      </c>
      <c r="H622" t="s">
        <v>219</v>
      </c>
      <c r="I622" s="35">
        <v>437188</v>
      </c>
      <c r="J622" t="s">
        <v>219</v>
      </c>
      <c r="K622" s="14">
        <v>45178.642361111102</v>
      </c>
      <c r="L622" s="14">
        <v>45177.676388888904</v>
      </c>
      <c r="M622" s="15" t="s">
        <v>220</v>
      </c>
      <c r="N622" s="15" t="s">
        <v>220</v>
      </c>
      <c r="O622" s="15" t="s">
        <v>220</v>
      </c>
      <c r="P622" s="15" t="s">
        <v>334</v>
      </c>
      <c r="Q622" s="15" t="s">
        <v>1057</v>
      </c>
      <c r="R622" s="15" t="s">
        <v>219</v>
      </c>
      <c r="S622" s="15" t="s">
        <v>291</v>
      </c>
      <c r="T622" s="15" t="s">
        <v>221</v>
      </c>
      <c r="U622" s="15" t="s">
        <v>219</v>
      </c>
      <c r="V622" t="s">
        <v>309</v>
      </c>
      <c r="W622" t="s">
        <v>293</v>
      </c>
      <c r="X622" t="s">
        <v>309</v>
      </c>
      <c r="Y622" t="s">
        <v>293</v>
      </c>
      <c r="Z622" t="s">
        <v>226</v>
      </c>
      <c r="AA622" t="s">
        <v>219</v>
      </c>
      <c r="AB622" t="s">
        <v>226</v>
      </c>
      <c r="AC622" t="s">
        <v>219</v>
      </c>
      <c r="AD622" s="12" t="s">
        <v>1297</v>
      </c>
      <c r="AE622" t="s">
        <v>227</v>
      </c>
      <c r="AF622" s="12" t="s">
        <v>1297</v>
      </c>
      <c r="AG622" t="s">
        <v>1703</v>
      </c>
      <c r="AH622" t="s">
        <v>228</v>
      </c>
      <c r="AI622" s="12" t="s">
        <v>1297</v>
      </c>
      <c r="AJ622" s="12" t="s">
        <v>1297</v>
      </c>
      <c r="AK622" s="12" t="s">
        <v>1297</v>
      </c>
      <c r="AL622" s="12" t="s">
        <v>1297</v>
      </c>
      <c r="AM622" s="12" t="s">
        <v>1297</v>
      </c>
      <c r="AN622" t="s">
        <v>219</v>
      </c>
      <c r="AO622" t="s">
        <v>219</v>
      </c>
      <c r="AP622" t="s">
        <v>229</v>
      </c>
      <c r="AQ622" t="s">
        <v>230</v>
      </c>
      <c r="AR622" t="s">
        <v>281</v>
      </c>
      <c r="AS622" t="s">
        <v>538</v>
      </c>
      <c r="AT622" t="s">
        <v>220</v>
      </c>
      <c r="AU622" t="s">
        <v>233</v>
      </c>
      <c r="AV622" t="s">
        <v>2303</v>
      </c>
      <c r="AW622" t="s">
        <v>219</v>
      </c>
      <c r="AX622" t="s">
        <v>1703</v>
      </c>
      <c r="AY622" t="s">
        <v>219</v>
      </c>
      <c r="AZ622" t="s">
        <v>219</v>
      </c>
      <c r="BA622" t="s">
        <v>219</v>
      </c>
      <c r="BB622" t="s">
        <v>219</v>
      </c>
      <c r="BC622" t="s">
        <v>234</v>
      </c>
      <c r="BD622" s="12" t="s">
        <v>1297</v>
      </c>
      <c r="BE622" t="s">
        <v>476</v>
      </c>
      <c r="BF622" t="s">
        <v>1297</v>
      </c>
      <c r="BG622" t="s">
        <v>1297</v>
      </c>
      <c r="BH622" t="s">
        <v>344</v>
      </c>
      <c r="BI622" t="s">
        <v>345</v>
      </c>
      <c r="BJ622" t="s">
        <v>302</v>
      </c>
      <c r="BK622" t="s">
        <v>1297</v>
      </c>
      <c r="BL622" t="s">
        <v>229</v>
      </c>
      <c r="BM622" t="s">
        <v>219</v>
      </c>
      <c r="BN622" t="s">
        <v>347</v>
      </c>
      <c r="BO622" t="s">
        <v>219</v>
      </c>
      <c r="BP622" t="s">
        <v>219</v>
      </c>
      <c r="BQ622" t="s">
        <v>1297</v>
      </c>
      <c r="BR622" t="s">
        <v>253</v>
      </c>
      <c r="BS622" t="s">
        <v>1703</v>
      </c>
      <c r="BT622" t="s">
        <v>1703</v>
      </c>
      <c r="BU622" t="s">
        <v>219</v>
      </c>
      <c r="BV622" t="s">
        <v>241</v>
      </c>
      <c r="BW622" t="s">
        <v>220</v>
      </c>
      <c r="BX622" t="s">
        <v>219</v>
      </c>
      <c r="BY622">
        <v>801178790037</v>
      </c>
      <c r="BZ622" t="s">
        <v>242</v>
      </c>
      <c r="CA622" t="s">
        <v>1703</v>
      </c>
      <c r="CB622" s="14">
        <v>45179.246162766198</v>
      </c>
      <c r="CC622" t="s">
        <v>1703</v>
      </c>
      <c r="CD622" t="s">
        <v>1703</v>
      </c>
      <c r="CE622">
        <f>IFERROR(VLOOKUP(Table2[[#This Row],[Overall Rep Satisfaction]],$CS$2:$CV$21,2,FALSE),"")</f>
        <v>1</v>
      </c>
      <c r="CF622">
        <f>IFERROR(VLOOKUP(Table2[[#This Row],[Overall Rep Satisfaction]],$CS$2:$CV$21,3,FALSE),"")</f>
        <v>0</v>
      </c>
      <c r="CG622">
        <f>IFERROR(VLOOKUP(Table2[[#This Row],[Overall Rep Satisfaction]],$CS$2:$CV$21,4,FALSE),"")</f>
        <v>0</v>
      </c>
      <c r="CH622">
        <f>IFERROR(SUM(Table2[[#This Row],[Promoter]:[Detractor]],),"")</f>
        <v>1</v>
      </c>
      <c r="CI622" t="str">
        <f>TEXT(MONTH(Table2[[#This Row],[Survey Date]]),"##")&amp;" - "&amp;TEXT(Table2[[#This Row],[Survey Date]],"MMMM")</f>
        <v>9 - September</v>
      </c>
      <c r="CJ622" t="str">
        <f>TEXT(Table2[[#This Row],[Survey Date]],"DD-MMMM")</f>
        <v>09-September</v>
      </c>
      <c r="CK622" t="str">
        <f>"WK "&amp;WEEKNUM(Table2[[#This Row],[Survey Date]],1)</f>
        <v>WK 36</v>
      </c>
      <c r="CL622" t="str">
        <f>VLOOKUP(Table2[[#This Row],[ATTUID]],Roster!C:F,4,FALSE)</f>
        <v>Super 3</v>
      </c>
      <c r="CM622" t="str">
        <f>VLOOKUP(Table2[[#This Row],[ATTUID]],Roster!C:J,8,FALSE)</f>
        <v>agent 132</v>
      </c>
      <c r="CN622" t="str">
        <f>VLOOKUP(Table2[[#This Row],[ATTUID]],Roster!C:X,22,FALSE)</f>
        <v>Wave 31</v>
      </c>
      <c r="CO622">
        <f>IF(Table2[[#This Row],[Request Resolved]]="Yes",1,0)</f>
        <v>1</v>
      </c>
      <c r="CP622">
        <f>IF(Table2[[#This Row],[Request Resolved]]="No",1,0)</f>
        <v>0</v>
      </c>
    </row>
    <row r="623" spans="1:94" x14ac:dyDescent="0.25">
      <c r="A623" s="35">
        <v>2206</v>
      </c>
      <c r="B623" s="12" t="s">
        <v>1297</v>
      </c>
      <c r="C623" s="12" t="s">
        <v>1297</v>
      </c>
      <c r="D623" s="12" t="s">
        <v>1297</v>
      </c>
      <c r="E623" t="s">
        <v>1253</v>
      </c>
      <c r="F623" t="s">
        <v>1423</v>
      </c>
      <c r="G623" s="35">
        <v>331626</v>
      </c>
      <c r="H623" t="s">
        <v>219</v>
      </c>
      <c r="I623" s="35">
        <v>387337</v>
      </c>
      <c r="J623" t="s">
        <v>219</v>
      </c>
      <c r="K623" s="14">
        <v>45178.653472222199</v>
      </c>
      <c r="L623" s="14">
        <v>45177.530555555597</v>
      </c>
      <c r="M623" s="15" t="s">
        <v>220</v>
      </c>
      <c r="N623" s="15" t="s">
        <v>229</v>
      </c>
      <c r="O623" s="15" t="s">
        <v>220</v>
      </c>
      <c r="P623" s="15" t="s">
        <v>221</v>
      </c>
      <c r="Q623" s="15" t="s">
        <v>219</v>
      </c>
      <c r="R623" s="15" t="s">
        <v>229</v>
      </c>
      <c r="S623" s="15" t="s">
        <v>291</v>
      </c>
      <c r="T623" s="15" t="s">
        <v>316</v>
      </c>
      <c r="U623" s="15" t="s">
        <v>219</v>
      </c>
      <c r="V623" t="s">
        <v>224</v>
      </c>
      <c r="W623" t="s">
        <v>293</v>
      </c>
      <c r="X623" t="s">
        <v>224</v>
      </c>
      <c r="Y623" t="s">
        <v>293</v>
      </c>
      <c r="Z623" t="s">
        <v>317</v>
      </c>
      <c r="AA623" t="s">
        <v>219</v>
      </c>
      <c r="AB623" t="s">
        <v>317</v>
      </c>
      <c r="AC623" t="s">
        <v>219</v>
      </c>
      <c r="AD623" s="12" t="s">
        <v>1297</v>
      </c>
      <c r="AE623" t="s">
        <v>227</v>
      </c>
      <c r="AF623" s="12" t="s">
        <v>1297</v>
      </c>
      <c r="AG623" t="s">
        <v>1703</v>
      </c>
      <c r="AH623" t="s">
        <v>228</v>
      </c>
      <c r="AI623" s="12" t="s">
        <v>1297</v>
      </c>
      <c r="AJ623" s="12" t="s">
        <v>1297</v>
      </c>
      <c r="AK623" s="12" t="s">
        <v>1297</v>
      </c>
      <c r="AL623" s="12" t="s">
        <v>1297</v>
      </c>
      <c r="AM623" s="12" t="s">
        <v>1297</v>
      </c>
      <c r="AN623" t="s">
        <v>219</v>
      </c>
      <c r="AO623" t="s">
        <v>219</v>
      </c>
      <c r="AP623" t="s">
        <v>229</v>
      </c>
      <c r="AQ623" t="s">
        <v>1058</v>
      </c>
      <c r="AR623" t="s">
        <v>420</v>
      </c>
      <c r="AS623" t="s">
        <v>421</v>
      </c>
      <c r="AT623" t="s">
        <v>220</v>
      </c>
      <c r="AU623" t="s">
        <v>233</v>
      </c>
      <c r="AV623" t="s">
        <v>2304</v>
      </c>
      <c r="AW623" t="s">
        <v>2368</v>
      </c>
      <c r="AX623" t="s">
        <v>1703</v>
      </c>
      <c r="AY623" t="s">
        <v>219</v>
      </c>
      <c r="AZ623" t="s">
        <v>219</v>
      </c>
      <c r="BA623" t="s">
        <v>219</v>
      </c>
      <c r="BB623" t="s">
        <v>219</v>
      </c>
      <c r="BC623" t="s">
        <v>234</v>
      </c>
      <c r="BD623" s="12" t="s">
        <v>1297</v>
      </c>
      <c r="BE623" t="s">
        <v>267</v>
      </c>
      <c r="BF623" t="s">
        <v>1297</v>
      </c>
      <c r="BG623" t="s">
        <v>1297</v>
      </c>
      <c r="BH623" t="s">
        <v>236</v>
      </c>
      <c r="BI623" t="s">
        <v>250</v>
      </c>
      <c r="BJ623" t="s">
        <v>422</v>
      </c>
      <c r="BK623" t="s">
        <v>1297</v>
      </c>
      <c r="BL623" t="s">
        <v>229</v>
      </c>
      <c r="BM623" t="s">
        <v>219</v>
      </c>
      <c r="BN623" t="s">
        <v>252</v>
      </c>
      <c r="BO623" t="s">
        <v>219</v>
      </c>
      <c r="BP623" t="s">
        <v>219</v>
      </c>
      <c r="BQ623" t="s">
        <v>1297</v>
      </c>
      <c r="BR623" t="s">
        <v>296</v>
      </c>
      <c r="BS623" t="s">
        <v>1703</v>
      </c>
      <c r="BT623" t="s">
        <v>1703</v>
      </c>
      <c r="BU623" t="s">
        <v>219</v>
      </c>
      <c r="BV623" t="s">
        <v>241</v>
      </c>
      <c r="BW623" t="s">
        <v>220</v>
      </c>
      <c r="BX623" t="s">
        <v>219</v>
      </c>
      <c r="BY623">
        <v>790652142768</v>
      </c>
      <c r="BZ623" t="s">
        <v>242</v>
      </c>
      <c r="CA623" t="s">
        <v>1703</v>
      </c>
      <c r="CB623" s="14">
        <v>45180.248749687496</v>
      </c>
      <c r="CC623" t="s">
        <v>1703</v>
      </c>
      <c r="CD623" t="s">
        <v>1703</v>
      </c>
      <c r="CE623">
        <f>IFERROR(VLOOKUP(Table2[[#This Row],[Overall Rep Satisfaction]],$CS$2:$CV$21,2,FALSE),"")</f>
        <v>1</v>
      </c>
      <c r="CF623">
        <f>IFERROR(VLOOKUP(Table2[[#This Row],[Overall Rep Satisfaction]],$CS$2:$CV$21,3,FALSE),"")</f>
        <v>0</v>
      </c>
      <c r="CG623">
        <f>IFERROR(VLOOKUP(Table2[[#This Row],[Overall Rep Satisfaction]],$CS$2:$CV$21,4,FALSE),"")</f>
        <v>0</v>
      </c>
      <c r="CH623">
        <f>IFERROR(SUM(Table2[[#This Row],[Promoter]:[Detractor]],),"")</f>
        <v>1</v>
      </c>
      <c r="CI623" t="str">
        <f>TEXT(MONTH(Table2[[#This Row],[Survey Date]]),"##")&amp;" - "&amp;TEXT(Table2[[#This Row],[Survey Date]],"MMMM")</f>
        <v>9 - September</v>
      </c>
      <c r="CJ623" t="str">
        <f>TEXT(Table2[[#This Row],[Survey Date]],"DD-MMMM")</f>
        <v>09-September</v>
      </c>
      <c r="CK623" t="str">
        <f>"WK "&amp;WEEKNUM(Table2[[#This Row],[Survey Date]],1)</f>
        <v>WK 36</v>
      </c>
      <c r="CL623" t="str">
        <f>VLOOKUP(Table2[[#This Row],[ATTUID]],Roster!C:F,4,FALSE)</f>
        <v>Super 12</v>
      </c>
      <c r="CM623" t="str">
        <f>VLOOKUP(Table2[[#This Row],[ATTUID]],Roster!C:J,8,FALSE)</f>
        <v>agent 126</v>
      </c>
      <c r="CN623" t="str">
        <f>VLOOKUP(Table2[[#This Row],[ATTUID]],Roster!C:X,22,FALSE)</f>
        <v>Wave 30</v>
      </c>
      <c r="CO623">
        <f>IF(Table2[[#This Row],[Request Resolved]]="Yes",1,0)</f>
        <v>0</v>
      </c>
      <c r="CP623">
        <f>IF(Table2[[#This Row],[Request Resolved]]="No",1,0)</f>
        <v>1</v>
      </c>
    </row>
    <row r="624" spans="1:94" x14ac:dyDescent="0.25">
      <c r="A624" s="35">
        <v>374206</v>
      </c>
      <c r="B624" s="12" t="s">
        <v>1297</v>
      </c>
      <c r="C624" s="12" t="s">
        <v>1297</v>
      </c>
      <c r="D624" s="12" t="s">
        <v>1297</v>
      </c>
      <c r="E624" t="s">
        <v>1264</v>
      </c>
      <c r="F624" t="s">
        <v>1435</v>
      </c>
      <c r="G624" s="35">
        <v>175731</v>
      </c>
      <c r="H624" t="s">
        <v>219</v>
      </c>
      <c r="I624" s="35">
        <v>212545</v>
      </c>
      <c r="J624" t="s">
        <v>219</v>
      </c>
      <c r="K624" s="14">
        <v>45178.677083333299</v>
      </c>
      <c r="L624" s="14">
        <v>45177.598611111098</v>
      </c>
      <c r="M624" s="15" t="s">
        <v>220</v>
      </c>
      <c r="N624" s="15" t="s">
        <v>229</v>
      </c>
      <c r="O624" s="15" t="s">
        <v>220</v>
      </c>
      <c r="P624" s="15" t="s">
        <v>469</v>
      </c>
      <c r="Q624" s="15" t="s">
        <v>219</v>
      </c>
      <c r="R624" s="15" t="s">
        <v>219</v>
      </c>
      <c r="S624" s="15" t="s">
        <v>469</v>
      </c>
      <c r="T624" s="15" t="s">
        <v>316</v>
      </c>
      <c r="U624" s="15" t="s">
        <v>219</v>
      </c>
      <c r="V624" t="s">
        <v>297</v>
      </c>
      <c r="W624" t="s">
        <v>297</v>
      </c>
      <c r="X624" t="s">
        <v>297</v>
      </c>
      <c r="Y624" t="s">
        <v>297</v>
      </c>
      <c r="Z624" t="s">
        <v>317</v>
      </c>
      <c r="AA624" t="s">
        <v>219</v>
      </c>
      <c r="AB624" t="s">
        <v>317</v>
      </c>
      <c r="AC624" t="s">
        <v>219</v>
      </c>
      <c r="AD624" s="12" t="s">
        <v>1297</v>
      </c>
      <c r="AE624" t="s">
        <v>227</v>
      </c>
      <c r="AF624" s="12" t="s">
        <v>1297</v>
      </c>
      <c r="AG624" t="s">
        <v>1703</v>
      </c>
      <c r="AH624" t="s">
        <v>228</v>
      </c>
      <c r="AI624" s="12" t="s">
        <v>1297</v>
      </c>
      <c r="AJ624" s="12" t="s">
        <v>1297</v>
      </c>
      <c r="AK624" s="12" t="s">
        <v>1297</v>
      </c>
      <c r="AL624" s="12" t="s">
        <v>1297</v>
      </c>
      <c r="AM624" s="12" t="s">
        <v>1297</v>
      </c>
      <c r="AN624" t="s">
        <v>219</v>
      </c>
      <c r="AO624" t="s">
        <v>219</v>
      </c>
      <c r="AP624" t="s">
        <v>229</v>
      </c>
      <c r="AQ624" t="s">
        <v>230</v>
      </c>
      <c r="AR624" t="s">
        <v>273</v>
      </c>
      <c r="AS624" t="s">
        <v>709</v>
      </c>
      <c r="AT624" t="s">
        <v>229</v>
      </c>
      <c r="AU624" t="s">
        <v>233</v>
      </c>
      <c r="AV624" t="s">
        <v>2305</v>
      </c>
      <c r="AW624" t="s">
        <v>2368</v>
      </c>
      <c r="AX624" t="s">
        <v>1703</v>
      </c>
      <c r="AY624" t="s">
        <v>219</v>
      </c>
      <c r="AZ624" t="s">
        <v>219</v>
      </c>
      <c r="BA624" t="s">
        <v>219</v>
      </c>
      <c r="BB624" t="s">
        <v>219</v>
      </c>
      <c r="BC624" t="s">
        <v>234</v>
      </c>
      <c r="BD624" s="12" t="s">
        <v>1297</v>
      </c>
      <c r="BE624" t="s">
        <v>267</v>
      </c>
      <c r="BF624" t="s">
        <v>1297</v>
      </c>
      <c r="BG624" t="s">
        <v>1297</v>
      </c>
      <c r="BH624" t="s">
        <v>305</v>
      </c>
      <c r="BI624" t="s">
        <v>318</v>
      </c>
      <c r="BJ624" t="s">
        <v>329</v>
      </c>
      <c r="BK624" t="s">
        <v>1297</v>
      </c>
      <c r="BL624" t="s">
        <v>229</v>
      </c>
      <c r="BM624" t="s">
        <v>219</v>
      </c>
      <c r="BN624" t="s">
        <v>598</v>
      </c>
      <c r="BO624" t="s">
        <v>219</v>
      </c>
      <c r="BP624" t="s">
        <v>219</v>
      </c>
      <c r="BQ624" t="s">
        <v>1297</v>
      </c>
      <c r="BR624" t="s">
        <v>253</v>
      </c>
      <c r="BS624" t="s">
        <v>1703</v>
      </c>
      <c r="BT624" t="s">
        <v>1703</v>
      </c>
      <c r="BU624" t="s">
        <v>219</v>
      </c>
      <c r="BV624" t="s">
        <v>241</v>
      </c>
      <c r="BW624" t="s">
        <v>220</v>
      </c>
      <c r="BX624" t="s">
        <v>219</v>
      </c>
      <c r="BY624">
        <v>800111211585</v>
      </c>
      <c r="BZ624" t="s">
        <v>242</v>
      </c>
      <c r="CA624" t="s">
        <v>1703</v>
      </c>
      <c r="CB624" s="14">
        <v>45180.248749687496</v>
      </c>
      <c r="CC624" t="s">
        <v>1703</v>
      </c>
      <c r="CD624" t="s">
        <v>1703</v>
      </c>
      <c r="CE624">
        <f>IFERROR(VLOOKUP(Table2[[#This Row],[Overall Rep Satisfaction]],$CS$2:$CV$21,2,FALSE),"")</f>
        <v>0</v>
      </c>
      <c r="CF624">
        <f>IFERROR(VLOOKUP(Table2[[#This Row],[Overall Rep Satisfaction]],$CS$2:$CV$21,3,FALSE),"")</f>
        <v>0</v>
      </c>
      <c r="CG624">
        <f>IFERROR(VLOOKUP(Table2[[#This Row],[Overall Rep Satisfaction]],$CS$2:$CV$21,4,FALSE),"")</f>
        <v>1</v>
      </c>
      <c r="CH624">
        <f>IFERROR(SUM(Table2[[#This Row],[Promoter]:[Detractor]],),"")</f>
        <v>1</v>
      </c>
      <c r="CI624" t="str">
        <f>TEXT(MONTH(Table2[[#This Row],[Survey Date]]),"##")&amp;" - "&amp;TEXT(Table2[[#This Row],[Survey Date]],"MMMM")</f>
        <v>9 - September</v>
      </c>
      <c r="CJ624" t="str">
        <f>TEXT(Table2[[#This Row],[Survey Date]],"DD-MMMM")</f>
        <v>09-September</v>
      </c>
      <c r="CK624" t="str">
        <f>"WK "&amp;WEEKNUM(Table2[[#This Row],[Survey Date]],1)</f>
        <v>WK 36</v>
      </c>
      <c r="CL624" t="str">
        <f>VLOOKUP(Table2[[#This Row],[ATTUID]],Roster!C:F,4,FALSE)</f>
        <v>Super 9</v>
      </c>
      <c r="CM624" t="str">
        <f>VLOOKUP(Table2[[#This Row],[ATTUID]],Roster!C:J,8,FALSE)</f>
        <v>agent 138</v>
      </c>
      <c r="CN624" t="str">
        <f>VLOOKUP(Table2[[#This Row],[ATTUID]],Roster!C:X,22,FALSE)</f>
        <v>Wave 31</v>
      </c>
      <c r="CO624">
        <f>IF(Table2[[#This Row],[Request Resolved]]="Yes",1,0)</f>
        <v>0</v>
      </c>
      <c r="CP624">
        <f>IF(Table2[[#This Row],[Request Resolved]]="No",1,0)</f>
        <v>1</v>
      </c>
    </row>
    <row r="625" spans="1:94" x14ac:dyDescent="0.25">
      <c r="A625" s="35">
        <v>363206</v>
      </c>
      <c r="B625" s="12" t="s">
        <v>1297</v>
      </c>
      <c r="C625" s="12" t="s">
        <v>1297</v>
      </c>
      <c r="D625" s="12" t="s">
        <v>1297</v>
      </c>
      <c r="E625" t="s">
        <v>1211</v>
      </c>
      <c r="F625" t="s">
        <v>1377</v>
      </c>
      <c r="G625" s="35">
        <v>732360</v>
      </c>
      <c r="H625" t="s">
        <v>219</v>
      </c>
      <c r="I625" s="35">
        <v>224298</v>
      </c>
      <c r="J625" t="s">
        <v>219</v>
      </c>
      <c r="K625" s="14">
        <v>45178.684027777803</v>
      </c>
      <c r="L625" s="14">
        <v>45177.652777777803</v>
      </c>
      <c r="M625" s="15" t="s">
        <v>220</v>
      </c>
      <c r="N625" s="15" t="s">
        <v>220</v>
      </c>
      <c r="O625" s="15" t="s">
        <v>220</v>
      </c>
      <c r="P625" s="15" t="s">
        <v>291</v>
      </c>
      <c r="Q625" s="15" t="s">
        <v>694</v>
      </c>
      <c r="R625" s="15" t="s">
        <v>219</v>
      </c>
      <c r="S625" s="15" t="s">
        <v>223</v>
      </c>
      <c r="T625" s="15" t="s">
        <v>221</v>
      </c>
      <c r="U625" s="15" t="s">
        <v>219</v>
      </c>
      <c r="V625" t="s">
        <v>293</v>
      </c>
      <c r="W625" t="s">
        <v>225</v>
      </c>
      <c r="X625" t="s">
        <v>293</v>
      </c>
      <c r="Y625" t="s">
        <v>225</v>
      </c>
      <c r="Z625" t="s">
        <v>226</v>
      </c>
      <c r="AA625" t="s">
        <v>219</v>
      </c>
      <c r="AB625" t="s">
        <v>226</v>
      </c>
      <c r="AC625" t="s">
        <v>219</v>
      </c>
      <c r="AD625" s="12" t="s">
        <v>1297</v>
      </c>
      <c r="AE625" t="s">
        <v>227</v>
      </c>
      <c r="AF625" s="12" t="s">
        <v>1297</v>
      </c>
      <c r="AG625" t="s">
        <v>1703</v>
      </c>
      <c r="AH625" t="s">
        <v>228</v>
      </c>
      <c r="AI625" s="12" t="s">
        <v>1297</v>
      </c>
      <c r="AJ625" s="12" t="s">
        <v>1297</v>
      </c>
      <c r="AK625" s="12" t="s">
        <v>1297</v>
      </c>
      <c r="AL625" s="12" t="s">
        <v>1297</v>
      </c>
      <c r="AM625" s="12" t="s">
        <v>1297</v>
      </c>
      <c r="AN625" t="s">
        <v>219</v>
      </c>
      <c r="AO625" t="s">
        <v>219</v>
      </c>
      <c r="AP625" t="s">
        <v>229</v>
      </c>
      <c r="AQ625" t="s">
        <v>230</v>
      </c>
      <c r="AR625" t="s">
        <v>247</v>
      </c>
      <c r="AS625" t="s">
        <v>445</v>
      </c>
      <c r="AT625" t="s">
        <v>220</v>
      </c>
      <c r="AU625" t="s">
        <v>233</v>
      </c>
      <c r="AV625" t="s">
        <v>2306</v>
      </c>
      <c r="AW625" t="s">
        <v>219</v>
      </c>
      <c r="AX625" t="s">
        <v>1703</v>
      </c>
      <c r="AY625" t="s">
        <v>219</v>
      </c>
      <c r="AZ625" t="s">
        <v>219</v>
      </c>
      <c r="BA625" t="s">
        <v>219</v>
      </c>
      <c r="BB625" t="s">
        <v>219</v>
      </c>
      <c r="BC625" t="s">
        <v>234</v>
      </c>
      <c r="BD625" s="12" t="s">
        <v>1297</v>
      </c>
      <c r="BE625" t="s">
        <v>259</v>
      </c>
      <c r="BF625" t="s">
        <v>1297</v>
      </c>
      <c r="BG625" t="s">
        <v>1297</v>
      </c>
      <c r="BH625" t="s">
        <v>236</v>
      </c>
      <c r="BI625" t="s">
        <v>634</v>
      </c>
      <c r="BJ625" t="s">
        <v>446</v>
      </c>
      <c r="BK625" t="s">
        <v>1297</v>
      </c>
      <c r="BL625" t="s">
        <v>229</v>
      </c>
      <c r="BM625" t="s">
        <v>219</v>
      </c>
      <c r="BN625" t="s">
        <v>252</v>
      </c>
      <c r="BO625" t="s">
        <v>219</v>
      </c>
      <c r="BP625" t="s">
        <v>219</v>
      </c>
      <c r="BQ625" t="s">
        <v>1297</v>
      </c>
      <c r="BR625" t="s">
        <v>279</v>
      </c>
      <c r="BS625" t="s">
        <v>1703</v>
      </c>
      <c r="BT625" t="s">
        <v>1703</v>
      </c>
      <c r="BU625" t="s">
        <v>219</v>
      </c>
      <c r="BV625" t="s">
        <v>241</v>
      </c>
      <c r="BW625" t="s">
        <v>220</v>
      </c>
      <c r="BX625" t="s">
        <v>219</v>
      </c>
      <c r="BY625">
        <v>801155921147</v>
      </c>
      <c r="BZ625" t="s">
        <v>242</v>
      </c>
      <c r="CA625" t="s">
        <v>1703</v>
      </c>
      <c r="CB625" s="14">
        <v>45179.246162766198</v>
      </c>
      <c r="CC625" t="s">
        <v>1703</v>
      </c>
      <c r="CD625" t="s">
        <v>1703</v>
      </c>
      <c r="CE625">
        <f>IFERROR(VLOOKUP(Table2[[#This Row],[Overall Rep Satisfaction]],$CS$2:$CV$21,2,FALSE),"")</f>
        <v>1</v>
      </c>
      <c r="CF625">
        <f>IFERROR(VLOOKUP(Table2[[#This Row],[Overall Rep Satisfaction]],$CS$2:$CV$21,3,FALSE),"")</f>
        <v>0</v>
      </c>
      <c r="CG625">
        <f>IFERROR(VLOOKUP(Table2[[#This Row],[Overall Rep Satisfaction]],$CS$2:$CV$21,4,FALSE),"")</f>
        <v>0</v>
      </c>
      <c r="CH625">
        <f>IFERROR(SUM(Table2[[#This Row],[Promoter]:[Detractor]],),"")</f>
        <v>1</v>
      </c>
      <c r="CI625" t="str">
        <f>TEXT(MONTH(Table2[[#This Row],[Survey Date]]),"##")&amp;" - "&amp;TEXT(Table2[[#This Row],[Survey Date]],"MMMM")</f>
        <v>9 - September</v>
      </c>
      <c r="CJ625" t="str">
        <f>TEXT(Table2[[#This Row],[Survey Date]],"DD-MMMM")</f>
        <v>09-September</v>
      </c>
      <c r="CK625" t="str">
        <f>"WK "&amp;WEEKNUM(Table2[[#This Row],[Survey Date]],1)</f>
        <v>WK 36</v>
      </c>
      <c r="CL625" t="str">
        <f>VLOOKUP(Table2[[#This Row],[ATTUID]],Roster!C:F,4,FALSE)</f>
        <v>Super 9</v>
      </c>
      <c r="CM625" t="str">
        <f>VLOOKUP(Table2[[#This Row],[ATTUID]],Roster!C:J,8,FALSE)</f>
        <v>agent 80</v>
      </c>
      <c r="CN625" t="str">
        <f>VLOOKUP(Table2[[#This Row],[ATTUID]],Roster!C:X,22,FALSE)</f>
        <v>Wave 27</v>
      </c>
      <c r="CO625">
        <f>IF(Table2[[#This Row],[Request Resolved]]="Yes",1,0)</f>
        <v>1</v>
      </c>
      <c r="CP625">
        <f>IF(Table2[[#This Row],[Request Resolved]]="No",1,0)</f>
        <v>0</v>
      </c>
    </row>
    <row r="626" spans="1:94" x14ac:dyDescent="0.25">
      <c r="A626" s="35">
        <v>388206</v>
      </c>
      <c r="B626" s="12" t="s">
        <v>1297</v>
      </c>
      <c r="C626" s="12" t="s">
        <v>1297</v>
      </c>
      <c r="D626" s="12" t="s">
        <v>1297</v>
      </c>
      <c r="E626" t="s">
        <v>1139</v>
      </c>
      <c r="F626" t="s">
        <v>1304</v>
      </c>
      <c r="G626" s="35">
        <v>366225</v>
      </c>
      <c r="H626" t="s">
        <v>219</v>
      </c>
      <c r="I626" s="35">
        <v>53578</v>
      </c>
      <c r="J626" t="s">
        <v>219</v>
      </c>
      <c r="K626" s="14">
        <v>45178.691666666702</v>
      </c>
      <c r="L626" s="14">
        <v>45177.552083333299</v>
      </c>
      <c r="M626" s="15" t="s">
        <v>220</v>
      </c>
      <c r="N626" s="15" t="s">
        <v>220</v>
      </c>
      <c r="O626" s="15" t="s">
        <v>220</v>
      </c>
      <c r="P626" s="15" t="s">
        <v>223</v>
      </c>
      <c r="Q626" s="15" t="s">
        <v>219</v>
      </c>
      <c r="R626" s="15" t="s">
        <v>219</v>
      </c>
      <c r="S626" s="15" t="s">
        <v>223</v>
      </c>
      <c r="T626" s="15" t="s">
        <v>221</v>
      </c>
      <c r="U626" s="15" t="s">
        <v>219</v>
      </c>
      <c r="V626" t="s">
        <v>265</v>
      </c>
      <c r="W626" t="s">
        <v>225</v>
      </c>
      <c r="X626" t="s">
        <v>265</v>
      </c>
      <c r="Y626" t="s">
        <v>225</v>
      </c>
      <c r="Z626" t="s">
        <v>226</v>
      </c>
      <c r="AA626" t="s">
        <v>219</v>
      </c>
      <c r="AB626" t="s">
        <v>226</v>
      </c>
      <c r="AC626" t="s">
        <v>219</v>
      </c>
      <c r="AD626" s="12" t="s">
        <v>1297</v>
      </c>
      <c r="AE626" t="s">
        <v>227</v>
      </c>
      <c r="AF626" s="12" t="s">
        <v>1297</v>
      </c>
      <c r="AG626" t="s">
        <v>1703</v>
      </c>
      <c r="AH626" t="s">
        <v>228</v>
      </c>
      <c r="AI626" s="12" t="s">
        <v>1297</v>
      </c>
      <c r="AJ626" s="12" t="s">
        <v>1297</v>
      </c>
      <c r="AK626" s="12" t="s">
        <v>1297</v>
      </c>
      <c r="AL626" s="12" t="s">
        <v>1297</v>
      </c>
      <c r="AM626" s="12" t="s">
        <v>1297</v>
      </c>
      <c r="AN626" t="s">
        <v>219</v>
      </c>
      <c r="AO626" t="s">
        <v>219</v>
      </c>
      <c r="AP626" t="s">
        <v>229</v>
      </c>
      <c r="AQ626" t="s">
        <v>230</v>
      </c>
      <c r="AR626" t="s">
        <v>273</v>
      </c>
      <c r="AS626" t="s">
        <v>352</v>
      </c>
      <c r="AT626" t="s">
        <v>220</v>
      </c>
      <c r="AU626" t="s">
        <v>233</v>
      </c>
      <c r="AV626" t="s">
        <v>2307</v>
      </c>
      <c r="AW626" t="s">
        <v>219</v>
      </c>
      <c r="AX626" t="s">
        <v>1703</v>
      </c>
      <c r="AY626" t="s">
        <v>219</v>
      </c>
      <c r="AZ626" t="s">
        <v>219</v>
      </c>
      <c r="BA626" t="s">
        <v>219</v>
      </c>
      <c r="BB626" t="s">
        <v>219</v>
      </c>
      <c r="BC626" t="s">
        <v>234</v>
      </c>
      <c r="BD626" s="12" t="s">
        <v>1297</v>
      </c>
      <c r="BE626" t="s">
        <v>476</v>
      </c>
      <c r="BF626" t="s">
        <v>1297</v>
      </c>
      <c r="BG626" t="s">
        <v>1297</v>
      </c>
      <c r="BH626" t="s">
        <v>305</v>
      </c>
      <c r="BI626" t="s">
        <v>525</v>
      </c>
      <c r="BJ626" t="s">
        <v>353</v>
      </c>
      <c r="BK626" t="s">
        <v>1297</v>
      </c>
      <c r="BL626" t="s">
        <v>229</v>
      </c>
      <c r="BM626" t="s">
        <v>219</v>
      </c>
      <c r="BN626" t="s">
        <v>526</v>
      </c>
      <c r="BO626" t="s">
        <v>219</v>
      </c>
      <c r="BP626" t="s">
        <v>219</v>
      </c>
      <c r="BQ626" t="s">
        <v>1297</v>
      </c>
      <c r="BR626" t="s">
        <v>240</v>
      </c>
      <c r="BS626" t="s">
        <v>1703</v>
      </c>
      <c r="BT626" t="s">
        <v>1703</v>
      </c>
      <c r="BU626" t="s">
        <v>219</v>
      </c>
      <c r="BV626" t="s">
        <v>241</v>
      </c>
      <c r="BW626" t="s">
        <v>220</v>
      </c>
      <c r="BX626" t="s">
        <v>219</v>
      </c>
      <c r="BY626">
        <v>800673992467</v>
      </c>
      <c r="BZ626" t="s">
        <v>242</v>
      </c>
      <c r="CA626" t="s">
        <v>1703</v>
      </c>
      <c r="CB626" s="14">
        <v>45180.248749687496</v>
      </c>
      <c r="CC626" t="s">
        <v>1703</v>
      </c>
      <c r="CD626" t="s">
        <v>1703</v>
      </c>
      <c r="CE626">
        <f>IFERROR(VLOOKUP(Table2[[#This Row],[Overall Rep Satisfaction]],$CS$2:$CV$21,2,FALSE),"")</f>
        <v>1</v>
      </c>
      <c r="CF626">
        <f>IFERROR(VLOOKUP(Table2[[#This Row],[Overall Rep Satisfaction]],$CS$2:$CV$21,3,FALSE),"")</f>
        <v>0</v>
      </c>
      <c r="CG626">
        <f>IFERROR(VLOOKUP(Table2[[#This Row],[Overall Rep Satisfaction]],$CS$2:$CV$21,4,FALSE),"")</f>
        <v>0</v>
      </c>
      <c r="CH626">
        <f>IFERROR(SUM(Table2[[#This Row],[Promoter]:[Detractor]],),"")</f>
        <v>1</v>
      </c>
      <c r="CI626" t="str">
        <f>TEXT(MONTH(Table2[[#This Row],[Survey Date]]),"##")&amp;" - "&amp;TEXT(Table2[[#This Row],[Survey Date]],"MMMM")</f>
        <v>9 - September</v>
      </c>
      <c r="CJ626" t="str">
        <f>TEXT(Table2[[#This Row],[Survey Date]],"DD-MMMM")</f>
        <v>09-September</v>
      </c>
      <c r="CK626" t="str">
        <f>"WK "&amp;WEEKNUM(Table2[[#This Row],[Survey Date]],1)</f>
        <v>WK 36</v>
      </c>
      <c r="CL626" t="str">
        <f>VLOOKUP(Table2[[#This Row],[ATTUID]],Roster!C:F,4,FALSE)</f>
        <v>Super 5</v>
      </c>
      <c r="CM626" t="str">
        <f>VLOOKUP(Table2[[#This Row],[ATTUID]],Roster!C:J,8,FALSE)</f>
        <v>agent 7</v>
      </c>
      <c r="CN626" t="str">
        <f>VLOOKUP(Table2[[#This Row],[ATTUID]],Roster!C:X,22,FALSE)</f>
        <v>Wave 10 B</v>
      </c>
      <c r="CO626">
        <f>IF(Table2[[#This Row],[Request Resolved]]="Yes",1,0)</f>
        <v>1</v>
      </c>
      <c r="CP626">
        <f>IF(Table2[[#This Row],[Request Resolved]]="No",1,0)</f>
        <v>0</v>
      </c>
    </row>
    <row r="627" spans="1:94" x14ac:dyDescent="0.25">
      <c r="A627" s="35">
        <v>398206</v>
      </c>
      <c r="B627" s="12" t="s">
        <v>1297</v>
      </c>
      <c r="C627" s="12" t="s">
        <v>1297</v>
      </c>
      <c r="D627" s="12" t="s">
        <v>1297</v>
      </c>
      <c r="E627" t="s">
        <v>1188</v>
      </c>
      <c r="F627" t="s">
        <v>1353</v>
      </c>
      <c r="G627" s="35">
        <v>484715</v>
      </c>
      <c r="H627" t="s">
        <v>219</v>
      </c>
      <c r="I627" s="35">
        <v>197188</v>
      </c>
      <c r="J627" t="s">
        <v>219</v>
      </c>
      <c r="K627" s="14">
        <v>45178.692361111098</v>
      </c>
      <c r="L627" s="14">
        <v>45177.497222222199</v>
      </c>
      <c r="M627" s="15" t="s">
        <v>220</v>
      </c>
      <c r="N627" s="15" t="s">
        <v>220</v>
      </c>
      <c r="O627" s="15" t="s">
        <v>220</v>
      </c>
      <c r="P627" s="15" t="s">
        <v>223</v>
      </c>
      <c r="Q627" s="15" t="s">
        <v>219</v>
      </c>
      <c r="R627" s="15" t="s">
        <v>219</v>
      </c>
      <c r="S627" s="15" t="s">
        <v>223</v>
      </c>
      <c r="T627" s="15" t="s">
        <v>221</v>
      </c>
      <c r="U627" s="15" t="s">
        <v>219</v>
      </c>
      <c r="V627" t="s">
        <v>265</v>
      </c>
      <c r="W627" t="s">
        <v>225</v>
      </c>
      <c r="X627" t="s">
        <v>265</v>
      </c>
      <c r="Y627" t="s">
        <v>225</v>
      </c>
      <c r="Z627" t="s">
        <v>226</v>
      </c>
      <c r="AA627" t="s">
        <v>219</v>
      </c>
      <c r="AB627" t="s">
        <v>226</v>
      </c>
      <c r="AC627" t="s">
        <v>219</v>
      </c>
      <c r="AD627" s="12" t="s">
        <v>1297</v>
      </c>
      <c r="AE627" t="s">
        <v>227</v>
      </c>
      <c r="AF627" s="12" t="s">
        <v>1297</v>
      </c>
      <c r="AG627" t="s">
        <v>1703</v>
      </c>
      <c r="AH627" t="s">
        <v>228</v>
      </c>
      <c r="AI627" s="12" t="s">
        <v>1297</v>
      </c>
      <c r="AJ627" s="12" t="s">
        <v>1297</v>
      </c>
      <c r="AK627" s="12" t="s">
        <v>1297</v>
      </c>
      <c r="AL627" s="12" t="s">
        <v>1297</v>
      </c>
      <c r="AM627" s="12" t="s">
        <v>1297</v>
      </c>
      <c r="AN627" t="s">
        <v>219</v>
      </c>
      <c r="AO627" t="s">
        <v>219</v>
      </c>
      <c r="AP627" t="s">
        <v>229</v>
      </c>
      <c r="AQ627" t="s">
        <v>230</v>
      </c>
      <c r="AR627" t="s">
        <v>281</v>
      </c>
      <c r="AS627" t="s">
        <v>538</v>
      </c>
      <c r="AT627" t="s">
        <v>220</v>
      </c>
      <c r="AU627" t="s">
        <v>233</v>
      </c>
      <c r="AV627" t="s">
        <v>2308</v>
      </c>
      <c r="AW627" t="s">
        <v>219</v>
      </c>
      <c r="AX627" t="s">
        <v>1703</v>
      </c>
      <c r="AY627" t="s">
        <v>219</v>
      </c>
      <c r="AZ627" t="s">
        <v>219</v>
      </c>
      <c r="BA627" t="s">
        <v>219</v>
      </c>
      <c r="BB627" t="s">
        <v>219</v>
      </c>
      <c r="BC627" t="s">
        <v>234</v>
      </c>
      <c r="BD627" s="12" t="s">
        <v>1297</v>
      </c>
      <c r="BE627" t="s">
        <v>235</v>
      </c>
      <c r="BF627" t="s">
        <v>1297</v>
      </c>
      <c r="BG627" t="s">
        <v>1297</v>
      </c>
      <c r="BH627" t="s">
        <v>236</v>
      </c>
      <c r="BI627" t="s">
        <v>328</v>
      </c>
      <c r="BJ627" t="s">
        <v>302</v>
      </c>
      <c r="BK627" t="s">
        <v>1297</v>
      </c>
      <c r="BL627" t="s">
        <v>229</v>
      </c>
      <c r="BM627" t="s">
        <v>219</v>
      </c>
      <c r="BN627" t="s">
        <v>330</v>
      </c>
      <c r="BO627" t="s">
        <v>219</v>
      </c>
      <c r="BP627" t="s">
        <v>219</v>
      </c>
      <c r="BQ627" t="s">
        <v>1297</v>
      </c>
      <c r="BR627" t="s">
        <v>240</v>
      </c>
      <c r="BS627" t="s">
        <v>1703</v>
      </c>
      <c r="BT627" t="s">
        <v>1703</v>
      </c>
      <c r="BU627" t="s">
        <v>219</v>
      </c>
      <c r="BV627" t="s">
        <v>241</v>
      </c>
      <c r="BW627" t="s">
        <v>220</v>
      </c>
      <c r="BX627" t="s">
        <v>219</v>
      </c>
      <c r="BY627">
        <v>800935600026</v>
      </c>
      <c r="BZ627" t="s">
        <v>242</v>
      </c>
      <c r="CA627" t="s">
        <v>1703</v>
      </c>
      <c r="CB627" s="14">
        <v>45180.248749687496</v>
      </c>
      <c r="CC627" t="s">
        <v>1703</v>
      </c>
      <c r="CD627" t="s">
        <v>1703</v>
      </c>
      <c r="CE627">
        <f>IFERROR(VLOOKUP(Table2[[#This Row],[Overall Rep Satisfaction]],$CS$2:$CV$21,2,FALSE),"")</f>
        <v>1</v>
      </c>
      <c r="CF627">
        <f>IFERROR(VLOOKUP(Table2[[#This Row],[Overall Rep Satisfaction]],$CS$2:$CV$21,3,FALSE),"")</f>
        <v>0</v>
      </c>
      <c r="CG627">
        <f>IFERROR(VLOOKUP(Table2[[#This Row],[Overall Rep Satisfaction]],$CS$2:$CV$21,4,FALSE),"")</f>
        <v>0</v>
      </c>
      <c r="CH627">
        <f>IFERROR(SUM(Table2[[#This Row],[Promoter]:[Detractor]],),"")</f>
        <v>1</v>
      </c>
      <c r="CI627" t="str">
        <f>TEXT(MONTH(Table2[[#This Row],[Survey Date]]),"##")&amp;" - "&amp;TEXT(Table2[[#This Row],[Survey Date]],"MMMM")</f>
        <v>9 - September</v>
      </c>
      <c r="CJ627" t="str">
        <f>TEXT(Table2[[#This Row],[Survey Date]],"DD-MMMM")</f>
        <v>09-September</v>
      </c>
      <c r="CK627" t="str">
        <f>"WK "&amp;WEEKNUM(Table2[[#This Row],[Survey Date]],1)</f>
        <v>WK 36</v>
      </c>
      <c r="CL627" t="str">
        <f>VLOOKUP(Table2[[#This Row],[ATTUID]],Roster!C:F,4,FALSE)</f>
        <v>Super 3</v>
      </c>
      <c r="CM627" t="str">
        <f>VLOOKUP(Table2[[#This Row],[ATTUID]],Roster!C:J,8,FALSE)</f>
        <v>agent 56</v>
      </c>
      <c r="CN627" t="str">
        <f>VLOOKUP(Table2[[#This Row],[ATTUID]],Roster!C:X,22,FALSE)</f>
        <v>Wave 24</v>
      </c>
      <c r="CO627">
        <f>IF(Table2[[#This Row],[Request Resolved]]="Yes",1,0)</f>
        <v>1</v>
      </c>
      <c r="CP627">
        <f>IF(Table2[[#This Row],[Request Resolved]]="No",1,0)</f>
        <v>0</v>
      </c>
    </row>
    <row r="628" spans="1:94" x14ac:dyDescent="0.25">
      <c r="A628" s="35">
        <v>13206</v>
      </c>
      <c r="B628" s="12" t="s">
        <v>1297</v>
      </c>
      <c r="C628" s="12" t="s">
        <v>1297</v>
      </c>
      <c r="D628" s="12" t="s">
        <v>1297</v>
      </c>
      <c r="E628" t="s">
        <v>1213</v>
      </c>
      <c r="F628" t="s">
        <v>1379</v>
      </c>
      <c r="G628" s="35">
        <v>236408</v>
      </c>
      <c r="H628" t="s">
        <v>219</v>
      </c>
      <c r="I628" s="35">
        <v>954436</v>
      </c>
      <c r="J628" t="s">
        <v>219</v>
      </c>
      <c r="K628" s="14">
        <v>45178.701388888898</v>
      </c>
      <c r="L628" s="14">
        <v>45177.759722222203</v>
      </c>
      <c r="M628" s="15" t="s">
        <v>220</v>
      </c>
      <c r="N628" s="15" t="s">
        <v>220</v>
      </c>
      <c r="O628" s="15" t="s">
        <v>220</v>
      </c>
      <c r="P628" s="15" t="s">
        <v>223</v>
      </c>
      <c r="Q628" s="15" t="s">
        <v>219</v>
      </c>
      <c r="R628" s="15" t="s">
        <v>219</v>
      </c>
      <c r="S628" s="15" t="s">
        <v>223</v>
      </c>
      <c r="T628" s="15" t="s">
        <v>221</v>
      </c>
      <c r="U628" s="15" t="s">
        <v>219</v>
      </c>
      <c r="V628" t="s">
        <v>265</v>
      </c>
      <c r="W628" t="s">
        <v>225</v>
      </c>
      <c r="X628" t="s">
        <v>265</v>
      </c>
      <c r="Y628" t="s">
        <v>225</v>
      </c>
      <c r="Z628" t="s">
        <v>226</v>
      </c>
      <c r="AA628" t="s">
        <v>219</v>
      </c>
      <c r="AB628" t="s">
        <v>226</v>
      </c>
      <c r="AC628" t="s">
        <v>219</v>
      </c>
      <c r="AD628" s="12" t="s">
        <v>1297</v>
      </c>
      <c r="AE628" t="s">
        <v>227</v>
      </c>
      <c r="AF628" s="12" t="s">
        <v>1297</v>
      </c>
      <c r="AG628" t="s">
        <v>1703</v>
      </c>
      <c r="AH628" t="s">
        <v>228</v>
      </c>
      <c r="AI628" s="12" t="s">
        <v>1297</v>
      </c>
      <c r="AJ628" s="12" t="s">
        <v>1297</v>
      </c>
      <c r="AK628" s="12" t="s">
        <v>1297</v>
      </c>
      <c r="AL628" s="12" t="s">
        <v>1297</v>
      </c>
      <c r="AM628" s="12" t="s">
        <v>1297</v>
      </c>
      <c r="AN628" t="s">
        <v>219</v>
      </c>
      <c r="AO628" t="s">
        <v>219</v>
      </c>
      <c r="AP628" t="s">
        <v>229</v>
      </c>
      <c r="AQ628" t="s">
        <v>230</v>
      </c>
      <c r="AR628" t="s">
        <v>420</v>
      </c>
      <c r="AS628" t="s">
        <v>421</v>
      </c>
      <c r="AT628" t="s">
        <v>220</v>
      </c>
      <c r="AU628" t="s">
        <v>233</v>
      </c>
      <c r="AV628" t="s">
        <v>2309</v>
      </c>
      <c r="AW628" t="s">
        <v>219</v>
      </c>
      <c r="AX628" t="s">
        <v>1703</v>
      </c>
      <c r="AY628" t="s">
        <v>219</v>
      </c>
      <c r="AZ628" t="s">
        <v>219</v>
      </c>
      <c r="BA628" t="s">
        <v>219</v>
      </c>
      <c r="BB628" t="s">
        <v>219</v>
      </c>
      <c r="BC628" t="s">
        <v>234</v>
      </c>
      <c r="BD628" s="12" t="s">
        <v>1297</v>
      </c>
      <c r="BE628" t="s">
        <v>267</v>
      </c>
      <c r="BF628" t="s">
        <v>1297</v>
      </c>
      <c r="BG628" t="s">
        <v>1297</v>
      </c>
      <c r="BH628" t="s">
        <v>260</v>
      </c>
      <c r="BI628" t="s">
        <v>268</v>
      </c>
      <c r="BJ628" t="s">
        <v>437</v>
      </c>
      <c r="BK628" t="s">
        <v>1297</v>
      </c>
      <c r="BL628" t="s">
        <v>229</v>
      </c>
      <c r="BM628" t="s">
        <v>219</v>
      </c>
      <c r="BN628" t="s">
        <v>270</v>
      </c>
      <c r="BO628" t="s">
        <v>219</v>
      </c>
      <c r="BP628" t="s">
        <v>219</v>
      </c>
      <c r="BQ628" t="s">
        <v>1297</v>
      </c>
      <c r="BR628" t="s">
        <v>279</v>
      </c>
      <c r="BS628" t="s">
        <v>1703</v>
      </c>
      <c r="BT628" t="s">
        <v>1703</v>
      </c>
      <c r="BU628" t="s">
        <v>219</v>
      </c>
      <c r="BV628" t="s">
        <v>241</v>
      </c>
      <c r="BW628" t="s">
        <v>220</v>
      </c>
      <c r="BX628" t="s">
        <v>219</v>
      </c>
      <c r="BY628">
        <v>790559760734</v>
      </c>
      <c r="BZ628" t="s">
        <v>242</v>
      </c>
      <c r="CA628" t="s">
        <v>1703</v>
      </c>
      <c r="CB628" s="14">
        <v>45180.248749687496</v>
      </c>
      <c r="CC628" t="s">
        <v>1703</v>
      </c>
      <c r="CD628" t="s">
        <v>1703</v>
      </c>
      <c r="CE628">
        <f>IFERROR(VLOOKUP(Table2[[#This Row],[Overall Rep Satisfaction]],$CS$2:$CV$21,2,FALSE),"")</f>
        <v>1</v>
      </c>
      <c r="CF628">
        <f>IFERROR(VLOOKUP(Table2[[#This Row],[Overall Rep Satisfaction]],$CS$2:$CV$21,3,FALSE),"")</f>
        <v>0</v>
      </c>
      <c r="CG628">
        <f>IFERROR(VLOOKUP(Table2[[#This Row],[Overall Rep Satisfaction]],$CS$2:$CV$21,4,FALSE),"")</f>
        <v>0</v>
      </c>
      <c r="CH628">
        <f>IFERROR(SUM(Table2[[#This Row],[Promoter]:[Detractor]],),"")</f>
        <v>1</v>
      </c>
      <c r="CI628" t="str">
        <f>TEXT(MONTH(Table2[[#This Row],[Survey Date]]),"##")&amp;" - "&amp;TEXT(Table2[[#This Row],[Survey Date]],"MMMM")</f>
        <v>9 - September</v>
      </c>
      <c r="CJ628" t="str">
        <f>TEXT(Table2[[#This Row],[Survey Date]],"DD-MMMM")</f>
        <v>09-September</v>
      </c>
      <c r="CK628" t="str">
        <f>"WK "&amp;WEEKNUM(Table2[[#This Row],[Survey Date]],1)</f>
        <v>WK 36</v>
      </c>
      <c r="CL628" t="str">
        <f>VLOOKUP(Table2[[#This Row],[ATTUID]],Roster!C:F,4,FALSE)</f>
        <v>Super 5</v>
      </c>
      <c r="CM628" t="str">
        <f>VLOOKUP(Table2[[#This Row],[ATTUID]],Roster!C:J,8,FALSE)</f>
        <v>agent 82</v>
      </c>
      <c r="CN628" t="str">
        <f>VLOOKUP(Table2[[#This Row],[ATTUID]],Roster!C:X,22,FALSE)</f>
        <v>Wave 27</v>
      </c>
      <c r="CO628">
        <f>IF(Table2[[#This Row],[Request Resolved]]="Yes",1,0)</f>
        <v>1</v>
      </c>
      <c r="CP628">
        <f>IF(Table2[[#This Row],[Request Resolved]]="No",1,0)</f>
        <v>0</v>
      </c>
    </row>
    <row r="629" spans="1:94" x14ac:dyDescent="0.25">
      <c r="A629" s="35">
        <v>682206</v>
      </c>
      <c r="B629" s="12" t="s">
        <v>1297</v>
      </c>
      <c r="C629" s="12" t="s">
        <v>1297</v>
      </c>
      <c r="D629" s="12" t="s">
        <v>1297</v>
      </c>
      <c r="E629" t="s">
        <v>1188</v>
      </c>
      <c r="F629" t="s">
        <v>1353</v>
      </c>
      <c r="G629" s="35">
        <v>839347</v>
      </c>
      <c r="H629" t="s">
        <v>219</v>
      </c>
      <c r="I629" s="35">
        <v>662512</v>
      </c>
      <c r="J629" t="s">
        <v>219</v>
      </c>
      <c r="K629" s="14">
        <v>45178.726388888899</v>
      </c>
      <c r="L629" s="14">
        <v>45177.706250000003</v>
      </c>
      <c r="M629" s="15" t="s">
        <v>220</v>
      </c>
      <c r="N629" s="15" t="s">
        <v>220</v>
      </c>
      <c r="O629" s="15" t="s">
        <v>220</v>
      </c>
      <c r="P629" s="15" t="s">
        <v>223</v>
      </c>
      <c r="Q629" s="15" t="s">
        <v>1059</v>
      </c>
      <c r="R629" s="15" t="s">
        <v>219</v>
      </c>
      <c r="S629" s="15" t="s">
        <v>223</v>
      </c>
      <c r="T629" s="15" t="s">
        <v>221</v>
      </c>
      <c r="U629" s="15" t="s">
        <v>219</v>
      </c>
      <c r="V629" t="s">
        <v>265</v>
      </c>
      <c r="W629" t="s">
        <v>225</v>
      </c>
      <c r="X629" t="s">
        <v>265</v>
      </c>
      <c r="Y629" t="s">
        <v>225</v>
      </c>
      <c r="Z629" t="s">
        <v>226</v>
      </c>
      <c r="AA629" t="s">
        <v>219</v>
      </c>
      <c r="AB629" t="s">
        <v>226</v>
      </c>
      <c r="AC629" t="s">
        <v>219</v>
      </c>
      <c r="AD629" s="12" t="s">
        <v>1297</v>
      </c>
      <c r="AE629" t="s">
        <v>227</v>
      </c>
      <c r="AF629" s="12" t="s">
        <v>1297</v>
      </c>
      <c r="AG629" t="s">
        <v>1703</v>
      </c>
      <c r="AH629" t="s">
        <v>228</v>
      </c>
      <c r="AI629" s="12" t="s">
        <v>1297</v>
      </c>
      <c r="AJ629" s="12" t="s">
        <v>1297</v>
      </c>
      <c r="AK629" s="12" t="s">
        <v>1297</v>
      </c>
      <c r="AL629" s="12" t="s">
        <v>1297</v>
      </c>
      <c r="AM629" s="12" t="s">
        <v>1297</v>
      </c>
      <c r="AN629" t="s">
        <v>219</v>
      </c>
      <c r="AO629" t="s">
        <v>219</v>
      </c>
      <c r="AP629" t="s">
        <v>229</v>
      </c>
      <c r="AQ629" t="s">
        <v>230</v>
      </c>
      <c r="AR629" t="s">
        <v>247</v>
      </c>
      <c r="AS629" t="s">
        <v>383</v>
      </c>
      <c r="AT629" t="s">
        <v>220</v>
      </c>
      <c r="AU629" t="s">
        <v>233</v>
      </c>
      <c r="AV629" t="s">
        <v>2310</v>
      </c>
      <c r="AW629" t="s">
        <v>219</v>
      </c>
      <c r="AX629" t="s">
        <v>1703</v>
      </c>
      <c r="AY629" t="s">
        <v>219</v>
      </c>
      <c r="AZ629" t="s">
        <v>219</v>
      </c>
      <c r="BA629" t="s">
        <v>219</v>
      </c>
      <c r="BB629" t="s">
        <v>219</v>
      </c>
      <c r="BC629" t="s">
        <v>234</v>
      </c>
      <c r="BD629" s="12" t="s">
        <v>1297</v>
      </c>
      <c r="BE629" t="s">
        <v>299</v>
      </c>
      <c r="BF629" t="s">
        <v>1297</v>
      </c>
      <c r="BG629" t="s">
        <v>1297</v>
      </c>
      <c r="BH629" t="s">
        <v>260</v>
      </c>
      <c r="BI629" t="s">
        <v>375</v>
      </c>
      <c r="BJ629" t="s">
        <v>269</v>
      </c>
      <c r="BK629" t="s">
        <v>1297</v>
      </c>
      <c r="BL629" t="s">
        <v>229</v>
      </c>
      <c r="BM629" t="s">
        <v>219</v>
      </c>
      <c r="BN629" t="s">
        <v>377</v>
      </c>
      <c r="BO629" t="s">
        <v>219</v>
      </c>
      <c r="BP629" t="s">
        <v>219</v>
      </c>
      <c r="BQ629" t="s">
        <v>1297</v>
      </c>
      <c r="BR629" t="s">
        <v>240</v>
      </c>
      <c r="BS629" t="s">
        <v>1703</v>
      </c>
      <c r="BT629" t="s">
        <v>1703</v>
      </c>
      <c r="BU629" t="s">
        <v>219</v>
      </c>
      <c r="BV629" t="s">
        <v>241</v>
      </c>
      <c r="BW629" t="s">
        <v>220</v>
      </c>
      <c r="BX629" t="s">
        <v>219</v>
      </c>
      <c r="BY629">
        <v>790296938511</v>
      </c>
      <c r="BZ629" t="s">
        <v>242</v>
      </c>
      <c r="CA629" t="s">
        <v>1703</v>
      </c>
      <c r="CB629" s="14">
        <v>45179.246162766198</v>
      </c>
      <c r="CC629" t="s">
        <v>1703</v>
      </c>
      <c r="CD629" t="s">
        <v>1703</v>
      </c>
      <c r="CE629">
        <f>IFERROR(VLOOKUP(Table2[[#This Row],[Overall Rep Satisfaction]],$CS$2:$CV$21,2,FALSE),"")</f>
        <v>1</v>
      </c>
      <c r="CF629">
        <f>IFERROR(VLOOKUP(Table2[[#This Row],[Overall Rep Satisfaction]],$CS$2:$CV$21,3,FALSE),"")</f>
        <v>0</v>
      </c>
      <c r="CG629">
        <f>IFERROR(VLOOKUP(Table2[[#This Row],[Overall Rep Satisfaction]],$CS$2:$CV$21,4,FALSE),"")</f>
        <v>0</v>
      </c>
      <c r="CH629">
        <f>IFERROR(SUM(Table2[[#This Row],[Promoter]:[Detractor]],),"")</f>
        <v>1</v>
      </c>
      <c r="CI629" t="str">
        <f>TEXT(MONTH(Table2[[#This Row],[Survey Date]]),"##")&amp;" - "&amp;TEXT(Table2[[#This Row],[Survey Date]],"MMMM")</f>
        <v>9 - September</v>
      </c>
      <c r="CJ629" t="str">
        <f>TEXT(Table2[[#This Row],[Survey Date]],"DD-MMMM")</f>
        <v>09-September</v>
      </c>
      <c r="CK629" t="str">
        <f>"WK "&amp;WEEKNUM(Table2[[#This Row],[Survey Date]],1)</f>
        <v>WK 36</v>
      </c>
      <c r="CL629" t="str">
        <f>VLOOKUP(Table2[[#This Row],[ATTUID]],Roster!C:F,4,FALSE)</f>
        <v>Super 3</v>
      </c>
      <c r="CM629" t="str">
        <f>VLOOKUP(Table2[[#This Row],[ATTUID]],Roster!C:J,8,FALSE)</f>
        <v>agent 56</v>
      </c>
      <c r="CN629" t="str">
        <f>VLOOKUP(Table2[[#This Row],[ATTUID]],Roster!C:X,22,FALSE)</f>
        <v>Wave 24</v>
      </c>
      <c r="CO629">
        <f>IF(Table2[[#This Row],[Request Resolved]]="Yes",1,0)</f>
        <v>1</v>
      </c>
      <c r="CP629">
        <f>IF(Table2[[#This Row],[Request Resolved]]="No",1,0)</f>
        <v>0</v>
      </c>
    </row>
    <row r="630" spans="1:94" x14ac:dyDescent="0.25">
      <c r="A630" s="35">
        <v>682206</v>
      </c>
      <c r="B630" s="12" t="s">
        <v>1297</v>
      </c>
      <c r="C630" s="12" t="s">
        <v>1297</v>
      </c>
      <c r="D630" s="12" t="s">
        <v>1297</v>
      </c>
      <c r="E630" t="s">
        <v>1224</v>
      </c>
      <c r="F630" t="s">
        <v>1390</v>
      </c>
      <c r="G630" s="35">
        <v>650213</v>
      </c>
      <c r="H630" t="s">
        <v>219</v>
      </c>
      <c r="I630" s="35">
        <v>544337</v>
      </c>
      <c r="J630" t="s">
        <v>219</v>
      </c>
      <c r="K630" s="14">
        <v>45178.745138888902</v>
      </c>
      <c r="L630" s="14">
        <v>45177.714583333298</v>
      </c>
      <c r="M630" s="15" t="s">
        <v>220</v>
      </c>
      <c r="N630" s="15" t="s">
        <v>220</v>
      </c>
      <c r="O630" s="15" t="s">
        <v>220</v>
      </c>
      <c r="P630" s="15" t="s">
        <v>1060</v>
      </c>
      <c r="Q630" s="15" t="s">
        <v>1061</v>
      </c>
      <c r="R630" s="15" t="s">
        <v>219</v>
      </c>
      <c r="S630" s="15" t="s">
        <v>334</v>
      </c>
      <c r="T630" s="15" t="s">
        <v>221</v>
      </c>
      <c r="U630" s="15" t="s">
        <v>219</v>
      </c>
      <c r="V630" t="s">
        <v>309</v>
      </c>
      <c r="W630" t="s">
        <v>309</v>
      </c>
      <c r="X630" t="s">
        <v>309</v>
      </c>
      <c r="Y630" t="s">
        <v>309</v>
      </c>
      <c r="Z630" t="s">
        <v>226</v>
      </c>
      <c r="AA630" t="s">
        <v>219</v>
      </c>
      <c r="AB630" t="s">
        <v>226</v>
      </c>
      <c r="AC630" t="s">
        <v>219</v>
      </c>
      <c r="AD630" s="12" t="s">
        <v>1297</v>
      </c>
      <c r="AE630" t="s">
        <v>227</v>
      </c>
      <c r="AF630" s="12" t="s">
        <v>1297</v>
      </c>
      <c r="AG630" t="s">
        <v>1703</v>
      </c>
      <c r="AH630" t="s">
        <v>228</v>
      </c>
      <c r="AI630" s="12" t="s">
        <v>1297</v>
      </c>
      <c r="AJ630" s="12" t="s">
        <v>1297</v>
      </c>
      <c r="AK630" s="12" t="s">
        <v>1297</v>
      </c>
      <c r="AL630" s="12" t="s">
        <v>1297</v>
      </c>
      <c r="AM630" s="12" t="s">
        <v>1297</v>
      </c>
      <c r="AN630" t="s">
        <v>219</v>
      </c>
      <c r="AO630" t="s">
        <v>219</v>
      </c>
      <c r="AP630" t="s">
        <v>229</v>
      </c>
      <c r="AQ630" t="s">
        <v>230</v>
      </c>
      <c r="AR630" t="s">
        <v>420</v>
      </c>
      <c r="AS630" t="s">
        <v>421</v>
      </c>
      <c r="AT630" t="s">
        <v>220</v>
      </c>
      <c r="AU630" t="s">
        <v>233</v>
      </c>
      <c r="AV630" t="s">
        <v>2311</v>
      </c>
      <c r="AW630" t="s">
        <v>219</v>
      </c>
      <c r="AX630" t="s">
        <v>1703</v>
      </c>
      <c r="AY630" t="s">
        <v>219</v>
      </c>
      <c r="AZ630" t="s">
        <v>219</v>
      </c>
      <c r="BA630" t="s">
        <v>219</v>
      </c>
      <c r="BB630" t="s">
        <v>219</v>
      </c>
      <c r="BC630" t="s">
        <v>234</v>
      </c>
      <c r="BD630" s="12" t="s">
        <v>1297</v>
      </c>
      <c r="BE630" t="s">
        <v>304</v>
      </c>
      <c r="BF630" t="s">
        <v>1297</v>
      </c>
      <c r="BG630" t="s">
        <v>1297</v>
      </c>
      <c r="BH630" t="s">
        <v>300</v>
      </c>
      <c r="BI630" t="s">
        <v>301</v>
      </c>
      <c r="BJ630" t="s">
        <v>422</v>
      </c>
      <c r="BK630" t="s">
        <v>1297</v>
      </c>
      <c r="BL630" t="s">
        <v>229</v>
      </c>
      <c r="BM630" t="s">
        <v>219</v>
      </c>
      <c r="BN630" t="s">
        <v>572</v>
      </c>
      <c r="BO630" t="s">
        <v>219</v>
      </c>
      <c r="BP630" t="s">
        <v>219</v>
      </c>
      <c r="BQ630" t="s">
        <v>1297</v>
      </c>
      <c r="BR630" t="s">
        <v>279</v>
      </c>
      <c r="BS630" t="s">
        <v>1703</v>
      </c>
      <c r="BT630" t="s">
        <v>1703</v>
      </c>
      <c r="BU630" t="s">
        <v>219</v>
      </c>
      <c r="BV630" t="s">
        <v>241</v>
      </c>
      <c r="BW630" t="s">
        <v>220</v>
      </c>
      <c r="BX630" t="s">
        <v>219</v>
      </c>
      <c r="BY630">
        <v>800930430830</v>
      </c>
      <c r="BZ630" t="s">
        <v>242</v>
      </c>
      <c r="CA630" t="s">
        <v>1703</v>
      </c>
      <c r="CB630" s="14">
        <v>45179.246162766198</v>
      </c>
      <c r="CC630" t="s">
        <v>1703</v>
      </c>
      <c r="CD630" t="s">
        <v>1703</v>
      </c>
      <c r="CE630">
        <f>IFERROR(VLOOKUP(Table2[[#This Row],[Overall Rep Satisfaction]],$CS$2:$CV$21,2,FALSE),"")</f>
        <v>0</v>
      </c>
      <c r="CF630">
        <f>IFERROR(VLOOKUP(Table2[[#This Row],[Overall Rep Satisfaction]],$CS$2:$CV$21,3,FALSE),"")</f>
        <v>1</v>
      </c>
      <c r="CG630">
        <f>IFERROR(VLOOKUP(Table2[[#This Row],[Overall Rep Satisfaction]],$CS$2:$CV$21,4,FALSE),"")</f>
        <v>0</v>
      </c>
      <c r="CH630">
        <f>IFERROR(SUM(Table2[[#This Row],[Promoter]:[Detractor]],),"")</f>
        <v>1</v>
      </c>
      <c r="CI630" t="str">
        <f>TEXT(MONTH(Table2[[#This Row],[Survey Date]]),"##")&amp;" - "&amp;TEXT(Table2[[#This Row],[Survey Date]],"MMMM")</f>
        <v>9 - September</v>
      </c>
      <c r="CJ630" t="str">
        <f>TEXT(Table2[[#This Row],[Survey Date]],"DD-MMMM")</f>
        <v>09-September</v>
      </c>
      <c r="CK630" t="str">
        <f>"WK "&amp;WEEKNUM(Table2[[#This Row],[Survey Date]],1)</f>
        <v>WK 36</v>
      </c>
      <c r="CL630" t="str">
        <f>VLOOKUP(Table2[[#This Row],[ATTUID]],Roster!C:F,4,FALSE)</f>
        <v>Super 7</v>
      </c>
      <c r="CM630" t="str">
        <f>VLOOKUP(Table2[[#This Row],[ATTUID]],Roster!C:J,8,FALSE)</f>
        <v>agent 93</v>
      </c>
      <c r="CN630" t="str">
        <f>VLOOKUP(Table2[[#This Row],[ATTUID]],Roster!C:X,22,FALSE)</f>
        <v>Wave 28</v>
      </c>
      <c r="CO630">
        <f>IF(Table2[[#This Row],[Request Resolved]]="Yes",1,0)</f>
        <v>1</v>
      </c>
      <c r="CP630">
        <f>IF(Table2[[#This Row],[Request Resolved]]="No",1,0)</f>
        <v>0</v>
      </c>
    </row>
    <row r="631" spans="1:94" x14ac:dyDescent="0.25">
      <c r="A631" s="35">
        <v>291206</v>
      </c>
      <c r="B631" s="12" t="s">
        <v>1297</v>
      </c>
      <c r="C631" s="12" t="s">
        <v>1297</v>
      </c>
      <c r="D631" s="12" t="s">
        <v>1297</v>
      </c>
      <c r="E631" t="s">
        <v>1223</v>
      </c>
      <c r="F631" t="s">
        <v>1389</v>
      </c>
      <c r="G631" s="35">
        <v>844509</v>
      </c>
      <c r="H631" t="s">
        <v>219</v>
      </c>
      <c r="I631" s="35">
        <v>501298</v>
      </c>
      <c r="J631" t="s">
        <v>219</v>
      </c>
      <c r="K631" s="14">
        <v>45178.793749999997</v>
      </c>
      <c r="L631" s="14">
        <v>45177.786805555603</v>
      </c>
      <c r="M631" s="15" t="s">
        <v>220</v>
      </c>
      <c r="N631" s="15" t="s">
        <v>229</v>
      </c>
      <c r="O631" s="15" t="s">
        <v>220</v>
      </c>
      <c r="P631" s="15" t="s">
        <v>221</v>
      </c>
      <c r="Q631" s="15" t="s">
        <v>1062</v>
      </c>
      <c r="R631" s="15" t="s">
        <v>229</v>
      </c>
      <c r="S631" s="15" t="s">
        <v>221</v>
      </c>
      <c r="T631" s="15" t="s">
        <v>316</v>
      </c>
      <c r="U631" s="15" t="s">
        <v>219</v>
      </c>
      <c r="V631" t="s">
        <v>224</v>
      </c>
      <c r="W631" t="s">
        <v>254</v>
      </c>
      <c r="X631" t="s">
        <v>224</v>
      </c>
      <c r="Y631" t="s">
        <v>254</v>
      </c>
      <c r="Z631" t="s">
        <v>317</v>
      </c>
      <c r="AA631" t="s">
        <v>219</v>
      </c>
      <c r="AB631" t="s">
        <v>317</v>
      </c>
      <c r="AC631" t="s">
        <v>219</v>
      </c>
      <c r="AD631" s="12" t="s">
        <v>1297</v>
      </c>
      <c r="AE631" t="s">
        <v>227</v>
      </c>
      <c r="AF631" s="12" t="s">
        <v>1297</v>
      </c>
      <c r="AG631" t="s">
        <v>1703</v>
      </c>
      <c r="AH631" t="s">
        <v>228</v>
      </c>
      <c r="AI631" s="12" t="s">
        <v>1297</v>
      </c>
      <c r="AJ631" s="12" t="s">
        <v>1297</v>
      </c>
      <c r="AK631" s="12" t="s">
        <v>1297</v>
      </c>
      <c r="AL631" s="12" t="s">
        <v>1297</v>
      </c>
      <c r="AM631" s="12" t="s">
        <v>1297</v>
      </c>
      <c r="AN631" t="s">
        <v>219</v>
      </c>
      <c r="AO631" t="s">
        <v>219</v>
      </c>
      <c r="AP631" t="s">
        <v>229</v>
      </c>
      <c r="AQ631" t="s">
        <v>230</v>
      </c>
      <c r="AR631" t="s">
        <v>247</v>
      </c>
      <c r="AS631" t="s">
        <v>445</v>
      </c>
      <c r="AT631" t="s">
        <v>229</v>
      </c>
      <c r="AU631" t="s">
        <v>233</v>
      </c>
      <c r="AV631" t="s">
        <v>2312</v>
      </c>
      <c r="AW631" t="s">
        <v>2367</v>
      </c>
      <c r="AX631" t="s">
        <v>1703</v>
      </c>
      <c r="AY631" t="s">
        <v>219</v>
      </c>
      <c r="AZ631" t="s">
        <v>219</v>
      </c>
      <c r="BA631" t="s">
        <v>219</v>
      </c>
      <c r="BB631" t="s">
        <v>219</v>
      </c>
      <c r="BC631" t="s">
        <v>234</v>
      </c>
      <c r="BD631" s="12" t="s">
        <v>1297</v>
      </c>
      <c r="BE631" t="s">
        <v>267</v>
      </c>
      <c r="BF631" t="s">
        <v>1297</v>
      </c>
      <c r="BG631" t="s">
        <v>1297</v>
      </c>
      <c r="BH631" t="s">
        <v>543</v>
      </c>
      <c r="BI631" t="s">
        <v>607</v>
      </c>
      <c r="BJ631" t="s">
        <v>446</v>
      </c>
      <c r="BK631" t="s">
        <v>1297</v>
      </c>
      <c r="BL631" t="s">
        <v>220</v>
      </c>
      <c r="BM631" t="s">
        <v>219</v>
      </c>
      <c r="BN631" t="s">
        <v>608</v>
      </c>
      <c r="BO631" t="s">
        <v>219</v>
      </c>
      <c r="BP631" t="s">
        <v>219</v>
      </c>
      <c r="BQ631" t="s">
        <v>1297</v>
      </c>
      <c r="BR631" t="s">
        <v>279</v>
      </c>
      <c r="BS631" t="s">
        <v>1703</v>
      </c>
      <c r="BT631" t="s">
        <v>1703</v>
      </c>
      <c r="BU631" t="s">
        <v>219</v>
      </c>
      <c r="BV631" t="s">
        <v>241</v>
      </c>
      <c r="BW631" t="s">
        <v>220</v>
      </c>
      <c r="BX631" t="s">
        <v>219</v>
      </c>
      <c r="BY631">
        <v>800434192752</v>
      </c>
      <c r="BZ631" t="s">
        <v>242</v>
      </c>
      <c r="CA631" t="s">
        <v>1703</v>
      </c>
      <c r="CB631" s="14">
        <v>45179.246162766198</v>
      </c>
      <c r="CC631" t="s">
        <v>1703</v>
      </c>
      <c r="CD631" t="s">
        <v>1703</v>
      </c>
      <c r="CE631">
        <f>IFERROR(VLOOKUP(Table2[[#This Row],[Overall Rep Satisfaction]],$CS$2:$CV$21,2,FALSE),"")</f>
        <v>0</v>
      </c>
      <c r="CF631">
        <f>IFERROR(VLOOKUP(Table2[[#This Row],[Overall Rep Satisfaction]],$CS$2:$CV$21,3,FALSE),"")</f>
        <v>0</v>
      </c>
      <c r="CG631">
        <f>IFERROR(VLOOKUP(Table2[[#This Row],[Overall Rep Satisfaction]],$CS$2:$CV$21,4,FALSE),"")</f>
        <v>1</v>
      </c>
      <c r="CH631">
        <f>IFERROR(SUM(Table2[[#This Row],[Promoter]:[Detractor]],),"")</f>
        <v>1</v>
      </c>
      <c r="CI631" t="str">
        <f>TEXT(MONTH(Table2[[#This Row],[Survey Date]]),"##")&amp;" - "&amp;TEXT(Table2[[#This Row],[Survey Date]],"MMMM")</f>
        <v>9 - September</v>
      </c>
      <c r="CJ631" t="str">
        <f>TEXT(Table2[[#This Row],[Survey Date]],"DD-MMMM")</f>
        <v>09-September</v>
      </c>
      <c r="CK631" t="str">
        <f>"WK "&amp;WEEKNUM(Table2[[#This Row],[Survey Date]],1)</f>
        <v>WK 36</v>
      </c>
      <c r="CL631" t="str">
        <f>VLOOKUP(Table2[[#This Row],[ATTUID]],Roster!C:F,4,FALSE)</f>
        <v>Super 7</v>
      </c>
      <c r="CM631" t="str">
        <f>VLOOKUP(Table2[[#This Row],[ATTUID]],Roster!C:J,8,FALSE)</f>
        <v>agent 92</v>
      </c>
      <c r="CN631" t="str">
        <f>VLOOKUP(Table2[[#This Row],[ATTUID]],Roster!C:X,22,FALSE)</f>
        <v>Wave 28</v>
      </c>
      <c r="CO631">
        <f>IF(Table2[[#This Row],[Request Resolved]]="Yes",1,0)</f>
        <v>0</v>
      </c>
      <c r="CP631">
        <f>IF(Table2[[#This Row],[Request Resolved]]="No",1,0)</f>
        <v>1</v>
      </c>
    </row>
    <row r="632" spans="1:94" x14ac:dyDescent="0.25">
      <c r="A632" s="35">
        <v>296206</v>
      </c>
      <c r="B632" s="12" t="s">
        <v>1297</v>
      </c>
      <c r="C632" s="12" t="s">
        <v>1297</v>
      </c>
      <c r="D632" s="12" t="s">
        <v>1297</v>
      </c>
      <c r="E632" t="s">
        <v>1193</v>
      </c>
      <c r="F632" t="s">
        <v>1358</v>
      </c>
      <c r="G632" s="35">
        <v>266219</v>
      </c>
      <c r="H632" t="s">
        <v>219</v>
      </c>
      <c r="I632" s="35">
        <v>361232</v>
      </c>
      <c r="J632" t="s">
        <v>219</v>
      </c>
      <c r="K632" s="14">
        <v>45178.814583333296</v>
      </c>
      <c r="L632" s="14">
        <v>45177.551388888904</v>
      </c>
      <c r="M632" s="15" t="s">
        <v>220</v>
      </c>
      <c r="N632" s="15" t="s">
        <v>220</v>
      </c>
      <c r="O632" s="15" t="s">
        <v>220</v>
      </c>
      <c r="P632" s="15" t="s">
        <v>221</v>
      </c>
      <c r="Q632" s="15" t="s">
        <v>219</v>
      </c>
      <c r="R632" s="15" t="s">
        <v>219</v>
      </c>
      <c r="S632" s="15" t="s">
        <v>223</v>
      </c>
      <c r="T632" s="15" t="s">
        <v>221</v>
      </c>
      <c r="U632" s="15" t="s">
        <v>219</v>
      </c>
      <c r="V632" t="s">
        <v>224</v>
      </c>
      <c r="W632" t="s">
        <v>225</v>
      </c>
      <c r="X632" t="s">
        <v>224</v>
      </c>
      <c r="Y632" t="s">
        <v>225</v>
      </c>
      <c r="Z632" t="s">
        <v>226</v>
      </c>
      <c r="AA632" t="s">
        <v>219</v>
      </c>
      <c r="AB632" t="s">
        <v>226</v>
      </c>
      <c r="AC632" t="s">
        <v>219</v>
      </c>
      <c r="AD632" s="12" t="s">
        <v>1297</v>
      </c>
      <c r="AE632" t="s">
        <v>227</v>
      </c>
      <c r="AF632" s="12" t="s">
        <v>1297</v>
      </c>
      <c r="AG632" t="s">
        <v>1703</v>
      </c>
      <c r="AH632" t="s">
        <v>228</v>
      </c>
      <c r="AI632" s="12" t="s">
        <v>1297</v>
      </c>
      <c r="AJ632" s="12" t="s">
        <v>1297</v>
      </c>
      <c r="AK632" s="12" t="s">
        <v>1297</v>
      </c>
      <c r="AL632" s="12" t="s">
        <v>1297</v>
      </c>
      <c r="AM632" s="12" t="s">
        <v>1297</v>
      </c>
      <c r="AN632" t="s">
        <v>219</v>
      </c>
      <c r="AO632" t="s">
        <v>219</v>
      </c>
      <c r="AP632" t="s">
        <v>229</v>
      </c>
      <c r="AQ632" t="s">
        <v>230</v>
      </c>
      <c r="AR632" t="s">
        <v>281</v>
      </c>
      <c r="AS632" t="s">
        <v>282</v>
      </c>
      <c r="AT632" t="s">
        <v>220</v>
      </c>
      <c r="AU632" t="s">
        <v>233</v>
      </c>
      <c r="AV632" t="s">
        <v>2313</v>
      </c>
      <c r="AW632" t="s">
        <v>219</v>
      </c>
      <c r="AX632" t="s">
        <v>1703</v>
      </c>
      <c r="AY632" t="s">
        <v>219</v>
      </c>
      <c r="AZ632" t="s">
        <v>219</v>
      </c>
      <c r="BA632" t="s">
        <v>219</v>
      </c>
      <c r="BB632" t="s">
        <v>219</v>
      </c>
      <c r="BC632" t="s">
        <v>234</v>
      </c>
      <c r="BD632" s="12" t="s">
        <v>1297</v>
      </c>
      <c r="BE632" t="s">
        <v>304</v>
      </c>
      <c r="BF632" t="s">
        <v>1297</v>
      </c>
      <c r="BG632" t="s">
        <v>1297</v>
      </c>
      <c r="BH632" t="s">
        <v>305</v>
      </c>
      <c r="BI632" t="s">
        <v>357</v>
      </c>
      <c r="BJ632" t="s">
        <v>362</v>
      </c>
      <c r="BK632" t="s">
        <v>1297</v>
      </c>
      <c r="BL632" t="s">
        <v>229</v>
      </c>
      <c r="BM632" t="s">
        <v>219</v>
      </c>
      <c r="BN632" t="s">
        <v>360</v>
      </c>
      <c r="BO632" t="s">
        <v>219</v>
      </c>
      <c r="BP632" t="s">
        <v>219</v>
      </c>
      <c r="BQ632" t="s">
        <v>1297</v>
      </c>
      <c r="BR632" t="s">
        <v>279</v>
      </c>
      <c r="BS632" t="s">
        <v>1703</v>
      </c>
      <c r="BT632" t="s">
        <v>1703</v>
      </c>
      <c r="BU632" t="s">
        <v>219</v>
      </c>
      <c r="BV632" t="s">
        <v>241</v>
      </c>
      <c r="BW632" t="s">
        <v>220</v>
      </c>
      <c r="BX632" t="s">
        <v>219</v>
      </c>
      <c r="BY632">
        <v>800190269739</v>
      </c>
      <c r="BZ632" t="s">
        <v>242</v>
      </c>
      <c r="CA632" t="s">
        <v>1703</v>
      </c>
      <c r="CB632" s="14">
        <v>45180.248749687496</v>
      </c>
      <c r="CC632" t="s">
        <v>1703</v>
      </c>
      <c r="CD632" t="s">
        <v>1703</v>
      </c>
      <c r="CE632">
        <f>IFERROR(VLOOKUP(Table2[[#This Row],[Overall Rep Satisfaction]],$CS$2:$CV$21,2,FALSE),"")</f>
        <v>1</v>
      </c>
      <c r="CF632">
        <f>IFERROR(VLOOKUP(Table2[[#This Row],[Overall Rep Satisfaction]],$CS$2:$CV$21,3,FALSE),"")</f>
        <v>0</v>
      </c>
      <c r="CG632">
        <f>IFERROR(VLOOKUP(Table2[[#This Row],[Overall Rep Satisfaction]],$CS$2:$CV$21,4,FALSE),"")</f>
        <v>0</v>
      </c>
      <c r="CH632">
        <f>IFERROR(SUM(Table2[[#This Row],[Promoter]:[Detractor]],),"")</f>
        <v>1</v>
      </c>
      <c r="CI632" t="str">
        <f>TEXT(MONTH(Table2[[#This Row],[Survey Date]]),"##")&amp;" - "&amp;TEXT(Table2[[#This Row],[Survey Date]],"MMMM")</f>
        <v>9 - September</v>
      </c>
      <c r="CJ632" t="str">
        <f>TEXT(Table2[[#This Row],[Survey Date]],"DD-MMMM")</f>
        <v>09-September</v>
      </c>
      <c r="CK632" t="str">
        <f>"WK "&amp;WEEKNUM(Table2[[#This Row],[Survey Date]],1)</f>
        <v>WK 36</v>
      </c>
      <c r="CL632" t="str">
        <f>VLOOKUP(Table2[[#This Row],[ATTUID]],Roster!C:F,4,FALSE)</f>
        <v>Super 1</v>
      </c>
      <c r="CM632" t="str">
        <f>VLOOKUP(Table2[[#This Row],[ATTUID]],Roster!C:J,8,FALSE)</f>
        <v>agent 61</v>
      </c>
      <c r="CN632" t="str">
        <f>VLOOKUP(Table2[[#This Row],[ATTUID]],Roster!C:X,22,FALSE)</f>
        <v>Wave 25</v>
      </c>
      <c r="CO632">
        <f>IF(Table2[[#This Row],[Request Resolved]]="Yes",1,0)</f>
        <v>1</v>
      </c>
      <c r="CP632">
        <f>IF(Table2[[#This Row],[Request Resolved]]="No",1,0)</f>
        <v>0</v>
      </c>
    </row>
    <row r="633" spans="1:94" ht="45" x14ac:dyDescent="0.25">
      <c r="A633" s="35">
        <v>121206</v>
      </c>
      <c r="B633" s="12" t="s">
        <v>1297</v>
      </c>
      <c r="C633" s="12" t="s">
        <v>1297</v>
      </c>
      <c r="D633" s="12" t="s">
        <v>1297</v>
      </c>
      <c r="E633" t="s">
        <v>1266</v>
      </c>
      <c r="F633" t="s">
        <v>1438</v>
      </c>
      <c r="G633" s="35">
        <v>82425</v>
      </c>
      <c r="H633" t="s">
        <v>219</v>
      </c>
      <c r="I633" s="35">
        <v>80298</v>
      </c>
      <c r="J633" t="s">
        <v>219</v>
      </c>
      <c r="K633" s="14">
        <v>45178.886805555601</v>
      </c>
      <c r="L633" s="14">
        <v>45177.822916666701</v>
      </c>
      <c r="M633" s="15" t="s">
        <v>220</v>
      </c>
      <c r="N633" s="15" t="s">
        <v>229</v>
      </c>
      <c r="O633" s="15" t="s">
        <v>220</v>
      </c>
      <c r="P633" s="15" t="s">
        <v>1063</v>
      </c>
      <c r="Q633" s="15" t="s">
        <v>1064</v>
      </c>
      <c r="R633" s="15" t="s">
        <v>229</v>
      </c>
      <c r="S633" s="15" t="s">
        <v>1063</v>
      </c>
      <c r="T633" s="15" t="s">
        <v>1065</v>
      </c>
      <c r="U633" s="15" t="s">
        <v>219</v>
      </c>
      <c r="V633" t="s">
        <v>224</v>
      </c>
      <c r="W633" t="s">
        <v>254</v>
      </c>
      <c r="X633" t="s">
        <v>224</v>
      </c>
      <c r="Y633" t="s">
        <v>254</v>
      </c>
      <c r="Z633" t="s">
        <v>317</v>
      </c>
      <c r="AA633" t="s">
        <v>219</v>
      </c>
      <c r="AB633" t="s">
        <v>317</v>
      </c>
      <c r="AC633" t="s">
        <v>219</v>
      </c>
      <c r="AD633" s="12" t="s">
        <v>1297</v>
      </c>
      <c r="AE633" t="s">
        <v>227</v>
      </c>
      <c r="AF633" s="12" t="s">
        <v>1297</v>
      </c>
      <c r="AG633" t="s">
        <v>1703</v>
      </c>
      <c r="AH633" t="s">
        <v>228</v>
      </c>
      <c r="AI633" s="12" t="s">
        <v>1297</v>
      </c>
      <c r="AJ633" s="12" t="s">
        <v>1297</v>
      </c>
      <c r="AK633" s="12" t="s">
        <v>1297</v>
      </c>
      <c r="AL633" s="12" t="s">
        <v>1297</v>
      </c>
      <c r="AM633" s="12" t="s">
        <v>1297</v>
      </c>
      <c r="AN633" t="s">
        <v>219</v>
      </c>
      <c r="AO633" t="s">
        <v>219</v>
      </c>
      <c r="AP633" t="s">
        <v>229</v>
      </c>
      <c r="AQ633" t="s">
        <v>230</v>
      </c>
      <c r="AR633" t="s">
        <v>247</v>
      </c>
      <c r="AS633" t="s">
        <v>445</v>
      </c>
      <c r="AT633" t="s">
        <v>229</v>
      </c>
      <c r="AU633" t="s">
        <v>233</v>
      </c>
      <c r="AV633" t="s">
        <v>2314</v>
      </c>
      <c r="AW633" t="s">
        <v>219</v>
      </c>
      <c r="AX633" t="s">
        <v>1703</v>
      </c>
      <c r="AY633" t="s">
        <v>219</v>
      </c>
      <c r="AZ633" t="s">
        <v>219</v>
      </c>
      <c r="BA633" t="s">
        <v>219</v>
      </c>
      <c r="BB633" t="s">
        <v>219</v>
      </c>
      <c r="BC633" t="s">
        <v>234</v>
      </c>
      <c r="BD633" s="12" t="s">
        <v>1297</v>
      </c>
      <c r="BE633" t="s">
        <v>259</v>
      </c>
      <c r="BF633" t="s">
        <v>1297</v>
      </c>
      <c r="BG633" t="s">
        <v>1297</v>
      </c>
      <c r="BH633" t="s">
        <v>344</v>
      </c>
      <c r="BI633" t="s">
        <v>345</v>
      </c>
      <c r="BJ633" t="s">
        <v>446</v>
      </c>
      <c r="BK633" t="s">
        <v>1297</v>
      </c>
      <c r="BL633" t="s">
        <v>229</v>
      </c>
      <c r="BM633" t="s">
        <v>219</v>
      </c>
      <c r="BN633" t="s">
        <v>347</v>
      </c>
      <c r="BO633" t="s">
        <v>219</v>
      </c>
      <c r="BP633" t="s">
        <v>219</v>
      </c>
      <c r="BQ633" t="s">
        <v>1297</v>
      </c>
      <c r="BR633" t="s">
        <v>253</v>
      </c>
      <c r="BS633" t="s">
        <v>1703</v>
      </c>
      <c r="BT633" t="s">
        <v>1703</v>
      </c>
      <c r="BU633" t="s">
        <v>219</v>
      </c>
      <c r="BV633" t="s">
        <v>241</v>
      </c>
      <c r="BW633" t="s">
        <v>220</v>
      </c>
      <c r="BX633" t="s">
        <v>219</v>
      </c>
      <c r="BY633">
        <v>800898167025</v>
      </c>
      <c r="BZ633" t="s">
        <v>242</v>
      </c>
      <c r="CA633" t="s">
        <v>1703</v>
      </c>
      <c r="CB633" s="14">
        <v>45179.246162766198</v>
      </c>
      <c r="CC633" t="s">
        <v>1703</v>
      </c>
      <c r="CD633" t="s">
        <v>1703</v>
      </c>
      <c r="CE633">
        <f>IFERROR(VLOOKUP(Table2[[#This Row],[Overall Rep Satisfaction]],$CS$2:$CV$21,2,FALSE),"")</f>
        <v>0</v>
      </c>
      <c r="CF633">
        <f>IFERROR(VLOOKUP(Table2[[#This Row],[Overall Rep Satisfaction]],$CS$2:$CV$21,3,FALSE),"")</f>
        <v>0</v>
      </c>
      <c r="CG633">
        <f>IFERROR(VLOOKUP(Table2[[#This Row],[Overall Rep Satisfaction]],$CS$2:$CV$21,4,FALSE),"")</f>
        <v>1</v>
      </c>
      <c r="CH633">
        <f>IFERROR(SUM(Table2[[#This Row],[Promoter]:[Detractor]],),"")</f>
        <v>1</v>
      </c>
      <c r="CI633" t="str">
        <f>TEXT(MONTH(Table2[[#This Row],[Survey Date]]),"##")&amp;" - "&amp;TEXT(Table2[[#This Row],[Survey Date]],"MMMM")</f>
        <v>9 - September</v>
      </c>
      <c r="CJ633" t="str">
        <f>TEXT(Table2[[#This Row],[Survey Date]],"DD-MMMM")</f>
        <v>09-September</v>
      </c>
      <c r="CK633" t="str">
        <f>"WK "&amp;WEEKNUM(Table2[[#This Row],[Survey Date]],1)</f>
        <v>WK 36</v>
      </c>
      <c r="CL633" t="str">
        <f>VLOOKUP(Table2[[#This Row],[ATTUID]],Roster!C:F,4,FALSE)</f>
        <v>Super 9</v>
      </c>
      <c r="CM633" t="str">
        <f>VLOOKUP(Table2[[#This Row],[ATTUID]],Roster!C:J,8,FALSE)</f>
        <v>agent 141</v>
      </c>
      <c r="CN633" t="str">
        <f>VLOOKUP(Table2[[#This Row],[ATTUID]],Roster!C:X,22,FALSE)</f>
        <v>Wave 31</v>
      </c>
      <c r="CO633">
        <f>IF(Table2[[#This Row],[Request Resolved]]="Yes",1,0)</f>
        <v>0</v>
      </c>
      <c r="CP633">
        <f>IF(Table2[[#This Row],[Request Resolved]]="No",1,0)</f>
        <v>1</v>
      </c>
    </row>
    <row r="634" spans="1:94" x14ac:dyDescent="0.25">
      <c r="A634" s="35">
        <v>122206</v>
      </c>
      <c r="B634" s="12" t="s">
        <v>1297</v>
      </c>
      <c r="C634" s="12" t="s">
        <v>1297</v>
      </c>
      <c r="D634" s="12" t="s">
        <v>1297</v>
      </c>
      <c r="E634" t="s">
        <v>1249</v>
      </c>
      <c r="F634" t="s">
        <v>1419</v>
      </c>
      <c r="G634" s="35">
        <v>437858</v>
      </c>
      <c r="H634" t="s">
        <v>219</v>
      </c>
      <c r="I634" s="35">
        <v>885337</v>
      </c>
      <c r="J634" t="s">
        <v>219</v>
      </c>
      <c r="K634" s="14">
        <v>45178.930555555598</v>
      </c>
      <c r="L634" s="14">
        <v>45177.5444444444</v>
      </c>
      <c r="M634" s="15" t="s">
        <v>220</v>
      </c>
      <c r="N634" s="15" t="s">
        <v>220</v>
      </c>
      <c r="O634" s="15" t="s">
        <v>220</v>
      </c>
      <c r="P634" s="15" t="s">
        <v>223</v>
      </c>
      <c r="Q634" s="15" t="s">
        <v>1066</v>
      </c>
      <c r="R634" s="15" t="s">
        <v>219</v>
      </c>
      <c r="S634" s="15" t="s">
        <v>223</v>
      </c>
      <c r="T634" s="15" t="s">
        <v>221</v>
      </c>
      <c r="U634" s="15" t="s">
        <v>219</v>
      </c>
      <c r="V634" t="s">
        <v>265</v>
      </c>
      <c r="W634" t="s">
        <v>225</v>
      </c>
      <c r="X634" t="s">
        <v>265</v>
      </c>
      <c r="Y634" t="s">
        <v>225</v>
      </c>
      <c r="Z634" t="s">
        <v>226</v>
      </c>
      <c r="AA634" t="s">
        <v>219</v>
      </c>
      <c r="AB634" t="s">
        <v>226</v>
      </c>
      <c r="AC634" t="s">
        <v>219</v>
      </c>
      <c r="AD634" s="12" t="s">
        <v>1297</v>
      </c>
      <c r="AE634" t="s">
        <v>227</v>
      </c>
      <c r="AF634" s="12" t="s">
        <v>1297</v>
      </c>
      <c r="AG634" t="s">
        <v>1703</v>
      </c>
      <c r="AH634" t="s">
        <v>228</v>
      </c>
      <c r="AI634" s="12" t="s">
        <v>1297</v>
      </c>
      <c r="AJ634" s="12" t="s">
        <v>1297</v>
      </c>
      <c r="AK634" s="12" t="s">
        <v>1297</v>
      </c>
      <c r="AL634" s="12" t="s">
        <v>1297</v>
      </c>
      <c r="AM634" s="12" t="s">
        <v>1297</v>
      </c>
      <c r="AN634" t="s">
        <v>219</v>
      </c>
      <c r="AO634" t="s">
        <v>219</v>
      </c>
      <c r="AP634" t="s">
        <v>229</v>
      </c>
      <c r="AQ634" t="s">
        <v>230</v>
      </c>
      <c r="AR634" t="s">
        <v>420</v>
      </c>
      <c r="AS634" t="s">
        <v>421</v>
      </c>
      <c r="AT634" t="s">
        <v>220</v>
      </c>
      <c r="AU634" t="s">
        <v>233</v>
      </c>
      <c r="AV634" t="s">
        <v>2132</v>
      </c>
      <c r="AW634" t="s">
        <v>219</v>
      </c>
      <c r="AX634" t="s">
        <v>1703</v>
      </c>
      <c r="AY634" t="s">
        <v>219</v>
      </c>
      <c r="AZ634" t="s">
        <v>219</v>
      </c>
      <c r="BA634" t="s">
        <v>219</v>
      </c>
      <c r="BB634" t="s">
        <v>219</v>
      </c>
      <c r="BC634" t="s">
        <v>234</v>
      </c>
      <c r="BD634" s="12" t="s">
        <v>1297</v>
      </c>
      <c r="BE634" t="s">
        <v>451</v>
      </c>
      <c r="BF634" t="s">
        <v>1297</v>
      </c>
      <c r="BG634" t="s">
        <v>1297</v>
      </c>
      <c r="BH634" t="s">
        <v>300</v>
      </c>
      <c r="BI634" t="s">
        <v>301</v>
      </c>
      <c r="BJ634" t="s">
        <v>422</v>
      </c>
      <c r="BK634" t="s">
        <v>1297</v>
      </c>
      <c r="BL634" t="s">
        <v>229</v>
      </c>
      <c r="BM634" t="s">
        <v>219</v>
      </c>
      <c r="BN634" t="s">
        <v>322</v>
      </c>
      <c r="BO634" t="s">
        <v>219</v>
      </c>
      <c r="BP634" t="s">
        <v>219</v>
      </c>
      <c r="BQ634" t="s">
        <v>1297</v>
      </c>
      <c r="BR634" t="s">
        <v>296</v>
      </c>
      <c r="BS634" t="s">
        <v>1703</v>
      </c>
      <c r="BT634" t="s">
        <v>1703</v>
      </c>
      <c r="BU634" t="s">
        <v>219</v>
      </c>
      <c r="BV634" t="s">
        <v>241</v>
      </c>
      <c r="BW634" t="s">
        <v>220</v>
      </c>
      <c r="BX634" t="s">
        <v>219</v>
      </c>
      <c r="BY634">
        <v>800420678113</v>
      </c>
      <c r="BZ634" t="s">
        <v>242</v>
      </c>
      <c r="CA634" t="s">
        <v>1703</v>
      </c>
      <c r="CB634" s="14">
        <v>45179.246162766198</v>
      </c>
      <c r="CC634" t="s">
        <v>1703</v>
      </c>
      <c r="CD634" t="s">
        <v>1703</v>
      </c>
      <c r="CE634">
        <f>IFERROR(VLOOKUP(Table2[[#This Row],[Overall Rep Satisfaction]],$CS$2:$CV$21,2,FALSE),"")</f>
        <v>1</v>
      </c>
      <c r="CF634">
        <f>IFERROR(VLOOKUP(Table2[[#This Row],[Overall Rep Satisfaction]],$CS$2:$CV$21,3,FALSE),"")</f>
        <v>0</v>
      </c>
      <c r="CG634">
        <f>IFERROR(VLOOKUP(Table2[[#This Row],[Overall Rep Satisfaction]],$CS$2:$CV$21,4,FALSE),"")</f>
        <v>0</v>
      </c>
      <c r="CH634">
        <f>IFERROR(SUM(Table2[[#This Row],[Promoter]:[Detractor]],),"")</f>
        <v>1</v>
      </c>
      <c r="CI634" t="str">
        <f>TEXT(MONTH(Table2[[#This Row],[Survey Date]]),"##")&amp;" - "&amp;TEXT(Table2[[#This Row],[Survey Date]],"MMMM")</f>
        <v>9 - September</v>
      </c>
      <c r="CJ634" t="str">
        <f>TEXT(Table2[[#This Row],[Survey Date]],"DD-MMMM")</f>
        <v>09-September</v>
      </c>
      <c r="CK634" t="str">
        <f>"WK "&amp;WEEKNUM(Table2[[#This Row],[Survey Date]],1)</f>
        <v>WK 36</v>
      </c>
      <c r="CL634" t="str">
        <f>VLOOKUP(Table2[[#This Row],[ATTUID]],Roster!C:F,4,FALSE)</f>
        <v>Super 12</v>
      </c>
      <c r="CM634" t="str">
        <f>VLOOKUP(Table2[[#This Row],[ATTUID]],Roster!C:J,8,FALSE)</f>
        <v>agent 122</v>
      </c>
      <c r="CN634" t="str">
        <f>VLOOKUP(Table2[[#This Row],[ATTUID]],Roster!C:X,22,FALSE)</f>
        <v>Wave 30</v>
      </c>
      <c r="CO634">
        <f>IF(Table2[[#This Row],[Request Resolved]]="Yes",1,0)</f>
        <v>1</v>
      </c>
      <c r="CP634">
        <f>IF(Table2[[#This Row],[Request Resolved]]="No",1,0)</f>
        <v>0</v>
      </c>
    </row>
    <row r="635" spans="1:94" x14ac:dyDescent="0.25">
      <c r="A635" s="35">
        <v>73206</v>
      </c>
      <c r="B635" s="12" t="s">
        <v>1297</v>
      </c>
      <c r="C635" s="12" t="s">
        <v>1297</v>
      </c>
      <c r="D635" s="12" t="s">
        <v>1297</v>
      </c>
      <c r="E635" t="s">
        <v>1270</v>
      </c>
      <c r="F635" t="s">
        <v>1444</v>
      </c>
      <c r="G635" s="35">
        <v>223605</v>
      </c>
      <c r="H635" t="s">
        <v>219</v>
      </c>
      <c r="I635" s="35">
        <v>329199</v>
      </c>
      <c r="J635" t="s">
        <v>219</v>
      </c>
      <c r="K635" s="14">
        <v>45178.948611111096</v>
      </c>
      <c r="L635" s="14">
        <v>45177.443749999999</v>
      </c>
      <c r="M635" s="15" t="s">
        <v>220</v>
      </c>
      <c r="N635" s="15" t="s">
        <v>220</v>
      </c>
      <c r="O635" s="15" t="s">
        <v>220</v>
      </c>
      <c r="P635" s="15" t="s">
        <v>392</v>
      </c>
      <c r="Q635" s="15" t="s">
        <v>1067</v>
      </c>
      <c r="R635" s="15" t="s">
        <v>219</v>
      </c>
      <c r="S635" s="15" t="s">
        <v>392</v>
      </c>
      <c r="T635" s="15" t="s">
        <v>221</v>
      </c>
      <c r="U635" s="15" t="s">
        <v>219</v>
      </c>
      <c r="V635" t="s">
        <v>290</v>
      </c>
      <c r="W635" t="s">
        <v>290</v>
      </c>
      <c r="X635" t="s">
        <v>290</v>
      </c>
      <c r="Y635" t="s">
        <v>290</v>
      </c>
      <c r="Z635" t="s">
        <v>226</v>
      </c>
      <c r="AA635" t="s">
        <v>219</v>
      </c>
      <c r="AB635" t="s">
        <v>226</v>
      </c>
      <c r="AC635" t="s">
        <v>219</v>
      </c>
      <c r="AD635" s="12" t="s">
        <v>1297</v>
      </c>
      <c r="AE635" t="s">
        <v>227</v>
      </c>
      <c r="AF635" s="12" t="s">
        <v>1297</v>
      </c>
      <c r="AG635" t="s">
        <v>1703</v>
      </c>
      <c r="AH635" t="s">
        <v>228</v>
      </c>
      <c r="AI635" s="12" t="s">
        <v>1297</v>
      </c>
      <c r="AJ635" s="12" t="s">
        <v>1297</v>
      </c>
      <c r="AK635" s="12" t="s">
        <v>1297</v>
      </c>
      <c r="AL635" s="12" t="s">
        <v>1297</v>
      </c>
      <c r="AM635" s="12" t="s">
        <v>1297</v>
      </c>
      <c r="AN635" t="s">
        <v>219</v>
      </c>
      <c r="AO635" t="s">
        <v>219</v>
      </c>
      <c r="AP635" t="s">
        <v>229</v>
      </c>
      <c r="AQ635" t="s">
        <v>230</v>
      </c>
      <c r="AR635" t="s">
        <v>247</v>
      </c>
      <c r="AS635" t="s">
        <v>824</v>
      </c>
      <c r="AT635" t="s">
        <v>220</v>
      </c>
      <c r="AU635" t="s">
        <v>233</v>
      </c>
      <c r="AV635" t="s">
        <v>2315</v>
      </c>
      <c r="AW635" t="s">
        <v>219</v>
      </c>
      <c r="AX635" t="s">
        <v>1703</v>
      </c>
      <c r="AY635" t="s">
        <v>219</v>
      </c>
      <c r="AZ635" t="s">
        <v>219</v>
      </c>
      <c r="BA635" t="s">
        <v>219</v>
      </c>
      <c r="BB635" t="s">
        <v>219</v>
      </c>
      <c r="BC635" t="s">
        <v>234</v>
      </c>
      <c r="BD635" s="12" t="s">
        <v>1297</v>
      </c>
      <c r="BE635" t="s">
        <v>267</v>
      </c>
      <c r="BF635" t="s">
        <v>1297</v>
      </c>
      <c r="BG635" t="s">
        <v>1297</v>
      </c>
      <c r="BH635" t="s">
        <v>236</v>
      </c>
      <c r="BI635" t="s">
        <v>328</v>
      </c>
      <c r="BJ635" t="s">
        <v>379</v>
      </c>
      <c r="BK635" t="s">
        <v>1297</v>
      </c>
      <c r="BL635" t="s">
        <v>229</v>
      </c>
      <c r="BM635" t="s">
        <v>219</v>
      </c>
      <c r="BN635" t="s">
        <v>330</v>
      </c>
      <c r="BO635" t="s">
        <v>219</v>
      </c>
      <c r="BP635" t="s">
        <v>219</v>
      </c>
      <c r="BQ635" t="s">
        <v>1297</v>
      </c>
      <c r="BR635" t="s">
        <v>253</v>
      </c>
      <c r="BS635" t="s">
        <v>1703</v>
      </c>
      <c r="BT635" t="s">
        <v>1703</v>
      </c>
      <c r="BU635" t="s">
        <v>219</v>
      </c>
      <c r="BV635" t="s">
        <v>241</v>
      </c>
      <c r="BW635" t="s">
        <v>220</v>
      </c>
      <c r="BX635" t="s">
        <v>219</v>
      </c>
      <c r="BY635">
        <v>800141902549</v>
      </c>
      <c r="BZ635" t="s">
        <v>242</v>
      </c>
      <c r="CA635" t="s">
        <v>1703</v>
      </c>
      <c r="CB635" s="14">
        <v>45179.246162766198</v>
      </c>
      <c r="CC635" t="s">
        <v>1703</v>
      </c>
      <c r="CD635" t="s">
        <v>1703</v>
      </c>
      <c r="CE635">
        <f>IFERROR(VLOOKUP(Table2[[#This Row],[Overall Rep Satisfaction]],$CS$2:$CV$21,2,FALSE),"")</f>
        <v>0</v>
      </c>
      <c r="CF635">
        <f>IFERROR(VLOOKUP(Table2[[#This Row],[Overall Rep Satisfaction]],$CS$2:$CV$21,3,FALSE),"")</f>
        <v>0</v>
      </c>
      <c r="CG635">
        <f>IFERROR(VLOOKUP(Table2[[#This Row],[Overall Rep Satisfaction]],$CS$2:$CV$21,4,FALSE),"")</f>
        <v>1</v>
      </c>
      <c r="CH635">
        <f>IFERROR(SUM(Table2[[#This Row],[Promoter]:[Detractor]],),"")</f>
        <v>1</v>
      </c>
      <c r="CI635" t="str">
        <f>TEXT(MONTH(Table2[[#This Row],[Survey Date]]),"##")&amp;" - "&amp;TEXT(Table2[[#This Row],[Survey Date]],"MMMM")</f>
        <v>9 - September</v>
      </c>
      <c r="CJ635" t="str">
        <f>TEXT(Table2[[#This Row],[Survey Date]],"DD-MMMM")</f>
        <v>09-September</v>
      </c>
      <c r="CK635" t="str">
        <f>"WK "&amp;WEEKNUM(Table2[[#This Row],[Survey Date]],1)</f>
        <v>WK 36</v>
      </c>
      <c r="CL635" t="str">
        <f>VLOOKUP(Table2[[#This Row],[ATTUID]],Roster!C:F,4,FALSE)</f>
        <v>Super 6</v>
      </c>
      <c r="CM635" t="str">
        <f>VLOOKUP(Table2[[#This Row],[ATTUID]],Roster!C:J,8,FALSE)</f>
        <v>agent 146</v>
      </c>
      <c r="CN635" t="str">
        <f>VLOOKUP(Table2[[#This Row],[ATTUID]],Roster!C:X,22,FALSE)</f>
        <v>Wave 31</v>
      </c>
      <c r="CO635">
        <f>IF(Table2[[#This Row],[Request Resolved]]="Yes",1,0)</f>
        <v>1</v>
      </c>
      <c r="CP635">
        <f>IF(Table2[[#This Row],[Request Resolved]]="No",1,0)</f>
        <v>0</v>
      </c>
    </row>
    <row r="636" spans="1:94" x14ac:dyDescent="0.25">
      <c r="A636" s="35">
        <v>999206</v>
      </c>
      <c r="B636" s="12" t="s">
        <v>1297</v>
      </c>
      <c r="C636" s="12" t="s">
        <v>1297</v>
      </c>
      <c r="D636" s="12" t="s">
        <v>1297</v>
      </c>
      <c r="E636" t="s">
        <v>1172</v>
      </c>
      <c r="F636" t="s">
        <v>1337</v>
      </c>
      <c r="G636" s="35">
        <v>432260</v>
      </c>
      <c r="H636" t="s">
        <v>219</v>
      </c>
      <c r="I636" s="35">
        <v>582243</v>
      </c>
      <c r="J636" t="s">
        <v>219</v>
      </c>
      <c r="K636" s="14">
        <v>45178.952083333301</v>
      </c>
      <c r="L636" s="14">
        <v>45177.5493055556</v>
      </c>
      <c r="M636" s="15" t="s">
        <v>220</v>
      </c>
      <c r="N636" s="15" t="s">
        <v>229</v>
      </c>
      <c r="O636" s="15" t="s">
        <v>220</v>
      </c>
      <c r="P636" s="15" t="s">
        <v>1068</v>
      </c>
      <c r="Q636" s="15" t="s">
        <v>1069</v>
      </c>
      <c r="R636" s="15" t="s">
        <v>229</v>
      </c>
      <c r="S636" s="15" t="s">
        <v>1070</v>
      </c>
      <c r="T636" s="15" t="s">
        <v>317</v>
      </c>
      <c r="U636" s="15" t="s">
        <v>219</v>
      </c>
      <c r="V636" t="s">
        <v>224</v>
      </c>
      <c r="W636" t="s">
        <v>254</v>
      </c>
      <c r="X636" t="s">
        <v>224</v>
      </c>
      <c r="Y636" t="s">
        <v>254</v>
      </c>
      <c r="Z636" t="s">
        <v>317</v>
      </c>
      <c r="AA636" t="s">
        <v>219</v>
      </c>
      <c r="AB636" t="s">
        <v>317</v>
      </c>
      <c r="AC636" t="s">
        <v>219</v>
      </c>
      <c r="AD636" s="12" t="s">
        <v>1297</v>
      </c>
      <c r="AE636" t="s">
        <v>227</v>
      </c>
      <c r="AF636" s="12" t="s">
        <v>1297</v>
      </c>
      <c r="AG636" t="s">
        <v>1703</v>
      </c>
      <c r="AH636" t="s">
        <v>228</v>
      </c>
      <c r="AI636" s="12" t="s">
        <v>1297</v>
      </c>
      <c r="AJ636" s="12" t="s">
        <v>1297</v>
      </c>
      <c r="AK636" s="12" t="s">
        <v>1297</v>
      </c>
      <c r="AL636" s="12" t="s">
        <v>1297</v>
      </c>
      <c r="AM636" s="12" t="s">
        <v>1297</v>
      </c>
      <c r="AN636" t="s">
        <v>219</v>
      </c>
      <c r="AO636" t="s">
        <v>219</v>
      </c>
      <c r="AP636" t="s">
        <v>229</v>
      </c>
      <c r="AQ636" t="s">
        <v>230</v>
      </c>
      <c r="AR636" t="s">
        <v>281</v>
      </c>
      <c r="AS636" t="s">
        <v>282</v>
      </c>
      <c r="AT636" t="s">
        <v>220</v>
      </c>
      <c r="AU636" t="s">
        <v>233</v>
      </c>
      <c r="AV636" t="s">
        <v>2316</v>
      </c>
      <c r="AW636" t="s">
        <v>219</v>
      </c>
      <c r="AX636" t="s">
        <v>1703</v>
      </c>
      <c r="AY636" t="s">
        <v>219</v>
      </c>
      <c r="AZ636" t="s">
        <v>219</v>
      </c>
      <c r="BA636" t="s">
        <v>219</v>
      </c>
      <c r="BB636" t="s">
        <v>219</v>
      </c>
      <c r="BC636" t="s">
        <v>234</v>
      </c>
      <c r="BD636" s="12" t="s">
        <v>1297</v>
      </c>
      <c r="BE636" t="s">
        <v>476</v>
      </c>
      <c r="BF636" t="s">
        <v>1297</v>
      </c>
      <c r="BG636" t="s">
        <v>1297</v>
      </c>
      <c r="BH636" t="s">
        <v>236</v>
      </c>
      <c r="BI636" t="s">
        <v>515</v>
      </c>
      <c r="BJ636" t="s">
        <v>288</v>
      </c>
      <c r="BK636" t="s">
        <v>1297</v>
      </c>
      <c r="BL636" t="s">
        <v>229</v>
      </c>
      <c r="BM636" t="s">
        <v>219</v>
      </c>
      <c r="BN636" t="s">
        <v>252</v>
      </c>
      <c r="BO636" t="s">
        <v>219</v>
      </c>
      <c r="BP636" t="s">
        <v>219</v>
      </c>
      <c r="BQ636" t="s">
        <v>1297</v>
      </c>
      <c r="BR636" t="s">
        <v>240</v>
      </c>
      <c r="BS636" t="s">
        <v>1703</v>
      </c>
      <c r="BT636" t="s">
        <v>1703</v>
      </c>
      <c r="BU636" t="s">
        <v>219</v>
      </c>
      <c r="BV636" t="s">
        <v>241</v>
      </c>
      <c r="BW636" t="s">
        <v>220</v>
      </c>
      <c r="BX636" t="s">
        <v>219</v>
      </c>
      <c r="BY636">
        <v>800970661283</v>
      </c>
      <c r="BZ636" t="s">
        <v>242</v>
      </c>
      <c r="CA636" t="s">
        <v>1703</v>
      </c>
      <c r="CB636" s="14">
        <v>45179.246162766198</v>
      </c>
      <c r="CC636" t="s">
        <v>1703</v>
      </c>
      <c r="CD636" t="s">
        <v>1703</v>
      </c>
      <c r="CE636">
        <f>IFERROR(VLOOKUP(Table2[[#This Row],[Overall Rep Satisfaction]],$CS$2:$CV$21,2,FALSE),"")</f>
        <v>0</v>
      </c>
      <c r="CF636">
        <f>IFERROR(VLOOKUP(Table2[[#This Row],[Overall Rep Satisfaction]],$CS$2:$CV$21,3,FALSE),"")</f>
        <v>0</v>
      </c>
      <c r="CG636">
        <f>IFERROR(VLOOKUP(Table2[[#This Row],[Overall Rep Satisfaction]],$CS$2:$CV$21,4,FALSE),"")</f>
        <v>1</v>
      </c>
      <c r="CH636">
        <f>IFERROR(SUM(Table2[[#This Row],[Promoter]:[Detractor]],),"")</f>
        <v>1</v>
      </c>
      <c r="CI636" t="str">
        <f>TEXT(MONTH(Table2[[#This Row],[Survey Date]]),"##")&amp;" - "&amp;TEXT(Table2[[#This Row],[Survey Date]],"MMMM")</f>
        <v>9 - September</v>
      </c>
      <c r="CJ636" t="str">
        <f>TEXT(Table2[[#This Row],[Survey Date]],"DD-MMMM")</f>
        <v>09-September</v>
      </c>
      <c r="CK636" t="str">
        <f>"WK "&amp;WEEKNUM(Table2[[#This Row],[Survey Date]],1)</f>
        <v>WK 36</v>
      </c>
      <c r="CL636" t="str">
        <f>VLOOKUP(Table2[[#This Row],[ATTUID]],Roster!C:F,4,FALSE)</f>
        <v>Super 1</v>
      </c>
      <c r="CM636" t="str">
        <f>VLOOKUP(Table2[[#This Row],[ATTUID]],Roster!C:J,8,FALSE)</f>
        <v>agent 40</v>
      </c>
      <c r="CN636" t="str">
        <f>VLOOKUP(Table2[[#This Row],[ATTUID]],Roster!C:X,22,FALSE)</f>
        <v>Wave 20</v>
      </c>
      <c r="CO636">
        <f>IF(Table2[[#This Row],[Request Resolved]]="Yes",1,0)</f>
        <v>0</v>
      </c>
      <c r="CP636">
        <f>IF(Table2[[#This Row],[Request Resolved]]="No",1,0)</f>
        <v>1</v>
      </c>
    </row>
    <row r="637" spans="1:94" x14ac:dyDescent="0.25">
      <c r="A637" s="35">
        <v>10206</v>
      </c>
      <c r="B637" s="12" t="s">
        <v>1297</v>
      </c>
      <c r="C637" s="12" t="s">
        <v>1297</v>
      </c>
      <c r="D637" s="12" t="s">
        <v>1297</v>
      </c>
      <c r="E637" t="s">
        <v>1141</v>
      </c>
      <c r="F637" t="s">
        <v>1306</v>
      </c>
      <c r="G637" s="35">
        <v>796541</v>
      </c>
      <c r="H637" t="s">
        <v>219</v>
      </c>
      <c r="I637" s="35">
        <v>111298</v>
      </c>
      <c r="J637" t="s">
        <v>219</v>
      </c>
      <c r="K637" s="14">
        <v>45179.051388888904</v>
      </c>
      <c r="L637" s="14">
        <v>45177.7319444444</v>
      </c>
      <c r="M637" s="15" t="s">
        <v>220</v>
      </c>
      <c r="N637" s="15" t="s">
        <v>229</v>
      </c>
      <c r="O637" s="15" t="s">
        <v>220</v>
      </c>
      <c r="P637" s="15" t="s">
        <v>316</v>
      </c>
      <c r="Q637" s="15" t="s">
        <v>219</v>
      </c>
      <c r="R637" s="15" t="s">
        <v>219</v>
      </c>
      <c r="S637" s="15" t="s">
        <v>325</v>
      </c>
      <c r="T637" s="15" t="s">
        <v>316</v>
      </c>
      <c r="U637" s="15" t="s">
        <v>219</v>
      </c>
      <c r="V637" t="s">
        <v>263</v>
      </c>
      <c r="W637" t="s">
        <v>280</v>
      </c>
      <c r="X637" t="s">
        <v>263</v>
      </c>
      <c r="Y637" t="s">
        <v>280</v>
      </c>
      <c r="Z637" t="s">
        <v>317</v>
      </c>
      <c r="AA637" t="s">
        <v>219</v>
      </c>
      <c r="AB637" t="s">
        <v>317</v>
      </c>
      <c r="AC637" t="s">
        <v>219</v>
      </c>
      <c r="AD637" s="12" t="s">
        <v>1297</v>
      </c>
      <c r="AE637" t="s">
        <v>227</v>
      </c>
      <c r="AF637" s="12" t="s">
        <v>1297</v>
      </c>
      <c r="AG637" t="s">
        <v>1703</v>
      </c>
      <c r="AH637" t="s">
        <v>228</v>
      </c>
      <c r="AI637" s="12" t="s">
        <v>1297</v>
      </c>
      <c r="AJ637" s="12" t="s">
        <v>1297</v>
      </c>
      <c r="AK637" s="12" t="s">
        <v>1297</v>
      </c>
      <c r="AL637" s="12" t="s">
        <v>1297</v>
      </c>
      <c r="AM637" s="12" t="s">
        <v>1297</v>
      </c>
      <c r="AN637" t="s">
        <v>219</v>
      </c>
      <c r="AO637" t="s">
        <v>219</v>
      </c>
      <c r="AP637" t="s">
        <v>229</v>
      </c>
      <c r="AQ637" t="s">
        <v>230</v>
      </c>
      <c r="AR637" t="s">
        <v>247</v>
      </c>
      <c r="AS637" t="s">
        <v>450</v>
      </c>
      <c r="AT637" t="s">
        <v>220</v>
      </c>
      <c r="AU637" t="s">
        <v>233</v>
      </c>
      <c r="AV637" t="s">
        <v>2317</v>
      </c>
      <c r="AW637" t="s">
        <v>219</v>
      </c>
      <c r="AX637" t="s">
        <v>1703</v>
      </c>
      <c r="AY637" t="s">
        <v>219</v>
      </c>
      <c r="AZ637" t="s">
        <v>219</v>
      </c>
      <c r="BA637" t="s">
        <v>219</v>
      </c>
      <c r="BB637" t="s">
        <v>219</v>
      </c>
      <c r="BC637" t="s">
        <v>234</v>
      </c>
      <c r="BD637" s="12" t="s">
        <v>1297</v>
      </c>
      <c r="BE637" t="s">
        <v>235</v>
      </c>
      <c r="BF637" t="s">
        <v>1297</v>
      </c>
      <c r="BG637" t="s">
        <v>1297</v>
      </c>
      <c r="BH637" t="s">
        <v>344</v>
      </c>
      <c r="BI637" t="s">
        <v>616</v>
      </c>
      <c r="BJ637" t="s">
        <v>446</v>
      </c>
      <c r="BK637" t="s">
        <v>1297</v>
      </c>
      <c r="BL637" t="s">
        <v>229</v>
      </c>
      <c r="BM637" t="s">
        <v>219</v>
      </c>
      <c r="BN637" t="s">
        <v>617</v>
      </c>
      <c r="BO637" t="s">
        <v>219</v>
      </c>
      <c r="BP637" t="s">
        <v>219</v>
      </c>
      <c r="BQ637" t="s">
        <v>1297</v>
      </c>
      <c r="BR637" t="s">
        <v>240</v>
      </c>
      <c r="BS637" t="s">
        <v>1703</v>
      </c>
      <c r="BT637" t="s">
        <v>1703</v>
      </c>
      <c r="BU637" t="s">
        <v>219</v>
      </c>
      <c r="BV637" t="s">
        <v>241</v>
      </c>
      <c r="BW637" t="s">
        <v>220</v>
      </c>
      <c r="BX637" t="s">
        <v>219</v>
      </c>
      <c r="BY637">
        <v>801175700790</v>
      </c>
      <c r="BZ637" t="s">
        <v>242</v>
      </c>
      <c r="CA637" t="s">
        <v>1703</v>
      </c>
      <c r="CB637" s="14">
        <v>45180.248749687496</v>
      </c>
      <c r="CC637" t="s">
        <v>1703</v>
      </c>
      <c r="CD637" t="s">
        <v>1703</v>
      </c>
      <c r="CE637">
        <f>IFERROR(VLOOKUP(Table2[[#This Row],[Overall Rep Satisfaction]],$CS$2:$CV$21,2,FALSE),"")</f>
        <v>0</v>
      </c>
      <c r="CF637">
        <f>IFERROR(VLOOKUP(Table2[[#This Row],[Overall Rep Satisfaction]],$CS$2:$CV$21,3,FALSE),"")</f>
        <v>0</v>
      </c>
      <c r="CG637">
        <f>IFERROR(VLOOKUP(Table2[[#This Row],[Overall Rep Satisfaction]],$CS$2:$CV$21,4,FALSE),"")</f>
        <v>1</v>
      </c>
      <c r="CH637">
        <f>IFERROR(SUM(Table2[[#This Row],[Promoter]:[Detractor]],),"")</f>
        <v>1</v>
      </c>
      <c r="CI637" t="str">
        <f>TEXT(MONTH(Table2[[#This Row],[Survey Date]]),"##")&amp;" - "&amp;TEXT(Table2[[#This Row],[Survey Date]],"MMMM")</f>
        <v>9 - September</v>
      </c>
      <c r="CJ637" t="str">
        <f>TEXT(Table2[[#This Row],[Survey Date]],"DD-MMMM")</f>
        <v>10-September</v>
      </c>
      <c r="CK637" t="str">
        <f>"WK "&amp;WEEKNUM(Table2[[#This Row],[Survey Date]],1)</f>
        <v>WK 37</v>
      </c>
      <c r="CL637" t="str">
        <f>VLOOKUP(Table2[[#This Row],[ATTUID]],Roster!C:F,4,FALSE)</f>
        <v>Super 7</v>
      </c>
      <c r="CM637" t="str">
        <f>VLOOKUP(Table2[[#This Row],[ATTUID]],Roster!C:J,8,FALSE)</f>
        <v>agent 9</v>
      </c>
      <c r="CN637" t="str">
        <f>VLOOKUP(Table2[[#This Row],[ATTUID]],Roster!C:X,22,FALSE)</f>
        <v>Wave 11</v>
      </c>
      <c r="CO637">
        <f>IF(Table2[[#This Row],[Request Resolved]]="Yes",1,0)</f>
        <v>0</v>
      </c>
      <c r="CP637">
        <f>IF(Table2[[#This Row],[Request Resolved]]="No",1,0)</f>
        <v>1</v>
      </c>
    </row>
    <row r="638" spans="1:94" x14ac:dyDescent="0.25">
      <c r="A638" s="35">
        <v>151206</v>
      </c>
      <c r="B638" s="12" t="s">
        <v>1297</v>
      </c>
      <c r="C638" s="12" t="s">
        <v>1297</v>
      </c>
      <c r="D638" s="12" t="s">
        <v>1297</v>
      </c>
      <c r="E638" t="s">
        <v>1223</v>
      </c>
      <c r="F638" t="s">
        <v>1389</v>
      </c>
      <c r="G638" s="35">
        <v>786574</v>
      </c>
      <c r="H638" t="s">
        <v>219</v>
      </c>
      <c r="I638" s="35">
        <v>241243</v>
      </c>
      <c r="J638" t="s">
        <v>219</v>
      </c>
      <c r="K638" s="14">
        <v>45179.467361111099</v>
      </c>
      <c r="L638" s="14">
        <v>45178.719444444403</v>
      </c>
      <c r="M638" s="15" t="s">
        <v>220</v>
      </c>
      <c r="N638" s="15" t="s">
        <v>229</v>
      </c>
      <c r="O638" s="15" t="s">
        <v>220</v>
      </c>
      <c r="P638" s="15" t="s">
        <v>316</v>
      </c>
      <c r="Q638" s="15" t="s">
        <v>1071</v>
      </c>
      <c r="R638" s="15" t="s">
        <v>219</v>
      </c>
      <c r="S638" s="15" t="s">
        <v>1072</v>
      </c>
      <c r="T638" s="15" t="s">
        <v>316</v>
      </c>
      <c r="U638" s="15" t="s">
        <v>219</v>
      </c>
      <c r="V638" t="s">
        <v>263</v>
      </c>
      <c r="W638" t="s">
        <v>254</v>
      </c>
      <c r="X638" t="s">
        <v>263</v>
      </c>
      <c r="Y638" t="s">
        <v>254</v>
      </c>
      <c r="Z638" t="s">
        <v>317</v>
      </c>
      <c r="AA638" t="s">
        <v>219</v>
      </c>
      <c r="AB638" t="s">
        <v>317</v>
      </c>
      <c r="AC638" t="s">
        <v>219</v>
      </c>
      <c r="AD638" s="12" t="s">
        <v>1297</v>
      </c>
      <c r="AE638" t="s">
        <v>227</v>
      </c>
      <c r="AF638" s="12" t="s">
        <v>1297</v>
      </c>
      <c r="AG638" t="s">
        <v>1703</v>
      </c>
      <c r="AH638" t="s">
        <v>228</v>
      </c>
      <c r="AI638" s="12" t="s">
        <v>1297</v>
      </c>
      <c r="AJ638" s="12" t="s">
        <v>1297</v>
      </c>
      <c r="AK638" s="12" t="s">
        <v>1297</v>
      </c>
      <c r="AL638" s="12" t="s">
        <v>1297</v>
      </c>
      <c r="AM638" s="12" t="s">
        <v>1297</v>
      </c>
      <c r="AN638" t="s">
        <v>219</v>
      </c>
      <c r="AO638" t="s">
        <v>219</v>
      </c>
      <c r="AP638" t="s">
        <v>229</v>
      </c>
      <c r="AQ638" t="s">
        <v>230</v>
      </c>
      <c r="AR638" t="s">
        <v>281</v>
      </c>
      <c r="AS638" t="s">
        <v>282</v>
      </c>
      <c r="AT638" t="s">
        <v>220</v>
      </c>
      <c r="AU638" t="s">
        <v>233</v>
      </c>
      <c r="AV638" t="s">
        <v>2318</v>
      </c>
      <c r="AW638" t="s">
        <v>219</v>
      </c>
      <c r="AX638" t="s">
        <v>1703</v>
      </c>
      <c r="AY638" t="s">
        <v>219</v>
      </c>
      <c r="AZ638" t="s">
        <v>219</v>
      </c>
      <c r="BA638" t="s">
        <v>219</v>
      </c>
      <c r="BB638" t="s">
        <v>219</v>
      </c>
      <c r="BC638" t="s">
        <v>234</v>
      </c>
      <c r="BD638" s="12" t="s">
        <v>1297</v>
      </c>
      <c r="BE638" t="s">
        <v>267</v>
      </c>
      <c r="BF638" t="s">
        <v>1297</v>
      </c>
      <c r="BG638" t="s">
        <v>1297</v>
      </c>
      <c r="BH638" t="s">
        <v>260</v>
      </c>
      <c r="BI638" t="s">
        <v>268</v>
      </c>
      <c r="BJ638" t="s">
        <v>288</v>
      </c>
      <c r="BK638" t="s">
        <v>1297</v>
      </c>
      <c r="BL638" t="s">
        <v>229</v>
      </c>
      <c r="BM638" t="s">
        <v>219</v>
      </c>
      <c r="BN638" t="s">
        <v>453</v>
      </c>
      <c r="BO638" t="s">
        <v>219</v>
      </c>
      <c r="BP638" t="s">
        <v>219</v>
      </c>
      <c r="BQ638" t="s">
        <v>1297</v>
      </c>
      <c r="BR638" t="s">
        <v>279</v>
      </c>
      <c r="BS638" t="s">
        <v>1703</v>
      </c>
      <c r="BT638" t="s">
        <v>1703</v>
      </c>
      <c r="BU638" t="s">
        <v>219</v>
      </c>
      <c r="BV638" t="s">
        <v>241</v>
      </c>
      <c r="BW638" t="s">
        <v>220</v>
      </c>
      <c r="BX638" t="s">
        <v>219</v>
      </c>
      <c r="BY638">
        <v>790609488376</v>
      </c>
      <c r="BZ638" t="s">
        <v>242</v>
      </c>
      <c r="CA638" t="s">
        <v>1703</v>
      </c>
      <c r="CB638" s="14">
        <v>45180.248749687496</v>
      </c>
      <c r="CC638" t="s">
        <v>1703</v>
      </c>
      <c r="CD638" t="s">
        <v>1703</v>
      </c>
      <c r="CE638">
        <f>IFERROR(VLOOKUP(Table2[[#This Row],[Overall Rep Satisfaction]],$CS$2:$CV$21,2,FALSE),"")</f>
        <v>0</v>
      </c>
      <c r="CF638">
        <f>IFERROR(VLOOKUP(Table2[[#This Row],[Overall Rep Satisfaction]],$CS$2:$CV$21,3,FALSE),"")</f>
        <v>0</v>
      </c>
      <c r="CG638">
        <f>IFERROR(VLOOKUP(Table2[[#This Row],[Overall Rep Satisfaction]],$CS$2:$CV$21,4,FALSE),"")</f>
        <v>1</v>
      </c>
      <c r="CH638">
        <f>IFERROR(SUM(Table2[[#This Row],[Promoter]:[Detractor]],),"")</f>
        <v>1</v>
      </c>
      <c r="CI638" t="str">
        <f>TEXT(MONTH(Table2[[#This Row],[Survey Date]]),"##")&amp;" - "&amp;TEXT(Table2[[#This Row],[Survey Date]],"MMMM")</f>
        <v>9 - September</v>
      </c>
      <c r="CJ638" t="str">
        <f>TEXT(Table2[[#This Row],[Survey Date]],"DD-MMMM")</f>
        <v>10-September</v>
      </c>
      <c r="CK638" t="str">
        <f>"WK "&amp;WEEKNUM(Table2[[#This Row],[Survey Date]],1)</f>
        <v>WK 37</v>
      </c>
      <c r="CL638" t="str">
        <f>VLOOKUP(Table2[[#This Row],[ATTUID]],Roster!C:F,4,FALSE)</f>
        <v>Super 7</v>
      </c>
      <c r="CM638" t="str">
        <f>VLOOKUP(Table2[[#This Row],[ATTUID]],Roster!C:J,8,FALSE)</f>
        <v>agent 92</v>
      </c>
      <c r="CN638" t="str">
        <f>VLOOKUP(Table2[[#This Row],[ATTUID]],Roster!C:X,22,FALSE)</f>
        <v>Wave 28</v>
      </c>
      <c r="CO638">
        <f>IF(Table2[[#This Row],[Request Resolved]]="Yes",1,0)</f>
        <v>0</v>
      </c>
      <c r="CP638">
        <f>IF(Table2[[#This Row],[Request Resolved]]="No",1,0)</f>
        <v>1</v>
      </c>
    </row>
    <row r="639" spans="1:94" x14ac:dyDescent="0.25">
      <c r="A639" s="35">
        <v>158206</v>
      </c>
      <c r="B639" s="12" t="s">
        <v>1297</v>
      </c>
      <c r="C639" s="12" t="s">
        <v>1297</v>
      </c>
      <c r="D639" s="12" t="s">
        <v>1297</v>
      </c>
      <c r="E639" t="s">
        <v>1141</v>
      </c>
      <c r="F639" t="s">
        <v>1306</v>
      </c>
      <c r="G639" s="35">
        <v>177803</v>
      </c>
      <c r="H639" t="s">
        <v>219</v>
      </c>
      <c r="I639" s="35">
        <v>192534</v>
      </c>
      <c r="J639" t="s">
        <v>219</v>
      </c>
      <c r="K639" s="14">
        <v>45179.46875</v>
      </c>
      <c r="L639" s="14">
        <v>45178.432638888902</v>
      </c>
      <c r="M639" s="15" t="s">
        <v>220</v>
      </c>
      <c r="N639" s="15" t="s">
        <v>220</v>
      </c>
      <c r="O639" s="15" t="s">
        <v>220</v>
      </c>
      <c r="P639" s="15" t="s">
        <v>223</v>
      </c>
      <c r="Q639" s="15" t="s">
        <v>1073</v>
      </c>
      <c r="R639" s="15" t="s">
        <v>219</v>
      </c>
      <c r="S639" s="15" t="s">
        <v>223</v>
      </c>
      <c r="T639" s="15" t="s">
        <v>221</v>
      </c>
      <c r="U639" s="15" t="s">
        <v>219</v>
      </c>
      <c r="V639" t="s">
        <v>265</v>
      </c>
      <c r="W639" t="s">
        <v>225</v>
      </c>
      <c r="X639" t="s">
        <v>265</v>
      </c>
      <c r="Y639" t="s">
        <v>225</v>
      </c>
      <c r="Z639" t="s">
        <v>226</v>
      </c>
      <c r="AA639" t="s">
        <v>219</v>
      </c>
      <c r="AB639" t="s">
        <v>226</v>
      </c>
      <c r="AC639" t="s">
        <v>219</v>
      </c>
      <c r="AD639" s="12" t="s">
        <v>1297</v>
      </c>
      <c r="AE639" t="s">
        <v>227</v>
      </c>
      <c r="AF639" s="12" t="s">
        <v>1297</v>
      </c>
      <c r="AG639" t="s">
        <v>1703</v>
      </c>
      <c r="AH639" t="s">
        <v>228</v>
      </c>
      <c r="AI639" s="12" t="s">
        <v>1297</v>
      </c>
      <c r="AJ639" s="12" t="s">
        <v>1297</v>
      </c>
      <c r="AK639" s="12" t="s">
        <v>1297</v>
      </c>
      <c r="AL639" s="12" t="s">
        <v>1297</v>
      </c>
      <c r="AM639" s="12" t="s">
        <v>1297</v>
      </c>
      <c r="AN639" t="s">
        <v>219</v>
      </c>
      <c r="AO639" t="s">
        <v>219</v>
      </c>
      <c r="AP639" t="s">
        <v>229</v>
      </c>
      <c r="AQ639" t="s">
        <v>230</v>
      </c>
      <c r="AR639" t="s">
        <v>273</v>
      </c>
      <c r="AS639" t="s">
        <v>341</v>
      </c>
      <c r="AT639" t="s">
        <v>220</v>
      </c>
      <c r="AU639" t="s">
        <v>233</v>
      </c>
      <c r="AV639" t="s">
        <v>2319</v>
      </c>
      <c r="AW639" t="s">
        <v>2368</v>
      </c>
      <c r="AX639" t="s">
        <v>1703</v>
      </c>
      <c r="AY639" t="s">
        <v>219</v>
      </c>
      <c r="AZ639" t="s">
        <v>219</v>
      </c>
      <c r="BA639" t="s">
        <v>219</v>
      </c>
      <c r="BB639" t="s">
        <v>219</v>
      </c>
      <c r="BC639" t="s">
        <v>234</v>
      </c>
      <c r="BD639" s="12" t="s">
        <v>1297</v>
      </c>
      <c r="BE639" t="s">
        <v>267</v>
      </c>
      <c r="BF639" t="s">
        <v>1297</v>
      </c>
      <c r="BG639" t="s">
        <v>1297</v>
      </c>
      <c r="BH639" t="s">
        <v>260</v>
      </c>
      <c r="BI639" t="s">
        <v>375</v>
      </c>
      <c r="BJ639" t="s">
        <v>277</v>
      </c>
      <c r="BK639" t="s">
        <v>1297</v>
      </c>
      <c r="BL639" t="s">
        <v>229</v>
      </c>
      <c r="BM639" t="s">
        <v>219</v>
      </c>
      <c r="BN639" t="s">
        <v>377</v>
      </c>
      <c r="BO639" t="s">
        <v>219</v>
      </c>
      <c r="BP639" t="s">
        <v>219</v>
      </c>
      <c r="BQ639" t="s">
        <v>1297</v>
      </c>
      <c r="BR639" t="s">
        <v>240</v>
      </c>
      <c r="BS639" t="s">
        <v>1703</v>
      </c>
      <c r="BT639" t="s">
        <v>1703</v>
      </c>
      <c r="BU639" t="s">
        <v>219</v>
      </c>
      <c r="BV639" t="s">
        <v>241</v>
      </c>
      <c r="BW639" t="s">
        <v>220</v>
      </c>
      <c r="BX639" t="s">
        <v>219</v>
      </c>
      <c r="BY639">
        <v>790736742071</v>
      </c>
      <c r="BZ639" t="s">
        <v>242</v>
      </c>
      <c r="CA639" t="s">
        <v>1703</v>
      </c>
      <c r="CB639" s="14">
        <v>45180.248749687496</v>
      </c>
      <c r="CC639" t="s">
        <v>1703</v>
      </c>
      <c r="CD639" t="s">
        <v>1703</v>
      </c>
      <c r="CE639">
        <f>IFERROR(VLOOKUP(Table2[[#This Row],[Overall Rep Satisfaction]],$CS$2:$CV$21,2,FALSE),"")</f>
        <v>1</v>
      </c>
      <c r="CF639">
        <f>IFERROR(VLOOKUP(Table2[[#This Row],[Overall Rep Satisfaction]],$CS$2:$CV$21,3,FALSE),"")</f>
        <v>0</v>
      </c>
      <c r="CG639">
        <f>IFERROR(VLOOKUP(Table2[[#This Row],[Overall Rep Satisfaction]],$CS$2:$CV$21,4,FALSE),"")</f>
        <v>0</v>
      </c>
      <c r="CH639">
        <f>IFERROR(SUM(Table2[[#This Row],[Promoter]:[Detractor]],),"")</f>
        <v>1</v>
      </c>
      <c r="CI639" t="str">
        <f>TEXT(MONTH(Table2[[#This Row],[Survey Date]]),"##")&amp;" - "&amp;TEXT(Table2[[#This Row],[Survey Date]],"MMMM")</f>
        <v>9 - September</v>
      </c>
      <c r="CJ639" t="str">
        <f>TEXT(Table2[[#This Row],[Survey Date]],"DD-MMMM")</f>
        <v>10-September</v>
      </c>
      <c r="CK639" t="str">
        <f>"WK "&amp;WEEKNUM(Table2[[#This Row],[Survey Date]],1)</f>
        <v>WK 37</v>
      </c>
      <c r="CL639" t="str">
        <f>VLOOKUP(Table2[[#This Row],[ATTUID]],Roster!C:F,4,FALSE)</f>
        <v>Super 7</v>
      </c>
      <c r="CM639" t="str">
        <f>VLOOKUP(Table2[[#This Row],[ATTUID]],Roster!C:J,8,FALSE)</f>
        <v>agent 9</v>
      </c>
      <c r="CN639" t="str">
        <f>VLOOKUP(Table2[[#This Row],[ATTUID]],Roster!C:X,22,FALSE)</f>
        <v>Wave 11</v>
      </c>
      <c r="CO639">
        <f>IF(Table2[[#This Row],[Request Resolved]]="Yes",1,0)</f>
        <v>1</v>
      </c>
      <c r="CP639">
        <f>IF(Table2[[#This Row],[Request Resolved]]="No",1,0)</f>
        <v>0</v>
      </c>
    </row>
    <row r="640" spans="1:94" x14ac:dyDescent="0.25">
      <c r="A640" s="35">
        <v>175206</v>
      </c>
      <c r="B640" s="12" t="s">
        <v>1297</v>
      </c>
      <c r="C640" s="12" t="s">
        <v>1297</v>
      </c>
      <c r="D640" s="12" t="s">
        <v>1297</v>
      </c>
      <c r="E640" t="s">
        <v>1140</v>
      </c>
      <c r="F640" t="s">
        <v>1305</v>
      </c>
      <c r="G640" s="35">
        <v>560832</v>
      </c>
      <c r="H640" t="s">
        <v>219</v>
      </c>
      <c r="I640" s="35">
        <v>530111</v>
      </c>
      <c r="J640" t="s">
        <v>219</v>
      </c>
      <c r="K640" s="14">
        <v>45179.46875</v>
      </c>
      <c r="L640" s="14">
        <v>45178.528472222199</v>
      </c>
      <c r="M640" s="15" t="s">
        <v>220</v>
      </c>
      <c r="N640" s="15" t="s">
        <v>220</v>
      </c>
      <c r="O640" s="15" t="s">
        <v>220</v>
      </c>
      <c r="P640" s="15" t="s">
        <v>223</v>
      </c>
      <c r="Q640" s="15" t="s">
        <v>1074</v>
      </c>
      <c r="R640" s="15" t="s">
        <v>219</v>
      </c>
      <c r="S640" s="15" t="s">
        <v>223</v>
      </c>
      <c r="T640" s="15" t="s">
        <v>221</v>
      </c>
      <c r="U640" s="15" t="s">
        <v>219</v>
      </c>
      <c r="V640" t="s">
        <v>265</v>
      </c>
      <c r="W640" t="s">
        <v>225</v>
      </c>
      <c r="X640" t="s">
        <v>265</v>
      </c>
      <c r="Y640" t="s">
        <v>225</v>
      </c>
      <c r="Z640" t="s">
        <v>226</v>
      </c>
      <c r="AA640" t="s">
        <v>219</v>
      </c>
      <c r="AB640" t="s">
        <v>226</v>
      </c>
      <c r="AC640" t="s">
        <v>219</v>
      </c>
      <c r="AD640" s="12" t="s">
        <v>1297</v>
      </c>
      <c r="AE640" t="s">
        <v>227</v>
      </c>
      <c r="AF640" s="12" t="s">
        <v>1297</v>
      </c>
      <c r="AG640" t="s">
        <v>1703</v>
      </c>
      <c r="AH640" t="s">
        <v>228</v>
      </c>
      <c r="AI640" s="12" t="s">
        <v>1297</v>
      </c>
      <c r="AJ640" s="12" t="s">
        <v>1297</v>
      </c>
      <c r="AK640" s="12" t="s">
        <v>1297</v>
      </c>
      <c r="AL640" s="12" t="s">
        <v>1297</v>
      </c>
      <c r="AM640" s="12" t="s">
        <v>1297</v>
      </c>
      <c r="AN640" t="s">
        <v>219</v>
      </c>
      <c r="AO640" t="s">
        <v>219</v>
      </c>
      <c r="AP640" t="s">
        <v>229</v>
      </c>
      <c r="AQ640" t="s">
        <v>230</v>
      </c>
      <c r="AR640" t="s">
        <v>231</v>
      </c>
      <c r="AS640" t="s">
        <v>232</v>
      </c>
      <c r="AT640" t="s">
        <v>220</v>
      </c>
      <c r="AU640" t="s">
        <v>233</v>
      </c>
      <c r="AV640" t="s">
        <v>2320</v>
      </c>
      <c r="AW640" t="s">
        <v>219</v>
      </c>
      <c r="AX640" t="s">
        <v>1703</v>
      </c>
      <c r="AY640" t="s">
        <v>219</v>
      </c>
      <c r="AZ640" t="s">
        <v>219</v>
      </c>
      <c r="BA640" t="s">
        <v>219</v>
      </c>
      <c r="BB640" t="s">
        <v>219</v>
      </c>
      <c r="BC640" t="s">
        <v>234</v>
      </c>
      <c r="BD640" s="12" t="s">
        <v>1297</v>
      </c>
      <c r="BE640" t="s">
        <v>267</v>
      </c>
      <c r="BF640" t="s">
        <v>1297</v>
      </c>
      <c r="BG640" t="s">
        <v>1297</v>
      </c>
      <c r="BH640" t="s">
        <v>300</v>
      </c>
      <c r="BI640" t="s">
        <v>349</v>
      </c>
      <c r="BJ640" t="s">
        <v>390</v>
      </c>
      <c r="BK640" t="s">
        <v>1297</v>
      </c>
      <c r="BL640" t="s">
        <v>229</v>
      </c>
      <c r="BM640" t="s">
        <v>219</v>
      </c>
      <c r="BN640" t="s">
        <v>350</v>
      </c>
      <c r="BO640" t="s">
        <v>219</v>
      </c>
      <c r="BP640" t="s">
        <v>219</v>
      </c>
      <c r="BQ640" t="s">
        <v>1297</v>
      </c>
      <c r="BR640" t="s">
        <v>240</v>
      </c>
      <c r="BS640" t="s">
        <v>1703</v>
      </c>
      <c r="BT640" t="s">
        <v>1703</v>
      </c>
      <c r="BU640" t="s">
        <v>219</v>
      </c>
      <c r="BV640" t="s">
        <v>241</v>
      </c>
      <c r="BW640" t="s">
        <v>220</v>
      </c>
      <c r="BX640" t="s">
        <v>219</v>
      </c>
      <c r="BY640">
        <v>800729950345</v>
      </c>
      <c r="BZ640" t="s">
        <v>242</v>
      </c>
      <c r="CA640" t="s">
        <v>1703</v>
      </c>
      <c r="CB640" s="14">
        <v>45180.248749687496</v>
      </c>
      <c r="CC640" t="s">
        <v>1703</v>
      </c>
      <c r="CD640" t="s">
        <v>1703</v>
      </c>
      <c r="CE640">
        <f>IFERROR(VLOOKUP(Table2[[#This Row],[Overall Rep Satisfaction]],$CS$2:$CV$21,2,FALSE),"")</f>
        <v>1</v>
      </c>
      <c r="CF640">
        <f>IFERROR(VLOOKUP(Table2[[#This Row],[Overall Rep Satisfaction]],$CS$2:$CV$21,3,FALSE),"")</f>
        <v>0</v>
      </c>
      <c r="CG640">
        <f>IFERROR(VLOOKUP(Table2[[#This Row],[Overall Rep Satisfaction]],$CS$2:$CV$21,4,FALSE),"")</f>
        <v>0</v>
      </c>
      <c r="CH640">
        <f>IFERROR(SUM(Table2[[#This Row],[Promoter]:[Detractor]],),"")</f>
        <v>1</v>
      </c>
      <c r="CI640" t="str">
        <f>TEXT(MONTH(Table2[[#This Row],[Survey Date]]),"##")&amp;" - "&amp;TEXT(Table2[[#This Row],[Survey Date]],"MMMM")</f>
        <v>9 - September</v>
      </c>
      <c r="CJ640" t="str">
        <f>TEXT(Table2[[#This Row],[Survey Date]],"DD-MMMM")</f>
        <v>10-September</v>
      </c>
      <c r="CK640" t="str">
        <f>"WK "&amp;WEEKNUM(Table2[[#This Row],[Survey Date]],1)</f>
        <v>WK 37</v>
      </c>
      <c r="CL640" t="str">
        <f>VLOOKUP(Table2[[#This Row],[ATTUID]],Roster!C:F,4,FALSE)</f>
        <v>Super 6</v>
      </c>
      <c r="CM640" t="str">
        <f>VLOOKUP(Table2[[#This Row],[ATTUID]],Roster!C:J,8,FALSE)</f>
        <v>agent 8</v>
      </c>
      <c r="CN640" t="str">
        <f>VLOOKUP(Table2[[#This Row],[ATTUID]],Roster!C:X,22,FALSE)</f>
        <v>Wave 10 B</v>
      </c>
      <c r="CO640">
        <f>IF(Table2[[#This Row],[Request Resolved]]="Yes",1,0)</f>
        <v>1</v>
      </c>
      <c r="CP640">
        <f>IF(Table2[[#This Row],[Request Resolved]]="No",1,0)</f>
        <v>0</v>
      </c>
    </row>
    <row r="641" spans="1:94" x14ac:dyDescent="0.25">
      <c r="A641" s="35">
        <v>173206</v>
      </c>
      <c r="B641" s="12" t="s">
        <v>1297</v>
      </c>
      <c r="C641" s="12" t="s">
        <v>1297</v>
      </c>
      <c r="D641" s="12" t="s">
        <v>1297</v>
      </c>
      <c r="E641" t="s">
        <v>1136</v>
      </c>
      <c r="F641" t="s">
        <v>1301</v>
      </c>
      <c r="G641" s="35">
        <v>100330</v>
      </c>
      <c r="H641" t="s">
        <v>219</v>
      </c>
      <c r="I641" s="35">
        <v>126188</v>
      </c>
      <c r="J641" t="s">
        <v>219</v>
      </c>
      <c r="K641" s="14">
        <v>45179.469444444403</v>
      </c>
      <c r="L641" s="14">
        <v>45178.636805555601</v>
      </c>
      <c r="M641" s="15" t="s">
        <v>220</v>
      </c>
      <c r="N641" s="15" t="s">
        <v>229</v>
      </c>
      <c r="O641" s="15" t="s">
        <v>220</v>
      </c>
      <c r="P641" s="15" t="s">
        <v>221</v>
      </c>
      <c r="Q641" s="15" t="s">
        <v>1075</v>
      </c>
      <c r="R641" s="15" t="s">
        <v>229</v>
      </c>
      <c r="S641" s="15" t="s">
        <v>221</v>
      </c>
      <c r="T641" s="15" t="s">
        <v>316</v>
      </c>
      <c r="U641" s="15" t="s">
        <v>219</v>
      </c>
      <c r="V641" t="s">
        <v>224</v>
      </c>
      <c r="W641" t="s">
        <v>254</v>
      </c>
      <c r="X641" t="s">
        <v>224</v>
      </c>
      <c r="Y641" t="s">
        <v>254</v>
      </c>
      <c r="Z641" t="s">
        <v>317</v>
      </c>
      <c r="AA641" t="s">
        <v>219</v>
      </c>
      <c r="AB641" t="s">
        <v>317</v>
      </c>
      <c r="AC641" t="s">
        <v>219</v>
      </c>
      <c r="AD641" s="12" t="s">
        <v>1297</v>
      </c>
      <c r="AE641" t="s">
        <v>227</v>
      </c>
      <c r="AF641" s="12" t="s">
        <v>1297</v>
      </c>
      <c r="AG641" t="s">
        <v>1703</v>
      </c>
      <c r="AH641" t="s">
        <v>228</v>
      </c>
      <c r="AI641" s="12" t="s">
        <v>1297</v>
      </c>
      <c r="AJ641" s="12" t="s">
        <v>1297</v>
      </c>
      <c r="AK641" s="12" t="s">
        <v>1297</v>
      </c>
      <c r="AL641" s="12" t="s">
        <v>1297</v>
      </c>
      <c r="AM641" s="12" t="s">
        <v>1297</v>
      </c>
      <c r="AN641" t="s">
        <v>219</v>
      </c>
      <c r="AO641" t="s">
        <v>219</v>
      </c>
      <c r="AP641" t="s">
        <v>229</v>
      </c>
      <c r="AQ641" t="s">
        <v>230</v>
      </c>
      <c r="AR641" t="s">
        <v>281</v>
      </c>
      <c r="AS641" t="s">
        <v>355</v>
      </c>
      <c r="AT641" t="s">
        <v>220</v>
      </c>
      <c r="AU641" t="s">
        <v>233</v>
      </c>
      <c r="AV641" t="s">
        <v>2321</v>
      </c>
      <c r="AW641" t="s">
        <v>219</v>
      </c>
      <c r="AX641" t="s">
        <v>1703</v>
      </c>
      <c r="AY641" t="s">
        <v>219</v>
      </c>
      <c r="AZ641" t="s">
        <v>219</v>
      </c>
      <c r="BA641" t="s">
        <v>219</v>
      </c>
      <c r="BB641" t="s">
        <v>219</v>
      </c>
      <c r="BC641" t="s">
        <v>234</v>
      </c>
      <c r="BD641" s="12" t="s">
        <v>1297</v>
      </c>
      <c r="BE641" t="s">
        <v>259</v>
      </c>
      <c r="BF641" t="s">
        <v>1297</v>
      </c>
      <c r="BG641" t="s">
        <v>1297</v>
      </c>
      <c r="BH641" t="s">
        <v>236</v>
      </c>
      <c r="BI641" t="s">
        <v>515</v>
      </c>
      <c r="BJ641" t="s">
        <v>302</v>
      </c>
      <c r="BK641" t="s">
        <v>1297</v>
      </c>
      <c r="BL641" t="s">
        <v>229</v>
      </c>
      <c r="BM641" t="s">
        <v>219</v>
      </c>
      <c r="BN641" t="s">
        <v>467</v>
      </c>
      <c r="BO641" t="s">
        <v>219</v>
      </c>
      <c r="BP641" t="s">
        <v>219</v>
      </c>
      <c r="BQ641" t="s">
        <v>1297</v>
      </c>
      <c r="BR641" t="s">
        <v>240</v>
      </c>
      <c r="BS641" t="s">
        <v>1703</v>
      </c>
      <c r="BT641" t="s">
        <v>1703</v>
      </c>
      <c r="BU641" t="s">
        <v>219</v>
      </c>
      <c r="BV641" t="s">
        <v>241</v>
      </c>
      <c r="BW641" t="s">
        <v>220</v>
      </c>
      <c r="BX641" t="s">
        <v>219</v>
      </c>
      <c r="BY641">
        <v>801108914374</v>
      </c>
      <c r="BZ641" t="s">
        <v>242</v>
      </c>
      <c r="CA641" t="s">
        <v>1703</v>
      </c>
      <c r="CB641" s="14">
        <v>45180.248749687496</v>
      </c>
      <c r="CC641" t="s">
        <v>1703</v>
      </c>
      <c r="CD641" t="s">
        <v>1703</v>
      </c>
      <c r="CE641">
        <f>IFERROR(VLOOKUP(Table2[[#This Row],[Overall Rep Satisfaction]],$CS$2:$CV$21,2,FALSE),"")</f>
        <v>0</v>
      </c>
      <c r="CF641">
        <f>IFERROR(VLOOKUP(Table2[[#This Row],[Overall Rep Satisfaction]],$CS$2:$CV$21,3,FALSE),"")</f>
        <v>0</v>
      </c>
      <c r="CG641">
        <f>IFERROR(VLOOKUP(Table2[[#This Row],[Overall Rep Satisfaction]],$CS$2:$CV$21,4,FALSE),"")</f>
        <v>1</v>
      </c>
      <c r="CH641">
        <f>IFERROR(SUM(Table2[[#This Row],[Promoter]:[Detractor]],),"")</f>
        <v>1</v>
      </c>
      <c r="CI641" t="str">
        <f>TEXT(MONTH(Table2[[#This Row],[Survey Date]]),"##")&amp;" - "&amp;TEXT(Table2[[#This Row],[Survey Date]],"MMMM")</f>
        <v>9 - September</v>
      </c>
      <c r="CJ641" t="str">
        <f>TEXT(Table2[[#This Row],[Survey Date]],"DD-MMMM")</f>
        <v>10-September</v>
      </c>
      <c r="CK641" t="str">
        <f>"WK "&amp;WEEKNUM(Table2[[#This Row],[Survey Date]],1)</f>
        <v>WK 37</v>
      </c>
      <c r="CL641" t="str">
        <f>VLOOKUP(Table2[[#This Row],[ATTUID]],Roster!C:F,4,FALSE)</f>
        <v>Super 3</v>
      </c>
      <c r="CM641" t="str">
        <f>VLOOKUP(Table2[[#This Row],[ATTUID]],Roster!C:J,8,FALSE)</f>
        <v>agent 4</v>
      </c>
      <c r="CN641" t="str">
        <f>VLOOKUP(Table2[[#This Row],[ATTUID]],Roster!C:X,22,FALSE)</f>
        <v>Wave 10 A</v>
      </c>
      <c r="CO641">
        <f>IF(Table2[[#This Row],[Request Resolved]]="Yes",1,0)</f>
        <v>0</v>
      </c>
      <c r="CP641">
        <f>IF(Table2[[#This Row],[Request Resolved]]="No",1,0)</f>
        <v>1</v>
      </c>
    </row>
    <row r="642" spans="1:94" x14ac:dyDescent="0.25">
      <c r="A642" s="35">
        <v>147206</v>
      </c>
      <c r="B642" s="12" t="s">
        <v>1297</v>
      </c>
      <c r="C642" s="12" t="s">
        <v>1297</v>
      </c>
      <c r="D642" s="12" t="s">
        <v>1297</v>
      </c>
      <c r="E642" t="s">
        <v>1158</v>
      </c>
      <c r="F642" t="s">
        <v>1323</v>
      </c>
      <c r="G642" s="35">
        <v>137318</v>
      </c>
      <c r="H642" t="s">
        <v>219</v>
      </c>
      <c r="I642" s="35">
        <v>192578</v>
      </c>
      <c r="J642" t="s">
        <v>219</v>
      </c>
      <c r="K642" s="14">
        <v>45179.470138888901</v>
      </c>
      <c r="L642" s="14">
        <v>45178.459027777797</v>
      </c>
      <c r="M642" s="15" t="s">
        <v>220</v>
      </c>
      <c r="N642" s="15" t="s">
        <v>220</v>
      </c>
      <c r="O642" s="15" t="s">
        <v>220</v>
      </c>
      <c r="P642" s="15" t="s">
        <v>325</v>
      </c>
      <c r="Q642" s="15" t="s">
        <v>1076</v>
      </c>
      <c r="R642" s="15" t="s">
        <v>219</v>
      </c>
      <c r="S642" s="15" t="s">
        <v>223</v>
      </c>
      <c r="T642" s="15" t="s">
        <v>221</v>
      </c>
      <c r="U642" s="15" t="s">
        <v>219</v>
      </c>
      <c r="V642" t="s">
        <v>280</v>
      </c>
      <c r="W642" t="s">
        <v>225</v>
      </c>
      <c r="X642" t="s">
        <v>280</v>
      </c>
      <c r="Y642" t="s">
        <v>225</v>
      </c>
      <c r="Z642" t="s">
        <v>226</v>
      </c>
      <c r="AA642" t="s">
        <v>219</v>
      </c>
      <c r="AB642" t="s">
        <v>226</v>
      </c>
      <c r="AC642" t="s">
        <v>219</v>
      </c>
      <c r="AD642" s="12" t="s">
        <v>1297</v>
      </c>
      <c r="AE642" t="s">
        <v>227</v>
      </c>
      <c r="AF642" s="12" t="s">
        <v>1297</v>
      </c>
      <c r="AG642" t="s">
        <v>1703</v>
      </c>
      <c r="AH642" t="s">
        <v>228</v>
      </c>
      <c r="AI642" s="12" t="s">
        <v>1297</v>
      </c>
      <c r="AJ642" s="12" t="s">
        <v>1297</v>
      </c>
      <c r="AK642" s="12" t="s">
        <v>1297</v>
      </c>
      <c r="AL642" s="12" t="s">
        <v>1297</v>
      </c>
      <c r="AM642" s="12" t="s">
        <v>1297</v>
      </c>
      <c r="AN642" t="s">
        <v>219</v>
      </c>
      <c r="AO642" t="s">
        <v>219</v>
      </c>
      <c r="AP642" t="s">
        <v>229</v>
      </c>
      <c r="AQ642" t="s">
        <v>230</v>
      </c>
      <c r="AR642" t="s">
        <v>273</v>
      </c>
      <c r="AS642" t="s">
        <v>352</v>
      </c>
      <c r="AT642" t="s">
        <v>220</v>
      </c>
      <c r="AU642" t="s">
        <v>233</v>
      </c>
      <c r="AV642" t="s">
        <v>2322</v>
      </c>
      <c r="AW642" t="s">
        <v>219</v>
      </c>
      <c r="AX642" t="s">
        <v>1703</v>
      </c>
      <c r="AY642" t="s">
        <v>219</v>
      </c>
      <c r="AZ642" t="s">
        <v>219</v>
      </c>
      <c r="BA642" t="s">
        <v>219</v>
      </c>
      <c r="BB642" t="s">
        <v>219</v>
      </c>
      <c r="BC642" t="s">
        <v>234</v>
      </c>
      <c r="BD642" s="12" t="s">
        <v>1297</v>
      </c>
      <c r="BE642" t="s">
        <v>451</v>
      </c>
      <c r="BF642" t="s">
        <v>1297</v>
      </c>
      <c r="BG642" t="s">
        <v>1297</v>
      </c>
      <c r="BH642" t="s">
        <v>236</v>
      </c>
      <c r="BI642" t="s">
        <v>906</v>
      </c>
      <c r="BJ642" t="s">
        <v>353</v>
      </c>
      <c r="BK642" t="s">
        <v>1297</v>
      </c>
      <c r="BL642" t="s">
        <v>229</v>
      </c>
      <c r="BM642" t="s">
        <v>219</v>
      </c>
      <c r="BN642" t="s">
        <v>239</v>
      </c>
      <c r="BO642" t="s">
        <v>219</v>
      </c>
      <c r="BP642" t="s">
        <v>219</v>
      </c>
      <c r="BQ642" t="s">
        <v>1297</v>
      </c>
      <c r="BR642" t="s">
        <v>240</v>
      </c>
      <c r="BS642" t="s">
        <v>1703</v>
      </c>
      <c r="BT642" t="s">
        <v>1703</v>
      </c>
      <c r="BU642" t="s">
        <v>219</v>
      </c>
      <c r="BV642" t="s">
        <v>241</v>
      </c>
      <c r="BW642" t="s">
        <v>220</v>
      </c>
      <c r="BX642" t="s">
        <v>219</v>
      </c>
      <c r="BY642">
        <v>790381490484</v>
      </c>
      <c r="BZ642" t="s">
        <v>242</v>
      </c>
      <c r="CA642" t="s">
        <v>1703</v>
      </c>
      <c r="CB642" s="14">
        <v>45180.248749687496</v>
      </c>
      <c r="CC642" t="s">
        <v>1703</v>
      </c>
      <c r="CD642" t="s">
        <v>1703</v>
      </c>
      <c r="CE642">
        <f>IFERROR(VLOOKUP(Table2[[#This Row],[Overall Rep Satisfaction]],$CS$2:$CV$21,2,FALSE),"")</f>
        <v>1</v>
      </c>
      <c r="CF642">
        <f>IFERROR(VLOOKUP(Table2[[#This Row],[Overall Rep Satisfaction]],$CS$2:$CV$21,3,FALSE),"")</f>
        <v>0</v>
      </c>
      <c r="CG642">
        <f>IFERROR(VLOOKUP(Table2[[#This Row],[Overall Rep Satisfaction]],$CS$2:$CV$21,4,FALSE),"")</f>
        <v>0</v>
      </c>
      <c r="CH642">
        <f>IFERROR(SUM(Table2[[#This Row],[Promoter]:[Detractor]],),"")</f>
        <v>1</v>
      </c>
      <c r="CI642" t="str">
        <f>TEXT(MONTH(Table2[[#This Row],[Survey Date]]),"##")&amp;" - "&amp;TEXT(Table2[[#This Row],[Survey Date]],"MMMM")</f>
        <v>9 - September</v>
      </c>
      <c r="CJ642" t="str">
        <f>TEXT(Table2[[#This Row],[Survey Date]],"DD-MMMM")</f>
        <v>10-September</v>
      </c>
      <c r="CK642" t="str">
        <f>"WK "&amp;WEEKNUM(Table2[[#This Row],[Survey Date]],1)</f>
        <v>WK 37</v>
      </c>
      <c r="CL642" t="str">
        <f>VLOOKUP(Table2[[#This Row],[ATTUID]],Roster!C:F,4,FALSE)</f>
        <v>Super 8</v>
      </c>
      <c r="CM642" t="str">
        <f>VLOOKUP(Table2[[#This Row],[ATTUID]],Roster!C:J,8,FALSE)</f>
        <v>agent 26</v>
      </c>
      <c r="CN642" t="str">
        <f>VLOOKUP(Table2[[#This Row],[ATTUID]],Roster!C:X,22,FALSE)</f>
        <v>Wave 17</v>
      </c>
      <c r="CO642">
        <f>IF(Table2[[#This Row],[Request Resolved]]="Yes",1,0)</f>
        <v>1</v>
      </c>
      <c r="CP642">
        <f>IF(Table2[[#This Row],[Request Resolved]]="No",1,0)</f>
        <v>0</v>
      </c>
    </row>
    <row r="643" spans="1:94" x14ac:dyDescent="0.25">
      <c r="A643" s="35">
        <v>113206</v>
      </c>
      <c r="B643" s="12" t="s">
        <v>1297</v>
      </c>
      <c r="C643" s="12" t="s">
        <v>1297</v>
      </c>
      <c r="D643" s="12" t="s">
        <v>1297</v>
      </c>
      <c r="E643" t="s">
        <v>1188</v>
      </c>
      <c r="F643" t="s">
        <v>1401</v>
      </c>
      <c r="G643" s="35">
        <v>492772</v>
      </c>
      <c r="H643" t="s">
        <v>219</v>
      </c>
      <c r="I643" s="35">
        <v>856523</v>
      </c>
      <c r="J643" t="s">
        <v>219</v>
      </c>
      <c r="K643" s="14">
        <v>45179.472916666702</v>
      </c>
      <c r="L643" s="14">
        <v>45178.411805555603</v>
      </c>
      <c r="M643" s="15" t="s">
        <v>220</v>
      </c>
      <c r="N643" s="15" t="s">
        <v>229</v>
      </c>
      <c r="O643" s="15" t="s">
        <v>220</v>
      </c>
      <c r="P643" s="15" t="s">
        <v>316</v>
      </c>
      <c r="Q643" s="15" t="s">
        <v>1077</v>
      </c>
      <c r="R643" s="15" t="s">
        <v>219</v>
      </c>
      <c r="S643" s="15" t="s">
        <v>1078</v>
      </c>
      <c r="T643" s="15" t="s">
        <v>316</v>
      </c>
      <c r="U643" s="15" t="s">
        <v>219</v>
      </c>
      <c r="V643" t="s">
        <v>263</v>
      </c>
      <c r="W643" t="s">
        <v>290</v>
      </c>
      <c r="X643" t="s">
        <v>263</v>
      </c>
      <c r="Y643" t="s">
        <v>290</v>
      </c>
      <c r="Z643" t="s">
        <v>317</v>
      </c>
      <c r="AA643" t="s">
        <v>219</v>
      </c>
      <c r="AB643" t="s">
        <v>317</v>
      </c>
      <c r="AC643" t="s">
        <v>219</v>
      </c>
      <c r="AD643" s="12" t="s">
        <v>1297</v>
      </c>
      <c r="AE643" t="s">
        <v>227</v>
      </c>
      <c r="AF643" s="12" t="s">
        <v>1297</v>
      </c>
      <c r="AG643" t="s">
        <v>1703</v>
      </c>
      <c r="AH643" t="s">
        <v>228</v>
      </c>
      <c r="AI643" s="12" t="s">
        <v>1297</v>
      </c>
      <c r="AJ643" s="12" t="s">
        <v>1297</v>
      </c>
      <c r="AK643" s="12" t="s">
        <v>1297</v>
      </c>
      <c r="AL643" s="12" t="s">
        <v>1297</v>
      </c>
      <c r="AM643" s="12" t="s">
        <v>1297</v>
      </c>
      <c r="AN643" t="s">
        <v>219</v>
      </c>
      <c r="AO643" t="s">
        <v>219</v>
      </c>
      <c r="AP643" t="s">
        <v>229</v>
      </c>
      <c r="AQ643" t="s">
        <v>230</v>
      </c>
      <c r="AR643" t="s">
        <v>273</v>
      </c>
      <c r="AS643" t="s">
        <v>294</v>
      </c>
      <c r="AT643" t="s">
        <v>220</v>
      </c>
      <c r="AU643" t="s">
        <v>233</v>
      </c>
      <c r="AV643" t="s">
        <v>2323</v>
      </c>
      <c r="AW643" t="s">
        <v>219</v>
      </c>
      <c r="AX643" t="s">
        <v>1703</v>
      </c>
      <c r="AY643" t="s">
        <v>219</v>
      </c>
      <c r="AZ643" t="s">
        <v>219</v>
      </c>
      <c r="BA643" t="s">
        <v>219</v>
      </c>
      <c r="BB643" t="s">
        <v>219</v>
      </c>
      <c r="BC643" t="s">
        <v>234</v>
      </c>
      <c r="BD643" s="12" t="s">
        <v>1297</v>
      </c>
      <c r="BE643" t="s">
        <v>267</v>
      </c>
      <c r="BF643" t="s">
        <v>1297</v>
      </c>
      <c r="BG643" t="s">
        <v>1297</v>
      </c>
      <c r="BH643" t="s">
        <v>236</v>
      </c>
      <c r="BI643" t="s">
        <v>386</v>
      </c>
      <c r="BJ643" t="s">
        <v>295</v>
      </c>
      <c r="BK643" t="s">
        <v>1297</v>
      </c>
      <c r="BL643" t="s">
        <v>229</v>
      </c>
      <c r="BM643" t="s">
        <v>219</v>
      </c>
      <c r="BN643" t="s">
        <v>252</v>
      </c>
      <c r="BO643" t="s">
        <v>219</v>
      </c>
      <c r="BP643" t="s">
        <v>219</v>
      </c>
      <c r="BQ643" t="s">
        <v>1297</v>
      </c>
      <c r="BR643" t="s">
        <v>320</v>
      </c>
      <c r="BS643" t="s">
        <v>1703</v>
      </c>
      <c r="BT643" t="s">
        <v>1703</v>
      </c>
      <c r="BU643" t="s">
        <v>219</v>
      </c>
      <c r="BV643" t="s">
        <v>241</v>
      </c>
      <c r="BW643" t="s">
        <v>220</v>
      </c>
      <c r="BX643" t="s">
        <v>219</v>
      </c>
      <c r="BY643">
        <v>800203316314</v>
      </c>
      <c r="BZ643" t="s">
        <v>242</v>
      </c>
      <c r="CA643" t="s">
        <v>1703</v>
      </c>
      <c r="CB643" s="14">
        <v>45180.248749687496</v>
      </c>
      <c r="CC643" t="s">
        <v>1703</v>
      </c>
      <c r="CD643" t="s">
        <v>1703</v>
      </c>
      <c r="CE643">
        <f>IFERROR(VLOOKUP(Table2[[#This Row],[Overall Rep Satisfaction]],$CS$2:$CV$21,2,FALSE),"")</f>
        <v>0</v>
      </c>
      <c r="CF643">
        <f>IFERROR(VLOOKUP(Table2[[#This Row],[Overall Rep Satisfaction]],$CS$2:$CV$21,3,FALSE),"")</f>
        <v>0</v>
      </c>
      <c r="CG643">
        <f>IFERROR(VLOOKUP(Table2[[#This Row],[Overall Rep Satisfaction]],$CS$2:$CV$21,4,FALSE),"")</f>
        <v>1</v>
      </c>
      <c r="CH643">
        <f>IFERROR(SUM(Table2[[#This Row],[Promoter]:[Detractor]],),"")</f>
        <v>1</v>
      </c>
      <c r="CI643" t="str">
        <f>TEXT(MONTH(Table2[[#This Row],[Survey Date]]),"##")&amp;" - "&amp;TEXT(Table2[[#This Row],[Survey Date]],"MMMM")</f>
        <v>9 - September</v>
      </c>
      <c r="CJ643" t="str">
        <f>TEXT(Table2[[#This Row],[Survey Date]],"DD-MMMM")</f>
        <v>10-September</v>
      </c>
      <c r="CK643" t="str">
        <f>"WK "&amp;WEEKNUM(Table2[[#This Row],[Survey Date]],1)</f>
        <v>WK 37</v>
      </c>
      <c r="CL643" t="str">
        <f>VLOOKUP(Table2[[#This Row],[ATTUID]],Roster!C:F,4,FALSE)</f>
        <v>Super 3</v>
      </c>
      <c r="CM643" t="str">
        <f>VLOOKUP(Table2[[#This Row],[ATTUID]],Roster!C:J,8,FALSE)</f>
        <v>agent 56</v>
      </c>
      <c r="CN643" t="str">
        <f>VLOOKUP(Table2[[#This Row],[ATTUID]],Roster!C:X,22,FALSE)</f>
        <v>Wave 24</v>
      </c>
      <c r="CO643">
        <f>IF(Table2[[#This Row],[Request Resolved]]="Yes",1,0)</f>
        <v>0</v>
      </c>
      <c r="CP643">
        <f>IF(Table2[[#This Row],[Request Resolved]]="No",1,0)</f>
        <v>1</v>
      </c>
    </row>
    <row r="644" spans="1:94" x14ac:dyDescent="0.25">
      <c r="A644" s="35">
        <v>184206</v>
      </c>
      <c r="B644" s="12" t="s">
        <v>1297</v>
      </c>
      <c r="C644" s="12" t="s">
        <v>1297</v>
      </c>
      <c r="D644" s="12" t="s">
        <v>1297</v>
      </c>
      <c r="E644" t="s">
        <v>1170</v>
      </c>
      <c r="F644" t="s">
        <v>1335</v>
      </c>
      <c r="G644" s="35">
        <v>207601</v>
      </c>
      <c r="H644" t="s">
        <v>219</v>
      </c>
      <c r="I644" s="35">
        <v>923578</v>
      </c>
      <c r="J644" t="s">
        <v>219</v>
      </c>
      <c r="K644" s="14">
        <v>45179.472916666702</v>
      </c>
      <c r="L644" s="14">
        <v>45178.470138888901</v>
      </c>
      <c r="M644" s="15" t="s">
        <v>220</v>
      </c>
      <c r="N644" s="15" t="s">
        <v>220</v>
      </c>
      <c r="O644" s="15" t="s">
        <v>220</v>
      </c>
      <c r="P644" s="15" t="s">
        <v>469</v>
      </c>
      <c r="Q644" s="15" t="s">
        <v>1079</v>
      </c>
      <c r="R644" s="15" t="s">
        <v>219</v>
      </c>
      <c r="S644" s="15" t="s">
        <v>334</v>
      </c>
      <c r="T644" s="15" t="s">
        <v>221</v>
      </c>
      <c r="U644" s="15" t="s">
        <v>219</v>
      </c>
      <c r="V644" t="s">
        <v>297</v>
      </c>
      <c r="W644" t="s">
        <v>309</v>
      </c>
      <c r="X644" t="s">
        <v>297</v>
      </c>
      <c r="Y644" t="s">
        <v>309</v>
      </c>
      <c r="Z644" t="s">
        <v>226</v>
      </c>
      <c r="AA644" t="s">
        <v>219</v>
      </c>
      <c r="AB644" t="s">
        <v>226</v>
      </c>
      <c r="AC644" t="s">
        <v>219</v>
      </c>
      <c r="AD644" s="12" t="s">
        <v>1297</v>
      </c>
      <c r="AE644" t="s">
        <v>227</v>
      </c>
      <c r="AF644" s="12" t="s">
        <v>1297</v>
      </c>
      <c r="AG644" t="s">
        <v>1703</v>
      </c>
      <c r="AH644" t="s">
        <v>228</v>
      </c>
      <c r="AI644" s="12" t="s">
        <v>1297</v>
      </c>
      <c r="AJ644" s="12" t="s">
        <v>1297</v>
      </c>
      <c r="AK644" s="12" t="s">
        <v>1297</v>
      </c>
      <c r="AL644" s="12" t="s">
        <v>1297</v>
      </c>
      <c r="AM644" s="12" t="s">
        <v>1297</v>
      </c>
      <c r="AN644" t="s">
        <v>219</v>
      </c>
      <c r="AO644" t="s">
        <v>219</v>
      </c>
      <c r="AP644" t="s">
        <v>229</v>
      </c>
      <c r="AQ644" t="s">
        <v>230</v>
      </c>
      <c r="AR644" t="s">
        <v>273</v>
      </c>
      <c r="AS644" t="s">
        <v>528</v>
      </c>
      <c r="AT644" t="s">
        <v>220</v>
      </c>
      <c r="AU644" t="s">
        <v>233</v>
      </c>
      <c r="AV644" t="s">
        <v>2324</v>
      </c>
      <c r="AW644" t="s">
        <v>2368</v>
      </c>
      <c r="AX644" t="s">
        <v>1703</v>
      </c>
      <c r="AY644" t="s">
        <v>219</v>
      </c>
      <c r="AZ644" t="s">
        <v>219</v>
      </c>
      <c r="BA644" t="s">
        <v>219</v>
      </c>
      <c r="BB644" t="s">
        <v>219</v>
      </c>
      <c r="BC644" t="s">
        <v>234</v>
      </c>
      <c r="BD644" s="12" t="s">
        <v>1297</v>
      </c>
      <c r="BE644" t="s">
        <v>304</v>
      </c>
      <c r="BF644" t="s">
        <v>1297</v>
      </c>
      <c r="BG644" t="s">
        <v>1297</v>
      </c>
      <c r="BH644" t="s">
        <v>344</v>
      </c>
      <c r="BI644" t="s">
        <v>616</v>
      </c>
      <c r="BJ644" t="s">
        <v>353</v>
      </c>
      <c r="BK644" t="s">
        <v>1297</v>
      </c>
      <c r="BL644" t="s">
        <v>229</v>
      </c>
      <c r="BM644" t="s">
        <v>219</v>
      </c>
      <c r="BN644" t="s">
        <v>617</v>
      </c>
      <c r="BO644" t="s">
        <v>219</v>
      </c>
      <c r="BP644" t="s">
        <v>219</v>
      </c>
      <c r="BQ644" t="s">
        <v>1297</v>
      </c>
      <c r="BR644" t="s">
        <v>632</v>
      </c>
      <c r="BS644" t="s">
        <v>1703</v>
      </c>
      <c r="BT644" t="s">
        <v>1703</v>
      </c>
      <c r="BU644" t="s">
        <v>219</v>
      </c>
      <c r="BV644" t="s">
        <v>241</v>
      </c>
      <c r="BW644" t="s">
        <v>220</v>
      </c>
      <c r="BX644" t="s">
        <v>219</v>
      </c>
      <c r="BY644">
        <v>800286620421</v>
      </c>
      <c r="BZ644" t="s">
        <v>242</v>
      </c>
      <c r="CA644" t="s">
        <v>1703</v>
      </c>
      <c r="CB644" s="14">
        <v>45180.248749687496</v>
      </c>
      <c r="CC644" t="s">
        <v>1703</v>
      </c>
      <c r="CD644" t="s">
        <v>1703</v>
      </c>
      <c r="CE644">
        <f>IFERROR(VLOOKUP(Table2[[#This Row],[Overall Rep Satisfaction]],$CS$2:$CV$21,2,FALSE),"")</f>
        <v>0</v>
      </c>
      <c r="CF644">
        <f>IFERROR(VLOOKUP(Table2[[#This Row],[Overall Rep Satisfaction]],$CS$2:$CV$21,3,FALSE),"")</f>
        <v>1</v>
      </c>
      <c r="CG644">
        <f>IFERROR(VLOOKUP(Table2[[#This Row],[Overall Rep Satisfaction]],$CS$2:$CV$21,4,FALSE),"")</f>
        <v>0</v>
      </c>
      <c r="CH644">
        <f>IFERROR(SUM(Table2[[#This Row],[Promoter]:[Detractor]],),"")</f>
        <v>1</v>
      </c>
      <c r="CI644" t="str">
        <f>TEXT(MONTH(Table2[[#This Row],[Survey Date]]),"##")&amp;" - "&amp;TEXT(Table2[[#This Row],[Survey Date]],"MMMM")</f>
        <v>9 - September</v>
      </c>
      <c r="CJ644" t="str">
        <f>TEXT(Table2[[#This Row],[Survey Date]],"DD-MMMM")</f>
        <v>10-September</v>
      </c>
      <c r="CK644" t="str">
        <f>"WK "&amp;WEEKNUM(Table2[[#This Row],[Survey Date]],1)</f>
        <v>WK 37</v>
      </c>
      <c r="CL644" t="str">
        <f>VLOOKUP(Table2[[#This Row],[ATTUID]],Roster!C:F,4,FALSE)</f>
        <v>Super 6</v>
      </c>
      <c r="CM644" t="str">
        <f>VLOOKUP(Table2[[#This Row],[ATTUID]],Roster!C:J,8,FALSE)</f>
        <v>agent 38</v>
      </c>
      <c r="CN644" t="str">
        <f>VLOOKUP(Table2[[#This Row],[ATTUID]],Roster!C:X,22,FALSE)</f>
        <v>Wave 2</v>
      </c>
      <c r="CO644">
        <f>IF(Table2[[#This Row],[Request Resolved]]="Yes",1,0)</f>
        <v>1</v>
      </c>
      <c r="CP644">
        <f>IF(Table2[[#This Row],[Request Resolved]]="No",1,0)</f>
        <v>0</v>
      </c>
    </row>
    <row r="645" spans="1:94" x14ac:dyDescent="0.25">
      <c r="A645" s="35">
        <v>107206</v>
      </c>
      <c r="B645" s="12" t="s">
        <v>1297</v>
      </c>
      <c r="C645" s="12" t="s">
        <v>1297</v>
      </c>
      <c r="D645" s="12" t="s">
        <v>1297</v>
      </c>
      <c r="E645" t="s">
        <v>1234</v>
      </c>
      <c r="F645" t="s">
        <v>1403</v>
      </c>
      <c r="G645" s="35">
        <v>377315</v>
      </c>
      <c r="H645" t="s">
        <v>219</v>
      </c>
      <c r="I645" s="35">
        <v>540319</v>
      </c>
      <c r="J645" t="s">
        <v>219</v>
      </c>
      <c r="K645" s="14">
        <v>45179.473611111098</v>
      </c>
      <c r="L645" s="14">
        <v>45178.765972222202</v>
      </c>
      <c r="M645" s="15" t="s">
        <v>220</v>
      </c>
      <c r="N645" s="15" t="s">
        <v>220</v>
      </c>
      <c r="O645" s="15" t="s">
        <v>220</v>
      </c>
      <c r="P645" s="15" t="s">
        <v>1080</v>
      </c>
      <c r="Q645" s="15" t="s">
        <v>364</v>
      </c>
      <c r="R645" s="15" t="s">
        <v>219</v>
      </c>
      <c r="S645" s="15" t="s">
        <v>223</v>
      </c>
      <c r="T645" s="15" t="s">
        <v>326</v>
      </c>
      <c r="U645" s="15" t="s">
        <v>219</v>
      </c>
      <c r="V645" t="s">
        <v>265</v>
      </c>
      <c r="W645" t="s">
        <v>225</v>
      </c>
      <c r="X645" t="s">
        <v>265</v>
      </c>
      <c r="Y645" t="s">
        <v>225</v>
      </c>
      <c r="Z645" t="s">
        <v>226</v>
      </c>
      <c r="AA645" t="s">
        <v>219</v>
      </c>
      <c r="AB645" t="s">
        <v>226</v>
      </c>
      <c r="AC645" t="s">
        <v>219</v>
      </c>
      <c r="AD645" s="12" t="s">
        <v>1297</v>
      </c>
      <c r="AE645" t="s">
        <v>227</v>
      </c>
      <c r="AF645" s="12" t="s">
        <v>1297</v>
      </c>
      <c r="AG645" t="s">
        <v>1703</v>
      </c>
      <c r="AH645" t="s">
        <v>228</v>
      </c>
      <c r="AI645" s="12" t="s">
        <v>1297</v>
      </c>
      <c r="AJ645" s="12" t="s">
        <v>1297</v>
      </c>
      <c r="AK645" s="12" t="s">
        <v>1297</v>
      </c>
      <c r="AL645" s="12" t="s">
        <v>1297</v>
      </c>
      <c r="AM645" s="12" t="s">
        <v>1297</v>
      </c>
      <c r="AN645" t="s">
        <v>219</v>
      </c>
      <c r="AO645" t="s">
        <v>219</v>
      </c>
      <c r="AP645" t="s">
        <v>229</v>
      </c>
      <c r="AQ645" t="s">
        <v>230</v>
      </c>
      <c r="AR645" t="s">
        <v>247</v>
      </c>
      <c r="AS645" t="s">
        <v>383</v>
      </c>
      <c r="AT645" t="s">
        <v>229</v>
      </c>
      <c r="AU645" t="s">
        <v>233</v>
      </c>
      <c r="AV645" t="s">
        <v>2325</v>
      </c>
      <c r="AW645" t="s">
        <v>219</v>
      </c>
      <c r="AX645" t="s">
        <v>1703</v>
      </c>
      <c r="AY645" t="s">
        <v>219</v>
      </c>
      <c r="AZ645" t="s">
        <v>219</v>
      </c>
      <c r="BA645" t="s">
        <v>219</v>
      </c>
      <c r="BB645" t="s">
        <v>219</v>
      </c>
      <c r="BC645" t="s">
        <v>234</v>
      </c>
      <c r="BD645" s="12" t="s">
        <v>1297</v>
      </c>
      <c r="BE645" t="s">
        <v>267</v>
      </c>
      <c r="BF645" t="s">
        <v>1297</v>
      </c>
      <c r="BG645" t="s">
        <v>1297</v>
      </c>
      <c r="BH645" t="s">
        <v>275</v>
      </c>
      <c r="BI645" t="s">
        <v>492</v>
      </c>
      <c r="BJ645" t="s">
        <v>384</v>
      </c>
      <c r="BK645" t="s">
        <v>1297</v>
      </c>
      <c r="BL645" t="s">
        <v>229</v>
      </c>
      <c r="BM645" t="s">
        <v>219</v>
      </c>
      <c r="BN645" t="s">
        <v>612</v>
      </c>
      <c r="BO645" t="s">
        <v>219</v>
      </c>
      <c r="BP645" t="s">
        <v>219</v>
      </c>
      <c r="BQ645" t="s">
        <v>1297</v>
      </c>
      <c r="BR645" t="s">
        <v>320</v>
      </c>
      <c r="BS645" t="s">
        <v>1703</v>
      </c>
      <c r="BT645" t="s">
        <v>1703</v>
      </c>
      <c r="BU645" t="s">
        <v>219</v>
      </c>
      <c r="BV645" t="s">
        <v>241</v>
      </c>
      <c r="BW645" t="s">
        <v>220</v>
      </c>
      <c r="BX645" t="s">
        <v>219</v>
      </c>
      <c r="BY645">
        <v>800300690721</v>
      </c>
      <c r="BZ645" t="s">
        <v>242</v>
      </c>
      <c r="CA645" t="s">
        <v>1703</v>
      </c>
      <c r="CB645" s="14">
        <v>45180.248749687496</v>
      </c>
      <c r="CC645" t="s">
        <v>1703</v>
      </c>
      <c r="CD645" t="s">
        <v>1703</v>
      </c>
      <c r="CE645">
        <f>IFERROR(VLOOKUP(Table2[[#This Row],[Overall Rep Satisfaction]],$CS$2:$CV$21,2,FALSE),"")</f>
        <v>1</v>
      </c>
      <c r="CF645">
        <f>IFERROR(VLOOKUP(Table2[[#This Row],[Overall Rep Satisfaction]],$CS$2:$CV$21,3,FALSE),"")</f>
        <v>0</v>
      </c>
      <c r="CG645">
        <f>IFERROR(VLOOKUP(Table2[[#This Row],[Overall Rep Satisfaction]],$CS$2:$CV$21,4,FALSE),"")</f>
        <v>0</v>
      </c>
      <c r="CH645">
        <f>IFERROR(SUM(Table2[[#This Row],[Promoter]:[Detractor]],),"")</f>
        <v>1</v>
      </c>
      <c r="CI645" t="str">
        <f>TEXT(MONTH(Table2[[#This Row],[Survey Date]]),"##")&amp;" - "&amp;TEXT(Table2[[#This Row],[Survey Date]],"MMMM")</f>
        <v>9 - September</v>
      </c>
      <c r="CJ645" t="str">
        <f>TEXT(Table2[[#This Row],[Survey Date]],"DD-MMMM")</f>
        <v>10-September</v>
      </c>
      <c r="CK645" t="str">
        <f>"WK "&amp;WEEKNUM(Table2[[#This Row],[Survey Date]],1)</f>
        <v>WK 37</v>
      </c>
      <c r="CL645" t="str">
        <f>VLOOKUP(Table2[[#This Row],[ATTUID]],Roster!C:F,4,FALSE)</f>
        <v>Super 6</v>
      </c>
      <c r="CM645" t="str">
        <f>VLOOKUP(Table2[[#This Row],[ATTUID]],Roster!C:J,8,FALSE)</f>
        <v>agent 106</v>
      </c>
      <c r="CN645" t="str">
        <f>VLOOKUP(Table2[[#This Row],[ATTUID]],Roster!C:X,22,FALSE)</f>
        <v>Wave 29</v>
      </c>
      <c r="CO645">
        <f>IF(Table2[[#This Row],[Request Resolved]]="Yes",1,0)</f>
        <v>1</v>
      </c>
      <c r="CP645">
        <f>IF(Table2[[#This Row],[Request Resolved]]="No",1,0)</f>
        <v>0</v>
      </c>
    </row>
    <row r="646" spans="1:94" x14ac:dyDescent="0.25">
      <c r="A646" s="35">
        <v>164206</v>
      </c>
      <c r="B646" s="12" t="s">
        <v>1297</v>
      </c>
      <c r="C646" s="12" t="s">
        <v>1297</v>
      </c>
      <c r="D646" s="12" t="s">
        <v>1297</v>
      </c>
      <c r="E646" t="s">
        <v>1211</v>
      </c>
      <c r="F646" t="s">
        <v>1377</v>
      </c>
      <c r="G646" s="35">
        <v>817248</v>
      </c>
      <c r="H646" t="s">
        <v>219</v>
      </c>
      <c r="I646" s="35">
        <v>660188</v>
      </c>
      <c r="J646" t="s">
        <v>219</v>
      </c>
      <c r="K646" s="14">
        <v>45179.473611111098</v>
      </c>
      <c r="L646" s="14">
        <v>45178.859722222202</v>
      </c>
      <c r="M646" s="15" t="s">
        <v>220</v>
      </c>
      <c r="N646" s="15" t="s">
        <v>220</v>
      </c>
      <c r="O646" s="15" t="s">
        <v>220</v>
      </c>
      <c r="P646" s="15" t="s">
        <v>223</v>
      </c>
      <c r="Q646" s="15" t="s">
        <v>1081</v>
      </c>
      <c r="R646" s="15" t="s">
        <v>219</v>
      </c>
      <c r="S646" s="15" t="s">
        <v>223</v>
      </c>
      <c r="T646" s="15" t="s">
        <v>221</v>
      </c>
      <c r="U646" s="15" t="s">
        <v>219</v>
      </c>
      <c r="V646" t="s">
        <v>265</v>
      </c>
      <c r="W646" t="s">
        <v>225</v>
      </c>
      <c r="X646" t="s">
        <v>265</v>
      </c>
      <c r="Y646" t="s">
        <v>225</v>
      </c>
      <c r="Z646" t="s">
        <v>226</v>
      </c>
      <c r="AA646" t="s">
        <v>219</v>
      </c>
      <c r="AB646" t="s">
        <v>226</v>
      </c>
      <c r="AC646" t="s">
        <v>219</v>
      </c>
      <c r="AD646" s="12" t="s">
        <v>1297</v>
      </c>
      <c r="AE646" t="s">
        <v>227</v>
      </c>
      <c r="AF646" s="12" t="s">
        <v>1297</v>
      </c>
      <c r="AG646" t="s">
        <v>1703</v>
      </c>
      <c r="AH646" t="s">
        <v>228</v>
      </c>
      <c r="AI646" s="12" t="s">
        <v>1297</v>
      </c>
      <c r="AJ646" s="12" t="s">
        <v>1297</v>
      </c>
      <c r="AK646" s="12" t="s">
        <v>1297</v>
      </c>
      <c r="AL646" s="12" t="s">
        <v>1297</v>
      </c>
      <c r="AM646" s="12" t="s">
        <v>1297</v>
      </c>
      <c r="AN646" t="s">
        <v>219</v>
      </c>
      <c r="AO646" t="s">
        <v>219</v>
      </c>
      <c r="AP646" t="s">
        <v>229</v>
      </c>
      <c r="AQ646" t="s">
        <v>230</v>
      </c>
      <c r="AR646" t="s">
        <v>281</v>
      </c>
      <c r="AS646" t="s">
        <v>505</v>
      </c>
      <c r="AT646" t="s">
        <v>220</v>
      </c>
      <c r="AU646" t="s">
        <v>233</v>
      </c>
      <c r="AV646" t="s">
        <v>2326</v>
      </c>
      <c r="AW646" t="s">
        <v>219</v>
      </c>
      <c r="AX646" t="s">
        <v>1703</v>
      </c>
      <c r="AY646" t="s">
        <v>219</v>
      </c>
      <c r="AZ646" t="s">
        <v>219</v>
      </c>
      <c r="BA646" t="s">
        <v>219</v>
      </c>
      <c r="BB646" t="s">
        <v>219</v>
      </c>
      <c r="BC646" t="s">
        <v>234</v>
      </c>
      <c r="BD646" s="12" t="s">
        <v>1297</v>
      </c>
      <c r="BE646" t="s">
        <v>267</v>
      </c>
      <c r="BF646" t="s">
        <v>1297</v>
      </c>
      <c r="BG646" t="s">
        <v>1297</v>
      </c>
      <c r="BH646" t="s">
        <v>260</v>
      </c>
      <c r="BI646" t="s">
        <v>375</v>
      </c>
      <c r="BJ646" t="s">
        <v>302</v>
      </c>
      <c r="BK646" t="s">
        <v>1297</v>
      </c>
      <c r="BL646" t="s">
        <v>229</v>
      </c>
      <c r="BM646" t="s">
        <v>219</v>
      </c>
      <c r="BN646" t="s">
        <v>377</v>
      </c>
      <c r="BO646" t="s">
        <v>219</v>
      </c>
      <c r="BP646" t="s">
        <v>219</v>
      </c>
      <c r="BQ646" t="s">
        <v>1297</v>
      </c>
      <c r="BR646" t="s">
        <v>279</v>
      </c>
      <c r="BS646" t="s">
        <v>1703</v>
      </c>
      <c r="BT646" t="s">
        <v>1703</v>
      </c>
      <c r="BU646" t="s">
        <v>219</v>
      </c>
      <c r="BV646" t="s">
        <v>241</v>
      </c>
      <c r="BW646" t="s">
        <v>220</v>
      </c>
      <c r="BX646" t="s">
        <v>219</v>
      </c>
      <c r="BY646">
        <v>800092835982</v>
      </c>
      <c r="BZ646" t="s">
        <v>242</v>
      </c>
      <c r="CA646" t="s">
        <v>1703</v>
      </c>
      <c r="CB646" s="14">
        <v>45180.248749687496</v>
      </c>
      <c r="CC646" t="s">
        <v>1703</v>
      </c>
      <c r="CD646" t="s">
        <v>1703</v>
      </c>
      <c r="CE646">
        <f>IFERROR(VLOOKUP(Table2[[#This Row],[Overall Rep Satisfaction]],$CS$2:$CV$21,2,FALSE),"")</f>
        <v>1</v>
      </c>
      <c r="CF646">
        <f>IFERROR(VLOOKUP(Table2[[#This Row],[Overall Rep Satisfaction]],$CS$2:$CV$21,3,FALSE),"")</f>
        <v>0</v>
      </c>
      <c r="CG646">
        <f>IFERROR(VLOOKUP(Table2[[#This Row],[Overall Rep Satisfaction]],$CS$2:$CV$21,4,FALSE),"")</f>
        <v>0</v>
      </c>
      <c r="CH646">
        <f>IFERROR(SUM(Table2[[#This Row],[Promoter]:[Detractor]],),"")</f>
        <v>1</v>
      </c>
      <c r="CI646" t="str">
        <f>TEXT(MONTH(Table2[[#This Row],[Survey Date]]),"##")&amp;" - "&amp;TEXT(Table2[[#This Row],[Survey Date]],"MMMM")</f>
        <v>9 - September</v>
      </c>
      <c r="CJ646" t="str">
        <f>TEXT(Table2[[#This Row],[Survey Date]],"DD-MMMM")</f>
        <v>10-September</v>
      </c>
      <c r="CK646" t="str">
        <f>"WK "&amp;WEEKNUM(Table2[[#This Row],[Survey Date]],1)</f>
        <v>WK 37</v>
      </c>
      <c r="CL646" t="str">
        <f>VLOOKUP(Table2[[#This Row],[ATTUID]],Roster!C:F,4,FALSE)</f>
        <v>Super 9</v>
      </c>
      <c r="CM646" t="str">
        <f>VLOOKUP(Table2[[#This Row],[ATTUID]],Roster!C:J,8,FALSE)</f>
        <v>agent 80</v>
      </c>
      <c r="CN646" t="str">
        <f>VLOOKUP(Table2[[#This Row],[ATTUID]],Roster!C:X,22,FALSE)</f>
        <v>Wave 27</v>
      </c>
      <c r="CO646">
        <f>IF(Table2[[#This Row],[Request Resolved]]="Yes",1,0)</f>
        <v>1</v>
      </c>
      <c r="CP646">
        <f>IF(Table2[[#This Row],[Request Resolved]]="No",1,0)</f>
        <v>0</v>
      </c>
    </row>
    <row r="647" spans="1:94" x14ac:dyDescent="0.25">
      <c r="A647" s="35">
        <v>185206</v>
      </c>
      <c r="B647" s="12" t="s">
        <v>1297</v>
      </c>
      <c r="C647" s="12" t="s">
        <v>1297</v>
      </c>
      <c r="D647" s="12" t="s">
        <v>1297</v>
      </c>
      <c r="E647" t="s">
        <v>1247</v>
      </c>
      <c r="F647" t="s">
        <v>1416</v>
      </c>
      <c r="G647" s="35">
        <v>468646</v>
      </c>
      <c r="H647" t="s">
        <v>219</v>
      </c>
      <c r="I647" s="35">
        <v>882512</v>
      </c>
      <c r="J647" t="s">
        <v>219</v>
      </c>
      <c r="K647" s="14">
        <v>45179.473611111098</v>
      </c>
      <c r="L647" s="14">
        <v>45178.798611111102</v>
      </c>
      <c r="M647" s="15" t="s">
        <v>220</v>
      </c>
      <c r="N647" s="15" t="s">
        <v>220</v>
      </c>
      <c r="O647" s="15" t="s">
        <v>220</v>
      </c>
      <c r="P647" s="15" t="s">
        <v>334</v>
      </c>
      <c r="Q647" s="15" t="s">
        <v>1082</v>
      </c>
      <c r="R647" s="15" t="s">
        <v>219</v>
      </c>
      <c r="S647" s="15" t="s">
        <v>334</v>
      </c>
      <c r="T647" s="15" t="s">
        <v>221</v>
      </c>
      <c r="U647" s="15" t="s">
        <v>219</v>
      </c>
      <c r="V647" t="s">
        <v>309</v>
      </c>
      <c r="W647" t="s">
        <v>309</v>
      </c>
      <c r="X647" t="s">
        <v>309</v>
      </c>
      <c r="Y647" t="s">
        <v>309</v>
      </c>
      <c r="Z647" t="s">
        <v>226</v>
      </c>
      <c r="AA647" t="s">
        <v>219</v>
      </c>
      <c r="AB647" t="s">
        <v>226</v>
      </c>
      <c r="AC647" t="s">
        <v>219</v>
      </c>
      <c r="AD647" s="12" t="s">
        <v>1297</v>
      </c>
      <c r="AE647" t="s">
        <v>227</v>
      </c>
      <c r="AF647" s="12" t="s">
        <v>1297</v>
      </c>
      <c r="AG647" t="s">
        <v>1703</v>
      </c>
      <c r="AH647" t="s">
        <v>228</v>
      </c>
      <c r="AI647" s="12" t="s">
        <v>1297</v>
      </c>
      <c r="AJ647" s="12" t="s">
        <v>1297</v>
      </c>
      <c r="AK647" s="12" t="s">
        <v>1297</v>
      </c>
      <c r="AL647" s="12" t="s">
        <v>1297</v>
      </c>
      <c r="AM647" s="12" t="s">
        <v>1297</v>
      </c>
      <c r="AN647" t="s">
        <v>219</v>
      </c>
      <c r="AO647" t="s">
        <v>219</v>
      </c>
      <c r="AP647" t="s">
        <v>229</v>
      </c>
      <c r="AQ647" t="s">
        <v>230</v>
      </c>
      <c r="AR647" t="s">
        <v>247</v>
      </c>
      <c r="AS647" t="s">
        <v>383</v>
      </c>
      <c r="AT647" t="s">
        <v>220</v>
      </c>
      <c r="AU647" t="s">
        <v>233</v>
      </c>
      <c r="AV647" t="s">
        <v>2327</v>
      </c>
      <c r="AW647" t="s">
        <v>219</v>
      </c>
      <c r="AX647" t="s">
        <v>1703</v>
      </c>
      <c r="AY647" t="s">
        <v>219</v>
      </c>
      <c r="AZ647" t="s">
        <v>219</v>
      </c>
      <c r="BA647" t="s">
        <v>219</v>
      </c>
      <c r="BB647" t="s">
        <v>219</v>
      </c>
      <c r="BC647" t="s">
        <v>234</v>
      </c>
      <c r="BD647" s="12" t="s">
        <v>1297</v>
      </c>
      <c r="BE647" t="s">
        <v>267</v>
      </c>
      <c r="BF647" t="s">
        <v>1297</v>
      </c>
      <c r="BG647" t="s">
        <v>1297</v>
      </c>
      <c r="BH647" t="s">
        <v>275</v>
      </c>
      <c r="BI647" t="s">
        <v>886</v>
      </c>
      <c r="BJ647" t="s">
        <v>269</v>
      </c>
      <c r="BK647" t="s">
        <v>1297</v>
      </c>
      <c r="BL647" t="s">
        <v>229</v>
      </c>
      <c r="BM647" t="s">
        <v>219</v>
      </c>
      <c r="BN647" t="s">
        <v>1083</v>
      </c>
      <c r="BO647" t="s">
        <v>219</v>
      </c>
      <c r="BP647" t="s">
        <v>219</v>
      </c>
      <c r="BQ647" t="s">
        <v>1297</v>
      </c>
      <c r="BR647" t="s">
        <v>296</v>
      </c>
      <c r="BS647" t="s">
        <v>1703</v>
      </c>
      <c r="BT647" t="s">
        <v>1703</v>
      </c>
      <c r="BU647" t="s">
        <v>219</v>
      </c>
      <c r="BV647" t="s">
        <v>241</v>
      </c>
      <c r="BW647" t="s">
        <v>220</v>
      </c>
      <c r="BX647" t="s">
        <v>219</v>
      </c>
      <c r="BY647">
        <v>801105961751</v>
      </c>
      <c r="BZ647" t="s">
        <v>242</v>
      </c>
      <c r="CA647" t="s">
        <v>1703</v>
      </c>
      <c r="CB647" s="14">
        <v>45180.248749687496</v>
      </c>
      <c r="CC647" t="s">
        <v>1703</v>
      </c>
      <c r="CD647" t="s">
        <v>1703</v>
      </c>
      <c r="CE647">
        <f>IFERROR(VLOOKUP(Table2[[#This Row],[Overall Rep Satisfaction]],$CS$2:$CV$21,2,FALSE),"")</f>
        <v>0</v>
      </c>
      <c r="CF647">
        <f>IFERROR(VLOOKUP(Table2[[#This Row],[Overall Rep Satisfaction]],$CS$2:$CV$21,3,FALSE),"")</f>
        <v>1</v>
      </c>
      <c r="CG647">
        <f>IFERROR(VLOOKUP(Table2[[#This Row],[Overall Rep Satisfaction]],$CS$2:$CV$21,4,FALSE),"")</f>
        <v>0</v>
      </c>
      <c r="CH647">
        <f>IFERROR(SUM(Table2[[#This Row],[Promoter]:[Detractor]],),"")</f>
        <v>1</v>
      </c>
      <c r="CI647" t="str">
        <f>TEXT(MONTH(Table2[[#This Row],[Survey Date]]),"##")&amp;" - "&amp;TEXT(Table2[[#This Row],[Survey Date]],"MMMM")</f>
        <v>9 - September</v>
      </c>
      <c r="CJ647" t="str">
        <f>TEXT(Table2[[#This Row],[Survey Date]],"DD-MMMM")</f>
        <v>10-September</v>
      </c>
      <c r="CK647" t="str">
        <f>"WK "&amp;WEEKNUM(Table2[[#This Row],[Survey Date]],1)</f>
        <v>WK 37</v>
      </c>
      <c r="CL647" t="str">
        <f>VLOOKUP(Table2[[#This Row],[ATTUID]],Roster!C:F,4,FALSE)</f>
        <v>Super 12</v>
      </c>
      <c r="CM647" t="str">
        <f>VLOOKUP(Table2[[#This Row],[ATTUID]],Roster!C:J,8,FALSE)</f>
        <v>agent 119</v>
      </c>
      <c r="CN647" t="str">
        <f>VLOOKUP(Table2[[#This Row],[ATTUID]],Roster!C:X,22,FALSE)</f>
        <v>Wave 30</v>
      </c>
      <c r="CO647">
        <f>IF(Table2[[#This Row],[Request Resolved]]="Yes",1,0)</f>
        <v>1</v>
      </c>
      <c r="CP647">
        <f>IF(Table2[[#This Row],[Request Resolved]]="No",1,0)</f>
        <v>0</v>
      </c>
    </row>
    <row r="648" spans="1:94" x14ac:dyDescent="0.25">
      <c r="A648" s="35">
        <v>167206</v>
      </c>
      <c r="B648" s="12" t="s">
        <v>1297</v>
      </c>
      <c r="C648" s="12" t="s">
        <v>1297</v>
      </c>
      <c r="D648" s="12" t="s">
        <v>1297</v>
      </c>
      <c r="E648" t="s">
        <v>1202</v>
      </c>
      <c r="F648" t="s">
        <v>1368</v>
      </c>
      <c r="G648" s="35">
        <v>185603</v>
      </c>
      <c r="H648" t="s">
        <v>219</v>
      </c>
      <c r="I648" s="35">
        <v>979155</v>
      </c>
      <c r="J648" t="s">
        <v>219</v>
      </c>
      <c r="K648" s="14">
        <v>45179.474999999999</v>
      </c>
      <c r="L648" s="14">
        <v>45178.543749999997</v>
      </c>
      <c r="M648" s="15" t="s">
        <v>220</v>
      </c>
      <c r="N648" s="15" t="s">
        <v>220</v>
      </c>
      <c r="O648" s="15" t="s">
        <v>220</v>
      </c>
      <c r="P648" s="15" t="s">
        <v>223</v>
      </c>
      <c r="Q648" s="15" t="s">
        <v>1084</v>
      </c>
      <c r="R648" s="15" t="s">
        <v>219</v>
      </c>
      <c r="S648" s="15" t="s">
        <v>1085</v>
      </c>
      <c r="T648" s="15" t="s">
        <v>221</v>
      </c>
      <c r="U648" s="15" t="s">
        <v>219</v>
      </c>
      <c r="V648" t="s">
        <v>265</v>
      </c>
      <c r="W648" t="s">
        <v>225</v>
      </c>
      <c r="X648" t="s">
        <v>265</v>
      </c>
      <c r="Y648" t="s">
        <v>225</v>
      </c>
      <c r="Z648" t="s">
        <v>226</v>
      </c>
      <c r="AA648" t="s">
        <v>219</v>
      </c>
      <c r="AB648" t="s">
        <v>226</v>
      </c>
      <c r="AC648" t="s">
        <v>219</v>
      </c>
      <c r="AD648" s="12" t="s">
        <v>1297</v>
      </c>
      <c r="AE648" t="s">
        <v>227</v>
      </c>
      <c r="AF648" s="12" t="s">
        <v>1297</v>
      </c>
      <c r="AG648" t="s">
        <v>1703</v>
      </c>
      <c r="AH648" t="s">
        <v>228</v>
      </c>
      <c r="AI648" s="12" t="s">
        <v>1297</v>
      </c>
      <c r="AJ648" s="12" t="s">
        <v>1297</v>
      </c>
      <c r="AK648" s="12" t="s">
        <v>1297</v>
      </c>
      <c r="AL648" s="12" t="s">
        <v>1297</v>
      </c>
      <c r="AM648" s="12" t="s">
        <v>1297</v>
      </c>
      <c r="AN648" t="s">
        <v>219</v>
      </c>
      <c r="AO648" t="s">
        <v>219</v>
      </c>
      <c r="AP648" t="s">
        <v>229</v>
      </c>
      <c r="AQ648" t="s">
        <v>230</v>
      </c>
      <c r="AR648" t="s">
        <v>247</v>
      </c>
      <c r="AS648" t="s">
        <v>808</v>
      </c>
      <c r="AT648" t="s">
        <v>220</v>
      </c>
      <c r="AU648" t="s">
        <v>233</v>
      </c>
      <c r="AV648" t="s">
        <v>2328</v>
      </c>
      <c r="AW648" t="s">
        <v>219</v>
      </c>
      <c r="AX648" t="s">
        <v>1703</v>
      </c>
      <c r="AY648" t="s">
        <v>219</v>
      </c>
      <c r="AZ648" t="s">
        <v>219</v>
      </c>
      <c r="BA648" t="s">
        <v>219</v>
      </c>
      <c r="BB648" t="s">
        <v>219</v>
      </c>
      <c r="BC648" t="s">
        <v>234</v>
      </c>
      <c r="BD648" s="12" t="s">
        <v>1297</v>
      </c>
      <c r="BE648" t="s">
        <v>259</v>
      </c>
      <c r="BF648" t="s">
        <v>1297</v>
      </c>
      <c r="BG648" t="s">
        <v>1297</v>
      </c>
      <c r="BH648" t="s">
        <v>260</v>
      </c>
      <c r="BI648" t="s">
        <v>375</v>
      </c>
      <c r="BJ648" t="s">
        <v>251</v>
      </c>
      <c r="BK648" t="s">
        <v>1297</v>
      </c>
      <c r="BL648" t="s">
        <v>229</v>
      </c>
      <c r="BM648" t="s">
        <v>219</v>
      </c>
      <c r="BN648" t="s">
        <v>377</v>
      </c>
      <c r="BO648" t="s">
        <v>219</v>
      </c>
      <c r="BP648" t="s">
        <v>219</v>
      </c>
      <c r="BQ648" t="s">
        <v>1297</v>
      </c>
      <c r="BR648" t="s">
        <v>279</v>
      </c>
      <c r="BS648" t="s">
        <v>1703</v>
      </c>
      <c r="BT648" t="s">
        <v>1703</v>
      </c>
      <c r="BU648" t="s">
        <v>219</v>
      </c>
      <c r="BV648" t="s">
        <v>241</v>
      </c>
      <c r="BW648" t="s">
        <v>220</v>
      </c>
      <c r="BX648" t="s">
        <v>219</v>
      </c>
      <c r="BY648">
        <v>790221828024</v>
      </c>
      <c r="BZ648" t="s">
        <v>242</v>
      </c>
      <c r="CA648" t="s">
        <v>1703</v>
      </c>
      <c r="CB648" s="14">
        <v>45180.248749687496</v>
      </c>
      <c r="CC648" t="s">
        <v>1703</v>
      </c>
      <c r="CD648" t="s">
        <v>1703</v>
      </c>
      <c r="CE648">
        <f>IFERROR(VLOOKUP(Table2[[#This Row],[Overall Rep Satisfaction]],$CS$2:$CV$21,2,FALSE),"")</f>
        <v>1</v>
      </c>
      <c r="CF648">
        <f>IFERROR(VLOOKUP(Table2[[#This Row],[Overall Rep Satisfaction]],$CS$2:$CV$21,3,FALSE),"")</f>
        <v>0</v>
      </c>
      <c r="CG648">
        <f>IFERROR(VLOOKUP(Table2[[#This Row],[Overall Rep Satisfaction]],$CS$2:$CV$21,4,FALSE),"")</f>
        <v>0</v>
      </c>
      <c r="CH648">
        <f>IFERROR(SUM(Table2[[#This Row],[Promoter]:[Detractor]],),"")</f>
        <v>1</v>
      </c>
      <c r="CI648" t="str">
        <f>TEXT(MONTH(Table2[[#This Row],[Survey Date]]),"##")&amp;" - "&amp;TEXT(Table2[[#This Row],[Survey Date]],"MMMM")</f>
        <v>9 - September</v>
      </c>
      <c r="CJ648" t="str">
        <f>TEXT(Table2[[#This Row],[Survey Date]],"DD-MMMM")</f>
        <v>10-September</v>
      </c>
      <c r="CK648" t="str">
        <f>"WK "&amp;WEEKNUM(Table2[[#This Row],[Survey Date]],1)</f>
        <v>WK 37</v>
      </c>
      <c r="CL648" t="str">
        <f>VLOOKUP(Table2[[#This Row],[ATTUID]],Roster!C:F,4,FALSE)</f>
        <v>Super 8</v>
      </c>
      <c r="CM648" t="str">
        <f>VLOOKUP(Table2[[#This Row],[ATTUID]],Roster!C:J,8,FALSE)</f>
        <v>agent 71</v>
      </c>
      <c r="CN648" t="str">
        <f>VLOOKUP(Table2[[#This Row],[ATTUID]],Roster!C:X,22,FALSE)</f>
        <v>Wave 26</v>
      </c>
      <c r="CO648">
        <f>IF(Table2[[#This Row],[Request Resolved]]="Yes",1,0)</f>
        <v>1</v>
      </c>
      <c r="CP648">
        <f>IF(Table2[[#This Row],[Request Resolved]]="No",1,0)</f>
        <v>0</v>
      </c>
    </row>
    <row r="649" spans="1:94" x14ac:dyDescent="0.25">
      <c r="A649" s="35">
        <v>187206</v>
      </c>
      <c r="B649" s="12" t="s">
        <v>1297</v>
      </c>
      <c r="C649" s="12" t="s">
        <v>1297</v>
      </c>
      <c r="D649" s="12" t="s">
        <v>1297</v>
      </c>
      <c r="E649" t="s">
        <v>1170</v>
      </c>
      <c r="F649" t="s">
        <v>1335</v>
      </c>
      <c r="G649" s="35">
        <v>783479</v>
      </c>
      <c r="H649" t="s">
        <v>219</v>
      </c>
      <c r="I649" s="35">
        <v>723133</v>
      </c>
      <c r="J649" t="s">
        <v>219</v>
      </c>
      <c r="K649" s="14">
        <v>45179.476388888899</v>
      </c>
      <c r="L649" s="14">
        <v>45178.735416666699</v>
      </c>
      <c r="M649" s="15" t="s">
        <v>220</v>
      </c>
      <c r="N649" s="15" t="s">
        <v>220</v>
      </c>
      <c r="O649" s="15" t="s">
        <v>220</v>
      </c>
      <c r="P649" s="15" t="s">
        <v>223</v>
      </c>
      <c r="Q649" s="15" t="s">
        <v>685</v>
      </c>
      <c r="R649" s="15" t="s">
        <v>219</v>
      </c>
      <c r="S649" s="15" t="s">
        <v>223</v>
      </c>
      <c r="T649" s="15" t="s">
        <v>221</v>
      </c>
      <c r="U649" s="15" t="s">
        <v>219</v>
      </c>
      <c r="V649" t="s">
        <v>265</v>
      </c>
      <c r="W649" t="s">
        <v>225</v>
      </c>
      <c r="X649" t="s">
        <v>265</v>
      </c>
      <c r="Y649" t="s">
        <v>225</v>
      </c>
      <c r="Z649" t="s">
        <v>226</v>
      </c>
      <c r="AA649" t="s">
        <v>219</v>
      </c>
      <c r="AB649" t="s">
        <v>226</v>
      </c>
      <c r="AC649" t="s">
        <v>219</v>
      </c>
      <c r="AD649" s="12" t="s">
        <v>1297</v>
      </c>
      <c r="AE649" t="s">
        <v>227</v>
      </c>
      <c r="AF649" s="12" t="s">
        <v>1297</v>
      </c>
      <c r="AG649" t="s">
        <v>1703</v>
      </c>
      <c r="AH649" t="s">
        <v>228</v>
      </c>
      <c r="AI649" s="12" t="s">
        <v>1297</v>
      </c>
      <c r="AJ649" s="12" t="s">
        <v>1297</v>
      </c>
      <c r="AK649" s="12" t="s">
        <v>1297</v>
      </c>
      <c r="AL649" s="12" t="s">
        <v>1297</v>
      </c>
      <c r="AM649" s="12" t="s">
        <v>1297</v>
      </c>
      <c r="AN649" t="s">
        <v>219</v>
      </c>
      <c r="AO649" t="s">
        <v>219</v>
      </c>
      <c r="AP649" t="s">
        <v>229</v>
      </c>
      <c r="AQ649" t="s">
        <v>230</v>
      </c>
      <c r="AR649" t="s">
        <v>231</v>
      </c>
      <c r="AS649" t="s">
        <v>258</v>
      </c>
      <c r="AT649" t="s">
        <v>220</v>
      </c>
      <c r="AU649" t="s">
        <v>356</v>
      </c>
      <c r="AV649" t="s">
        <v>2329</v>
      </c>
      <c r="AW649" t="s">
        <v>219</v>
      </c>
      <c r="AX649" t="s">
        <v>1703</v>
      </c>
      <c r="AY649" t="s">
        <v>219</v>
      </c>
      <c r="AZ649" t="s">
        <v>219</v>
      </c>
      <c r="BA649" t="s">
        <v>219</v>
      </c>
      <c r="BB649" t="s">
        <v>219</v>
      </c>
      <c r="BC649" t="s">
        <v>234</v>
      </c>
      <c r="BD649" s="12" t="s">
        <v>1297</v>
      </c>
      <c r="BE649" t="s">
        <v>304</v>
      </c>
      <c r="BF649" t="s">
        <v>1297</v>
      </c>
      <c r="BG649" t="s">
        <v>1297</v>
      </c>
      <c r="BH649" t="s">
        <v>305</v>
      </c>
      <c r="BI649" t="s">
        <v>365</v>
      </c>
      <c r="BJ649" t="s">
        <v>261</v>
      </c>
      <c r="BK649" t="s">
        <v>1297</v>
      </c>
      <c r="BL649" t="s">
        <v>229</v>
      </c>
      <c r="BM649" t="s">
        <v>219</v>
      </c>
      <c r="BN649" t="s">
        <v>358</v>
      </c>
      <c r="BO649" t="s">
        <v>219</v>
      </c>
      <c r="BP649" t="s">
        <v>219</v>
      </c>
      <c r="BQ649" t="s">
        <v>1297</v>
      </c>
      <c r="BR649" t="s">
        <v>632</v>
      </c>
      <c r="BS649" t="s">
        <v>1703</v>
      </c>
      <c r="BT649" t="s">
        <v>1703</v>
      </c>
      <c r="BU649" t="s">
        <v>219</v>
      </c>
      <c r="BV649" t="s">
        <v>241</v>
      </c>
      <c r="BW649" t="s">
        <v>220</v>
      </c>
      <c r="BX649" t="s">
        <v>219</v>
      </c>
      <c r="BY649">
        <v>800788658640</v>
      </c>
      <c r="BZ649" t="s">
        <v>242</v>
      </c>
      <c r="CA649" t="s">
        <v>1703</v>
      </c>
      <c r="CB649" s="14">
        <v>45180.248749687496</v>
      </c>
      <c r="CC649" t="s">
        <v>1703</v>
      </c>
      <c r="CD649" t="s">
        <v>1703</v>
      </c>
      <c r="CE649">
        <f>IFERROR(VLOOKUP(Table2[[#This Row],[Overall Rep Satisfaction]],$CS$2:$CV$21,2,FALSE),"")</f>
        <v>1</v>
      </c>
      <c r="CF649">
        <f>IFERROR(VLOOKUP(Table2[[#This Row],[Overall Rep Satisfaction]],$CS$2:$CV$21,3,FALSE),"")</f>
        <v>0</v>
      </c>
      <c r="CG649">
        <f>IFERROR(VLOOKUP(Table2[[#This Row],[Overall Rep Satisfaction]],$CS$2:$CV$21,4,FALSE),"")</f>
        <v>0</v>
      </c>
      <c r="CH649">
        <f>IFERROR(SUM(Table2[[#This Row],[Promoter]:[Detractor]],),"")</f>
        <v>1</v>
      </c>
      <c r="CI649" t="str">
        <f>TEXT(MONTH(Table2[[#This Row],[Survey Date]]),"##")&amp;" - "&amp;TEXT(Table2[[#This Row],[Survey Date]],"MMMM")</f>
        <v>9 - September</v>
      </c>
      <c r="CJ649" t="str">
        <f>TEXT(Table2[[#This Row],[Survey Date]],"DD-MMMM")</f>
        <v>10-September</v>
      </c>
      <c r="CK649" t="str">
        <f>"WK "&amp;WEEKNUM(Table2[[#This Row],[Survey Date]],1)</f>
        <v>WK 37</v>
      </c>
      <c r="CL649" t="str">
        <f>VLOOKUP(Table2[[#This Row],[ATTUID]],Roster!C:F,4,FALSE)</f>
        <v>Super 6</v>
      </c>
      <c r="CM649" t="str">
        <f>VLOOKUP(Table2[[#This Row],[ATTUID]],Roster!C:J,8,FALSE)</f>
        <v>agent 38</v>
      </c>
      <c r="CN649" t="str">
        <f>VLOOKUP(Table2[[#This Row],[ATTUID]],Roster!C:X,22,FALSE)</f>
        <v>Wave 2</v>
      </c>
      <c r="CO649">
        <f>IF(Table2[[#This Row],[Request Resolved]]="Yes",1,0)</f>
        <v>1</v>
      </c>
      <c r="CP649">
        <f>IF(Table2[[#This Row],[Request Resolved]]="No",1,0)</f>
        <v>0</v>
      </c>
    </row>
    <row r="650" spans="1:94" x14ac:dyDescent="0.25">
      <c r="A650" s="35">
        <v>157206</v>
      </c>
      <c r="B650" s="12" t="s">
        <v>1297</v>
      </c>
      <c r="C650" s="12" t="s">
        <v>1297</v>
      </c>
      <c r="D650" s="12" t="s">
        <v>1297</v>
      </c>
      <c r="E650" t="s">
        <v>1263</v>
      </c>
      <c r="F650" t="s">
        <v>1434</v>
      </c>
      <c r="G650" s="35">
        <v>445708</v>
      </c>
      <c r="H650" t="s">
        <v>219</v>
      </c>
      <c r="I650" s="35">
        <v>182232</v>
      </c>
      <c r="J650" t="s">
        <v>219</v>
      </c>
      <c r="K650" s="14">
        <v>45179.4777777778</v>
      </c>
      <c r="L650" s="14">
        <v>45178.839583333298</v>
      </c>
      <c r="M650" s="15" t="s">
        <v>220</v>
      </c>
      <c r="N650" s="15" t="s">
        <v>220</v>
      </c>
      <c r="O650" s="15" t="s">
        <v>220</v>
      </c>
      <c r="P650" s="15" t="s">
        <v>223</v>
      </c>
      <c r="Q650" s="15" t="s">
        <v>541</v>
      </c>
      <c r="R650" s="15" t="s">
        <v>219</v>
      </c>
      <c r="S650" s="15" t="s">
        <v>223</v>
      </c>
      <c r="T650" s="15" t="s">
        <v>221</v>
      </c>
      <c r="U650" s="15" t="s">
        <v>219</v>
      </c>
      <c r="V650" t="s">
        <v>265</v>
      </c>
      <c r="W650" t="s">
        <v>225</v>
      </c>
      <c r="X650" t="s">
        <v>265</v>
      </c>
      <c r="Y650" t="s">
        <v>225</v>
      </c>
      <c r="Z650" t="s">
        <v>226</v>
      </c>
      <c r="AA650" t="s">
        <v>219</v>
      </c>
      <c r="AB650" t="s">
        <v>226</v>
      </c>
      <c r="AC650" t="s">
        <v>219</v>
      </c>
      <c r="AD650" s="12" t="s">
        <v>1297</v>
      </c>
      <c r="AE650" t="s">
        <v>227</v>
      </c>
      <c r="AF650" s="12" t="s">
        <v>1297</v>
      </c>
      <c r="AG650" t="s">
        <v>1703</v>
      </c>
      <c r="AH650" t="s">
        <v>228</v>
      </c>
      <c r="AI650" s="12" t="s">
        <v>1297</v>
      </c>
      <c r="AJ650" s="12" t="s">
        <v>1297</v>
      </c>
      <c r="AK650" s="12" t="s">
        <v>1297</v>
      </c>
      <c r="AL650" s="12" t="s">
        <v>1297</v>
      </c>
      <c r="AM650" s="12" t="s">
        <v>1297</v>
      </c>
      <c r="AN650" t="s">
        <v>219</v>
      </c>
      <c r="AO650" t="s">
        <v>219</v>
      </c>
      <c r="AP650" t="s">
        <v>229</v>
      </c>
      <c r="AQ650" t="s">
        <v>230</v>
      </c>
      <c r="AR650" t="s">
        <v>281</v>
      </c>
      <c r="AS650" t="s">
        <v>361</v>
      </c>
      <c r="AT650" t="s">
        <v>229</v>
      </c>
      <c r="AU650" t="s">
        <v>233</v>
      </c>
      <c r="AV650" t="s">
        <v>2330</v>
      </c>
      <c r="AW650" t="s">
        <v>2368</v>
      </c>
      <c r="AX650" t="s">
        <v>1703</v>
      </c>
      <c r="AY650" t="s">
        <v>219</v>
      </c>
      <c r="AZ650" t="s">
        <v>219</v>
      </c>
      <c r="BA650" t="s">
        <v>219</v>
      </c>
      <c r="BB650" t="s">
        <v>219</v>
      </c>
      <c r="BC650" t="s">
        <v>234</v>
      </c>
      <c r="BD650" s="12" t="s">
        <v>1297</v>
      </c>
      <c r="BE650" t="s">
        <v>267</v>
      </c>
      <c r="BF650" t="s">
        <v>1297</v>
      </c>
      <c r="BG650" t="s">
        <v>1297</v>
      </c>
      <c r="BH650" t="s">
        <v>305</v>
      </c>
      <c r="BI650" t="s">
        <v>306</v>
      </c>
      <c r="BJ650" t="s">
        <v>362</v>
      </c>
      <c r="BK650" t="s">
        <v>1297</v>
      </c>
      <c r="BL650" t="s">
        <v>229</v>
      </c>
      <c r="BM650" t="s">
        <v>219</v>
      </c>
      <c r="BN650" t="s">
        <v>308</v>
      </c>
      <c r="BO650" t="s">
        <v>219</v>
      </c>
      <c r="BP650" t="s">
        <v>219</v>
      </c>
      <c r="BQ650" t="s">
        <v>1297</v>
      </c>
      <c r="BR650" t="s">
        <v>253</v>
      </c>
      <c r="BS650" t="s">
        <v>1703</v>
      </c>
      <c r="BT650" t="s">
        <v>1703</v>
      </c>
      <c r="BU650" t="s">
        <v>219</v>
      </c>
      <c r="BV650" t="s">
        <v>241</v>
      </c>
      <c r="BW650" t="s">
        <v>220</v>
      </c>
      <c r="BX650" t="s">
        <v>219</v>
      </c>
      <c r="BY650">
        <v>800607752312</v>
      </c>
      <c r="BZ650" t="s">
        <v>242</v>
      </c>
      <c r="CA650" t="s">
        <v>1703</v>
      </c>
      <c r="CB650" s="14">
        <v>45180.248749687496</v>
      </c>
      <c r="CC650" t="s">
        <v>1703</v>
      </c>
      <c r="CD650" t="s">
        <v>1703</v>
      </c>
      <c r="CE650">
        <f>IFERROR(VLOOKUP(Table2[[#This Row],[Overall Rep Satisfaction]],$CS$2:$CV$21,2,FALSE),"")</f>
        <v>1</v>
      </c>
      <c r="CF650">
        <f>IFERROR(VLOOKUP(Table2[[#This Row],[Overall Rep Satisfaction]],$CS$2:$CV$21,3,FALSE),"")</f>
        <v>0</v>
      </c>
      <c r="CG650">
        <f>IFERROR(VLOOKUP(Table2[[#This Row],[Overall Rep Satisfaction]],$CS$2:$CV$21,4,FALSE),"")</f>
        <v>0</v>
      </c>
      <c r="CH650">
        <f>IFERROR(SUM(Table2[[#This Row],[Promoter]:[Detractor]],),"")</f>
        <v>1</v>
      </c>
      <c r="CI650" t="str">
        <f>TEXT(MONTH(Table2[[#This Row],[Survey Date]]),"##")&amp;" - "&amp;TEXT(Table2[[#This Row],[Survey Date]],"MMMM")</f>
        <v>9 - September</v>
      </c>
      <c r="CJ650" t="str">
        <f>TEXT(Table2[[#This Row],[Survey Date]],"DD-MMMM")</f>
        <v>10-September</v>
      </c>
      <c r="CK650" t="str">
        <f>"WK "&amp;WEEKNUM(Table2[[#This Row],[Survey Date]],1)</f>
        <v>WK 37</v>
      </c>
      <c r="CL650" t="str">
        <f>VLOOKUP(Table2[[#This Row],[ATTUID]],Roster!C:F,4,FALSE)</f>
        <v>Super 7</v>
      </c>
      <c r="CM650" t="str">
        <f>VLOOKUP(Table2[[#This Row],[ATTUID]],Roster!C:J,8,FALSE)</f>
        <v>agent 137</v>
      </c>
      <c r="CN650" t="str">
        <f>VLOOKUP(Table2[[#This Row],[ATTUID]],Roster!C:X,22,FALSE)</f>
        <v>Wave 31</v>
      </c>
      <c r="CO650">
        <f>IF(Table2[[#This Row],[Request Resolved]]="Yes",1,0)</f>
        <v>1</v>
      </c>
      <c r="CP650">
        <f>IF(Table2[[#This Row],[Request Resolved]]="No",1,0)</f>
        <v>0</v>
      </c>
    </row>
    <row r="651" spans="1:94" x14ac:dyDescent="0.25">
      <c r="A651" s="35">
        <v>166206</v>
      </c>
      <c r="B651" s="12" t="s">
        <v>1297</v>
      </c>
      <c r="C651" s="12" t="s">
        <v>1297</v>
      </c>
      <c r="D651" s="12" t="s">
        <v>1297</v>
      </c>
      <c r="E651" t="s">
        <v>1225</v>
      </c>
      <c r="F651" t="s">
        <v>1392</v>
      </c>
      <c r="G651" s="35">
        <v>583352</v>
      </c>
      <c r="H651" t="s">
        <v>219</v>
      </c>
      <c r="I651" s="35">
        <v>499523</v>
      </c>
      <c r="J651" t="s">
        <v>219</v>
      </c>
      <c r="K651" s="14">
        <v>45179.478472222203</v>
      </c>
      <c r="L651" s="14">
        <v>45178.3881944444</v>
      </c>
      <c r="M651" s="15" t="s">
        <v>220</v>
      </c>
      <c r="N651" s="15" t="s">
        <v>220</v>
      </c>
      <c r="O651" s="15" t="s">
        <v>220</v>
      </c>
      <c r="P651" s="15" t="s">
        <v>469</v>
      </c>
      <c r="Q651" s="15" t="s">
        <v>321</v>
      </c>
      <c r="R651" s="15" t="s">
        <v>219</v>
      </c>
      <c r="S651" s="15" t="s">
        <v>1086</v>
      </c>
      <c r="T651" s="15" t="s">
        <v>221</v>
      </c>
      <c r="U651" s="15" t="s">
        <v>219</v>
      </c>
      <c r="V651" t="s">
        <v>297</v>
      </c>
      <c r="W651" t="s">
        <v>290</v>
      </c>
      <c r="X651" t="s">
        <v>297</v>
      </c>
      <c r="Y651" t="s">
        <v>290</v>
      </c>
      <c r="Z651" t="s">
        <v>226</v>
      </c>
      <c r="AA651" t="s">
        <v>219</v>
      </c>
      <c r="AB651" t="s">
        <v>226</v>
      </c>
      <c r="AC651" t="s">
        <v>219</v>
      </c>
      <c r="AD651" s="12" t="s">
        <v>1297</v>
      </c>
      <c r="AE651" t="s">
        <v>227</v>
      </c>
      <c r="AF651" s="12" t="s">
        <v>1297</v>
      </c>
      <c r="AG651" t="s">
        <v>1703</v>
      </c>
      <c r="AH651" t="s">
        <v>228</v>
      </c>
      <c r="AI651" s="12" t="s">
        <v>1297</v>
      </c>
      <c r="AJ651" s="12" t="s">
        <v>1297</v>
      </c>
      <c r="AK651" s="12" t="s">
        <v>1297</v>
      </c>
      <c r="AL651" s="12" t="s">
        <v>1297</v>
      </c>
      <c r="AM651" s="12" t="s">
        <v>1297</v>
      </c>
      <c r="AN651" t="s">
        <v>219</v>
      </c>
      <c r="AO651" t="s">
        <v>219</v>
      </c>
      <c r="AP651" t="s">
        <v>229</v>
      </c>
      <c r="AQ651" t="s">
        <v>230</v>
      </c>
      <c r="AR651" t="s">
        <v>273</v>
      </c>
      <c r="AS651" t="s">
        <v>294</v>
      </c>
      <c r="AT651" t="s">
        <v>220</v>
      </c>
      <c r="AU651" t="s">
        <v>233</v>
      </c>
      <c r="AV651" t="s">
        <v>2331</v>
      </c>
      <c r="AW651" t="s">
        <v>2368</v>
      </c>
      <c r="AX651" t="s">
        <v>1703</v>
      </c>
      <c r="AY651" t="s">
        <v>219</v>
      </c>
      <c r="AZ651" t="s">
        <v>219</v>
      </c>
      <c r="BA651" t="s">
        <v>219</v>
      </c>
      <c r="BB651" t="s">
        <v>219</v>
      </c>
      <c r="BC651" t="s">
        <v>234</v>
      </c>
      <c r="BD651" s="12" t="s">
        <v>1297</v>
      </c>
      <c r="BE651" t="s">
        <v>267</v>
      </c>
      <c r="BF651" t="s">
        <v>1297</v>
      </c>
      <c r="BG651" t="s">
        <v>1297</v>
      </c>
      <c r="BH651" t="s">
        <v>458</v>
      </c>
      <c r="BI651" t="s">
        <v>1087</v>
      </c>
      <c r="BJ651" t="s">
        <v>295</v>
      </c>
      <c r="BK651" t="s">
        <v>1297</v>
      </c>
      <c r="BL651" t="s">
        <v>229</v>
      </c>
      <c r="BM651" t="s">
        <v>219</v>
      </c>
      <c r="BN651" t="s">
        <v>1088</v>
      </c>
      <c r="BO651" t="s">
        <v>219</v>
      </c>
      <c r="BP651" t="s">
        <v>219</v>
      </c>
      <c r="BQ651" t="s">
        <v>1297</v>
      </c>
      <c r="BR651" t="s">
        <v>279</v>
      </c>
      <c r="BS651" t="s">
        <v>1703</v>
      </c>
      <c r="BT651" t="s">
        <v>1703</v>
      </c>
      <c r="BU651" t="s">
        <v>219</v>
      </c>
      <c r="BV651" t="s">
        <v>241</v>
      </c>
      <c r="BW651" t="s">
        <v>220</v>
      </c>
      <c r="BX651" t="s">
        <v>219</v>
      </c>
      <c r="BY651">
        <v>800442098768</v>
      </c>
      <c r="BZ651" t="s">
        <v>242</v>
      </c>
      <c r="CA651" t="s">
        <v>1703</v>
      </c>
      <c r="CB651" s="14">
        <v>45180.248749687496</v>
      </c>
      <c r="CC651" t="s">
        <v>1703</v>
      </c>
      <c r="CD651" t="s">
        <v>1703</v>
      </c>
      <c r="CE651">
        <f>IFERROR(VLOOKUP(Table2[[#This Row],[Overall Rep Satisfaction]],$CS$2:$CV$21,2,FALSE),"")</f>
        <v>0</v>
      </c>
      <c r="CF651">
        <f>IFERROR(VLOOKUP(Table2[[#This Row],[Overall Rep Satisfaction]],$CS$2:$CV$21,3,FALSE),"")</f>
        <v>0</v>
      </c>
      <c r="CG651">
        <f>IFERROR(VLOOKUP(Table2[[#This Row],[Overall Rep Satisfaction]],$CS$2:$CV$21,4,FALSE),"")</f>
        <v>1</v>
      </c>
      <c r="CH651">
        <f>IFERROR(SUM(Table2[[#This Row],[Promoter]:[Detractor]],),"")</f>
        <v>1</v>
      </c>
      <c r="CI651" t="str">
        <f>TEXT(MONTH(Table2[[#This Row],[Survey Date]]),"##")&amp;" - "&amp;TEXT(Table2[[#This Row],[Survey Date]],"MMMM")</f>
        <v>9 - September</v>
      </c>
      <c r="CJ651" t="str">
        <f>TEXT(Table2[[#This Row],[Survey Date]],"DD-MMMM")</f>
        <v>10-September</v>
      </c>
      <c r="CK651" t="str">
        <f>"WK "&amp;WEEKNUM(Table2[[#This Row],[Survey Date]],1)</f>
        <v>WK 37</v>
      </c>
      <c r="CL651" t="str">
        <f>VLOOKUP(Table2[[#This Row],[ATTUID]],Roster!C:F,4,FALSE)</f>
        <v>Super 7</v>
      </c>
      <c r="CM651" t="str">
        <f>VLOOKUP(Table2[[#This Row],[ATTUID]],Roster!C:J,8,FALSE)</f>
        <v>agent 95</v>
      </c>
      <c r="CN651" t="str">
        <f>VLOOKUP(Table2[[#This Row],[ATTUID]],Roster!C:X,22,FALSE)</f>
        <v>Wave 28</v>
      </c>
      <c r="CO651">
        <f>IF(Table2[[#This Row],[Request Resolved]]="Yes",1,0)</f>
        <v>1</v>
      </c>
      <c r="CP651">
        <f>IF(Table2[[#This Row],[Request Resolved]]="No",1,0)</f>
        <v>0</v>
      </c>
    </row>
    <row r="652" spans="1:94" x14ac:dyDescent="0.25">
      <c r="A652" s="35">
        <v>162206</v>
      </c>
      <c r="B652" s="12" t="s">
        <v>1297</v>
      </c>
      <c r="C652" s="12" t="s">
        <v>1297</v>
      </c>
      <c r="D652" s="12" t="s">
        <v>1297</v>
      </c>
      <c r="E652" t="s">
        <v>1207</v>
      </c>
      <c r="F652" t="s">
        <v>1373</v>
      </c>
      <c r="G652" s="35">
        <v>43580</v>
      </c>
      <c r="H652" t="s">
        <v>219</v>
      </c>
      <c r="I652" s="35">
        <v>697328</v>
      </c>
      <c r="J652" t="s">
        <v>219</v>
      </c>
      <c r="K652" s="14">
        <v>45179.479166666701</v>
      </c>
      <c r="L652" s="14">
        <v>45178.6027777778</v>
      </c>
      <c r="M652" s="15" t="s">
        <v>220</v>
      </c>
      <c r="N652" s="15" t="s">
        <v>220</v>
      </c>
      <c r="O652" s="15" t="s">
        <v>220</v>
      </c>
      <c r="P652" s="15" t="s">
        <v>255</v>
      </c>
      <c r="Q652" s="15" t="s">
        <v>1089</v>
      </c>
      <c r="R652" s="15" t="s">
        <v>219</v>
      </c>
      <c r="S652" s="15" t="s">
        <v>392</v>
      </c>
      <c r="T652" s="15" t="s">
        <v>221</v>
      </c>
      <c r="U652" s="15" t="s">
        <v>219</v>
      </c>
      <c r="V652" t="s">
        <v>257</v>
      </c>
      <c r="W652" t="s">
        <v>290</v>
      </c>
      <c r="X652" t="s">
        <v>257</v>
      </c>
      <c r="Y652" t="s">
        <v>290</v>
      </c>
      <c r="Z652" t="s">
        <v>226</v>
      </c>
      <c r="AA652" t="s">
        <v>219</v>
      </c>
      <c r="AB652" t="s">
        <v>226</v>
      </c>
      <c r="AC652" t="s">
        <v>219</v>
      </c>
      <c r="AD652" s="12" t="s">
        <v>1297</v>
      </c>
      <c r="AE652" t="s">
        <v>227</v>
      </c>
      <c r="AF652" s="12" t="s">
        <v>1297</v>
      </c>
      <c r="AG652" t="s">
        <v>1703</v>
      </c>
      <c r="AH652" t="s">
        <v>228</v>
      </c>
      <c r="AI652" s="12" t="s">
        <v>1297</v>
      </c>
      <c r="AJ652" s="12" t="s">
        <v>1297</v>
      </c>
      <c r="AK652" s="12" t="s">
        <v>1297</v>
      </c>
      <c r="AL652" s="12" t="s">
        <v>1297</v>
      </c>
      <c r="AM652" s="12" t="s">
        <v>1297</v>
      </c>
      <c r="AN652" t="s">
        <v>219</v>
      </c>
      <c r="AO652" t="s">
        <v>219</v>
      </c>
      <c r="AP652" t="s">
        <v>229</v>
      </c>
      <c r="AQ652" t="s">
        <v>230</v>
      </c>
      <c r="AR652" t="s">
        <v>231</v>
      </c>
      <c r="AS652" t="s">
        <v>429</v>
      </c>
      <c r="AT652" t="s">
        <v>220</v>
      </c>
      <c r="AU652" t="s">
        <v>233</v>
      </c>
      <c r="AV652" t="s">
        <v>2332</v>
      </c>
      <c r="AW652" t="s">
        <v>2368</v>
      </c>
      <c r="AX652" t="s">
        <v>1703</v>
      </c>
      <c r="AY652" t="s">
        <v>219</v>
      </c>
      <c r="AZ652" t="s">
        <v>219</v>
      </c>
      <c r="BA652" t="s">
        <v>219</v>
      </c>
      <c r="BB652" t="s">
        <v>219</v>
      </c>
      <c r="BC652" t="s">
        <v>234</v>
      </c>
      <c r="BD652" s="12" t="s">
        <v>1297</v>
      </c>
      <c r="BE652" t="s">
        <v>304</v>
      </c>
      <c r="BF652" t="s">
        <v>1297</v>
      </c>
      <c r="BG652" t="s">
        <v>1297</v>
      </c>
      <c r="BH652" t="s">
        <v>260</v>
      </c>
      <c r="BI652" t="s">
        <v>375</v>
      </c>
      <c r="BJ652" t="s">
        <v>536</v>
      </c>
      <c r="BK652" t="s">
        <v>1297</v>
      </c>
      <c r="BL652" t="s">
        <v>229</v>
      </c>
      <c r="BM652" t="s">
        <v>219</v>
      </c>
      <c r="BN652" t="s">
        <v>377</v>
      </c>
      <c r="BO652" t="s">
        <v>219</v>
      </c>
      <c r="BP652" t="s">
        <v>219</v>
      </c>
      <c r="BQ652" t="s">
        <v>1297</v>
      </c>
      <c r="BR652" t="s">
        <v>279</v>
      </c>
      <c r="BS652" t="s">
        <v>1703</v>
      </c>
      <c r="BT652" t="s">
        <v>1703</v>
      </c>
      <c r="BU652" t="s">
        <v>219</v>
      </c>
      <c r="BV652" t="s">
        <v>241</v>
      </c>
      <c r="BW652" t="s">
        <v>220</v>
      </c>
      <c r="BX652" t="s">
        <v>219</v>
      </c>
      <c r="BY652">
        <v>800615632774</v>
      </c>
      <c r="BZ652" t="s">
        <v>242</v>
      </c>
      <c r="CA652" t="s">
        <v>1703</v>
      </c>
      <c r="CB652" s="14">
        <v>45180.248749687496</v>
      </c>
      <c r="CC652" t="s">
        <v>1703</v>
      </c>
      <c r="CD652" t="s">
        <v>1703</v>
      </c>
      <c r="CE652">
        <f>IFERROR(VLOOKUP(Table2[[#This Row],[Overall Rep Satisfaction]],$CS$2:$CV$21,2,FALSE),"")</f>
        <v>0</v>
      </c>
      <c r="CF652">
        <f>IFERROR(VLOOKUP(Table2[[#This Row],[Overall Rep Satisfaction]],$CS$2:$CV$21,3,FALSE),"")</f>
        <v>0</v>
      </c>
      <c r="CG652">
        <f>IFERROR(VLOOKUP(Table2[[#This Row],[Overall Rep Satisfaction]],$CS$2:$CV$21,4,FALSE),"")</f>
        <v>1</v>
      </c>
      <c r="CH652">
        <f>IFERROR(SUM(Table2[[#This Row],[Promoter]:[Detractor]],),"")</f>
        <v>1</v>
      </c>
      <c r="CI652" t="str">
        <f>TEXT(MONTH(Table2[[#This Row],[Survey Date]]),"##")&amp;" - "&amp;TEXT(Table2[[#This Row],[Survey Date]],"MMMM")</f>
        <v>9 - September</v>
      </c>
      <c r="CJ652" t="str">
        <f>TEXT(Table2[[#This Row],[Survey Date]],"DD-MMMM")</f>
        <v>10-September</v>
      </c>
      <c r="CK652" t="str">
        <f>"WK "&amp;WEEKNUM(Table2[[#This Row],[Survey Date]],1)</f>
        <v>WK 37</v>
      </c>
      <c r="CL652" t="str">
        <f>VLOOKUP(Table2[[#This Row],[ATTUID]],Roster!C:F,4,FALSE)</f>
        <v>Super 8</v>
      </c>
      <c r="CM652" t="str">
        <f>VLOOKUP(Table2[[#This Row],[ATTUID]],Roster!C:J,8,FALSE)</f>
        <v>agent 76</v>
      </c>
      <c r="CN652" t="str">
        <f>VLOOKUP(Table2[[#This Row],[ATTUID]],Roster!C:X,22,FALSE)</f>
        <v>Wave 27</v>
      </c>
      <c r="CO652">
        <f>IF(Table2[[#This Row],[Request Resolved]]="Yes",1,0)</f>
        <v>1</v>
      </c>
      <c r="CP652">
        <f>IF(Table2[[#This Row],[Request Resolved]]="No",1,0)</f>
        <v>0</v>
      </c>
    </row>
    <row r="653" spans="1:94" ht="30" x14ac:dyDescent="0.25">
      <c r="A653" s="35">
        <v>104206</v>
      </c>
      <c r="B653" s="12" t="s">
        <v>1297</v>
      </c>
      <c r="C653" s="12" t="s">
        <v>1297</v>
      </c>
      <c r="D653" s="12" t="s">
        <v>1297</v>
      </c>
      <c r="E653" t="s">
        <v>1247</v>
      </c>
      <c r="F653" t="s">
        <v>1416</v>
      </c>
      <c r="G653" s="35">
        <v>461304</v>
      </c>
      <c r="H653" t="s">
        <v>219</v>
      </c>
      <c r="I653" s="35">
        <v>545188</v>
      </c>
      <c r="J653" t="s">
        <v>219</v>
      </c>
      <c r="K653" s="14">
        <v>45179.479861111096</v>
      </c>
      <c r="L653" s="14">
        <v>45178.5847222222</v>
      </c>
      <c r="M653" s="15" t="s">
        <v>220</v>
      </c>
      <c r="N653" s="15" t="s">
        <v>220</v>
      </c>
      <c r="O653" s="15" t="s">
        <v>220</v>
      </c>
      <c r="P653" s="15" t="s">
        <v>255</v>
      </c>
      <c r="Q653" s="15" t="s">
        <v>1090</v>
      </c>
      <c r="R653" s="15" t="s">
        <v>219</v>
      </c>
      <c r="S653" s="15" t="s">
        <v>223</v>
      </c>
      <c r="T653" s="15" t="s">
        <v>221</v>
      </c>
      <c r="U653" s="15" t="s">
        <v>219</v>
      </c>
      <c r="V653" t="s">
        <v>257</v>
      </c>
      <c r="W653" t="s">
        <v>225</v>
      </c>
      <c r="X653" t="s">
        <v>257</v>
      </c>
      <c r="Y653" t="s">
        <v>225</v>
      </c>
      <c r="Z653" t="s">
        <v>226</v>
      </c>
      <c r="AA653" t="s">
        <v>219</v>
      </c>
      <c r="AB653" t="s">
        <v>226</v>
      </c>
      <c r="AC653" t="s">
        <v>219</v>
      </c>
      <c r="AD653" s="12" t="s">
        <v>1297</v>
      </c>
      <c r="AE653" t="s">
        <v>227</v>
      </c>
      <c r="AF653" s="12" t="s">
        <v>1297</v>
      </c>
      <c r="AG653" t="s">
        <v>1703</v>
      </c>
      <c r="AH653" t="s">
        <v>228</v>
      </c>
      <c r="AI653" s="12" t="s">
        <v>1297</v>
      </c>
      <c r="AJ653" s="12" t="s">
        <v>1297</v>
      </c>
      <c r="AK653" s="12" t="s">
        <v>1297</v>
      </c>
      <c r="AL653" s="12" t="s">
        <v>1297</v>
      </c>
      <c r="AM653" s="12" t="s">
        <v>1297</v>
      </c>
      <c r="AN653" t="s">
        <v>219</v>
      </c>
      <c r="AO653" t="s">
        <v>219</v>
      </c>
      <c r="AP653" t="s">
        <v>229</v>
      </c>
      <c r="AQ653" t="s">
        <v>230</v>
      </c>
      <c r="AR653" t="s">
        <v>247</v>
      </c>
      <c r="AS653" t="s">
        <v>499</v>
      </c>
      <c r="AT653" t="s">
        <v>220</v>
      </c>
      <c r="AU653" t="s">
        <v>233</v>
      </c>
      <c r="AV653" t="s">
        <v>2333</v>
      </c>
      <c r="AW653" t="s">
        <v>219</v>
      </c>
      <c r="AX653" t="s">
        <v>1703</v>
      </c>
      <c r="AY653" t="s">
        <v>219</v>
      </c>
      <c r="AZ653" t="s">
        <v>219</v>
      </c>
      <c r="BA653" t="s">
        <v>219</v>
      </c>
      <c r="BB653" t="s">
        <v>286</v>
      </c>
      <c r="BC653" t="s">
        <v>234</v>
      </c>
      <c r="BD653" s="12" t="s">
        <v>1297</v>
      </c>
      <c r="BE653" t="s">
        <v>267</v>
      </c>
      <c r="BF653" t="s">
        <v>1297</v>
      </c>
      <c r="BG653" t="s">
        <v>1297</v>
      </c>
      <c r="BH653" t="s">
        <v>543</v>
      </c>
      <c r="BI653" t="s">
        <v>607</v>
      </c>
      <c r="BJ653" t="s">
        <v>302</v>
      </c>
      <c r="BK653" t="s">
        <v>1297</v>
      </c>
      <c r="BL653" t="s">
        <v>229</v>
      </c>
      <c r="BM653" t="s">
        <v>219</v>
      </c>
      <c r="BN653" t="s">
        <v>608</v>
      </c>
      <c r="BO653" t="s">
        <v>219</v>
      </c>
      <c r="BP653" t="s">
        <v>219</v>
      </c>
      <c r="BQ653" t="s">
        <v>1297</v>
      </c>
      <c r="BR653" t="s">
        <v>296</v>
      </c>
      <c r="BS653" t="s">
        <v>1703</v>
      </c>
      <c r="BT653" t="s">
        <v>1703</v>
      </c>
      <c r="BU653" t="s">
        <v>219</v>
      </c>
      <c r="BV653" t="s">
        <v>241</v>
      </c>
      <c r="BW653" t="s">
        <v>220</v>
      </c>
      <c r="BX653" t="s">
        <v>219</v>
      </c>
      <c r="BY653" t="s">
        <v>219</v>
      </c>
      <c r="BZ653" t="s">
        <v>242</v>
      </c>
      <c r="CA653" t="s">
        <v>1703</v>
      </c>
      <c r="CB653" s="14">
        <v>45180.248749687496</v>
      </c>
      <c r="CC653" t="s">
        <v>1703</v>
      </c>
      <c r="CD653" t="s">
        <v>1703</v>
      </c>
      <c r="CE653">
        <f>IFERROR(VLOOKUP(Table2[[#This Row],[Overall Rep Satisfaction]],$CS$2:$CV$21,2,FALSE),"")</f>
        <v>1</v>
      </c>
      <c r="CF653">
        <f>IFERROR(VLOOKUP(Table2[[#This Row],[Overall Rep Satisfaction]],$CS$2:$CV$21,3,FALSE),"")</f>
        <v>0</v>
      </c>
      <c r="CG653">
        <f>IFERROR(VLOOKUP(Table2[[#This Row],[Overall Rep Satisfaction]],$CS$2:$CV$21,4,FALSE),"")</f>
        <v>0</v>
      </c>
      <c r="CH653">
        <f>IFERROR(SUM(Table2[[#This Row],[Promoter]:[Detractor]],),"")</f>
        <v>1</v>
      </c>
      <c r="CI653" t="str">
        <f>TEXT(MONTH(Table2[[#This Row],[Survey Date]]),"##")&amp;" - "&amp;TEXT(Table2[[#This Row],[Survey Date]],"MMMM")</f>
        <v>9 - September</v>
      </c>
      <c r="CJ653" t="str">
        <f>TEXT(Table2[[#This Row],[Survey Date]],"DD-MMMM")</f>
        <v>10-September</v>
      </c>
      <c r="CK653" t="str">
        <f>"WK "&amp;WEEKNUM(Table2[[#This Row],[Survey Date]],1)</f>
        <v>WK 37</v>
      </c>
      <c r="CL653" t="str">
        <f>VLOOKUP(Table2[[#This Row],[ATTUID]],Roster!C:F,4,FALSE)</f>
        <v>Super 12</v>
      </c>
      <c r="CM653" t="str">
        <f>VLOOKUP(Table2[[#This Row],[ATTUID]],Roster!C:J,8,FALSE)</f>
        <v>agent 119</v>
      </c>
      <c r="CN653" t="str">
        <f>VLOOKUP(Table2[[#This Row],[ATTUID]],Roster!C:X,22,FALSE)</f>
        <v>Wave 30</v>
      </c>
      <c r="CO653">
        <f>IF(Table2[[#This Row],[Request Resolved]]="Yes",1,0)</f>
        <v>1</v>
      </c>
      <c r="CP653">
        <f>IF(Table2[[#This Row],[Request Resolved]]="No",1,0)</f>
        <v>0</v>
      </c>
    </row>
    <row r="654" spans="1:94" ht="30" x14ac:dyDescent="0.25">
      <c r="A654" s="35">
        <v>160206</v>
      </c>
      <c r="B654" s="12" t="s">
        <v>1297</v>
      </c>
      <c r="C654" s="12" t="s">
        <v>1297</v>
      </c>
      <c r="D654" s="12" t="s">
        <v>1297</v>
      </c>
      <c r="E654" t="s">
        <v>1164</v>
      </c>
      <c r="F654" t="s">
        <v>1329</v>
      </c>
      <c r="G654" s="35">
        <v>521856</v>
      </c>
      <c r="H654" t="s">
        <v>219</v>
      </c>
      <c r="I654" s="35">
        <v>70464</v>
      </c>
      <c r="J654" t="s">
        <v>219</v>
      </c>
      <c r="K654" s="14">
        <v>45179.4819444444</v>
      </c>
      <c r="L654" s="14">
        <v>45178.658333333296</v>
      </c>
      <c r="M654" s="15" t="s">
        <v>220</v>
      </c>
      <c r="N654" s="15" t="s">
        <v>229</v>
      </c>
      <c r="O654" s="15" t="s">
        <v>220</v>
      </c>
      <c r="P654" s="15" t="s">
        <v>221</v>
      </c>
      <c r="Q654" s="15" t="s">
        <v>1091</v>
      </c>
      <c r="R654" s="15" t="s">
        <v>229</v>
      </c>
      <c r="S654" s="15" t="s">
        <v>221</v>
      </c>
      <c r="T654" s="15" t="s">
        <v>316</v>
      </c>
      <c r="U654" s="15" t="s">
        <v>219</v>
      </c>
      <c r="V654" t="s">
        <v>224</v>
      </c>
      <c r="W654" t="s">
        <v>254</v>
      </c>
      <c r="X654" t="s">
        <v>224</v>
      </c>
      <c r="Y654" t="s">
        <v>254</v>
      </c>
      <c r="Z654" t="s">
        <v>317</v>
      </c>
      <c r="AA654" t="s">
        <v>219</v>
      </c>
      <c r="AB654" t="s">
        <v>317</v>
      </c>
      <c r="AC654" t="s">
        <v>219</v>
      </c>
      <c r="AD654" s="12" t="s">
        <v>1297</v>
      </c>
      <c r="AE654" t="s">
        <v>227</v>
      </c>
      <c r="AF654" s="12" t="s">
        <v>1297</v>
      </c>
      <c r="AG654" t="s">
        <v>1703</v>
      </c>
      <c r="AH654" t="s">
        <v>228</v>
      </c>
      <c r="AI654" s="12" t="s">
        <v>1297</v>
      </c>
      <c r="AJ654" s="12" t="s">
        <v>1297</v>
      </c>
      <c r="AK654" s="12" t="s">
        <v>1297</v>
      </c>
      <c r="AL654" s="12" t="s">
        <v>1297</v>
      </c>
      <c r="AM654" s="12" t="s">
        <v>1297</v>
      </c>
      <c r="AN654" t="s">
        <v>219</v>
      </c>
      <c r="AO654" t="s">
        <v>219</v>
      </c>
      <c r="AP654" t="s">
        <v>229</v>
      </c>
      <c r="AQ654" t="s">
        <v>230</v>
      </c>
      <c r="AR654" t="s">
        <v>247</v>
      </c>
      <c r="AS654" t="s">
        <v>266</v>
      </c>
      <c r="AT654" t="s">
        <v>220</v>
      </c>
      <c r="AU654" t="s">
        <v>233</v>
      </c>
      <c r="AV654" t="s">
        <v>2334</v>
      </c>
      <c r="AW654" t="s">
        <v>2368</v>
      </c>
      <c r="AX654" t="s">
        <v>1703</v>
      </c>
      <c r="AY654" t="s">
        <v>219</v>
      </c>
      <c r="AZ654" t="s">
        <v>219</v>
      </c>
      <c r="BA654" t="s">
        <v>219</v>
      </c>
      <c r="BB654" t="s">
        <v>219</v>
      </c>
      <c r="BC654" t="s">
        <v>234</v>
      </c>
      <c r="BD654" s="12" t="s">
        <v>1297</v>
      </c>
      <c r="BE654" t="s">
        <v>267</v>
      </c>
      <c r="BF654" t="s">
        <v>1297</v>
      </c>
      <c r="BG654" t="s">
        <v>1297</v>
      </c>
      <c r="BH654" t="s">
        <v>344</v>
      </c>
      <c r="BI654" t="s">
        <v>616</v>
      </c>
      <c r="BJ654" t="s">
        <v>307</v>
      </c>
      <c r="BK654" t="s">
        <v>1297</v>
      </c>
      <c r="BL654" t="s">
        <v>229</v>
      </c>
      <c r="BM654" t="s">
        <v>219</v>
      </c>
      <c r="BN654" t="s">
        <v>617</v>
      </c>
      <c r="BO654" t="s">
        <v>219</v>
      </c>
      <c r="BP654" t="s">
        <v>219</v>
      </c>
      <c r="BQ654" t="s">
        <v>1297</v>
      </c>
      <c r="BR654" t="s">
        <v>240</v>
      </c>
      <c r="BS654" t="s">
        <v>1703</v>
      </c>
      <c r="BT654" t="s">
        <v>1703</v>
      </c>
      <c r="BU654" t="s">
        <v>219</v>
      </c>
      <c r="BV654" t="s">
        <v>241</v>
      </c>
      <c r="BW654" t="s">
        <v>220</v>
      </c>
      <c r="BX654" t="s">
        <v>219</v>
      </c>
      <c r="BY654">
        <v>800375694283</v>
      </c>
      <c r="BZ654" t="s">
        <v>242</v>
      </c>
      <c r="CA654" t="s">
        <v>1703</v>
      </c>
      <c r="CB654" s="14">
        <v>45180.248749687496</v>
      </c>
      <c r="CC654" t="s">
        <v>1703</v>
      </c>
      <c r="CD654" t="s">
        <v>1703</v>
      </c>
      <c r="CE654">
        <f>IFERROR(VLOOKUP(Table2[[#This Row],[Overall Rep Satisfaction]],$CS$2:$CV$21,2,FALSE),"")</f>
        <v>0</v>
      </c>
      <c r="CF654">
        <f>IFERROR(VLOOKUP(Table2[[#This Row],[Overall Rep Satisfaction]],$CS$2:$CV$21,3,FALSE),"")</f>
        <v>0</v>
      </c>
      <c r="CG654">
        <f>IFERROR(VLOOKUP(Table2[[#This Row],[Overall Rep Satisfaction]],$CS$2:$CV$21,4,FALSE),"")</f>
        <v>1</v>
      </c>
      <c r="CH654">
        <f>IFERROR(SUM(Table2[[#This Row],[Promoter]:[Detractor]],),"")</f>
        <v>1</v>
      </c>
      <c r="CI654" t="str">
        <f>TEXT(MONTH(Table2[[#This Row],[Survey Date]]),"##")&amp;" - "&amp;TEXT(Table2[[#This Row],[Survey Date]],"MMMM")</f>
        <v>9 - September</v>
      </c>
      <c r="CJ654" t="str">
        <f>TEXT(Table2[[#This Row],[Survey Date]],"DD-MMMM")</f>
        <v>10-September</v>
      </c>
      <c r="CK654" t="str">
        <f>"WK "&amp;WEEKNUM(Table2[[#This Row],[Survey Date]],1)</f>
        <v>WK 37</v>
      </c>
      <c r="CL654" t="str">
        <f>VLOOKUP(Table2[[#This Row],[ATTUID]],Roster!C:F,4,FALSE)</f>
        <v>Super 8</v>
      </c>
      <c r="CM654" t="str">
        <f>VLOOKUP(Table2[[#This Row],[ATTUID]],Roster!C:J,8,FALSE)</f>
        <v>agent 32</v>
      </c>
      <c r="CN654" t="str">
        <f>VLOOKUP(Table2[[#This Row],[ATTUID]],Roster!C:X,22,FALSE)</f>
        <v>Wave 18</v>
      </c>
      <c r="CO654">
        <f>IF(Table2[[#This Row],[Request Resolved]]="Yes",1,0)</f>
        <v>0</v>
      </c>
      <c r="CP654">
        <f>IF(Table2[[#This Row],[Request Resolved]]="No",1,0)</f>
        <v>1</v>
      </c>
    </row>
    <row r="655" spans="1:94" ht="30" x14ac:dyDescent="0.25">
      <c r="A655" s="35">
        <v>129206</v>
      </c>
      <c r="B655" s="12" t="s">
        <v>1297</v>
      </c>
      <c r="C655" s="12" t="s">
        <v>1297</v>
      </c>
      <c r="D655" s="12" t="s">
        <v>1297</v>
      </c>
      <c r="E655" t="s">
        <v>1143</v>
      </c>
      <c r="F655" t="s">
        <v>1308</v>
      </c>
      <c r="G655" s="35">
        <v>265862</v>
      </c>
      <c r="H655" t="s">
        <v>219</v>
      </c>
      <c r="I655" s="35">
        <v>132512</v>
      </c>
      <c r="J655" t="s">
        <v>219</v>
      </c>
      <c r="K655" s="14">
        <v>45179.482638888898</v>
      </c>
      <c r="L655" s="14">
        <v>45178.688194444403</v>
      </c>
      <c r="M655" s="15" t="s">
        <v>220</v>
      </c>
      <c r="N655" s="15" t="s">
        <v>229</v>
      </c>
      <c r="O655" s="15" t="s">
        <v>220</v>
      </c>
      <c r="P655" s="15" t="s">
        <v>392</v>
      </c>
      <c r="Q655" s="15" t="s">
        <v>1092</v>
      </c>
      <c r="R655" s="15" t="s">
        <v>219</v>
      </c>
      <c r="S655" s="15" t="s">
        <v>392</v>
      </c>
      <c r="T655" s="15" t="s">
        <v>316</v>
      </c>
      <c r="U655" s="15" t="s">
        <v>219</v>
      </c>
      <c r="V655" t="s">
        <v>290</v>
      </c>
      <c r="W655" t="s">
        <v>290</v>
      </c>
      <c r="X655" t="s">
        <v>290</v>
      </c>
      <c r="Y655" t="s">
        <v>290</v>
      </c>
      <c r="Z655" t="s">
        <v>317</v>
      </c>
      <c r="AA655" t="s">
        <v>219</v>
      </c>
      <c r="AB655" t="s">
        <v>317</v>
      </c>
      <c r="AC655" t="s">
        <v>219</v>
      </c>
      <c r="AD655" s="12" t="s">
        <v>1297</v>
      </c>
      <c r="AE655" t="s">
        <v>227</v>
      </c>
      <c r="AF655" s="12" t="s">
        <v>1297</v>
      </c>
      <c r="AG655" t="s">
        <v>1703</v>
      </c>
      <c r="AH655" t="s">
        <v>228</v>
      </c>
      <c r="AI655" s="12" t="s">
        <v>1297</v>
      </c>
      <c r="AJ655" s="12" t="s">
        <v>1297</v>
      </c>
      <c r="AK655" s="12" t="s">
        <v>1297</v>
      </c>
      <c r="AL655" s="12" t="s">
        <v>1297</v>
      </c>
      <c r="AM655" s="12" t="s">
        <v>1297</v>
      </c>
      <c r="AN655" t="s">
        <v>219</v>
      </c>
      <c r="AO655" t="s">
        <v>219</v>
      </c>
      <c r="AP655" t="s">
        <v>229</v>
      </c>
      <c r="AQ655" t="s">
        <v>230</v>
      </c>
      <c r="AR655" t="s">
        <v>247</v>
      </c>
      <c r="AS655" t="s">
        <v>266</v>
      </c>
      <c r="AT655" t="s">
        <v>220</v>
      </c>
      <c r="AU655" t="s">
        <v>233</v>
      </c>
      <c r="AV655" t="s">
        <v>2335</v>
      </c>
      <c r="AW655" t="s">
        <v>2368</v>
      </c>
      <c r="AX655" t="s">
        <v>1703</v>
      </c>
      <c r="AY655" t="s">
        <v>219</v>
      </c>
      <c r="AZ655" t="s">
        <v>219</v>
      </c>
      <c r="BA655" t="s">
        <v>219</v>
      </c>
      <c r="BB655" t="s">
        <v>219</v>
      </c>
      <c r="BC655" t="s">
        <v>234</v>
      </c>
      <c r="BD655" s="12" t="s">
        <v>1297</v>
      </c>
      <c r="BE655" t="s">
        <v>267</v>
      </c>
      <c r="BF655" t="s">
        <v>1297</v>
      </c>
      <c r="BG655" t="s">
        <v>1297</v>
      </c>
      <c r="BH655" t="s">
        <v>312</v>
      </c>
      <c r="BI655" t="s">
        <v>313</v>
      </c>
      <c r="BJ655" t="s">
        <v>269</v>
      </c>
      <c r="BK655" t="s">
        <v>1297</v>
      </c>
      <c r="BL655" t="s">
        <v>229</v>
      </c>
      <c r="BM655" t="s">
        <v>219</v>
      </c>
      <c r="BN655" t="s">
        <v>650</v>
      </c>
      <c r="BO655" t="s">
        <v>219</v>
      </c>
      <c r="BP655" t="s">
        <v>219</v>
      </c>
      <c r="BQ655" t="s">
        <v>1297</v>
      </c>
      <c r="BR655" t="s">
        <v>240</v>
      </c>
      <c r="BS655" t="s">
        <v>1703</v>
      </c>
      <c r="BT655" t="s">
        <v>1703</v>
      </c>
      <c r="BU655" t="s">
        <v>219</v>
      </c>
      <c r="BV655" t="s">
        <v>241</v>
      </c>
      <c r="BW655" t="s">
        <v>220</v>
      </c>
      <c r="BX655" t="s">
        <v>219</v>
      </c>
      <c r="BY655">
        <v>790370231054</v>
      </c>
      <c r="BZ655" t="s">
        <v>242</v>
      </c>
      <c r="CA655" t="s">
        <v>1703</v>
      </c>
      <c r="CB655" s="14">
        <v>45180.248749687496</v>
      </c>
      <c r="CC655" t="s">
        <v>1703</v>
      </c>
      <c r="CD655" t="s">
        <v>1703</v>
      </c>
      <c r="CE655">
        <f>IFERROR(VLOOKUP(Table2[[#This Row],[Overall Rep Satisfaction]],$CS$2:$CV$21,2,FALSE),"")</f>
        <v>0</v>
      </c>
      <c r="CF655">
        <f>IFERROR(VLOOKUP(Table2[[#This Row],[Overall Rep Satisfaction]],$CS$2:$CV$21,3,FALSE),"")</f>
        <v>0</v>
      </c>
      <c r="CG655">
        <f>IFERROR(VLOOKUP(Table2[[#This Row],[Overall Rep Satisfaction]],$CS$2:$CV$21,4,FALSE),"")</f>
        <v>1</v>
      </c>
      <c r="CH655">
        <f>IFERROR(SUM(Table2[[#This Row],[Promoter]:[Detractor]],),"")</f>
        <v>1</v>
      </c>
      <c r="CI655" t="str">
        <f>TEXT(MONTH(Table2[[#This Row],[Survey Date]]),"##")&amp;" - "&amp;TEXT(Table2[[#This Row],[Survey Date]],"MMMM")</f>
        <v>9 - September</v>
      </c>
      <c r="CJ655" t="str">
        <f>TEXT(Table2[[#This Row],[Survey Date]],"DD-MMMM")</f>
        <v>10-September</v>
      </c>
      <c r="CK655" t="str">
        <f>"WK "&amp;WEEKNUM(Table2[[#This Row],[Survey Date]],1)</f>
        <v>WK 37</v>
      </c>
      <c r="CL655" t="str">
        <f>VLOOKUP(Table2[[#This Row],[ATTUID]],Roster!C:F,4,FALSE)</f>
        <v>Super 8</v>
      </c>
      <c r="CM655" t="str">
        <f>VLOOKUP(Table2[[#This Row],[ATTUID]],Roster!C:J,8,FALSE)</f>
        <v>agent 11</v>
      </c>
      <c r="CN655" t="str">
        <f>VLOOKUP(Table2[[#This Row],[ATTUID]],Roster!C:X,22,FALSE)</f>
        <v>Wave 11</v>
      </c>
      <c r="CO655">
        <f>IF(Table2[[#This Row],[Request Resolved]]="Yes",1,0)</f>
        <v>0</v>
      </c>
      <c r="CP655">
        <f>IF(Table2[[#This Row],[Request Resolved]]="No",1,0)</f>
        <v>1</v>
      </c>
    </row>
    <row r="656" spans="1:94" x14ac:dyDescent="0.25">
      <c r="A656" s="35">
        <v>153206</v>
      </c>
      <c r="B656" s="12" t="s">
        <v>1297</v>
      </c>
      <c r="C656" s="12" t="s">
        <v>1297</v>
      </c>
      <c r="D656" s="12" t="s">
        <v>1297</v>
      </c>
      <c r="E656" t="s">
        <v>1200</v>
      </c>
      <c r="F656" t="s">
        <v>1365</v>
      </c>
      <c r="G656" s="35">
        <v>544202</v>
      </c>
      <c r="H656" t="s">
        <v>219</v>
      </c>
      <c r="I656" s="35">
        <v>88418</v>
      </c>
      <c r="J656" t="s">
        <v>219</v>
      </c>
      <c r="K656" s="14">
        <v>45179.487500000003</v>
      </c>
      <c r="L656" s="14">
        <v>45178.624305555597</v>
      </c>
      <c r="M656" s="15" t="s">
        <v>220</v>
      </c>
      <c r="N656" s="15" t="s">
        <v>220</v>
      </c>
      <c r="O656" s="15" t="s">
        <v>220</v>
      </c>
      <c r="P656" s="15" t="s">
        <v>223</v>
      </c>
      <c r="Q656" s="15" t="s">
        <v>1093</v>
      </c>
      <c r="R656" s="15" t="s">
        <v>219</v>
      </c>
      <c r="S656" s="15" t="s">
        <v>1094</v>
      </c>
      <c r="T656" s="15" t="s">
        <v>221</v>
      </c>
      <c r="U656" s="15" t="s">
        <v>219</v>
      </c>
      <c r="V656" t="s">
        <v>265</v>
      </c>
      <c r="W656" t="s">
        <v>225</v>
      </c>
      <c r="X656" t="s">
        <v>265</v>
      </c>
      <c r="Y656" t="s">
        <v>225</v>
      </c>
      <c r="Z656" t="s">
        <v>226</v>
      </c>
      <c r="AA656" t="s">
        <v>219</v>
      </c>
      <c r="AB656" t="s">
        <v>226</v>
      </c>
      <c r="AC656" t="s">
        <v>219</v>
      </c>
      <c r="AD656" s="12" t="s">
        <v>1297</v>
      </c>
      <c r="AE656" t="s">
        <v>227</v>
      </c>
      <c r="AF656" s="12" t="s">
        <v>1297</v>
      </c>
      <c r="AG656" t="s">
        <v>1703</v>
      </c>
      <c r="AH656" t="s">
        <v>228</v>
      </c>
      <c r="AI656" s="12" t="s">
        <v>1297</v>
      </c>
      <c r="AJ656" s="12" t="s">
        <v>1297</v>
      </c>
      <c r="AK656" s="12" t="s">
        <v>1297</v>
      </c>
      <c r="AL656" s="12" t="s">
        <v>1297</v>
      </c>
      <c r="AM656" s="12" t="s">
        <v>1297</v>
      </c>
      <c r="AN656" t="s">
        <v>219</v>
      </c>
      <c r="AO656" t="s">
        <v>219</v>
      </c>
      <c r="AP656" t="s">
        <v>229</v>
      </c>
      <c r="AQ656" t="s">
        <v>230</v>
      </c>
      <c r="AR656" t="s">
        <v>247</v>
      </c>
      <c r="AS656" t="s">
        <v>627</v>
      </c>
      <c r="AT656" t="s">
        <v>229</v>
      </c>
      <c r="AU656" t="s">
        <v>233</v>
      </c>
      <c r="AV656" t="s">
        <v>2336</v>
      </c>
      <c r="AW656" t="s">
        <v>2368</v>
      </c>
      <c r="AX656" t="s">
        <v>1703</v>
      </c>
      <c r="AY656" t="s">
        <v>219</v>
      </c>
      <c r="AZ656" t="s">
        <v>219</v>
      </c>
      <c r="BA656" t="s">
        <v>219</v>
      </c>
      <c r="BB656" t="s">
        <v>219</v>
      </c>
      <c r="BC656" t="s">
        <v>234</v>
      </c>
      <c r="BD656" s="12" t="s">
        <v>1297</v>
      </c>
      <c r="BE656" t="s">
        <v>395</v>
      </c>
      <c r="BF656" t="s">
        <v>1297</v>
      </c>
      <c r="BG656" t="s">
        <v>1297</v>
      </c>
      <c r="BH656" t="s">
        <v>305</v>
      </c>
      <c r="BI656" t="s">
        <v>357</v>
      </c>
      <c r="BJ656" t="s">
        <v>346</v>
      </c>
      <c r="BK656" t="s">
        <v>1297</v>
      </c>
      <c r="BL656" t="s">
        <v>229</v>
      </c>
      <c r="BM656" t="s">
        <v>219</v>
      </c>
      <c r="BN656" t="s">
        <v>414</v>
      </c>
      <c r="BO656" t="s">
        <v>219</v>
      </c>
      <c r="BP656" t="s">
        <v>219</v>
      </c>
      <c r="BQ656" t="s">
        <v>1297</v>
      </c>
      <c r="BR656" t="s">
        <v>279</v>
      </c>
      <c r="BS656" t="s">
        <v>1703</v>
      </c>
      <c r="BT656" t="s">
        <v>1703</v>
      </c>
      <c r="BU656" t="s">
        <v>219</v>
      </c>
      <c r="BV656" t="s">
        <v>241</v>
      </c>
      <c r="BW656" t="s">
        <v>220</v>
      </c>
      <c r="BX656" t="s">
        <v>219</v>
      </c>
      <c r="BY656">
        <v>790492000372</v>
      </c>
      <c r="BZ656" t="s">
        <v>242</v>
      </c>
      <c r="CA656" t="s">
        <v>1703</v>
      </c>
      <c r="CB656" s="14">
        <v>45180.248749687496</v>
      </c>
      <c r="CC656" t="s">
        <v>1703</v>
      </c>
      <c r="CD656" t="s">
        <v>1703</v>
      </c>
      <c r="CE656">
        <f>IFERROR(VLOOKUP(Table2[[#This Row],[Overall Rep Satisfaction]],$CS$2:$CV$21,2,FALSE),"")</f>
        <v>1</v>
      </c>
      <c r="CF656">
        <f>IFERROR(VLOOKUP(Table2[[#This Row],[Overall Rep Satisfaction]],$CS$2:$CV$21,3,FALSE),"")</f>
        <v>0</v>
      </c>
      <c r="CG656">
        <f>IFERROR(VLOOKUP(Table2[[#This Row],[Overall Rep Satisfaction]],$CS$2:$CV$21,4,FALSE),"")</f>
        <v>0</v>
      </c>
      <c r="CH656">
        <f>IFERROR(SUM(Table2[[#This Row],[Promoter]:[Detractor]],),"")</f>
        <v>1</v>
      </c>
      <c r="CI656" t="str">
        <f>TEXT(MONTH(Table2[[#This Row],[Survey Date]]),"##")&amp;" - "&amp;TEXT(Table2[[#This Row],[Survey Date]],"MMMM")</f>
        <v>9 - September</v>
      </c>
      <c r="CJ656" t="str">
        <f>TEXT(Table2[[#This Row],[Survey Date]],"DD-MMMM")</f>
        <v>10-September</v>
      </c>
      <c r="CK656" t="str">
        <f>"WK "&amp;WEEKNUM(Table2[[#This Row],[Survey Date]],1)</f>
        <v>WK 37</v>
      </c>
      <c r="CL656" t="str">
        <f>VLOOKUP(Table2[[#This Row],[ATTUID]],Roster!C:F,4,FALSE)</f>
        <v>Super 4</v>
      </c>
      <c r="CM656" t="str">
        <f>VLOOKUP(Table2[[#This Row],[ATTUID]],Roster!C:J,8,FALSE)</f>
        <v>agent 68</v>
      </c>
      <c r="CN656" t="str">
        <f>VLOOKUP(Table2[[#This Row],[ATTUID]],Roster!C:X,22,FALSE)</f>
        <v>Wave 26</v>
      </c>
      <c r="CO656">
        <f>IF(Table2[[#This Row],[Request Resolved]]="Yes",1,0)</f>
        <v>1</v>
      </c>
      <c r="CP656">
        <f>IF(Table2[[#This Row],[Request Resolved]]="No",1,0)</f>
        <v>0</v>
      </c>
    </row>
    <row r="657" spans="1:94" x14ac:dyDescent="0.25">
      <c r="A657" s="35">
        <v>29206</v>
      </c>
      <c r="B657" s="12" t="s">
        <v>1297</v>
      </c>
      <c r="C657" s="12" t="s">
        <v>1297</v>
      </c>
      <c r="D657" s="12" t="s">
        <v>1297</v>
      </c>
      <c r="E657" t="s">
        <v>1270</v>
      </c>
      <c r="F657" t="s">
        <v>1443</v>
      </c>
      <c r="G657" s="35">
        <v>212605</v>
      </c>
      <c r="H657" t="s">
        <v>219</v>
      </c>
      <c r="I657" s="35">
        <v>637199</v>
      </c>
      <c r="J657" t="s">
        <v>219</v>
      </c>
      <c r="K657" s="14">
        <v>45179.490277777797</v>
      </c>
      <c r="L657" s="14">
        <v>45178.632638888899</v>
      </c>
      <c r="M657" s="15" t="s">
        <v>220</v>
      </c>
      <c r="N657" s="15" t="s">
        <v>229</v>
      </c>
      <c r="O657" s="15" t="s">
        <v>220</v>
      </c>
      <c r="P657" s="15" t="s">
        <v>334</v>
      </c>
      <c r="Q657" s="15" t="s">
        <v>1095</v>
      </c>
      <c r="R657" s="15" t="s">
        <v>219</v>
      </c>
      <c r="S657" s="15" t="s">
        <v>291</v>
      </c>
      <c r="T657" s="15" t="s">
        <v>316</v>
      </c>
      <c r="U657" s="15" t="s">
        <v>219</v>
      </c>
      <c r="V657" t="s">
        <v>309</v>
      </c>
      <c r="W657" t="s">
        <v>293</v>
      </c>
      <c r="X657" t="s">
        <v>309</v>
      </c>
      <c r="Y657" t="s">
        <v>293</v>
      </c>
      <c r="Z657" t="s">
        <v>317</v>
      </c>
      <c r="AA657" t="s">
        <v>219</v>
      </c>
      <c r="AB657" t="s">
        <v>317</v>
      </c>
      <c r="AC657" t="s">
        <v>219</v>
      </c>
      <c r="AD657" s="12" t="s">
        <v>1297</v>
      </c>
      <c r="AE657" t="s">
        <v>227</v>
      </c>
      <c r="AF657" s="12" t="s">
        <v>1297</v>
      </c>
      <c r="AG657" t="s">
        <v>1703</v>
      </c>
      <c r="AH657" t="s">
        <v>228</v>
      </c>
      <c r="AI657" s="12" t="s">
        <v>1297</v>
      </c>
      <c r="AJ657" s="12" t="s">
        <v>1297</v>
      </c>
      <c r="AK657" s="12" t="s">
        <v>1297</v>
      </c>
      <c r="AL657" s="12" t="s">
        <v>1297</v>
      </c>
      <c r="AM657" s="12" t="s">
        <v>1297</v>
      </c>
      <c r="AN657" t="s">
        <v>219</v>
      </c>
      <c r="AO657" t="s">
        <v>219</v>
      </c>
      <c r="AP657" t="s">
        <v>229</v>
      </c>
      <c r="AQ657" t="s">
        <v>230</v>
      </c>
      <c r="AR657" t="s">
        <v>247</v>
      </c>
      <c r="AS657" t="s">
        <v>824</v>
      </c>
      <c r="AT657" t="s">
        <v>229</v>
      </c>
      <c r="AU657" t="s">
        <v>233</v>
      </c>
      <c r="AV657" t="s">
        <v>2337</v>
      </c>
      <c r="AW657" t="s">
        <v>2368</v>
      </c>
      <c r="AX657" t="s">
        <v>1703</v>
      </c>
      <c r="AY657" t="s">
        <v>219</v>
      </c>
      <c r="AZ657" t="s">
        <v>219</v>
      </c>
      <c r="BA657" t="s">
        <v>219</v>
      </c>
      <c r="BB657" t="s">
        <v>219</v>
      </c>
      <c r="BC657" t="s">
        <v>234</v>
      </c>
      <c r="BD657" s="12" t="s">
        <v>1297</v>
      </c>
      <c r="BE657" t="s">
        <v>304</v>
      </c>
      <c r="BF657" t="s">
        <v>1297</v>
      </c>
      <c r="BG657" t="s">
        <v>1297</v>
      </c>
      <c r="BH657" t="s">
        <v>344</v>
      </c>
      <c r="BI657" t="s">
        <v>616</v>
      </c>
      <c r="BJ657" t="s">
        <v>379</v>
      </c>
      <c r="BK657" t="s">
        <v>1297</v>
      </c>
      <c r="BL657" t="s">
        <v>229</v>
      </c>
      <c r="BM657" t="s">
        <v>219</v>
      </c>
      <c r="BN657" t="s">
        <v>617</v>
      </c>
      <c r="BO657" t="s">
        <v>219</v>
      </c>
      <c r="BP657" t="s">
        <v>219</v>
      </c>
      <c r="BQ657" t="s">
        <v>1297</v>
      </c>
      <c r="BR657" t="s">
        <v>253</v>
      </c>
      <c r="BS657" t="s">
        <v>1703</v>
      </c>
      <c r="BT657" t="s">
        <v>1703</v>
      </c>
      <c r="BU657" t="s">
        <v>219</v>
      </c>
      <c r="BV657" t="s">
        <v>241</v>
      </c>
      <c r="BW657" t="s">
        <v>220</v>
      </c>
      <c r="BX657" t="s">
        <v>219</v>
      </c>
      <c r="BY657">
        <v>800065399433</v>
      </c>
      <c r="BZ657" t="s">
        <v>242</v>
      </c>
      <c r="CA657" t="s">
        <v>1703</v>
      </c>
      <c r="CB657" s="14">
        <v>45180.248749687496</v>
      </c>
      <c r="CC657" t="s">
        <v>1703</v>
      </c>
      <c r="CD657" t="s">
        <v>1703</v>
      </c>
      <c r="CE657">
        <f>IFERROR(VLOOKUP(Table2[[#This Row],[Overall Rep Satisfaction]],$CS$2:$CV$21,2,FALSE),"")</f>
        <v>1</v>
      </c>
      <c r="CF657">
        <f>IFERROR(VLOOKUP(Table2[[#This Row],[Overall Rep Satisfaction]],$CS$2:$CV$21,3,FALSE),"")</f>
        <v>0</v>
      </c>
      <c r="CG657">
        <f>IFERROR(VLOOKUP(Table2[[#This Row],[Overall Rep Satisfaction]],$CS$2:$CV$21,4,FALSE),"")</f>
        <v>0</v>
      </c>
      <c r="CH657">
        <f>IFERROR(SUM(Table2[[#This Row],[Promoter]:[Detractor]],),"")</f>
        <v>1</v>
      </c>
      <c r="CI657" t="str">
        <f>TEXT(MONTH(Table2[[#This Row],[Survey Date]]),"##")&amp;" - "&amp;TEXT(Table2[[#This Row],[Survey Date]],"MMMM")</f>
        <v>9 - September</v>
      </c>
      <c r="CJ657" t="str">
        <f>TEXT(Table2[[#This Row],[Survey Date]],"DD-MMMM")</f>
        <v>10-September</v>
      </c>
      <c r="CK657" t="str">
        <f>"WK "&amp;WEEKNUM(Table2[[#This Row],[Survey Date]],1)</f>
        <v>WK 37</v>
      </c>
      <c r="CL657" t="str">
        <f>VLOOKUP(Table2[[#This Row],[ATTUID]],Roster!C:F,4,FALSE)</f>
        <v>Super 6</v>
      </c>
      <c r="CM657" t="str">
        <f>VLOOKUP(Table2[[#This Row],[ATTUID]],Roster!C:J,8,FALSE)</f>
        <v>agent 146</v>
      </c>
      <c r="CN657" t="str">
        <f>VLOOKUP(Table2[[#This Row],[ATTUID]],Roster!C:X,22,FALSE)</f>
        <v>Wave 31</v>
      </c>
      <c r="CO657">
        <f>IF(Table2[[#This Row],[Request Resolved]]="Yes",1,0)</f>
        <v>0</v>
      </c>
      <c r="CP657">
        <f>IF(Table2[[#This Row],[Request Resolved]]="No",1,0)</f>
        <v>1</v>
      </c>
    </row>
    <row r="658" spans="1:94" x14ac:dyDescent="0.25">
      <c r="A658" s="35">
        <v>45206</v>
      </c>
      <c r="B658" s="12" t="s">
        <v>1297</v>
      </c>
      <c r="C658" s="12" t="s">
        <v>1297</v>
      </c>
      <c r="D658" s="12" t="s">
        <v>1297</v>
      </c>
      <c r="E658" t="s">
        <v>1140</v>
      </c>
      <c r="F658" t="s">
        <v>1305</v>
      </c>
      <c r="G658" s="35">
        <v>493208</v>
      </c>
      <c r="H658" t="s">
        <v>219</v>
      </c>
      <c r="I658" s="35">
        <v>123298</v>
      </c>
      <c r="J658" t="s">
        <v>219</v>
      </c>
      <c r="K658" s="14">
        <v>45179.497916666704</v>
      </c>
      <c r="L658" s="14">
        <v>45178.568055555603</v>
      </c>
      <c r="M658" s="15" t="s">
        <v>220</v>
      </c>
      <c r="N658" s="15" t="s">
        <v>220</v>
      </c>
      <c r="O658" s="15" t="s">
        <v>220</v>
      </c>
      <c r="P658" s="15" t="s">
        <v>223</v>
      </c>
      <c r="Q658" s="15" t="s">
        <v>264</v>
      </c>
      <c r="R658" s="15" t="s">
        <v>219</v>
      </c>
      <c r="S658" s="15" t="s">
        <v>223</v>
      </c>
      <c r="T658" s="15" t="s">
        <v>221</v>
      </c>
      <c r="U658" s="15" t="s">
        <v>219</v>
      </c>
      <c r="V658" t="s">
        <v>265</v>
      </c>
      <c r="W658" t="s">
        <v>225</v>
      </c>
      <c r="X658" t="s">
        <v>265</v>
      </c>
      <c r="Y658" t="s">
        <v>225</v>
      </c>
      <c r="Z658" t="s">
        <v>226</v>
      </c>
      <c r="AA658" t="s">
        <v>219</v>
      </c>
      <c r="AB658" t="s">
        <v>226</v>
      </c>
      <c r="AC658" t="s">
        <v>219</v>
      </c>
      <c r="AD658" s="12" t="s">
        <v>1297</v>
      </c>
      <c r="AE658" t="s">
        <v>227</v>
      </c>
      <c r="AF658" s="12" t="s">
        <v>1297</v>
      </c>
      <c r="AG658" t="s">
        <v>1703</v>
      </c>
      <c r="AH658" t="s">
        <v>228</v>
      </c>
      <c r="AI658" s="12" t="s">
        <v>1297</v>
      </c>
      <c r="AJ658" s="12" t="s">
        <v>1297</v>
      </c>
      <c r="AK658" s="12" t="s">
        <v>1297</v>
      </c>
      <c r="AL658" s="12" t="s">
        <v>1297</v>
      </c>
      <c r="AM658" s="12" t="s">
        <v>1297</v>
      </c>
      <c r="AN658" t="s">
        <v>219</v>
      </c>
      <c r="AO658" t="s">
        <v>219</v>
      </c>
      <c r="AP658" t="s">
        <v>229</v>
      </c>
      <c r="AQ658" t="s">
        <v>230</v>
      </c>
      <c r="AR658" t="s">
        <v>247</v>
      </c>
      <c r="AS658" t="s">
        <v>716</v>
      </c>
      <c r="AT658" t="s">
        <v>220</v>
      </c>
      <c r="AU658" t="s">
        <v>233</v>
      </c>
      <c r="AV658" t="s">
        <v>2338</v>
      </c>
      <c r="AW658" t="s">
        <v>219</v>
      </c>
      <c r="AX658" t="s">
        <v>1703</v>
      </c>
      <c r="AY658" t="s">
        <v>219</v>
      </c>
      <c r="AZ658" t="s">
        <v>219</v>
      </c>
      <c r="BA658" t="s">
        <v>219</v>
      </c>
      <c r="BB658" t="s">
        <v>219</v>
      </c>
      <c r="BC658" t="s">
        <v>234</v>
      </c>
      <c r="BD658" s="12" t="s">
        <v>1297</v>
      </c>
      <c r="BE658" t="s">
        <v>267</v>
      </c>
      <c r="BF658" t="s">
        <v>1297</v>
      </c>
      <c r="BG658" t="s">
        <v>1297</v>
      </c>
      <c r="BH658" t="s">
        <v>305</v>
      </c>
      <c r="BI658" t="s">
        <v>365</v>
      </c>
      <c r="BJ658" t="s">
        <v>446</v>
      </c>
      <c r="BK658" t="s">
        <v>1297</v>
      </c>
      <c r="BL658" t="s">
        <v>229</v>
      </c>
      <c r="BM658" t="s">
        <v>219</v>
      </c>
      <c r="BN658" t="s">
        <v>366</v>
      </c>
      <c r="BO658" t="s">
        <v>219</v>
      </c>
      <c r="BP658" t="s">
        <v>219</v>
      </c>
      <c r="BQ658" t="s">
        <v>1297</v>
      </c>
      <c r="BR658" t="s">
        <v>240</v>
      </c>
      <c r="BS658" t="s">
        <v>1703</v>
      </c>
      <c r="BT658" t="s">
        <v>1703</v>
      </c>
      <c r="BU658" t="s">
        <v>219</v>
      </c>
      <c r="BV658" t="s">
        <v>241</v>
      </c>
      <c r="BW658" t="s">
        <v>220</v>
      </c>
      <c r="BX658" t="s">
        <v>219</v>
      </c>
      <c r="BY658">
        <v>800209801503</v>
      </c>
      <c r="BZ658" t="s">
        <v>242</v>
      </c>
      <c r="CA658" t="s">
        <v>1703</v>
      </c>
      <c r="CB658" s="14">
        <v>45180.248749687496</v>
      </c>
      <c r="CC658" t="s">
        <v>1703</v>
      </c>
      <c r="CD658" t="s">
        <v>1703</v>
      </c>
      <c r="CE658">
        <f>IFERROR(VLOOKUP(Table2[[#This Row],[Overall Rep Satisfaction]],$CS$2:$CV$21,2,FALSE),"")</f>
        <v>1</v>
      </c>
      <c r="CF658">
        <f>IFERROR(VLOOKUP(Table2[[#This Row],[Overall Rep Satisfaction]],$CS$2:$CV$21,3,FALSE),"")</f>
        <v>0</v>
      </c>
      <c r="CG658">
        <f>IFERROR(VLOOKUP(Table2[[#This Row],[Overall Rep Satisfaction]],$CS$2:$CV$21,4,FALSE),"")</f>
        <v>0</v>
      </c>
      <c r="CH658">
        <f>IFERROR(SUM(Table2[[#This Row],[Promoter]:[Detractor]],),"")</f>
        <v>1</v>
      </c>
      <c r="CI658" t="str">
        <f>TEXT(MONTH(Table2[[#This Row],[Survey Date]]),"##")&amp;" - "&amp;TEXT(Table2[[#This Row],[Survey Date]],"MMMM")</f>
        <v>9 - September</v>
      </c>
      <c r="CJ658" t="str">
        <f>TEXT(Table2[[#This Row],[Survey Date]],"DD-MMMM")</f>
        <v>10-September</v>
      </c>
      <c r="CK658" t="str">
        <f>"WK "&amp;WEEKNUM(Table2[[#This Row],[Survey Date]],1)</f>
        <v>WK 37</v>
      </c>
      <c r="CL658" t="str">
        <f>VLOOKUP(Table2[[#This Row],[ATTUID]],Roster!C:F,4,FALSE)</f>
        <v>Super 6</v>
      </c>
      <c r="CM658" t="str">
        <f>VLOOKUP(Table2[[#This Row],[ATTUID]],Roster!C:J,8,FALSE)</f>
        <v>agent 8</v>
      </c>
      <c r="CN658" t="str">
        <f>VLOOKUP(Table2[[#This Row],[ATTUID]],Roster!C:X,22,FALSE)</f>
        <v>Wave 10 B</v>
      </c>
      <c r="CO658">
        <f>IF(Table2[[#This Row],[Request Resolved]]="Yes",1,0)</f>
        <v>1</v>
      </c>
      <c r="CP658">
        <f>IF(Table2[[#This Row],[Request Resolved]]="No",1,0)</f>
        <v>0</v>
      </c>
    </row>
    <row r="659" spans="1:94" x14ac:dyDescent="0.25">
      <c r="A659" s="35">
        <v>14206</v>
      </c>
      <c r="B659" s="12" t="s">
        <v>1297</v>
      </c>
      <c r="C659" s="12" t="s">
        <v>1297</v>
      </c>
      <c r="D659" s="12" t="s">
        <v>1297</v>
      </c>
      <c r="E659" t="s">
        <v>1188</v>
      </c>
      <c r="F659" t="s">
        <v>1353</v>
      </c>
      <c r="G659" s="35">
        <v>442985</v>
      </c>
      <c r="H659" t="s">
        <v>219</v>
      </c>
      <c r="I659" s="35">
        <v>289578</v>
      </c>
      <c r="J659" t="s">
        <v>219</v>
      </c>
      <c r="K659" s="14">
        <v>45179.500694444403</v>
      </c>
      <c r="L659" s="14">
        <v>45178.539583333302</v>
      </c>
      <c r="M659" s="15" t="s">
        <v>220</v>
      </c>
      <c r="N659" s="15" t="s">
        <v>220</v>
      </c>
      <c r="O659" s="15" t="s">
        <v>220</v>
      </c>
      <c r="P659" s="15" t="s">
        <v>223</v>
      </c>
      <c r="Q659" s="15" t="s">
        <v>1096</v>
      </c>
      <c r="R659" s="15" t="s">
        <v>219</v>
      </c>
      <c r="S659" s="15" t="s">
        <v>223</v>
      </c>
      <c r="T659" s="15" t="s">
        <v>226</v>
      </c>
      <c r="U659" s="15" t="s">
        <v>219</v>
      </c>
      <c r="V659" t="s">
        <v>265</v>
      </c>
      <c r="W659" t="s">
        <v>225</v>
      </c>
      <c r="X659" t="s">
        <v>265</v>
      </c>
      <c r="Y659" t="s">
        <v>225</v>
      </c>
      <c r="Z659" t="s">
        <v>226</v>
      </c>
      <c r="AA659" t="s">
        <v>219</v>
      </c>
      <c r="AB659" t="s">
        <v>226</v>
      </c>
      <c r="AC659" t="s">
        <v>219</v>
      </c>
      <c r="AD659" s="12" t="s">
        <v>1297</v>
      </c>
      <c r="AE659" t="s">
        <v>227</v>
      </c>
      <c r="AF659" s="12" t="s">
        <v>1297</v>
      </c>
      <c r="AG659" t="s">
        <v>1703</v>
      </c>
      <c r="AH659" t="s">
        <v>228</v>
      </c>
      <c r="AI659" s="12" t="s">
        <v>1297</v>
      </c>
      <c r="AJ659" s="12" t="s">
        <v>1297</v>
      </c>
      <c r="AK659" s="12" t="s">
        <v>1297</v>
      </c>
      <c r="AL659" s="12" t="s">
        <v>1297</v>
      </c>
      <c r="AM659" s="12" t="s">
        <v>1297</v>
      </c>
      <c r="AN659" t="s">
        <v>219</v>
      </c>
      <c r="AO659" t="s">
        <v>219</v>
      </c>
      <c r="AP659" t="s">
        <v>229</v>
      </c>
      <c r="AQ659" t="s">
        <v>230</v>
      </c>
      <c r="AR659" t="s">
        <v>273</v>
      </c>
      <c r="AS659" t="s">
        <v>352</v>
      </c>
      <c r="AT659" t="s">
        <v>220</v>
      </c>
      <c r="AU659" t="s">
        <v>233</v>
      </c>
      <c r="AV659" t="s">
        <v>2339</v>
      </c>
      <c r="AW659" t="s">
        <v>219</v>
      </c>
      <c r="AX659" t="s">
        <v>1703</v>
      </c>
      <c r="AY659" t="s">
        <v>219</v>
      </c>
      <c r="AZ659" t="s">
        <v>219</v>
      </c>
      <c r="BA659" t="s">
        <v>219</v>
      </c>
      <c r="BB659" t="s">
        <v>219</v>
      </c>
      <c r="BC659" t="s">
        <v>234</v>
      </c>
      <c r="BD659" s="12" t="s">
        <v>1297</v>
      </c>
      <c r="BE659" t="s">
        <v>259</v>
      </c>
      <c r="BF659" t="s">
        <v>1297</v>
      </c>
      <c r="BG659" t="s">
        <v>1297</v>
      </c>
      <c r="BH659" t="s">
        <v>260</v>
      </c>
      <c r="BI659" t="s">
        <v>268</v>
      </c>
      <c r="BJ659" t="s">
        <v>353</v>
      </c>
      <c r="BK659" t="s">
        <v>1297</v>
      </c>
      <c r="BL659" t="s">
        <v>229</v>
      </c>
      <c r="BM659" t="s">
        <v>219</v>
      </c>
      <c r="BN659" t="s">
        <v>270</v>
      </c>
      <c r="BO659" t="s">
        <v>219</v>
      </c>
      <c r="BP659" t="s">
        <v>219</v>
      </c>
      <c r="BQ659" t="s">
        <v>1297</v>
      </c>
      <c r="BR659" t="s">
        <v>240</v>
      </c>
      <c r="BS659" t="s">
        <v>1703</v>
      </c>
      <c r="BT659" t="s">
        <v>1703</v>
      </c>
      <c r="BU659" t="s">
        <v>219</v>
      </c>
      <c r="BV659" t="s">
        <v>241</v>
      </c>
      <c r="BW659" t="s">
        <v>220</v>
      </c>
      <c r="BX659" t="s">
        <v>219</v>
      </c>
      <c r="BY659" t="s">
        <v>219</v>
      </c>
      <c r="BZ659" t="s">
        <v>242</v>
      </c>
      <c r="CA659" t="s">
        <v>1703</v>
      </c>
      <c r="CB659" s="14">
        <v>45180.248749687496</v>
      </c>
      <c r="CC659" t="s">
        <v>1703</v>
      </c>
      <c r="CD659" t="s">
        <v>1703</v>
      </c>
      <c r="CE659">
        <f>IFERROR(VLOOKUP(Table2[[#This Row],[Overall Rep Satisfaction]],$CS$2:$CV$21,2,FALSE),"")</f>
        <v>1</v>
      </c>
      <c r="CF659">
        <f>IFERROR(VLOOKUP(Table2[[#This Row],[Overall Rep Satisfaction]],$CS$2:$CV$21,3,FALSE),"")</f>
        <v>0</v>
      </c>
      <c r="CG659">
        <f>IFERROR(VLOOKUP(Table2[[#This Row],[Overall Rep Satisfaction]],$CS$2:$CV$21,4,FALSE),"")</f>
        <v>0</v>
      </c>
      <c r="CH659">
        <f>IFERROR(SUM(Table2[[#This Row],[Promoter]:[Detractor]],),"")</f>
        <v>1</v>
      </c>
      <c r="CI659" t="str">
        <f>TEXT(MONTH(Table2[[#This Row],[Survey Date]]),"##")&amp;" - "&amp;TEXT(Table2[[#This Row],[Survey Date]],"MMMM")</f>
        <v>9 - September</v>
      </c>
      <c r="CJ659" t="str">
        <f>TEXT(Table2[[#This Row],[Survey Date]],"DD-MMMM")</f>
        <v>10-September</v>
      </c>
      <c r="CK659" t="str">
        <f>"WK "&amp;WEEKNUM(Table2[[#This Row],[Survey Date]],1)</f>
        <v>WK 37</v>
      </c>
      <c r="CL659" t="str">
        <f>VLOOKUP(Table2[[#This Row],[ATTUID]],Roster!C:F,4,FALSE)</f>
        <v>Super 3</v>
      </c>
      <c r="CM659" t="str">
        <f>VLOOKUP(Table2[[#This Row],[ATTUID]],Roster!C:J,8,FALSE)</f>
        <v>agent 56</v>
      </c>
      <c r="CN659" t="str">
        <f>VLOOKUP(Table2[[#This Row],[ATTUID]],Roster!C:X,22,FALSE)</f>
        <v>Wave 24</v>
      </c>
      <c r="CO659">
        <f>IF(Table2[[#This Row],[Request Resolved]]="Yes",1,0)</f>
        <v>1</v>
      </c>
      <c r="CP659">
        <f>IF(Table2[[#This Row],[Request Resolved]]="No",1,0)</f>
        <v>0</v>
      </c>
    </row>
    <row r="660" spans="1:94" x14ac:dyDescent="0.25">
      <c r="A660" s="35">
        <v>28206</v>
      </c>
      <c r="B660" s="12" t="s">
        <v>1297</v>
      </c>
      <c r="C660" s="12" t="s">
        <v>1297</v>
      </c>
      <c r="D660" s="12" t="s">
        <v>1297</v>
      </c>
      <c r="E660" t="s">
        <v>1247</v>
      </c>
      <c r="F660" t="s">
        <v>1416</v>
      </c>
      <c r="G660" s="35">
        <v>759682</v>
      </c>
      <c r="H660" t="s">
        <v>219</v>
      </c>
      <c r="I660" s="35">
        <v>361177</v>
      </c>
      <c r="J660" t="s">
        <v>219</v>
      </c>
      <c r="K660" s="14">
        <v>45179.502777777801</v>
      </c>
      <c r="L660" s="14">
        <v>45178.766666666699</v>
      </c>
      <c r="M660" s="15" t="s">
        <v>220</v>
      </c>
      <c r="N660" s="15" t="s">
        <v>229</v>
      </c>
      <c r="O660" s="15" t="s">
        <v>220</v>
      </c>
      <c r="P660" s="15" t="s">
        <v>221</v>
      </c>
      <c r="Q660" s="15" t="s">
        <v>1097</v>
      </c>
      <c r="R660" s="15" t="s">
        <v>229</v>
      </c>
      <c r="S660" s="15" t="s">
        <v>221</v>
      </c>
      <c r="T660" s="15" t="s">
        <v>316</v>
      </c>
      <c r="U660" s="15" t="s">
        <v>219</v>
      </c>
      <c r="V660" t="s">
        <v>224</v>
      </c>
      <c r="W660" t="s">
        <v>254</v>
      </c>
      <c r="X660" t="s">
        <v>224</v>
      </c>
      <c r="Y660" t="s">
        <v>254</v>
      </c>
      <c r="Z660" t="s">
        <v>317</v>
      </c>
      <c r="AA660" t="s">
        <v>219</v>
      </c>
      <c r="AB660" t="s">
        <v>317</v>
      </c>
      <c r="AC660" t="s">
        <v>219</v>
      </c>
      <c r="AD660" s="12" t="s">
        <v>1297</v>
      </c>
      <c r="AE660" t="s">
        <v>227</v>
      </c>
      <c r="AF660" s="12" t="s">
        <v>1297</v>
      </c>
      <c r="AG660" t="s">
        <v>1703</v>
      </c>
      <c r="AH660" t="s">
        <v>228</v>
      </c>
      <c r="AI660" s="12" t="s">
        <v>1297</v>
      </c>
      <c r="AJ660" s="12" t="s">
        <v>1297</v>
      </c>
      <c r="AK660" s="12" t="s">
        <v>1297</v>
      </c>
      <c r="AL660" s="12" t="s">
        <v>1297</v>
      </c>
      <c r="AM660" s="12" t="s">
        <v>1297</v>
      </c>
      <c r="AN660" t="s">
        <v>219</v>
      </c>
      <c r="AO660" t="s">
        <v>219</v>
      </c>
      <c r="AP660" t="s">
        <v>229</v>
      </c>
      <c r="AQ660" t="s">
        <v>230</v>
      </c>
      <c r="AR660" t="s">
        <v>231</v>
      </c>
      <c r="AS660" t="s">
        <v>232</v>
      </c>
      <c r="AT660" t="s">
        <v>229</v>
      </c>
      <c r="AU660" t="s">
        <v>233</v>
      </c>
      <c r="AV660" t="s">
        <v>2340</v>
      </c>
      <c r="AW660" t="s">
        <v>2368</v>
      </c>
      <c r="AX660" t="s">
        <v>1703</v>
      </c>
      <c r="AY660" t="s">
        <v>219</v>
      </c>
      <c r="AZ660" t="s">
        <v>219</v>
      </c>
      <c r="BA660" t="s">
        <v>219</v>
      </c>
      <c r="BB660" t="s">
        <v>219</v>
      </c>
      <c r="BC660" t="s">
        <v>234</v>
      </c>
      <c r="BD660" s="12" t="s">
        <v>1297</v>
      </c>
      <c r="BE660" t="s">
        <v>267</v>
      </c>
      <c r="BF660" t="s">
        <v>1297</v>
      </c>
      <c r="BG660" t="s">
        <v>1297</v>
      </c>
      <c r="BH660" t="s">
        <v>543</v>
      </c>
      <c r="BI660" t="s">
        <v>607</v>
      </c>
      <c r="BJ660" t="s">
        <v>238</v>
      </c>
      <c r="BK660" t="s">
        <v>1297</v>
      </c>
      <c r="BL660" t="s">
        <v>229</v>
      </c>
      <c r="BM660" t="s">
        <v>219</v>
      </c>
      <c r="BN660" t="s">
        <v>608</v>
      </c>
      <c r="BO660" t="s">
        <v>219</v>
      </c>
      <c r="BP660" t="s">
        <v>219</v>
      </c>
      <c r="BQ660" t="s">
        <v>1297</v>
      </c>
      <c r="BR660" t="s">
        <v>296</v>
      </c>
      <c r="BS660" t="s">
        <v>1703</v>
      </c>
      <c r="BT660" t="s">
        <v>1703</v>
      </c>
      <c r="BU660" t="s">
        <v>219</v>
      </c>
      <c r="BV660" t="s">
        <v>241</v>
      </c>
      <c r="BW660" t="s">
        <v>220</v>
      </c>
      <c r="BX660" t="s">
        <v>219</v>
      </c>
      <c r="BY660">
        <v>800524439816</v>
      </c>
      <c r="BZ660" t="s">
        <v>242</v>
      </c>
      <c r="CA660" t="s">
        <v>1703</v>
      </c>
      <c r="CB660" s="14">
        <v>45180.248749687496</v>
      </c>
      <c r="CC660" t="s">
        <v>1703</v>
      </c>
      <c r="CD660" t="s">
        <v>1703</v>
      </c>
      <c r="CE660">
        <f>IFERROR(VLOOKUP(Table2[[#This Row],[Overall Rep Satisfaction]],$CS$2:$CV$21,2,FALSE),"")</f>
        <v>0</v>
      </c>
      <c r="CF660">
        <f>IFERROR(VLOOKUP(Table2[[#This Row],[Overall Rep Satisfaction]],$CS$2:$CV$21,3,FALSE),"")</f>
        <v>0</v>
      </c>
      <c r="CG660">
        <f>IFERROR(VLOOKUP(Table2[[#This Row],[Overall Rep Satisfaction]],$CS$2:$CV$21,4,FALSE),"")</f>
        <v>1</v>
      </c>
      <c r="CH660">
        <f>IFERROR(SUM(Table2[[#This Row],[Promoter]:[Detractor]],),"")</f>
        <v>1</v>
      </c>
      <c r="CI660" t="str">
        <f>TEXT(MONTH(Table2[[#This Row],[Survey Date]]),"##")&amp;" - "&amp;TEXT(Table2[[#This Row],[Survey Date]],"MMMM")</f>
        <v>9 - September</v>
      </c>
      <c r="CJ660" t="str">
        <f>TEXT(Table2[[#This Row],[Survey Date]],"DD-MMMM")</f>
        <v>10-September</v>
      </c>
      <c r="CK660" t="str">
        <f>"WK "&amp;WEEKNUM(Table2[[#This Row],[Survey Date]],1)</f>
        <v>WK 37</v>
      </c>
      <c r="CL660" t="str">
        <f>VLOOKUP(Table2[[#This Row],[ATTUID]],Roster!C:F,4,FALSE)</f>
        <v>Super 12</v>
      </c>
      <c r="CM660" t="str">
        <f>VLOOKUP(Table2[[#This Row],[ATTUID]],Roster!C:J,8,FALSE)</f>
        <v>agent 119</v>
      </c>
      <c r="CN660" t="str">
        <f>VLOOKUP(Table2[[#This Row],[ATTUID]],Roster!C:X,22,FALSE)</f>
        <v>Wave 30</v>
      </c>
      <c r="CO660">
        <f>IF(Table2[[#This Row],[Request Resolved]]="Yes",1,0)</f>
        <v>0</v>
      </c>
      <c r="CP660">
        <f>IF(Table2[[#This Row],[Request Resolved]]="No",1,0)</f>
        <v>1</v>
      </c>
    </row>
    <row r="661" spans="1:94" x14ac:dyDescent="0.25">
      <c r="A661" s="35">
        <v>26206</v>
      </c>
      <c r="B661" s="12" t="s">
        <v>1297</v>
      </c>
      <c r="C661" s="12" t="s">
        <v>1297</v>
      </c>
      <c r="D661" s="12" t="s">
        <v>1297</v>
      </c>
      <c r="E661" t="s">
        <v>1272</v>
      </c>
      <c r="F661" t="s">
        <v>1446</v>
      </c>
      <c r="G661" s="35">
        <v>595251</v>
      </c>
      <c r="H661" t="s">
        <v>219</v>
      </c>
      <c r="I661" s="35">
        <v>274578</v>
      </c>
      <c r="J661" t="s">
        <v>219</v>
      </c>
      <c r="K661" s="14">
        <v>45179.511111111096</v>
      </c>
      <c r="L661" s="14">
        <v>45178.811111111099</v>
      </c>
      <c r="M661" s="15" t="s">
        <v>220</v>
      </c>
      <c r="N661" s="15" t="s">
        <v>229</v>
      </c>
      <c r="O661" s="15" t="s">
        <v>220</v>
      </c>
      <c r="P661" s="15" t="s">
        <v>221</v>
      </c>
      <c r="Q661" s="15" t="s">
        <v>1098</v>
      </c>
      <c r="R661" s="15" t="s">
        <v>229</v>
      </c>
      <c r="S661" s="15" t="s">
        <v>221</v>
      </c>
      <c r="T661" s="15" t="s">
        <v>316</v>
      </c>
      <c r="U661" s="15" t="s">
        <v>219</v>
      </c>
      <c r="V661" t="s">
        <v>224</v>
      </c>
      <c r="W661" t="s">
        <v>254</v>
      </c>
      <c r="X661" t="s">
        <v>224</v>
      </c>
      <c r="Y661" t="s">
        <v>254</v>
      </c>
      <c r="Z661" t="s">
        <v>317</v>
      </c>
      <c r="AA661" t="s">
        <v>219</v>
      </c>
      <c r="AB661" t="s">
        <v>317</v>
      </c>
      <c r="AC661" t="s">
        <v>219</v>
      </c>
      <c r="AD661" s="12" t="s">
        <v>1297</v>
      </c>
      <c r="AE661" t="s">
        <v>227</v>
      </c>
      <c r="AF661" s="12" t="s">
        <v>1297</v>
      </c>
      <c r="AG661" t="s">
        <v>1703</v>
      </c>
      <c r="AH661" t="s">
        <v>228</v>
      </c>
      <c r="AI661" s="12" t="s">
        <v>1297</v>
      </c>
      <c r="AJ661" s="12" t="s">
        <v>1297</v>
      </c>
      <c r="AK661" s="12" t="s">
        <v>1297</v>
      </c>
      <c r="AL661" s="12" t="s">
        <v>1297</v>
      </c>
      <c r="AM661" s="12" t="s">
        <v>1297</v>
      </c>
      <c r="AN661" t="s">
        <v>219</v>
      </c>
      <c r="AO661" t="s">
        <v>219</v>
      </c>
      <c r="AP661" t="s">
        <v>229</v>
      </c>
      <c r="AQ661" t="s">
        <v>230</v>
      </c>
      <c r="AR661" t="s">
        <v>273</v>
      </c>
      <c r="AS661" t="s">
        <v>370</v>
      </c>
      <c r="AT661" t="s">
        <v>229</v>
      </c>
      <c r="AU661" t="s">
        <v>233</v>
      </c>
      <c r="AV661" t="s">
        <v>2341</v>
      </c>
      <c r="AW661" t="s">
        <v>219</v>
      </c>
      <c r="AX661" t="s">
        <v>1703</v>
      </c>
      <c r="AY661" t="s">
        <v>219</v>
      </c>
      <c r="AZ661" t="s">
        <v>219</v>
      </c>
      <c r="BA661" t="s">
        <v>219</v>
      </c>
      <c r="BB661" t="s">
        <v>219</v>
      </c>
      <c r="BC661" t="s">
        <v>234</v>
      </c>
      <c r="BD661" s="12" t="s">
        <v>1297</v>
      </c>
      <c r="BE661" t="s">
        <v>267</v>
      </c>
      <c r="BF661" t="s">
        <v>1297</v>
      </c>
      <c r="BG661" t="s">
        <v>1297</v>
      </c>
      <c r="BH661" t="s">
        <v>300</v>
      </c>
      <c r="BI661" t="s">
        <v>349</v>
      </c>
      <c r="BJ661" t="s">
        <v>353</v>
      </c>
      <c r="BK661" t="s">
        <v>1297</v>
      </c>
      <c r="BL661" t="s">
        <v>229</v>
      </c>
      <c r="BM661" t="s">
        <v>219</v>
      </c>
      <c r="BN661" t="s">
        <v>1099</v>
      </c>
      <c r="BO661" t="s">
        <v>219</v>
      </c>
      <c r="BP661" t="s">
        <v>219</v>
      </c>
      <c r="BQ661" t="s">
        <v>1297</v>
      </c>
      <c r="BR661" t="s">
        <v>253</v>
      </c>
      <c r="BS661" t="s">
        <v>1703</v>
      </c>
      <c r="BT661" t="s">
        <v>1703</v>
      </c>
      <c r="BU661" t="s">
        <v>219</v>
      </c>
      <c r="BV661" t="s">
        <v>241</v>
      </c>
      <c r="BW661" t="s">
        <v>220</v>
      </c>
      <c r="BX661" t="s">
        <v>219</v>
      </c>
      <c r="BY661">
        <v>801146625646</v>
      </c>
      <c r="BZ661" t="s">
        <v>242</v>
      </c>
      <c r="CA661" t="s">
        <v>1703</v>
      </c>
      <c r="CB661" s="14">
        <v>45180.248749687496</v>
      </c>
      <c r="CC661" t="s">
        <v>1703</v>
      </c>
      <c r="CD661" t="s">
        <v>1703</v>
      </c>
      <c r="CE661">
        <f>IFERROR(VLOOKUP(Table2[[#This Row],[Overall Rep Satisfaction]],$CS$2:$CV$21,2,FALSE),"")</f>
        <v>0</v>
      </c>
      <c r="CF661">
        <f>IFERROR(VLOOKUP(Table2[[#This Row],[Overall Rep Satisfaction]],$CS$2:$CV$21,3,FALSE),"")</f>
        <v>0</v>
      </c>
      <c r="CG661">
        <f>IFERROR(VLOOKUP(Table2[[#This Row],[Overall Rep Satisfaction]],$CS$2:$CV$21,4,FALSE),"")</f>
        <v>1</v>
      </c>
      <c r="CH661">
        <f>IFERROR(SUM(Table2[[#This Row],[Promoter]:[Detractor]],),"")</f>
        <v>1</v>
      </c>
      <c r="CI661" t="str">
        <f>TEXT(MONTH(Table2[[#This Row],[Survey Date]]),"##")&amp;" - "&amp;TEXT(Table2[[#This Row],[Survey Date]],"MMMM")</f>
        <v>9 - September</v>
      </c>
      <c r="CJ661" t="str">
        <f>TEXT(Table2[[#This Row],[Survey Date]],"DD-MMMM")</f>
        <v>10-September</v>
      </c>
      <c r="CK661" t="str">
        <f>"WK "&amp;WEEKNUM(Table2[[#This Row],[Survey Date]],1)</f>
        <v>WK 37</v>
      </c>
      <c r="CL661" t="str">
        <f>VLOOKUP(Table2[[#This Row],[ATTUID]],Roster!C:F,4,FALSE)</f>
        <v>Super 4</v>
      </c>
      <c r="CM661" t="str">
        <f>VLOOKUP(Table2[[#This Row],[ATTUID]],Roster!C:J,8,FALSE)</f>
        <v>agent 149</v>
      </c>
      <c r="CN661" t="str">
        <f>VLOOKUP(Table2[[#This Row],[ATTUID]],Roster!C:X,22,FALSE)</f>
        <v>Wave 31</v>
      </c>
      <c r="CO661">
        <f>IF(Table2[[#This Row],[Request Resolved]]="Yes",1,0)</f>
        <v>0</v>
      </c>
      <c r="CP661">
        <f>IF(Table2[[#This Row],[Request Resolved]]="No",1,0)</f>
        <v>1</v>
      </c>
    </row>
    <row r="662" spans="1:94" x14ac:dyDescent="0.25">
      <c r="A662" s="35">
        <v>15206</v>
      </c>
      <c r="B662" s="12" t="s">
        <v>1297</v>
      </c>
      <c r="C662" s="12" t="s">
        <v>1297</v>
      </c>
      <c r="D662" s="12" t="s">
        <v>1297</v>
      </c>
      <c r="E662" t="s">
        <v>1230</v>
      </c>
      <c r="F662" t="s">
        <v>1397</v>
      </c>
      <c r="G662" s="35">
        <v>3845</v>
      </c>
      <c r="H662" t="s">
        <v>219</v>
      </c>
      <c r="I662" s="35">
        <v>15319</v>
      </c>
      <c r="J662" t="s">
        <v>219</v>
      </c>
      <c r="K662" s="14">
        <v>45179.514583333301</v>
      </c>
      <c r="L662" s="14">
        <v>45178.636111111096</v>
      </c>
      <c r="M662" s="15" t="s">
        <v>220</v>
      </c>
      <c r="N662" s="15" t="s">
        <v>220</v>
      </c>
      <c r="O662" s="15" t="s">
        <v>220</v>
      </c>
      <c r="P662" s="15" t="s">
        <v>223</v>
      </c>
      <c r="Q662" s="15" t="s">
        <v>1100</v>
      </c>
      <c r="R662" s="15" t="s">
        <v>219</v>
      </c>
      <c r="S662" s="15" t="s">
        <v>1101</v>
      </c>
      <c r="T662" s="15" t="s">
        <v>221</v>
      </c>
      <c r="U662" s="15" t="s">
        <v>219</v>
      </c>
      <c r="V662" t="s">
        <v>265</v>
      </c>
      <c r="W662" t="s">
        <v>225</v>
      </c>
      <c r="X662" t="s">
        <v>265</v>
      </c>
      <c r="Y662" t="s">
        <v>225</v>
      </c>
      <c r="Z662" t="s">
        <v>226</v>
      </c>
      <c r="AA662" t="s">
        <v>219</v>
      </c>
      <c r="AB662" t="s">
        <v>226</v>
      </c>
      <c r="AC662" t="s">
        <v>219</v>
      </c>
      <c r="AD662" s="12" t="s">
        <v>1297</v>
      </c>
      <c r="AE662" t="s">
        <v>227</v>
      </c>
      <c r="AF662" s="12" t="s">
        <v>1297</v>
      </c>
      <c r="AG662" t="s">
        <v>1703</v>
      </c>
      <c r="AH662" t="s">
        <v>228</v>
      </c>
      <c r="AI662" s="12" t="s">
        <v>1297</v>
      </c>
      <c r="AJ662" s="12" t="s">
        <v>1297</v>
      </c>
      <c r="AK662" s="12" t="s">
        <v>1297</v>
      </c>
      <c r="AL662" s="12" t="s">
        <v>1297</v>
      </c>
      <c r="AM662" s="12" t="s">
        <v>1297</v>
      </c>
      <c r="AN662" t="s">
        <v>219</v>
      </c>
      <c r="AO662" t="s">
        <v>219</v>
      </c>
      <c r="AP662" t="s">
        <v>229</v>
      </c>
      <c r="AQ662" t="s">
        <v>230</v>
      </c>
      <c r="AR662" t="s">
        <v>247</v>
      </c>
      <c r="AS662" t="s">
        <v>383</v>
      </c>
      <c r="AT662" t="s">
        <v>220</v>
      </c>
      <c r="AU662" t="s">
        <v>233</v>
      </c>
      <c r="AV662" t="s">
        <v>2342</v>
      </c>
      <c r="AW662" t="s">
        <v>2368</v>
      </c>
      <c r="AX662" t="s">
        <v>1703</v>
      </c>
      <c r="AY662" t="s">
        <v>219</v>
      </c>
      <c r="AZ662" t="s">
        <v>219</v>
      </c>
      <c r="BA662" t="s">
        <v>219</v>
      </c>
      <c r="BB662" t="s">
        <v>219</v>
      </c>
      <c r="BC662" t="s">
        <v>234</v>
      </c>
      <c r="BD662" s="12" t="s">
        <v>1297</v>
      </c>
      <c r="BE662" t="s">
        <v>304</v>
      </c>
      <c r="BF662" t="s">
        <v>1297</v>
      </c>
      <c r="BG662" t="s">
        <v>1297</v>
      </c>
      <c r="BH662" t="s">
        <v>305</v>
      </c>
      <c r="BI662" t="s">
        <v>357</v>
      </c>
      <c r="BJ662" t="s">
        <v>384</v>
      </c>
      <c r="BK662" t="s">
        <v>1297</v>
      </c>
      <c r="BL662" t="s">
        <v>229</v>
      </c>
      <c r="BM662" t="s">
        <v>219</v>
      </c>
      <c r="BN662" t="s">
        <v>360</v>
      </c>
      <c r="BO662" t="s">
        <v>219</v>
      </c>
      <c r="BP662" t="s">
        <v>219</v>
      </c>
      <c r="BQ662" t="s">
        <v>1297</v>
      </c>
      <c r="BR662" t="s">
        <v>320</v>
      </c>
      <c r="BS662" t="s">
        <v>1703</v>
      </c>
      <c r="BT662" t="s">
        <v>1703</v>
      </c>
      <c r="BU662" t="s">
        <v>219</v>
      </c>
      <c r="BV662" t="s">
        <v>241</v>
      </c>
      <c r="BW662" t="s">
        <v>220</v>
      </c>
      <c r="BX662" t="s">
        <v>219</v>
      </c>
      <c r="BY662">
        <v>800429372835</v>
      </c>
      <c r="BZ662" t="s">
        <v>242</v>
      </c>
      <c r="CA662" t="s">
        <v>1703</v>
      </c>
      <c r="CB662" s="14">
        <v>45180.248749687496</v>
      </c>
      <c r="CC662" t="s">
        <v>1703</v>
      </c>
      <c r="CD662" t="s">
        <v>1703</v>
      </c>
      <c r="CE662">
        <f>IFERROR(VLOOKUP(Table2[[#This Row],[Overall Rep Satisfaction]],$CS$2:$CV$21,2,FALSE),"")</f>
        <v>1</v>
      </c>
      <c r="CF662">
        <f>IFERROR(VLOOKUP(Table2[[#This Row],[Overall Rep Satisfaction]],$CS$2:$CV$21,3,FALSE),"")</f>
        <v>0</v>
      </c>
      <c r="CG662">
        <f>IFERROR(VLOOKUP(Table2[[#This Row],[Overall Rep Satisfaction]],$CS$2:$CV$21,4,FALSE),"")</f>
        <v>0</v>
      </c>
      <c r="CH662">
        <f>IFERROR(SUM(Table2[[#This Row],[Promoter]:[Detractor]],),"")</f>
        <v>1</v>
      </c>
      <c r="CI662" t="str">
        <f>TEXT(MONTH(Table2[[#This Row],[Survey Date]]),"##")&amp;" - "&amp;TEXT(Table2[[#This Row],[Survey Date]],"MMMM")</f>
        <v>9 - September</v>
      </c>
      <c r="CJ662" t="str">
        <f>TEXT(Table2[[#This Row],[Survey Date]],"DD-MMMM")</f>
        <v>10-September</v>
      </c>
      <c r="CK662" t="str">
        <f>"WK "&amp;WEEKNUM(Table2[[#This Row],[Survey Date]],1)</f>
        <v>WK 37</v>
      </c>
      <c r="CL662" t="str">
        <f>VLOOKUP(Table2[[#This Row],[ATTUID]],Roster!C:F,4,FALSE)</f>
        <v>Super 4</v>
      </c>
      <c r="CM662" t="str">
        <f>VLOOKUP(Table2[[#This Row],[ATTUID]],Roster!C:J,8,FALSE)</f>
        <v>agent 100</v>
      </c>
      <c r="CN662" t="str">
        <f>VLOOKUP(Table2[[#This Row],[ATTUID]],Roster!C:X,22,FALSE)</f>
        <v>Wave 29</v>
      </c>
      <c r="CO662">
        <f>IF(Table2[[#This Row],[Request Resolved]]="Yes",1,0)</f>
        <v>1</v>
      </c>
      <c r="CP662">
        <f>IF(Table2[[#This Row],[Request Resolved]]="No",1,0)</f>
        <v>0</v>
      </c>
    </row>
    <row r="663" spans="1:94" x14ac:dyDescent="0.25">
      <c r="A663" s="35">
        <v>20206</v>
      </c>
      <c r="B663" s="12" t="s">
        <v>1297</v>
      </c>
      <c r="C663" s="12" t="s">
        <v>1297</v>
      </c>
      <c r="D663" s="12" t="s">
        <v>1297</v>
      </c>
      <c r="E663" t="s">
        <v>1223</v>
      </c>
      <c r="F663" t="s">
        <v>1389</v>
      </c>
      <c r="G663" s="35">
        <v>831352</v>
      </c>
      <c r="H663" t="s">
        <v>219</v>
      </c>
      <c r="I663" s="35">
        <v>92523</v>
      </c>
      <c r="J663" t="s">
        <v>219</v>
      </c>
      <c r="K663" s="14">
        <v>45179.514583333301</v>
      </c>
      <c r="L663" s="14">
        <v>45178.849305555603</v>
      </c>
      <c r="M663" s="15" t="s">
        <v>220</v>
      </c>
      <c r="N663" s="15" t="s">
        <v>220</v>
      </c>
      <c r="O663" s="15" t="s">
        <v>220</v>
      </c>
      <c r="P663" s="15" t="s">
        <v>223</v>
      </c>
      <c r="Q663" s="15" t="s">
        <v>1102</v>
      </c>
      <c r="R663" s="15" t="s">
        <v>219</v>
      </c>
      <c r="S663" s="15" t="s">
        <v>223</v>
      </c>
      <c r="T663" s="15" t="s">
        <v>221</v>
      </c>
      <c r="U663" s="15" t="s">
        <v>219</v>
      </c>
      <c r="V663" t="s">
        <v>265</v>
      </c>
      <c r="W663" t="s">
        <v>225</v>
      </c>
      <c r="X663" t="s">
        <v>265</v>
      </c>
      <c r="Y663" t="s">
        <v>225</v>
      </c>
      <c r="Z663" t="s">
        <v>226</v>
      </c>
      <c r="AA663" t="s">
        <v>219</v>
      </c>
      <c r="AB663" t="s">
        <v>226</v>
      </c>
      <c r="AC663" t="s">
        <v>219</v>
      </c>
      <c r="AD663" s="12" t="s">
        <v>1297</v>
      </c>
      <c r="AE663" t="s">
        <v>227</v>
      </c>
      <c r="AF663" s="12" t="s">
        <v>1297</v>
      </c>
      <c r="AG663" t="s">
        <v>1703</v>
      </c>
      <c r="AH663" t="s">
        <v>228</v>
      </c>
      <c r="AI663" s="12" t="s">
        <v>1297</v>
      </c>
      <c r="AJ663" s="12" t="s">
        <v>1297</v>
      </c>
      <c r="AK663" s="12" t="s">
        <v>1297</v>
      </c>
      <c r="AL663" s="12" t="s">
        <v>1297</v>
      </c>
      <c r="AM663" s="12" t="s">
        <v>1297</v>
      </c>
      <c r="AN663" t="s">
        <v>219</v>
      </c>
      <c r="AO663" t="s">
        <v>219</v>
      </c>
      <c r="AP663" t="s">
        <v>229</v>
      </c>
      <c r="AQ663" t="s">
        <v>230</v>
      </c>
      <c r="AR663" t="s">
        <v>273</v>
      </c>
      <c r="AS663" t="s">
        <v>294</v>
      </c>
      <c r="AT663" t="s">
        <v>220</v>
      </c>
      <c r="AU663" t="s">
        <v>233</v>
      </c>
      <c r="AV663" t="s">
        <v>2343</v>
      </c>
      <c r="AW663" t="s">
        <v>219</v>
      </c>
      <c r="AX663" t="s">
        <v>1703</v>
      </c>
      <c r="AY663" t="s">
        <v>219</v>
      </c>
      <c r="AZ663" t="s">
        <v>219</v>
      </c>
      <c r="BA663" t="s">
        <v>219</v>
      </c>
      <c r="BB663" t="s">
        <v>219</v>
      </c>
      <c r="BC663" t="s">
        <v>234</v>
      </c>
      <c r="BD663" s="12" t="s">
        <v>1297</v>
      </c>
      <c r="BE663" t="s">
        <v>259</v>
      </c>
      <c r="BF663" t="s">
        <v>1297</v>
      </c>
      <c r="BG663" t="s">
        <v>1297</v>
      </c>
      <c r="BH663" t="s">
        <v>305</v>
      </c>
      <c r="BI663" t="s">
        <v>357</v>
      </c>
      <c r="BJ663" t="s">
        <v>295</v>
      </c>
      <c r="BK663" t="s">
        <v>1297</v>
      </c>
      <c r="BL663" t="s">
        <v>229</v>
      </c>
      <c r="BM663" t="s">
        <v>219</v>
      </c>
      <c r="BN663" t="s">
        <v>360</v>
      </c>
      <c r="BO663" t="s">
        <v>219</v>
      </c>
      <c r="BP663" t="s">
        <v>219</v>
      </c>
      <c r="BQ663" t="s">
        <v>1297</v>
      </c>
      <c r="BR663" t="s">
        <v>279</v>
      </c>
      <c r="BS663" t="s">
        <v>1703</v>
      </c>
      <c r="BT663" t="s">
        <v>1703</v>
      </c>
      <c r="BU663" t="s">
        <v>219</v>
      </c>
      <c r="BV663" t="s">
        <v>241</v>
      </c>
      <c r="BW663" t="s">
        <v>220</v>
      </c>
      <c r="BX663" t="s">
        <v>219</v>
      </c>
      <c r="BY663" t="s">
        <v>219</v>
      </c>
      <c r="BZ663" t="s">
        <v>242</v>
      </c>
      <c r="CA663" t="s">
        <v>1703</v>
      </c>
      <c r="CB663" s="14">
        <v>45180.248749687496</v>
      </c>
      <c r="CC663" t="s">
        <v>1703</v>
      </c>
      <c r="CD663" t="s">
        <v>1703</v>
      </c>
      <c r="CE663">
        <f>IFERROR(VLOOKUP(Table2[[#This Row],[Overall Rep Satisfaction]],$CS$2:$CV$21,2,FALSE),"")</f>
        <v>1</v>
      </c>
      <c r="CF663">
        <f>IFERROR(VLOOKUP(Table2[[#This Row],[Overall Rep Satisfaction]],$CS$2:$CV$21,3,FALSE),"")</f>
        <v>0</v>
      </c>
      <c r="CG663">
        <f>IFERROR(VLOOKUP(Table2[[#This Row],[Overall Rep Satisfaction]],$CS$2:$CV$21,4,FALSE),"")</f>
        <v>0</v>
      </c>
      <c r="CH663">
        <f>IFERROR(SUM(Table2[[#This Row],[Promoter]:[Detractor]],),"")</f>
        <v>1</v>
      </c>
      <c r="CI663" t="str">
        <f>TEXT(MONTH(Table2[[#This Row],[Survey Date]]),"##")&amp;" - "&amp;TEXT(Table2[[#This Row],[Survey Date]],"MMMM")</f>
        <v>9 - September</v>
      </c>
      <c r="CJ663" t="str">
        <f>TEXT(Table2[[#This Row],[Survey Date]],"DD-MMMM")</f>
        <v>10-September</v>
      </c>
      <c r="CK663" t="str">
        <f>"WK "&amp;WEEKNUM(Table2[[#This Row],[Survey Date]],1)</f>
        <v>WK 37</v>
      </c>
      <c r="CL663" t="str">
        <f>VLOOKUP(Table2[[#This Row],[ATTUID]],Roster!C:F,4,FALSE)</f>
        <v>Super 7</v>
      </c>
      <c r="CM663" t="str">
        <f>VLOOKUP(Table2[[#This Row],[ATTUID]],Roster!C:J,8,FALSE)</f>
        <v>agent 92</v>
      </c>
      <c r="CN663" t="str">
        <f>VLOOKUP(Table2[[#This Row],[ATTUID]],Roster!C:X,22,FALSE)</f>
        <v>Wave 28</v>
      </c>
      <c r="CO663">
        <f>IF(Table2[[#This Row],[Request Resolved]]="Yes",1,0)</f>
        <v>1</v>
      </c>
      <c r="CP663">
        <f>IF(Table2[[#This Row],[Request Resolved]]="No",1,0)</f>
        <v>0</v>
      </c>
    </row>
    <row r="664" spans="1:94" x14ac:dyDescent="0.25">
      <c r="A664" s="35">
        <v>30206</v>
      </c>
      <c r="B664" s="12" t="s">
        <v>1297</v>
      </c>
      <c r="C664" s="12" t="s">
        <v>1297</v>
      </c>
      <c r="D664" s="12" t="s">
        <v>1297</v>
      </c>
      <c r="E664" t="s">
        <v>1230</v>
      </c>
      <c r="F664" t="s">
        <v>1397</v>
      </c>
      <c r="G664" s="35">
        <v>383740</v>
      </c>
      <c r="H664" t="s">
        <v>219</v>
      </c>
      <c r="I664" s="35">
        <v>655188</v>
      </c>
      <c r="J664" t="s">
        <v>219</v>
      </c>
      <c r="K664" s="14">
        <v>45179.519444444399</v>
      </c>
      <c r="L664" s="14">
        <v>45178.834027777797</v>
      </c>
      <c r="M664" s="15" t="s">
        <v>220</v>
      </c>
      <c r="N664" s="15" t="s">
        <v>220</v>
      </c>
      <c r="O664" s="15" t="s">
        <v>220</v>
      </c>
      <c r="P664" s="15" t="s">
        <v>1103</v>
      </c>
      <c r="Q664" s="15" t="s">
        <v>672</v>
      </c>
      <c r="R664" s="15" t="s">
        <v>219</v>
      </c>
      <c r="S664" s="15" t="s">
        <v>223</v>
      </c>
      <c r="T664" s="15" t="s">
        <v>221</v>
      </c>
      <c r="U664" s="15" t="s">
        <v>219</v>
      </c>
      <c r="V664" t="s">
        <v>224</v>
      </c>
      <c r="W664" t="s">
        <v>225</v>
      </c>
      <c r="X664" t="s">
        <v>224</v>
      </c>
      <c r="Y664" t="s">
        <v>225</v>
      </c>
      <c r="Z664" t="s">
        <v>226</v>
      </c>
      <c r="AA664" t="s">
        <v>219</v>
      </c>
      <c r="AB664" t="s">
        <v>226</v>
      </c>
      <c r="AC664" t="s">
        <v>219</v>
      </c>
      <c r="AD664" s="12" t="s">
        <v>1297</v>
      </c>
      <c r="AE664" t="s">
        <v>227</v>
      </c>
      <c r="AF664" s="12" t="s">
        <v>1297</v>
      </c>
      <c r="AG664" t="s">
        <v>1703</v>
      </c>
      <c r="AH664" t="s">
        <v>228</v>
      </c>
      <c r="AI664" s="12" t="s">
        <v>1297</v>
      </c>
      <c r="AJ664" s="12" t="s">
        <v>1297</v>
      </c>
      <c r="AK664" s="12" t="s">
        <v>1297</v>
      </c>
      <c r="AL664" s="12" t="s">
        <v>1297</v>
      </c>
      <c r="AM664" s="12" t="s">
        <v>1297</v>
      </c>
      <c r="AN664" t="s">
        <v>219</v>
      </c>
      <c r="AO664" t="s">
        <v>219</v>
      </c>
      <c r="AP664" t="s">
        <v>229</v>
      </c>
      <c r="AQ664" t="s">
        <v>230</v>
      </c>
      <c r="AR664" t="s">
        <v>281</v>
      </c>
      <c r="AS664" t="s">
        <v>355</v>
      </c>
      <c r="AT664" t="s">
        <v>229</v>
      </c>
      <c r="AU664" t="s">
        <v>233</v>
      </c>
      <c r="AV664" t="s">
        <v>2344</v>
      </c>
      <c r="AW664" t="s">
        <v>219</v>
      </c>
      <c r="AX664" t="s">
        <v>1703</v>
      </c>
      <c r="AY664" t="s">
        <v>219</v>
      </c>
      <c r="AZ664" t="s">
        <v>219</v>
      </c>
      <c r="BA664" t="s">
        <v>219</v>
      </c>
      <c r="BB664" t="s">
        <v>219</v>
      </c>
      <c r="BC664" t="s">
        <v>234</v>
      </c>
      <c r="BD664" s="12" t="s">
        <v>1297</v>
      </c>
      <c r="BE664" t="s">
        <v>451</v>
      </c>
      <c r="BF664" t="s">
        <v>1297</v>
      </c>
      <c r="BG664" t="s">
        <v>1297</v>
      </c>
      <c r="BH664" t="s">
        <v>236</v>
      </c>
      <c r="BI664" t="s">
        <v>333</v>
      </c>
      <c r="BJ664" t="s">
        <v>302</v>
      </c>
      <c r="BK664" t="s">
        <v>1297</v>
      </c>
      <c r="BL664" t="s">
        <v>229</v>
      </c>
      <c r="BM664" t="s">
        <v>219</v>
      </c>
      <c r="BN664" t="s">
        <v>239</v>
      </c>
      <c r="BO664" t="s">
        <v>219</v>
      </c>
      <c r="BP664" t="s">
        <v>219</v>
      </c>
      <c r="BQ664" t="s">
        <v>1297</v>
      </c>
      <c r="BR664" t="s">
        <v>320</v>
      </c>
      <c r="BS664" t="s">
        <v>1703</v>
      </c>
      <c r="BT664" t="s">
        <v>1703</v>
      </c>
      <c r="BU664" t="s">
        <v>219</v>
      </c>
      <c r="BV664" t="s">
        <v>241</v>
      </c>
      <c r="BW664" t="s">
        <v>220</v>
      </c>
      <c r="BX664" t="s">
        <v>219</v>
      </c>
      <c r="BY664">
        <v>790420096774</v>
      </c>
      <c r="BZ664" t="s">
        <v>242</v>
      </c>
      <c r="CA664" t="s">
        <v>1703</v>
      </c>
      <c r="CB664" s="14">
        <v>45180.248749687496</v>
      </c>
      <c r="CC664" t="s">
        <v>1703</v>
      </c>
      <c r="CD664" t="s">
        <v>1703</v>
      </c>
      <c r="CE664">
        <f>IFERROR(VLOOKUP(Table2[[#This Row],[Overall Rep Satisfaction]],$CS$2:$CV$21,2,FALSE),"")</f>
        <v>1</v>
      </c>
      <c r="CF664">
        <f>IFERROR(VLOOKUP(Table2[[#This Row],[Overall Rep Satisfaction]],$CS$2:$CV$21,3,FALSE),"")</f>
        <v>0</v>
      </c>
      <c r="CG664">
        <f>IFERROR(VLOOKUP(Table2[[#This Row],[Overall Rep Satisfaction]],$CS$2:$CV$21,4,FALSE),"")</f>
        <v>0</v>
      </c>
      <c r="CH664">
        <f>IFERROR(SUM(Table2[[#This Row],[Promoter]:[Detractor]],),"")</f>
        <v>1</v>
      </c>
      <c r="CI664" t="str">
        <f>TEXT(MONTH(Table2[[#This Row],[Survey Date]]),"##")&amp;" - "&amp;TEXT(Table2[[#This Row],[Survey Date]],"MMMM")</f>
        <v>9 - September</v>
      </c>
      <c r="CJ664" t="str">
        <f>TEXT(Table2[[#This Row],[Survey Date]],"DD-MMMM")</f>
        <v>10-September</v>
      </c>
      <c r="CK664" t="str">
        <f>"WK "&amp;WEEKNUM(Table2[[#This Row],[Survey Date]],1)</f>
        <v>WK 37</v>
      </c>
      <c r="CL664" t="str">
        <f>VLOOKUP(Table2[[#This Row],[ATTUID]],Roster!C:F,4,FALSE)</f>
        <v>Super 4</v>
      </c>
      <c r="CM664" t="str">
        <f>VLOOKUP(Table2[[#This Row],[ATTUID]],Roster!C:J,8,FALSE)</f>
        <v>agent 100</v>
      </c>
      <c r="CN664" t="str">
        <f>VLOOKUP(Table2[[#This Row],[ATTUID]],Roster!C:X,22,FALSE)</f>
        <v>Wave 29</v>
      </c>
      <c r="CO664">
        <f>IF(Table2[[#This Row],[Request Resolved]]="Yes",1,0)</f>
        <v>1</v>
      </c>
      <c r="CP664">
        <f>IF(Table2[[#This Row],[Request Resolved]]="No",1,0)</f>
        <v>0</v>
      </c>
    </row>
    <row r="665" spans="1:94" x14ac:dyDescent="0.25">
      <c r="A665" s="35">
        <v>25206</v>
      </c>
      <c r="B665" s="12" t="s">
        <v>1297</v>
      </c>
      <c r="C665" s="12" t="s">
        <v>1297</v>
      </c>
      <c r="D665" s="12" t="s">
        <v>1297</v>
      </c>
      <c r="E665" t="s">
        <v>1164</v>
      </c>
      <c r="F665" t="s">
        <v>1329</v>
      </c>
      <c r="G665" s="35">
        <v>948334</v>
      </c>
      <c r="H665" t="s">
        <v>219</v>
      </c>
      <c r="I665" s="35">
        <v>701578</v>
      </c>
      <c r="J665" t="s">
        <v>219</v>
      </c>
      <c r="K665" s="14">
        <v>45179.525694444397</v>
      </c>
      <c r="L665" s="14">
        <v>45178.727083333302</v>
      </c>
      <c r="M665" s="15" t="s">
        <v>220</v>
      </c>
      <c r="N665" s="15" t="s">
        <v>220</v>
      </c>
      <c r="O665" s="15" t="s">
        <v>220</v>
      </c>
      <c r="P665" s="15" t="s">
        <v>221</v>
      </c>
      <c r="Q665" s="15" t="s">
        <v>1104</v>
      </c>
      <c r="R665" s="15" t="s">
        <v>219</v>
      </c>
      <c r="S665" s="15" t="s">
        <v>223</v>
      </c>
      <c r="T665" s="15" t="s">
        <v>221</v>
      </c>
      <c r="U665" s="15" t="s">
        <v>219</v>
      </c>
      <c r="V665" t="s">
        <v>224</v>
      </c>
      <c r="W665" t="s">
        <v>225</v>
      </c>
      <c r="X665" t="s">
        <v>224</v>
      </c>
      <c r="Y665" t="s">
        <v>225</v>
      </c>
      <c r="Z665" t="s">
        <v>226</v>
      </c>
      <c r="AA665" t="s">
        <v>219</v>
      </c>
      <c r="AB665" t="s">
        <v>226</v>
      </c>
      <c r="AC665" t="s">
        <v>219</v>
      </c>
      <c r="AD665" s="12" t="s">
        <v>1297</v>
      </c>
      <c r="AE665" t="s">
        <v>227</v>
      </c>
      <c r="AF665" s="12" t="s">
        <v>1297</v>
      </c>
      <c r="AG665" t="s">
        <v>1703</v>
      </c>
      <c r="AH665" t="s">
        <v>228</v>
      </c>
      <c r="AI665" s="12" t="s">
        <v>1297</v>
      </c>
      <c r="AJ665" s="12" t="s">
        <v>1297</v>
      </c>
      <c r="AK665" s="12" t="s">
        <v>1297</v>
      </c>
      <c r="AL665" s="12" t="s">
        <v>1297</v>
      </c>
      <c r="AM665" s="12" t="s">
        <v>1297</v>
      </c>
      <c r="AN665" t="s">
        <v>219</v>
      </c>
      <c r="AO665" t="s">
        <v>219</v>
      </c>
      <c r="AP665" t="s">
        <v>229</v>
      </c>
      <c r="AQ665" t="s">
        <v>230</v>
      </c>
      <c r="AR665" t="s">
        <v>273</v>
      </c>
      <c r="AS665" t="s">
        <v>370</v>
      </c>
      <c r="AT665" t="s">
        <v>229</v>
      </c>
      <c r="AU665" t="s">
        <v>233</v>
      </c>
      <c r="AV665" t="s">
        <v>2345</v>
      </c>
      <c r="AW665" t="s">
        <v>219</v>
      </c>
      <c r="AX665" t="s">
        <v>1703</v>
      </c>
      <c r="AY665" t="s">
        <v>219</v>
      </c>
      <c r="AZ665" t="s">
        <v>219</v>
      </c>
      <c r="BA665" t="s">
        <v>219</v>
      </c>
      <c r="BB665" t="s">
        <v>219</v>
      </c>
      <c r="BC665" t="s">
        <v>234</v>
      </c>
      <c r="BD665" s="12" t="s">
        <v>1297</v>
      </c>
      <c r="BE665" t="s">
        <v>267</v>
      </c>
      <c r="BF665" t="s">
        <v>1297</v>
      </c>
      <c r="BG665" t="s">
        <v>1297</v>
      </c>
      <c r="BH665" t="s">
        <v>236</v>
      </c>
      <c r="BI665" t="s">
        <v>410</v>
      </c>
      <c r="BJ665" t="s">
        <v>353</v>
      </c>
      <c r="BK665" t="s">
        <v>1297</v>
      </c>
      <c r="BL665" t="s">
        <v>229</v>
      </c>
      <c r="BM665" t="s">
        <v>219</v>
      </c>
      <c r="BN665" t="s">
        <v>530</v>
      </c>
      <c r="BO665" t="s">
        <v>219</v>
      </c>
      <c r="BP665" t="s">
        <v>219</v>
      </c>
      <c r="BQ665" t="s">
        <v>1297</v>
      </c>
      <c r="BR665" t="s">
        <v>240</v>
      </c>
      <c r="BS665" t="s">
        <v>1703</v>
      </c>
      <c r="BT665" t="s">
        <v>1703</v>
      </c>
      <c r="BU665" t="s">
        <v>219</v>
      </c>
      <c r="BV665" t="s">
        <v>241</v>
      </c>
      <c r="BW665" t="s">
        <v>220</v>
      </c>
      <c r="BX665" t="s">
        <v>219</v>
      </c>
      <c r="BY665">
        <v>790300857102</v>
      </c>
      <c r="BZ665" t="s">
        <v>242</v>
      </c>
      <c r="CA665" t="s">
        <v>1703</v>
      </c>
      <c r="CB665" s="14">
        <v>45180.248749687496</v>
      </c>
      <c r="CC665" t="s">
        <v>1703</v>
      </c>
      <c r="CD665" t="s">
        <v>1703</v>
      </c>
      <c r="CE665">
        <f>IFERROR(VLOOKUP(Table2[[#This Row],[Overall Rep Satisfaction]],$CS$2:$CV$21,2,FALSE),"")</f>
        <v>1</v>
      </c>
      <c r="CF665">
        <f>IFERROR(VLOOKUP(Table2[[#This Row],[Overall Rep Satisfaction]],$CS$2:$CV$21,3,FALSE),"")</f>
        <v>0</v>
      </c>
      <c r="CG665">
        <f>IFERROR(VLOOKUP(Table2[[#This Row],[Overall Rep Satisfaction]],$CS$2:$CV$21,4,FALSE),"")</f>
        <v>0</v>
      </c>
      <c r="CH665">
        <f>IFERROR(SUM(Table2[[#This Row],[Promoter]:[Detractor]],),"")</f>
        <v>1</v>
      </c>
      <c r="CI665" t="str">
        <f>TEXT(MONTH(Table2[[#This Row],[Survey Date]]),"##")&amp;" - "&amp;TEXT(Table2[[#This Row],[Survey Date]],"MMMM")</f>
        <v>9 - September</v>
      </c>
      <c r="CJ665" t="str">
        <f>TEXT(Table2[[#This Row],[Survey Date]],"DD-MMMM")</f>
        <v>10-September</v>
      </c>
      <c r="CK665" t="str">
        <f>"WK "&amp;WEEKNUM(Table2[[#This Row],[Survey Date]],1)</f>
        <v>WK 37</v>
      </c>
      <c r="CL665" t="str">
        <f>VLOOKUP(Table2[[#This Row],[ATTUID]],Roster!C:F,4,FALSE)</f>
        <v>Super 8</v>
      </c>
      <c r="CM665" t="str">
        <f>VLOOKUP(Table2[[#This Row],[ATTUID]],Roster!C:J,8,FALSE)</f>
        <v>agent 32</v>
      </c>
      <c r="CN665" t="str">
        <f>VLOOKUP(Table2[[#This Row],[ATTUID]],Roster!C:X,22,FALSE)</f>
        <v>Wave 18</v>
      </c>
      <c r="CO665">
        <f>IF(Table2[[#This Row],[Request Resolved]]="Yes",1,0)</f>
        <v>1</v>
      </c>
      <c r="CP665">
        <f>IF(Table2[[#This Row],[Request Resolved]]="No",1,0)</f>
        <v>0</v>
      </c>
    </row>
    <row r="666" spans="1:94" x14ac:dyDescent="0.25">
      <c r="A666" s="35">
        <v>54206</v>
      </c>
      <c r="B666" s="12" t="s">
        <v>1297</v>
      </c>
      <c r="C666" s="12" t="s">
        <v>1297</v>
      </c>
      <c r="D666" s="12" t="s">
        <v>1297</v>
      </c>
      <c r="E666" t="s">
        <v>1261</v>
      </c>
      <c r="F666" t="s">
        <v>1432</v>
      </c>
      <c r="G666" s="35">
        <v>654509</v>
      </c>
      <c r="H666" t="s">
        <v>219</v>
      </c>
      <c r="I666" s="35">
        <v>450298</v>
      </c>
      <c r="J666" t="s">
        <v>219</v>
      </c>
      <c r="K666" s="14">
        <v>45179.529861111099</v>
      </c>
      <c r="L666" s="14">
        <v>45178.470138888901</v>
      </c>
      <c r="M666" s="15" t="s">
        <v>220</v>
      </c>
      <c r="N666" s="15" t="s">
        <v>229</v>
      </c>
      <c r="O666" s="15" t="s">
        <v>220</v>
      </c>
      <c r="P666" s="15" t="s">
        <v>316</v>
      </c>
      <c r="Q666" s="15" t="s">
        <v>1105</v>
      </c>
      <c r="R666" s="15" t="s">
        <v>219</v>
      </c>
      <c r="S666" s="15" t="s">
        <v>1106</v>
      </c>
      <c r="T666" s="15" t="s">
        <v>316</v>
      </c>
      <c r="U666" s="15" t="s">
        <v>219</v>
      </c>
      <c r="V666" t="s">
        <v>263</v>
      </c>
      <c r="W666" t="s">
        <v>254</v>
      </c>
      <c r="X666" t="s">
        <v>263</v>
      </c>
      <c r="Y666" t="s">
        <v>254</v>
      </c>
      <c r="Z666" t="s">
        <v>317</v>
      </c>
      <c r="AA666" t="s">
        <v>219</v>
      </c>
      <c r="AB666" t="s">
        <v>317</v>
      </c>
      <c r="AC666" t="s">
        <v>219</v>
      </c>
      <c r="AD666" s="12" t="s">
        <v>1297</v>
      </c>
      <c r="AE666" t="s">
        <v>227</v>
      </c>
      <c r="AF666" s="12" t="s">
        <v>1297</v>
      </c>
      <c r="AG666" t="s">
        <v>1703</v>
      </c>
      <c r="AH666" t="s">
        <v>228</v>
      </c>
      <c r="AI666" s="12" t="s">
        <v>1297</v>
      </c>
      <c r="AJ666" s="12" t="s">
        <v>1297</v>
      </c>
      <c r="AK666" s="12" t="s">
        <v>1297</v>
      </c>
      <c r="AL666" s="12" t="s">
        <v>1297</v>
      </c>
      <c r="AM666" s="12" t="s">
        <v>1297</v>
      </c>
      <c r="AN666" t="s">
        <v>219</v>
      </c>
      <c r="AO666" t="s">
        <v>219</v>
      </c>
      <c r="AP666" t="s">
        <v>229</v>
      </c>
      <c r="AQ666" t="s">
        <v>230</v>
      </c>
      <c r="AR666" t="s">
        <v>247</v>
      </c>
      <c r="AS666" t="s">
        <v>445</v>
      </c>
      <c r="AT666" t="s">
        <v>220</v>
      </c>
      <c r="AU666" t="s">
        <v>233</v>
      </c>
      <c r="AV666" t="s">
        <v>2346</v>
      </c>
      <c r="AW666" t="s">
        <v>219</v>
      </c>
      <c r="AX666" t="s">
        <v>1703</v>
      </c>
      <c r="AY666" t="s">
        <v>219</v>
      </c>
      <c r="AZ666" t="s">
        <v>219</v>
      </c>
      <c r="BA666" t="s">
        <v>219</v>
      </c>
      <c r="BB666" t="s">
        <v>219</v>
      </c>
      <c r="BC666" t="s">
        <v>234</v>
      </c>
      <c r="BD666" s="12" t="s">
        <v>1297</v>
      </c>
      <c r="BE666" t="s">
        <v>476</v>
      </c>
      <c r="BF666" t="s">
        <v>1297</v>
      </c>
      <c r="BG666" t="s">
        <v>1297</v>
      </c>
      <c r="BH666" t="s">
        <v>486</v>
      </c>
      <c r="BI666" t="s">
        <v>487</v>
      </c>
      <c r="BJ666" t="s">
        <v>446</v>
      </c>
      <c r="BK666" t="s">
        <v>1297</v>
      </c>
      <c r="BL666" t="s">
        <v>229</v>
      </c>
      <c r="BM666" t="s">
        <v>219</v>
      </c>
      <c r="BN666" t="s">
        <v>488</v>
      </c>
      <c r="BO666" t="s">
        <v>219</v>
      </c>
      <c r="BP666" t="s">
        <v>219</v>
      </c>
      <c r="BQ666" t="s">
        <v>1297</v>
      </c>
      <c r="BR666" t="s">
        <v>253</v>
      </c>
      <c r="BS666" t="s">
        <v>1703</v>
      </c>
      <c r="BT666" t="s">
        <v>1703</v>
      </c>
      <c r="BU666" t="s">
        <v>219</v>
      </c>
      <c r="BV666" t="s">
        <v>241</v>
      </c>
      <c r="BW666" t="s">
        <v>220</v>
      </c>
      <c r="BX666" t="s">
        <v>219</v>
      </c>
      <c r="BY666" t="s">
        <v>219</v>
      </c>
      <c r="BZ666" t="s">
        <v>242</v>
      </c>
      <c r="CA666" t="s">
        <v>1703</v>
      </c>
      <c r="CB666" s="14">
        <v>45180.248749687496</v>
      </c>
      <c r="CC666" t="s">
        <v>1703</v>
      </c>
      <c r="CD666" t="s">
        <v>1703</v>
      </c>
      <c r="CE666">
        <f>IFERROR(VLOOKUP(Table2[[#This Row],[Overall Rep Satisfaction]],$CS$2:$CV$21,2,FALSE),"")</f>
        <v>0</v>
      </c>
      <c r="CF666">
        <f>IFERROR(VLOOKUP(Table2[[#This Row],[Overall Rep Satisfaction]],$CS$2:$CV$21,3,FALSE),"")</f>
        <v>0</v>
      </c>
      <c r="CG666">
        <f>IFERROR(VLOOKUP(Table2[[#This Row],[Overall Rep Satisfaction]],$CS$2:$CV$21,4,FALSE),"")</f>
        <v>1</v>
      </c>
      <c r="CH666">
        <f>IFERROR(SUM(Table2[[#This Row],[Promoter]:[Detractor]],),"")</f>
        <v>1</v>
      </c>
      <c r="CI666" t="str">
        <f>TEXT(MONTH(Table2[[#This Row],[Survey Date]]),"##")&amp;" - "&amp;TEXT(Table2[[#This Row],[Survey Date]],"MMMM")</f>
        <v>9 - September</v>
      </c>
      <c r="CJ666" t="str">
        <f>TEXT(Table2[[#This Row],[Survey Date]],"DD-MMMM")</f>
        <v>10-September</v>
      </c>
      <c r="CK666" t="str">
        <f>"WK "&amp;WEEKNUM(Table2[[#This Row],[Survey Date]],1)</f>
        <v>WK 37</v>
      </c>
      <c r="CL666" t="str">
        <f>VLOOKUP(Table2[[#This Row],[ATTUID]],Roster!C:F,4,FALSE)</f>
        <v>Super 6</v>
      </c>
      <c r="CM666" t="str">
        <f>VLOOKUP(Table2[[#This Row],[ATTUID]],Roster!C:J,8,FALSE)</f>
        <v>agent 135</v>
      </c>
      <c r="CN666" t="str">
        <f>VLOOKUP(Table2[[#This Row],[ATTUID]],Roster!C:X,22,FALSE)</f>
        <v>Wave 31</v>
      </c>
      <c r="CO666">
        <f>IF(Table2[[#This Row],[Request Resolved]]="Yes",1,0)</f>
        <v>0</v>
      </c>
      <c r="CP666">
        <f>IF(Table2[[#This Row],[Request Resolved]]="No",1,0)</f>
        <v>1</v>
      </c>
    </row>
    <row r="667" spans="1:94" x14ac:dyDescent="0.25">
      <c r="A667" s="35">
        <v>833206</v>
      </c>
      <c r="B667" s="12" t="s">
        <v>1297</v>
      </c>
      <c r="C667" s="12" t="s">
        <v>1297</v>
      </c>
      <c r="D667" s="12" t="s">
        <v>1297</v>
      </c>
      <c r="E667" t="s">
        <v>1247</v>
      </c>
      <c r="F667" t="s">
        <v>1416</v>
      </c>
      <c r="G667" s="35">
        <v>13860</v>
      </c>
      <c r="H667" t="s">
        <v>219</v>
      </c>
      <c r="I667" s="35">
        <v>25374</v>
      </c>
      <c r="J667" t="s">
        <v>219</v>
      </c>
      <c r="K667" s="14">
        <v>45179.536111111098</v>
      </c>
      <c r="L667" s="14">
        <v>45178.784722222197</v>
      </c>
      <c r="M667" s="15" t="s">
        <v>220</v>
      </c>
      <c r="N667" s="15" t="s">
        <v>220</v>
      </c>
      <c r="O667" s="15" t="s">
        <v>220</v>
      </c>
      <c r="P667" s="15" t="s">
        <v>223</v>
      </c>
      <c r="Q667" s="15" t="s">
        <v>1107</v>
      </c>
      <c r="R667" s="15" t="s">
        <v>219</v>
      </c>
      <c r="S667" s="15" t="s">
        <v>223</v>
      </c>
      <c r="T667" s="15" t="s">
        <v>221</v>
      </c>
      <c r="U667" s="15" t="s">
        <v>219</v>
      </c>
      <c r="V667" t="s">
        <v>265</v>
      </c>
      <c r="W667" t="s">
        <v>225</v>
      </c>
      <c r="X667" t="s">
        <v>265</v>
      </c>
      <c r="Y667" t="s">
        <v>225</v>
      </c>
      <c r="Z667" t="s">
        <v>226</v>
      </c>
      <c r="AA667" t="s">
        <v>219</v>
      </c>
      <c r="AB667" t="s">
        <v>226</v>
      </c>
      <c r="AC667" t="s">
        <v>219</v>
      </c>
      <c r="AD667" s="12" t="s">
        <v>1297</v>
      </c>
      <c r="AE667" t="s">
        <v>227</v>
      </c>
      <c r="AF667" s="12" t="s">
        <v>1297</v>
      </c>
      <c r="AG667" t="s">
        <v>1703</v>
      </c>
      <c r="AH667" t="s">
        <v>228</v>
      </c>
      <c r="AI667" s="12" t="s">
        <v>1297</v>
      </c>
      <c r="AJ667" s="12" t="s">
        <v>1297</v>
      </c>
      <c r="AK667" s="12" t="s">
        <v>1297</v>
      </c>
      <c r="AL667" s="12" t="s">
        <v>1297</v>
      </c>
      <c r="AM667" s="12" t="s">
        <v>1297</v>
      </c>
      <c r="AN667" t="s">
        <v>219</v>
      </c>
      <c r="AO667" t="s">
        <v>219</v>
      </c>
      <c r="AP667" t="s">
        <v>229</v>
      </c>
      <c r="AQ667" t="s">
        <v>230</v>
      </c>
      <c r="AR667" t="s">
        <v>584</v>
      </c>
      <c r="AS667" t="s">
        <v>585</v>
      </c>
      <c r="AT667" t="s">
        <v>220</v>
      </c>
      <c r="AU667" t="s">
        <v>233</v>
      </c>
      <c r="AV667" t="s">
        <v>2347</v>
      </c>
      <c r="AW667" t="s">
        <v>2368</v>
      </c>
      <c r="AX667" t="s">
        <v>1703</v>
      </c>
      <c r="AY667" t="s">
        <v>219</v>
      </c>
      <c r="AZ667" t="s">
        <v>219</v>
      </c>
      <c r="BA667" t="s">
        <v>219</v>
      </c>
      <c r="BB667" t="s">
        <v>219</v>
      </c>
      <c r="BC667" t="s">
        <v>234</v>
      </c>
      <c r="BD667" s="12" t="s">
        <v>1297</v>
      </c>
      <c r="BE667" t="s">
        <v>267</v>
      </c>
      <c r="BF667" t="s">
        <v>1297</v>
      </c>
      <c r="BG667" t="s">
        <v>1297</v>
      </c>
      <c r="BH667" t="s">
        <v>275</v>
      </c>
      <c r="BI667" t="s">
        <v>276</v>
      </c>
      <c r="BJ667" t="s">
        <v>586</v>
      </c>
      <c r="BK667" t="s">
        <v>1297</v>
      </c>
      <c r="BL667" t="s">
        <v>229</v>
      </c>
      <c r="BM667" t="s">
        <v>219</v>
      </c>
      <c r="BN667" t="s">
        <v>278</v>
      </c>
      <c r="BO667" t="s">
        <v>219</v>
      </c>
      <c r="BP667" t="s">
        <v>219</v>
      </c>
      <c r="BQ667" t="s">
        <v>1297</v>
      </c>
      <c r="BR667" t="s">
        <v>296</v>
      </c>
      <c r="BS667" t="s">
        <v>1703</v>
      </c>
      <c r="BT667" t="s">
        <v>1703</v>
      </c>
      <c r="BU667" t="s">
        <v>219</v>
      </c>
      <c r="BV667" t="s">
        <v>241</v>
      </c>
      <c r="BW667" t="s">
        <v>220</v>
      </c>
      <c r="BX667" t="s">
        <v>219</v>
      </c>
      <c r="BY667">
        <v>790407384382</v>
      </c>
      <c r="BZ667" t="s">
        <v>242</v>
      </c>
      <c r="CA667" t="s">
        <v>1703</v>
      </c>
      <c r="CB667" s="14">
        <v>45180.248749687496</v>
      </c>
      <c r="CC667" t="s">
        <v>1703</v>
      </c>
      <c r="CD667" t="s">
        <v>1703</v>
      </c>
      <c r="CE667">
        <f>IFERROR(VLOOKUP(Table2[[#This Row],[Overall Rep Satisfaction]],$CS$2:$CV$21,2,FALSE),"")</f>
        <v>1</v>
      </c>
      <c r="CF667">
        <f>IFERROR(VLOOKUP(Table2[[#This Row],[Overall Rep Satisfaction]],$CS$2:$CV$21,3,FALSE),"")</f>
        <v>0</v>
      </c>
      <c r="CG667">
        <f>IFERROR(VLOOKUP(Table2[[#This Row],[Overall Rep Satisfaction]],$CS$2:$CV$21,4,FALSE),"")</f>
        <v>0</v>
      </c>
      <c r="CH667">
        <f>IFERROR(SUM(Table2[[#This Row],[Promoter]:[Detractor]],),"")</f>
        <v>1</v>
      </c>
      <c r="CI667" t="str">
        <f>TEXT(MONTH(Table2[[#This Row],[Survey Date]]),"##")&amp;" - "&amp;TEXT(Table2[[#This Row],[Survey Date]],"MMMM")</f>
        <v>9 - September</v>
      </c>
      <c r="CJ667" t="str">
        <f>TEXT(Table2[[#This Row],[Survey Date]],"DD-MMMM")</f>
        <v>10-September</v>
      </c>
      <c r="CK667" t="str">
        <f>"WK "&amp;WEEKNUM(Table2[[#This Row],[Survey Date]],1)</f>
        <v>WK 37</v>
      </c>
      <c r="CL667" t="str">
        <f>VLOOKUP(Table2[[#This Row],[ATTUID]],Roster!C:F,4,FALSE)</f>
        <v>Super 12</v>
      </c>
      <c r="CM667" t="str">
        <f>VLOOKUP(Table2[[#This Row],[ATTUID]],Roster!C:J,8,FALSE)</f>
        <v>agent 119</v>
      </c>
      <c r="CN667" t="str">
        <f>VLOOKUP(Table2[[#This Row],[ATTUID]],Roster!C:X,22,FALSE)</f>
        <v>Wave 30</v>
      </c>
      <c r="CO667">
        <f>IF(Table2[[#This Row],[Request Resolved]]="Yes",1,0)</f>
        <v>1</v>
      </c>
      <c r="CP667">
        <f>IF(Table2[[#This Row],[Request Resolved]]="No",1,0)</f>
        <v>0</v>
      </c>
    </row>
    <row r="668" spans="1:94" x14ac:dyDescent="0.25">
      <c r="A668" s="35">
        <v>850206</v>
      </c>
      <c r="B668" s="12" t="s">
        <v>1297</v>
      </c>
      <c r="C668" s="12" t="s">
        <v>1297</v>
      </c>
      <c r="D668" s="12" t="s">
        <v>1297</v>
      </c>
      <c r="E668" t="s">
        <v>1278</v>
      </c>
      <c r="F668" t="s">
        <v>1453</v>
      </c>
      <c r="G668" s="35">
        <v>440607</v>
      </c>
      <c r="H668" t="s">
        <v>219</v>
      </c>
      <c r="I668" s="35">
        <v>572319</v>
      </c>
      <c r="J668" t="s">
        <v>219</v>
      </c>
      <c r="K668" s="14">
        <v>45179.536805555603</v>
      </c>
      <c r="L668" s="14">
        <v>45178.765972222202</v>
      </c>
      <c r="M668" s="15" t="s">
        <v>220</v>
      </c>
      <c r="N668" s="15" t="s">
        <v>229</v>
      </c>
      <c r="O668" s="15" t="s">
        <v>220</v>
      </c>
      <c r="P668" s="15" t="s">
        <v>223</v>
      </c>
      <c r="Q668" s="15" t="s">
        <v>324</v>
      </c>
      <c r="R668" s="15" t="s">
        <v>219</v>
      </c>
      <c r="S668" s="15" t="s">
        <v>223</v>
      </c>
      <c r="T668" s="15" t="s">
        <v>1108</v>
      </c>
      <c r="U668" s="15" t="s">
        <v>219</v>
      </c>
      <c r="V668" t="s">
        <v>265</v>
      </c>
      <c r="W668" t="s">
        <v>225</v>
      </c>
      <c r="X668" t="s">
        <v>265</v>
      </c>
      <c r="Y668" t="s">
        <v>225</v>
      </c>
      <c r="Z668" t="s">
        <v>317</v>
      </c>
      <c r="AA668" t="s">
        <v>219</v>
      </c>
      <c r="AB668" t="s">
        <v>317</v>
      </c>
      <c r="AC668" t="s">
        <v>219</v>
      </c>
      <c r="AD668" s="12" t="s">
        <v>1297</v>
      </c>
      <c r="AE668" t="s">
        <v>227</v>
      </c>
      <c r="AF668" s="12" t="s">
        <v>1297</v>
      </c>
      <c r="AG668" t="s">
        <v>1703</v>
      </c>
      <c r="AH668" t="s">
        <v>228</v>
      </c>
      <c r="AI668" s="12" t="s">
        <v>1297</v>
      </c>
      <c r="AJ668" s="12" t="s">
        <v>1297</v>
      </c>
      <c r="AK668" s="12" t="s">
        <v>1297</v>
      </c>
      <c r="AL668" s="12" t="s">
        <v>1297</v>
      </c>
      <c r="AM668" s="12" t="s">
        <v>1297</v>
      </c>
      <c r="AN668" t="s">
        <v>219</v>
      </c>
      <c r="AO668" t="s">
        <v>219</v>
      </c>
      <c r="AP668" t="s">
        <v>229</v>
      </c>
      <c r="AQ668" t="s">
        <v>230</v>
      </c>
      <c r="AR668" t="s">
        <v>247</v>
      </c>
      <c r="AS668" t="s">
        <v>383</v>
      </c>
      <c r="AT668" t="s">
        <v>220</v>
      </c>
      <c r="AU668" t="s">
        <v>233</v>
      </c>
      <c r="AV668" t="s">
        <v>2348</v>
      </c>
      <c r="AW668" t="s">
        <v>219</v>
      </c>
      <c r="AX668" t="s">
        <v>1703</v>
      </c>
      <c r="AY668" t="s">
        <v>219</v>
      </c>
      <c r="AZ668" t="s">
        <v>219</v>
      </c>
      <c r="BA668" t="s">
        <v>219</v>
      </c>
      <c r="BB668" t="s">
        <v>219</v>
      </c>
      <c r="BC668" t="s">
        <v>234</v>
      </c>
      <c r="BD668" s="12" t="s">
        <v>1297</v>
      </c>
      <c r="BE668" t="s">
        <v>259</v>
      </c>
      <c r="BF668" t="s">
        <v>1297</v>
      </c>
      <c r="BG668" t="s">
        <v>1297</v>
      </c>
      <c r="BH668" t="s">
        <v>236</v>
      </c>
      <c r="BI668" t="s">
        <v>760</v>
      </c>
      <c r="BJ668" t="s">
        <v>384</v>
      </c>
      <c r="BK668" t="s">
        <v>1297</v>
      </c>
      <c r="BL668" t="s">
        <v>229</v>
      </c>
      <c r="BM668" t="s">
        <v>219</v>
      </c>
      <c r="BN668" t="s">
        <v>441</v>
      </c>
      <c r="BO668" t="s">
        <v>219</v>
      </c>
      <c r="BP668" t="s">
        <v>219</v>
      </c>
      <c r="BQ668" t="s">
        <v>1297</v>
      </c>
      <c r="BR668" t="s">
        <v>240</v>
      </c>
      <c r="BS668" t="s">
        <v>1703</v>
      </c>
      <c r="BT668" t="s">
        <v>1703</v>
      </c>
      <c r="BU668" t="s">
        <v>219</v>
      </c>
      <c r="BV668" t="s">
        <v>241</v>
      </c>
      <c r="BW668" t="s">
        <v>220</v>
      </c>
      <c r="BX668" t="s">
        <v>219</v>
      </c>
      <c r="BY668">
        <v>801103063379</v>
      </c>
      <c r="BZ668" t="s">
        <v>242</v>
      </c>
      <c r="CA668" t="s">
        <v>1703</v>
      </c>
      <c r="CB668" s="14">
        <v>45180.248749687496</v>
      </c>
      <c r="CC668" t="s">
        <v>1703</v>
      </c>
      <c r="CD668" t="s">
        <v>1703</v>
      </c>
      <c r="CE668">
        <f>IFERROR(VLOOKUP(Table2[[#This Row],[Overall Rep Satisfaction]],$CS$2:$CV$21,2,FALSE),"")</f>
        <v>1</v>
      </c>
      <c r="CF668">
        <f>IFERROR(VLOOKUP(Table2[[#This Row],[Overall Rep Satisfaction]],$CS$2:$CV$21,3,FALSE),"")</f>
        <v>0</v>
      </c>
      <c r="CG668">
        <f>IFERROR(VLOOKUP(Table2[[#This Row],[Overall Rep Satisfaction]],$CS$2:$CV$21,4,FALSE),"")</f>
        <v>0</v>
      </c>
      <c r="CH668">
        <f>IFERROR(SUM(Table2[[#This Row],[Promoter]:[Detractor]],),"")</f>
        <v>1</v>
      </c>
      <c r="CI668" t="str">
        <f>TEXT(MONTH(Table2[[#This Row],[Survey Date]]),"##")&amp;" - "&amp;TEXT(Table2[[#This Row],[Survey Date]],"MMMM")</f>
        <v>9 - September</v>
      </c>
      <c r="CJ668" t="str">
        <f>TEXT(Table2[[#This Row],[Survey Date]],"DD-MMMM")</f>
        <v>10-September</v>
      </c>
      <c r="CK668" t="str">
        <f>"WK "&amp;WEEKNUM(Table2[[#This Row],[Survey Date]],1)</f>
        <v>WK 37</v>
      </c>
      <c r="CL668" t="str">
        <f>VLOOKUP(Table2[[#This Row],[ATTUID]],Roster!C:F,4,FALSE)</f>
        <v>Super 5</v>
      </c>
      <c r="CM668" t="str">
        <f>VLOOKUP(Table2[[#This Row],[ATTUID]],Roster!C:J,8,FALSE)</f>
        <v>agent 156</v>
      </c>
      <c r="CN668" t="str">
        <f>VLOOKUP(Table2[[#This Row],[ATTUID]],Roster!C:X,22,FALSE)</f>
        <v>Wave 6</v>
      </c>
      <c r="CO668">
        <f>IF(Table2[[#This Row],[Request Resolved]]="Yes",1,0)</f>
        <v>0</v>
      </c>
      <c r="CP668">
        <f>IF(Table2[[#This Row],[Request Resolved]]="No",1,0)</f>
        <v>1</v>
      </c>
    </row>
    <row r="669" spans="1:94" x14ac:dyDescent="0.25">
      <c r="A669" s="35">
        <v>853206</v>
      </c>
      <c r="B669" s="12" t="s">
        <v>1297</v>
      </c>
      <c r="C669" s="12" t="s">
        <v>1297</v>
      </c>
      <c r="D669" s="12" t="s">
        <v>1297</v>
      </c>
      <c r="E669" t="s">
        <v>1272</v>
      </c>
      <c r="F669" t="s">
        <v>1446</v>
      </c>
      <c r="G669" s="35">
        <v>868470</v>
      </c>
      <c r="H669" t="s">
        <v>219</v>
      </c>
      <c r="I669" s="35">
        <v>652534</v>
      </c>
      <c r="J669" t="s">
        <v>219</v>
      </c>
      <c r="K669" s="14">
        <v>45179.5402777778</v>
      </c>
      <c r="L669" s="14">
        <v>45178.444444444402</v>
      </c>
      <c r="M669" s="15" t="s">
        <v>220</v>
      </c>
      <c r="N669" s="15" t="s">
        <v>220</v>
      </c>
      <c r="O669" s="15" t="s">
        <v>220</v>
      </c>
      <c r="P669" s="15" t="s">
        <v>1109</v>
      </c>
      <c r="Q669" s="15" t="s">
        <v>1110</v>
      </c>
      <c r="R669" s="15" t="s">
        <v>219</v>
      </c>
      <c r="S669" s="15" t="s">
        <v>223</v>
      </c>
      <c r="T669" s="15" t="s">
        <v>221</v>
      </c>
      <c r="U669" s="15" t="s">
        <v>219</v>
      </c>
      <c r="V669" t="s">
        <v>265</v>
      </c>
      <c r="W669" t="s">
        <v>225</v>
      </c>
      <c r="X669" t="s">
        <v>265</v>
      </c>
      <c r="Y669" t="s">
        <v>225</v>
      </c>
      <c r="Z669" t="s">
        <v>226</v>
      </c>
      <c r="AA669" t="s">
        <v>219</v>
      </c>
      <c r="AB669" t="s">
        <v>226</v>
      </c>
      <c r="AC669" t="s">
        <v>219</v>
      </c>
      <c r="AD669" s="12" t="s">
        <v>1297</v>
      </c>
      <c r="AE669" t="s">
        <v>227</v>
      </c>
      <c r="AF669" s="12" t="s">
        <v>1297</v>
      </c>
      <c r="AG669" t="s">
        <v>1703</v>
      </c>
      <c r="AH669" t="s">
        <v>228</v>
      </c>
      <c r="AI669" s="12" t="s">
        <v>1297</v>
      </c>
      <c r="AJ669" s="12" t="s">
        <v>1297</v>
      </c>
      <c r="AK669" s="12" t="s">
        <v>1297</v>
      </c>
      <c r="AL669" s="12" t="s">
        <v>1297</v>
      </c>
      <c r="AM669" s="12" t="s">
        <v>1297</v>
      </c>
      <c r="AN669" t="s">
        <v>219</v>
      </c>
      <c r="AO669" t="s">
        <v>219</v>
      </c>
      <c r="AP669" t="s">
        <v>229</v>
      </c>
      <c r="AQ669" t="s">
        <v>230</v>
      </c>
      <c r="AR669" t="s">
        <v>273</v>
      </c>
      <c r="AS669" t="s">
        <v>311</v>
      </c>
      <c r="AT669" t="s">
        <v>220</v>
      </c>
      <c r="AU669" t="s">
        <v>233</v>
      </c>
      <c r="AV669" t="s">
        <v>2349</v>
      </c>
      <c r="AW669" t="s">
        <v>2368</v>
      </c>
      <c r="AX669" t="s">
        <v>1703</v>
      </c>
      <c r="AY669" t="s">
        <v>219</v>
      </c>
      <c r="AZ669" t="s">
        <v>219</v>
      </c>
      <c r="BA669" t="s">
        <v>219</v>
      </c>
      <c r="BB669" t="s">
        <v>219</v>
      </c>
      <c r="BC669" t="s">
        <v>234</v>
      </c>
      <c r="BD669" s="12" t="s">
        <v>1297</v>
      </c>
      <c r="BE669" t="s">
        <v>304</v>
      </c>
      <c r="BF669" t="s">
        <v>1297</v>
      </c>
      <c r="BG669" t="s">
        <v>1297</v>
      </c>
      <c r="BH669" t="s">
        <v>236</v>
      </c>
      <c r="BI669" t="s">
        <v>250</v>
      </c>
      <c r="BJ669" t="s">
        <v>277</v>
      </c>
      <c r="BK669" t="s">
        <v>1297</v>
      </c>
      <c r="BL669" t="s">
        <v>229</v>
      </c>
      <c r="BM669" t="s">
        <v>219</v>
      </c>
      <c r="BN669" t="s">
        <v>252</v>
      </c>
      <c r="BO669" t="s">
        <v>219</v>
      </c>
      <c r="BP669" t="s">
        <v>219</v>
      </c>
      <c r="BQ669" t="s">
        <v>1297</v>
      </c>
      <c r="BR669" t="s">
        <v>253</v>
      </c>
      <c r="BS669" t="s">
        <v>1703</v>
      </c>
      <c r="BT669" t="s">
        <v>1703</v>
      </c>
      <c r="BU669" t="s">
        <v>219</v>
      </c>
      <c r="BV669" t="s">
        <v>241</v>
      </c>
      <c r="BW669" t="s">
        <v>220</v>
      </c>
      <c r="BX669" t="s">
        <v>219</v>
      </c>
      <c r="BY669">
        <v>800259391805</v>
      </c>
      <c r="BZ669" t="s">
        <v>242</v>
      </c>
      <c r="CA669" t="s">
        <v>1703</v>
      </c>
      <c r="CB669" s="14">
        <v>45180.248749687496</v>
      </c>
      <c r="CC669" t="s">
        <v>1703</v>
      </c>
      <c r="CD669" t="s">
        <v>1703</v>
      </c>
      <c r="CE669">
        <f>IFERROR(VLOOKUP(Table2[[#This Row],[Overall Rep Satisfaction]],$CS$2:$CV$21,2,FALSE),"")</f>
        <v>1</v>
      </c>
      <c r="CF669">
        <f>IFERROR(VLOOKUP(Table2[[#This Row],[Overall Rep Satisfaction]],$CS$2:$CV$21,3,FALSE),"")</f>
        <v>0</v>
      </c>
      <c r="CG669">
        <f>IFERROR(VLOOKUP(Table2[[#This Row],[Overall Rep Satisfaction]],$CS$2:$CV$21,4,FALSE),"")</f>
        <v>0</v>
      </c>
      <c r="CH669">
        <f>IFERROR(SUM(Table2[[#This Row],[Promoter]:[Detractor]],),"")</f>
        <v>1</v>
      </c>
      <c r="CI669" t="str">
        <f>TEXT(MONTH(Table2[[#This Row],[Survey Date]]),"##")&amp;" - "&amp;TEXT(Table2[[#This Row],[Survey Date]],"MMMM")</f>
        <v>9 - September</v>
      </c>
      <c r="CJ669" t="str">
        <f>TEXT(Table2[[#This Row],[Survey Date]],"DD-MMMM")</f>
        <v>10-September</v>
      </c>
      <c r="CK669" t="str">
        <f>"WK "&amp;WEEKNUM(Table2[[#This Row],[Survey Date]],1)</f>
        <v>WK 37</v>
      </c>
      <c r="CL669" t="str">
        <f>VLOOKUP(Table2[[#This Row],[ATTUID]],Roster!C:F,4,FALSE)</f>
        <v>Super 4</v>
      </c>
      <c r="CM669" t="str">
        <f>VLOOKUP(Table2[[#This Row],[ATTUID]],Roster!C:J,8,FALSE)</f>
        <v>agent 149</v>
      </c>
      <c r="CN669" t="str">
        <f>VLOOKUP(Table2[[#This Row],[ATTUID]],Roster!C:X,22,FALSE)</f>
        <v>Wave 31</v>
      </c>
      <c r="CO669">
        <f>IF(Table2[[#This Row],[Request Resolved]]="Yes",1,0)</f>
        <v>1</v>
      </c>
      <c r="CP669">
        <f>IF(Table2[[#This Row],[Request Resolved]]="No",1,0)</f>
        <v>0</v>
      </c>
    </row>
    <row r="670" spans="1:94" x14ac:dyDescent="0.25">
      <c r="A670" s="35">
        <v>847206</v>
      </c>
      <c r="B670" s="12" t="s">
        <v>1297</v>
      </c>
      <c r="C670" s="12" t="s">
        <v>1297</v>
      </c>
      <c r="D670" s="12" t="s">
        <v>1297</v>
      </c>
      <c r="E670" t="s">
        <v>1238</v>
      </c>
      <c r="F670" t="s">
        <v>1407</v>
      </c>
      <c r="G670" s="35">
        <v>236270</v>
      </c>
      <c r="H670" t="s">
        <v>219</v>
      </c>
      <c r="I670" s="35">
        <v>382545</v>
      </c>
      <c r="J670" t="s">
        <v>219</v>
      </c>
      <c r="K670" s="14">
        <v>45179.540972222203</v>
      </c>
      <c r="L670" s="14">
        <v>45178.800694444399</v>
      </c>
      <c r="M670" s="15" t="s">
        <v>220</v>
      </c>
      <c r="N670" s="15" t="s">
        <v>220</v>
      </c>
      <c r="O670" s="15" t="s">
        <v>220</v>
      </c>
      <c r="P670" s="15" t="s">
        <v>223</v>
      </c>
      <c r="Q670" s="15" t="s">
        <v>1111</v>
      </c>
      <c r="R670" s="15" t="s">
        <v>219</v>
      </c>
      <c r="S670" s="15" t="s">
        <v>223</v>
      </c>
      <c r="T670" s="15" t="s">
        <v>221</v>
      </c>
      <c r="U670" s="15" t="s">
        <v>219</v>
      </c>
      <c r="V670" t="s">
        <v>265</v>
      </c>
      <c r="W670" t="s">
        <v>225</v>
      </c>
      <c r="X670" t="s">
        <v>265</v>
      </c>
      <c r="Y670" t="s">
        <v>225</v>
      </c>
      <c r="Z670" t="s">
        <v>226</v>
      </c>
      <c r="AA670" t="s">
        <v>219</v>
      </c>
      <c r="AB670" t="s">
        <v>226</v>
      </c>
      <c r="AC670" t="s">
        <v>219</v>
      </c>
      <c r="AD670" s="12" t="s">
        <v>1297</v>
      </c>
      <c r="AE670" t="s">
        <v>227</v>
      </c>
      <c r="AF670" s="12" t="s">
        <v>1297</v>
      </c>
      <c r="AG670" t="s">
        <v>1703</v>
      </c>
      <c r="AH670" t="s">
        <v>228</v>
      </c>
      <c r="AI670" s="12" t="s">
        <v>1297</v>
      </c>
      <c r="AJ670" s="12" t="s">
        <v>1297</v>
      </c>
      <c r="AK670" s="12" t="s">
        <v>1297</v>
      </c>
      <c r="AL670" s="12" t="s">
        <v>1297</v>
      </c>
      <c r="AM670" s="12" t="s">
        <v>1297</v>
      </c>
      <c r="AN670" t="s">
        <v>219</v>
      </c>
      <c r="AO670" t="s">
        <v>219</v>
      </c>
      <c r="AP670" t="s">
        <v>229</v>
      </c>
      <c r="AQ670" t="s">
        <v>230</v>
      </c>
      <c r="AR670" t="s">
        <v>273</v>
      </c>
      <c r="AS670" t="s">
        <v>327</v>
      </c>
      <c r="AT670" t="s">
        <v>220</v>
      </c>
      <c r="AU670" t="s">
        <v>233</v>
      </c>
      <c r="AV670" t="s">
        <v>2350</v>
      </c>
      <c r="AW670" t="s">
        <v>219</v>
      </c>
      <c r="AX670" t="s">
        <v>1703</v>
      </c>
      <c r="AY670" t="s">
        <v>219</v>
      </c>
      <c r="AZ670" t="s">
        <v>219</v>
      </c>
      <c r="BA670" t="s">
        <v>219</v>
      </c>
      <c r="BB670" t="s">
        <v>219</v>
      </c>
      <c r="BC670" t="s">
        <v>234</v>
      </c>
      <c r="BD670" s="12" t="s">
        <v>1297</v>
      </c>
      <c r="BE670" t="s">
        <v>267</v>
      </c>
      <c r="BF670" t="s">
        <v>1297</v>
      </c>
      <c r="BG670" t="s">
        <v>1297</v>
      </c>
      <c r="BH670" t="s">
        <v>236</v>
      </c>
      <c r="BI670" t="s">
        <v>634</v>
      </c>
      <c r="BJ670" t="s">
        <v>329</v>
      </c>
      <c r="BK670" t="s">
        <v>1297</v>
      </c>
      <c r="BL670" t="s">
        <v>229</v>
      </c>
      <c r="BM670" t="s">
        <v>219</v>
      </c>
      <c r="BN670" t="s">
        <v>252</v>
      </c>
      <c r="BO670" t="s">
        <v>219</v>
      </c>
      <c r="BP670" t="s">
        <v>219</v>
      </c>
      <c r="BQ670" t="s">
        <v>1297</v>
      </c>
      <c r="BR670" t="s">
        <v>296</v>
      </c>
      <c r="BS670" t="s">
        <v>1703</v>
      </c>
      <c r="BT670" t="s">
        <v>1703</v>
      </c>
      <c r="BU670" t="s">
        <v>219</v>
      </c>
      <c r="BV670" t="s">
        <v>241</v>
      </c>
      <c r="BW670" t="s">
        <v>220</v>
      </c>
      <c r="BX670" t="s">
        <v>219</v>
      </c>
      <c r="BY670">
        <v>800119522775</v>
      </c>
      <c r="BZ670" t="s">
        <v>242</v>
      </c>
      <c r="CA670" t="s">
        <v>1703</v>
      </c>
      <c r="CB670" s="14">
        <v>45180.248749687496</v>
      </c>
      <c r="CC670" t="s">
        <v>1703</v>
      </c>
      <c r="CD670" t="s">
        <v>1703</v>
      </c>
      <c r="CE670">
        <f>IFERROR(VLOOKUP(Table2[[#This Row],[Overall Rep Satisfaction]],$CS$2:$CV$21,2,FALSE),"")</f>
        <v>1</v>
      </c>
      <c r="CF670">
        <f>IFERROR(VLOOKUP(Table2[[#This Row],[Overall Rep Satisfaction]],$CS$2:$CV$21,3,FALSE),"")</f>
        <v>0</v>
      </c>
      <c r="CG670">
        <f>IFERROR(VLOOKUP(Table2[[#This Row],[Overall Rep Satisfaction]],$CS$2:$CV$21,4,FALSE),"")</f>
        <v>0</v>
      </c>
      <c r="CH670">
        <f>IFERROR(SUM(Table2[[#This Row],[Promoter]:[Detractor]],),"")</f>
        <v>1</v>
      </c>
      <c r="CI670" t="str">
        <f>TEXT(MONTH(Table2[[#This Row],[Survey Date]]),"##")&amp;" - "&amp;TEXT(Table2[[#This Row],[Survey Date]],"MMMM")</f>
        <v>9 - September</v>
      </c>
      <c r="CJ670" t="str">
        <f>TEXT(Table2[[#This Row],[Survey Date]],"DD-MMMM")</f>
        <v>10-September</v>
      </c>
      <c r="CK670" t="str">
        <f>"WK "&amp;WEEKNUM(Table2[[#This Row],[Survey Date]],1)</f>
        <v>WK 37</v>
      </c>
      <c r="CL670" t="str">
        <f>VLOOKUP(Table2[[#This Row],[ATTUID]],Roster!C:F,4,FALSE)</f>
        <v>Super 12</v>
      </c>
      <c r="CM670" t="str">
        <f>VLOOKUP(Table2[[#This Row],[ATTUID]],Roster!C:J,8,FALSE)</f>
        <v>agent 110</v>
      </c>
      <c r="CN670" t="str">
        <f>VLOOKUP(Table2[[#This Row],[ATTUID]],Roster!C:X,22,FALSE)</f>
        <v>Wave 30</v>
      </c>
      <c r="CO670">
        <f>IF(Table2[[#This Row],[Request Resolved]]="Yes",1,0)</f>
        <v>1</v>
      </c>
      <c r="CP670">
        <f>IF(Table2[[#This Row],[Request Resolved]]="No",1,0)</f>
        <v>0</v>
      </c>
    </row>
    <row r="671" spans="1:94" x14ac:dyDescent="0.25">
      <c r="A671" s="35">
        <v>841206</v>
      </c>
      <c r="B671" s="12" t="s">
        <v>1297</v>
      </c>
      <c r="C671" s="12" t="s">
        <v>1297</v>
      </c>
      <c r="D671" s="12" t="s">
        <v>1297</v>
      </c>
      <c r="E671" t="s">
        <v>1211</v>
      </c>
      <c r="F671" t="s">
        <v>1377</v>
      </c>
      <c r="G671" s="35">
        <v>950251</v>
      </c>
      <c r="H671" t="s">
        <v>219</v>
      </c>
      <c r="I671" s="35">
        <v>201578</v>
      </c>
      <c r="J671" t="s">
        <v>219</v>
      </c>
      <c r="K671" s="14">
        <v>45179.541666666701</v>
      </c>
      <c r="L671" s="14">
        <v>45178.472222222197</v>
      </c>
      <c r="M671" s="15" t="s">
        <v>220</v>
      </c>
      <c r="N671" s="15" t="s">
        <v>220</v>
      </c>
      <c r="O671" s="15" t="s">
        <v>220</v>
      </c>
      <c r="P671" s="15" t="s">
        <v>223</v>
      </c>
      <c r="Q671" s="15" t="s">
        <v>1112</v>
      </c>
      <c r="R671" s="15" t="s">
        <v>219</v>
      </c>
      <c r="S671" s="15" t="s">
        <v>223</v>
      </c>
      <c r="T671" s="15" t="s">
        <v>221</v>
      </c>
      <c r="U671" s="15" t="s">
        <v>219</v>
      </c>
      <c r="V671" t="s">
        <v>265</v>
      </c>
      <c r="W671" t="s">
        <v>225</v>
      </c>
      <c r="X671" t="s">
        <v>265</v>
      </c>
      <c r="Y671" t="s">
        <v>225</v>
      </c>
      <c r="Z671" t="s">
        <v>226</v>
      </c>
      <c r="AA671" t="s">
        <v>219</v>
      </c>
      <c r="AB671" t="s">
        <v>226</v>
      </c>
      <c r="AC671" t="s">
        <v>219</v>
      </c>
      <c r="AD671" s="12" t="s">
        <v>1297</v>
      </c>
      <c r="AE671" t="s">
        <v>227</v>
      </c>
      <c r="AF671" s="12" t="s">
        <v>1297</v>
      </c>
      <c r="AG671" t="s">
        <v>1703</v>
      </c>
      <c r="AH671" t="s">
        <v>228</v>
      </c>
      <c r="AI671" s="12" t="s">
        <v>1297</v>
      </c>
      <c r="AJ671" s="12" t="s">
        <v>1297</v>
      </c>
      <c r="AK671" s="12" t="s">
        <v>1297</v>
      </c>
      <c r="AL671" s="12" t="s">
        <v>1297</v>
      </c>
      <c r="AM671" s="12" t="s">
        <v>1297</v>
      </c>
      <c r="AN671" t="s">
        <v>219</v>
      </c>
      <c r="AO671" t="s">
        <v>219</v>
      </c>
      <c r="AP671" t="s">
        <v>229</v>
      </c>
      <c r="AQ671" t="s">
        <v>230</v>
      </c>
      <c r="AR671" t="s">
        <v>273</v>
      </c>
      <c r="AS671" t="s">
        <v>370</v>
      </c>
      <c r="AT671" t="s">
        <v>229</v>
      </c>
      <c r="AU671" t="s">
        <v>233</v>
      </c>
      <c r="AV671" t="s">
        <v>2351</v>
      </c>
      <c r="AW671" t="s">
        <v>219</v>
      </c>
      <c r="AX671" t="s">
        <v>1703</v>
      </c>
      <c r="AY671" t="s">
        <v>219</v>
      </c>
      <c r="AZ671" t="s">
        <v>219</v>
      </c>
      <c r="BA671" t="s">
        <v>219</v>
      </c>
      <c r="BB671" t="s">
        <v>219</v>
      </c>
      <c r="BC671" t="s">
        <v>234</v>
      </c>
      <c r="BD671" s="12" t="s">
        <v>1297</v>
      </c>
      <c r="BE671" t="s">
        <v>235</v>
      </c>
      <c r="BF671" t="s">
        <v>1297</v>
      </c>
      <c r="BG671" t="s">
        <v>1297</v>
      </c>
      <c r="BH671" t="s">
        <v>236</v>
      </c>
      <c r="BI671" t="s">
        <v>372</v>
      </c>
      <c r="BJ671" t="s">
        <v>353</v>
      </c>
      <c r="BK671" t="s">
        <v>1297</v>
      </c>
      <c r="BL671" t="s">
        <v>229</v>
      </c>
      <c r="BM671" t="s">
        <v>219</v>
      </c>
      <c r="BN671" t="s">
        <v>590</v>
      </c>
      <c r="BO671" t="s">
        <v>219</v>
      </c>
      <c r="BP671" t="s">
        <v>219</v>
      </c>
      <c r="BQ671" t="s">
        <v>1297</v>
      </c>
      <c r="BR671" t="s">
        <v>279</v>
      </c>
      <c r="BS671" t="s">
        <v>1703</v>
      </c>
      <c r="BT671" t="s">
        <v>1703</v>
      </c>
      <c r="BU671" t="s">
        <v>219</v>
      </c>
      <c r="BV671" t="s">
        <v>241</v>
      </c>
      <c r="BW671" t="s">
        <v>220</v>
      </c>
      <c r="BX671" t="s">
        <v>219</v>
      </c>
      <c r="BY671" t="s">
        <v>219</v>
      </c>
      <c r="BZ671" t="s">
        <v>242</v>
      </c>
      <c r="CA671" t="s">
        <v>1703</v>
      </c>
      <c r="CB671" s="14">
        <v>45180.248749687496</v>
      </c>
      <c r="CC671" t="s">
        <v>1703</v>
      </c>
      <c r="CD671" t="s">
        <v>1703</v>
      </c>
      <c r="CE671">
        <f>IFERROR(VLOOKUP(Table2[[#This Row],[Overall Rep Satisfaction]],$CS$2:$CV$21,2,FALSE),"")</f>
        <v>1</v>
      </c>
      <c r="CF671">
        <f>IFERROR(VLOOKUP(Table2[[#This Row],[Overall Rep Satisfaction]],$CS$2:$CV$21,3,FALSE),"")</f>
        <v>0</v>
      </c>
      <c r="CG671">
        <f>IFERROR(VLOOKUP(Table2[[#This Row],[Overall Rep Satisfaction]],$CS$2:$CV$21,4,FALSE),"")</f>
        <v>0</v>
      </c>
      <c r="CH671">
        <f>IFERROR(SUM(Table2[[#This Row],[Promoter]:[Detractor]],),"")</f>
        <v>1</v>
      </c>
      <c r="CI671" t="str">
        <f>TEXT(MONTH(Table2[[#This Row],[Survey Date]]),"##")&amp;" - "&amp;TEXT(Table2[[#This Row],[Survey Date]],"MMMM")</f>
        <v>9 - September</v>
      </c>
      <c r="CJ671" t="str">
        <f>TEXT(Table2[[#This Row],[Survey Date]],"DD-MMMM")</f>
        <v>10-September</v>
      </c>
      <c r="CK671" t="str">
        <f>"WK "&amp;WEEKNUM(Table2[[#This Row],[Survey Date]],1)</f>
        <v>WK 37</v>
      </c>
      <c r="CL671" t="str">
        <f>VLOOKUP(Table2[[#This Row],[ATTUID]],Roster!C:F,4,FALSE)</f>
        <v>Super 9</v>
      </c>
      <c r="CM671" t="str">
        <f>VLOOKUP(Table2[[#This Row],[ATTUID]],Roster!C:J,8,FALSE)</f>
        <v>agent 80</v>
      </c>
      <c r="CN671" t="str">
        <f>VLOOKUP(Table2[[#This Row],[ATTUID]],Roster!C:X,22,FALSE)</f>
        <v>Wave 27</v>
      </c>
      <c r="CO671">
        <f>IF(Table2[[#This Row],[Request Resolved]]="Yes",1,0)</f>
        <v>1</v>
      </c>
      <c r="CP671">
        <f>IF(Table2[[#This Row],[Request Resolved]]="No",1,0)</f>
        <v>0</v>
      </c>
    </row>
    <row r="672" spans="1:94" x14ac:dyDescent="0.25">
      <c r="A672" s="35">
        <v>834206</v>
      </c>
      <c r="B672" s="12" t="s">
        <v>1297</v>
      </c>
      <c r="C672" s="12" t="s">
        <v>1297</v>
      </c>
      <c r="D672" s="12" t="s">
        <v>1297</v>
      </c>
      <c r="E672" t="s">
        <v>1271</v>
      </c>
      <c r="F672" t="s">
        <v>1445</v>
      </c>
      <c r="G672" s="35">
        <v>550920</v>
      </c>
      <c r="H672" t="s">
        <v>219</v>
      </c>
      <c r="I672" s="35">
        <v>547188</v>
      </c>
      <c r="J672" t="s">
        <v>219</v>
      </c>
      <c r="K672" s="14">
        <v>45179.554166666698</v>
      </c>
      <c r="L672" s="14">
        <v>45178.525694444397</v>
      </c>
      <c r="M672" s="15" t="s">
        <v>220</v>
      </c>
      <c r="N672" s="15" t="s">
        <v>220</v>
      </c>
      <c r="O672" s="15" t="s">
        <v>220</v>
      </c>
      <c r="P672" s="15" t="s">
        <v>223</v>
      </c>
      <c r="Q672" s="15" t="s">
        <v>1113</v>
      </c>
      <c r="R672" s="15" t="s">
        <v>219</v>
      </c>
      <c r="S672" s="15" t="s">
        <v>223</v>
      </c>
      <c r="T672" s="15" t="s">
        <v>221</v>
      </c>
      <c r="U672" s="15" t="s">
        <v>219</v>
      </c>
      <c r="V672" t="s">
        <v>265</v>
      </c>
      <c r="W672" t="s">
        <v>225</v>
      </c>
      <c r="X672" t="s">
        <v>265</v>
      </c>
      <c r="Y672" t="s">
        <v>225</v>
      </c>
      <c r="Z672" t="s">
        <v>226</v>
      </c>
      <c r="AA672" t="s">
        <v>219</v>
      </c>
      <c r="AB672" t="s">
        <v>226</v>
      </c>
      <c r="AC672" t="s">
        <v>219</v>
      </c>
      <c r="AD672" s="12" t="s">
        <v>1297</v>
      </c>
      <c r="AE672" t="s">
        <v>227</v>
      </c>
      <c r="AF672" s="12" t="s">
        <v>1297</v>
      </c>
      <c r="AG672" t="s">
        <v>1703</v>
      </c>
      <c r="AH672" t="s">
        <v>228</v>
      </c>
      <c r="AI672" s="12" t="s">
        <v>1297</v>
      </c>
      <c r="AJ672" s="12" t="s">
        <v>1297</v>
      </c>
      <c r="AK672" s="12" t="s">
        <v>1297</v>
      </c>
      <c r="AL672" s="12" t="s">
        <v>1297</v>
      </c>
      <c r="AM672" s="12" t="s">
        <v>1297</v>
      </c>
      <c r="AN672" t="s">
        <v>219</v>
      </c>
      <c r="AO672" t="s">
        <v>219</v>
      </c>
      <c r="AP672" t="s">
        <v>229</v>
      </c>
      <c r="AQ672" t="s">
        <v>230</v>
      </c>
      <c r="AR672" t="s">
        <v>281</v>
      </c>
      <c r="AS672" t="s">
        <v>538</v>
      </c>
      <c r="AT672" t="s">
        <v>229</v>
      </c>
      <c r="AU672" t="s">
        <v>233</v>
      </c>
      <c r="AV672" t="s">
        <v>2352</v>
      </c>
      <c r="AW672" t="s">
        <v>2367</v>
      </c>
      <c r="AX672" t="s">
        <v>1703</v>
      </c>
      <c r="AY672" t="s">
        <v>219</v>
      </c>
      <c r="AZ672" t="s">
        <v>219</v>
      </c>
      <c r="BA672" t="s">
        <v>219</v>
      </c>
      <c r="BB672" t="s">
        <v>219</v>
      </c>
      <c r="BC672" t="s">
        <v>234</v>
      </c>
      <c r="BD672" s="12" t="s">
        <v>1297</v>
      </c>
      <c r="BE672" t="s">
        <v>304</v>
      </c>
      <c r="BF672" t="s">
        <v>1297</v>
      </c>
      <c r="BG672" t="s">
        <v>1297</v>
      </c>
      <c r="BH672" t="s">
        <v>305</v>
      </c>
      <c r="BI672" t="s">
        <v>357</v>
      </c>
      <c r="BJ672" t="s">
        <v>302</v>
      </c>
      <c r="BK672" t="s">
        <v>1297</v>
      </c>
      <c r="BL672" t="s">
        <v>220</v>
      </c>
      <c r="BM672" t="s">
        <v>219</v>
      </c>
      <c r="BN672" t="s">
        <v>360</v>
      </c>
      <c r="BO672" t="s">
        <v>219</v>
      </c>
      <c r="BP672" t="s">
        <v>219</v>
      </c>
      <c r="BQ672" t="s">
        <v>1297</v>
      </c>
      <c r="BR672" t="s">
        <v>253</v>
      </c>
      <c r="BS672" t="s">
        <v>1703</v>
      </c>
      <c r="BT672" t="s">
        <v>1703</v>
      </c>
      <c r="BU672" t="s">
        <v>219</v>
      </c>
      <c r="BV672" t="s">
        <v>241</v>
      </c>
      <c r="BW672" t="s">
        <v>220</v>
      </c>
      <c r="BX672" t="s">
        <v>219</v>
      </c>
      <c r="BY672">
        <v>790494517332</v>
      </c>
      <c r="BZ672" t="s">
        <v>242</v>
      </c>
      <c r="CA672" t="s">
        <v>1703</v>
      </c>
      <c r="CB672" s="14">
        <v>45180.248749687496</v>
      </c>
      <c r="CC672" t="s">
        <v>1703</v>
      </c>
      <c r="CD672" t="s">
        <v>1703</v>
      </c>
      <c r="CE672">
        <f>IFERROR(VLOOKUP(Table2[[#This Row],[Overall Rep Satisfaction]],$CS$2:$CV$21,2,FALSE),"")</f>
        <v>1</v>
      </c>
      <c r="CF672">
        <f>IFERROR(VLOOKUP(Table2[[#This Row],[Overall Rep Satisfaction]],$CS$2:$CV$21,3,FALSE),"")</f>
        <v>0</v>
      </c>
      <c r="CG672">
        <f>IFERROR(VLOOKUP(Table2[[#This Row],[Overall Rep Satisfaction]],$CS$2:$CV$21,4,FALSE),"")</f>
        <v>0</v>
      </c>
      <c r="CH672">
        <f>IFERROR(SUM(Table2[[#This Row],[Promoter]:[Detractor]],),"")</f>
        <v>1</v>
      </c>
      <c r="CI672" t="str">
        <f>TEXT(MONTH(Table2[[#This Row],[Survey Date]]),"##")&amp;" - "&amp;TEXT(Table2[[#This Row],[Survey Date]],"MMMM")</f>
        <v>9 - September</v>
      </c>
      <c r="CJ672" t="str">
        <f>TEXT(Table2[[#This Row],[Survey Date]],"DD-MMMM")</f>
        <v>10-September</v>
      </c>
      <c r="CK672" t="str">
        <f>"WK "&amp;WEEKNUM(Table2[[#This Row],[Survey Date]],1)</f>
        <v>WK 37</v>
      </c>
      <c r="CL672" t="str">
        <f>VLOOKUP(Table2[[#This Row],[ATTUID]],Roster!C:F,4,FALSE)</f>
        <v>Super 4</v>
      </c>
      <c r="CM672" t="str">
        <f>VLOOKUP(Table2[[#This Row],[ATTUID]],Roster!C:J,8,FALSE)</f>
        <v>agent 148</v>
      </c>
      <c r="CN672" t="str">
        <f>VLOOKUP(Table2[[#This Row],[ATTUID]],Roster!C:X,22,FALSE)</f>
        <v>Wave 31</v>
      </c>
      <c r="CO672">
        <f>IF(Table2[[#This Row],[Request Resolved]]="Yes",1,0)</f>
        <v>1</v>
      </c>
      <c r="CP672">
        <f>IF(Table2[[#This Row],[Request Resolved]]="No",1,0)</f>
        <v>0</v>
      </c>
    </row>
    <row r="673" spans="1:94" x14ac:dyDescent="0.25">
      <c r="A673" s="35">
        <v>852206</v>
      </c>
      <c r="B673" s="12" t="s">
        <v>1297</v>
      </c>
      <c r="C673" s="12" t="s">
        <v>1297</v>
      </c>
      <c r="D673" s="12" t="s">
        <v>1297</v>
      </c>
      <c r="E673" t="s">
        <v>1247</v>
      </c>
      <c r="F673" t="s">
        <v>1416</v>
      </c>
      <c r="G673" s="35">
        <v>16906</v>
      </c>
      <c r="H673" t="s">
        <v>219</v>
      </c>
      <c r="I673" s="35">
        <v>557188</v>
      </c>
      <c r="J673" t="s">
        <v>219</v>
      </c>
      <c r="K673" s="14">
        <v>45179.566666666702</v>
      </c>
      <c r="L673" s="14">
        <v>45178.576388888898</v>
      </c>
      <c r="M673" s="15" t="s">
        <v>220</v>
      </c>
      <c r="N673" s="15" t="s">
        <v>220</v>
      </c>
      <c r="O673" s="15" t="s">
        <v>220</v>
      </c>
      <c r="P673" s="15" t="s">
        <v>255</v>
      </c>
      <c r="Q673" s="15" t="s">
        <v>1114</v>
      </c>
      <c r="R673" s="15" t="s">
        <v>219</v>
      </c>
      <c r="S673" s="15" t="s">
        <v>223</v>
      </c>
      <c r="T673" s="15" t="s">
        <v>221</v>
      </c>
      <c r="U673" s="15" t="s">
        <v>219</v>
      </c>
      <c r="V673" t="s">
        <v>257</v>
      </c>
      <c r="W673" t="s">
        <v>225</v>
      </c>
      <c r="X673" t="s">
        <v>257</v>
      </c>
      <c r="Y673" t="s">
        <v>225</v>
      </c>
      <c r="Z673" t="s">
        <v>226</v>
      </c>
      <c r="AA673" t="s">
        <v>219</v>
      </c>
      <c r="AB673" t="s">
        <v>226</v>
      </c>
      <c r="AC673" t="s">
        <v>219</v>
      </c>
      <c r="AD673" s="12" t="s">
        <v>1297</v>
      </c>
      <c r="AE673" t="s">
        <v>227</v>
      </c>
      <c r="AF673" s="12" t="s">
        <v>1297</v>
      </c>
      <c r="AG673" t="s">
        <v>1703</v>
      </c>
      <c r="AH673" t="s">
        <v>228</v>
      </c>
      <c r="AI673" s="12" t="s">
        <v>1297</v>
      </c>
      <c r="AJ673" s="12" t="s">
        <v>1297</v>
      </c>
      <c r="AK673" s="12" t="s">
        <v>1297</v>
      </c>
      <c r="AL673" s="12" t="s">
        <v>1297</v>
      </c>
      <c r="AM673" s="12" t="s">
        <v>1297</v>
      </c>
      <c r="AN673" t="s">
        <v>219</v>
      </c>
      <c r="AO673" t="s">
        <v>219</v>
      </c>
      <c r="AP673" t="s">
        <v>229</v>
      </c>
      <c r="AQ673" t="s">
        <v>230</v>
      </c>
      <c r="AR673" t="s">
        <v>281</v>
      </c>
      <c r="AS673" t="s">
        <v>505</v>
      </c>
      <c r="AT673" t="s">
        <v>220</v>
      </c>
      <c r="AU673" t="s">
        <v>233</v>
      </c>
      <c r="AV673" t="s">
        <v>2353</v>
      </c>
      <c r="AW673" t="s">
        <v>219</v>
      </c>
      <c r="AX673" t="s">
        <v>1703</v>
      </c>
      <c r="AY673" t="s">
        <v>219</v>
      </c>
      <c r="AZ673" t="s">
        <v>219</v>
      </c>
      <c r="BA673" t="s">
        <v>219</v>
      </c>
      <c r="BB673" t="s">
        <v>219</v>
      </c>
      <c r="BC673" t="s">
        <v>234</v>
      </c>
      <c r="BD673" s="12" t="s">
        <v>1297</v>
      </c>
      <c r="BE673" t="s">
        <v>304</v>
      </c>
      <c r="BF673" t="s">
        <v>1297</v>
      </c>
      <c r="BG673" t="s">
        <v>1297</v>
      </c>
      <c r="BH673" t="s">
        <v>305</v>
      </c>
      <c r="BI673" t="s">
        <v>357</v>
      </c>
      <c r="BJ673" t="s">
        <v>302</v>
      </c>
      <c r="BK673" t="s">
        <v>1297</v>
      </c>
      <c r="BL673" t="s">
        <v>229</v>
      </c>
      <c r="BM673" t="s">
        <v>219</v>
      </c>
      <c r="BN673" t="s">
        <v>587</v>
      </c>
      <c r="BO673" t="s">
        <v>219</v>
      </c>
      <c r="BP673" t="s">
        <v>219</v>
      </c>
      <c r="BQ673" t="s">
        <v>1297</v>
      </c>
      <c r="BR673" t="s">
        <v>296</v>
      </c>
      <c r="BS673" t="s">
        <v>1703</v>
      </c>
      <c r="BT673" t="s">
        <v>1703</v>
      </c>
      <c r="BU673" t="s">
        <v>219</v>
      </c>
      <c r="BV673" t="s">
        <v>241</v>
      </c>
      <c r="BW673" t="s">
        <v>220</v>
      </c>
      <c r="BX673" t="s">
        <v>219</v>
      </c>
      <c r="BY673">
        <v>800657609234</v>
      </c>
      <c r="BZ673" t="s">
        <v>242</v>
      </c>
      <c r="CA673" t="s">
        <v>1703</v>
      </c>
      <c r="CB673" s="14">
        <v>45180.248749687496</v>
      </c>
      <c r="CC673" t="s">
        <v>1703</v>
      </c>
      <c r="CD673" t="s">
        <v>1703</v>
      </c>
      <c r="CE673">
        <f>IFERROR(VLOOKUP(Table2[[#This Row],[Overall Rep Satisfaction]],$CS$2:$CV$21,2,FALSE),"")</f>
        <v>1</v>
      </c>
      <c r="CF673">
        <f>IFERROR(VLOOKUP(Table2[[#This Row],[Overall Rep Satisfaction]],$CS$2:$CV$21,3,FALSE),"")</f>
        <v>0</v>
      </c>
      <c r="CG673">
        <f>IFERROR(VLOOKUP(Table2[[#This Row],[Overall Rep Satisfaction]],$CS$2:$CV$21,4,FALSE),"")</f>
        <v>0</v>
      </c>
      <c r="CH673">
        <f>IFERROR(SUM(Table2[[#This Row],[Promoter]:[Detractor]],),"")</f>
        <v>1</v>
      </c>
      <c r="CI673" t="str">
        <f>TEXT(MONTH(Table2[[#This Row],[Survey Date]]),"##")&amp;" - "&amp;TEXT(Table2[[#This Row],[Survey Date]],"MMMM")</f>
        <v>9 - September</v>
      </c>
      <c r="CJ673" t="str">
        <f>TEXT(Table2[[#This Row],[Survey Date]],"DD-MMMM")</f>
        <v>10-September</v>
      </c>
      <c r="CK673" t="str">
        <f>"WK "&amp;WEEKNUM(Table2[[#This Row],[Survey Date]],1)</f>
        <v>WK 37</v>
      </c>
      <c r="CL673" t="str">
        <f>VLOOKUP(Table2[[#This Row],[ATTUID]],Roster!C:F,4,FALSE)</f>
        <v>Super 12</v>
      </c>
      <c r="CM673" t="str">
        <f>VLOOKUP(Table2[[#This Row],[ATTUID]],Roster!C:J,8,FALSE)</f>
        <v>agent 119</v>
      </c>
      <c r="CN673" t="str">
        <f>VLOOKUP(Table2[[#This Row],[ATTUID]],Roster!C:X,22,FALSE)</f>
        <v>Wave 30</v>
      </c>
      <c r="CO673">
        <f>IF(Table2[[#This Row],[Request Resolved]]="Yes",1,0)</f>
        <v>1</v>
      </c>
      <c r="CP673">
        <f>IF(Table2[[#This Row],[Request Resolved]]="No",1,0)</f>
        <v>0</v>
      </c>
    </row>
    <row r="674" spans="1:94" x14ac:dyDescent="0.25">
      <c r="A674" s="35">
        <v>494206</v>
      </c>
      <c r="B674" s="12" t="s">
        <v>1297</v>
      </c>
      <c r="C674" s="12" t="s">
        <v>1297</v>
      </c>
      <c r="D674" s="12" t="s">
        <v>1297</v>
      </c>
      <c r="E674" t="s">
        <v>1187</v>
      </c>
      <c r="F674" t="s">
        <v>1352</v>
      </c>
      <c r="G674" s="35">
        <v>917620</v>
      </c>
      <c r="H674" t="s">
        <v>219</v>
      </c>
      <c r="I674" s="35">
        <v>596276</v>
      </c>
      <c r="J674" t="s">
        <v>219</v>
      </c>
      <c r="K674" s="14">
        <v>45179.581944444399</v>
      </c>
      <c r="L674" s="14">
        <v>45178.413888888899</v>
      </c>
      <c r="M674" s="15" t="s">
        <v>220</v>
      </c>
      <c r="N674" s="15" t="s">
        <v>220</v>
      </c>
      <c r="O674" s="15" t="s">
        <v>220</v>
      </c>
      <c r="P674" s="15" t="s">
        <v>291</v>
      </c>
      <c r="Q674" s="15" t="s">
        <v>529</v>
      </c>
      <c r="R674" s="15" t="s">
        <v>219</v>
      </c>
      <c r="S674" s="15" t="s">
        <v>223</v>
      </c>
      <c r="T674" s="15" t="s">
        <v>221</v>
      </c>
      <c r="U674" s="15" t="s">
        <v>219</v>
      </c>
      <c r="V674" t="s">
        <v>293</v>
      </c>
      <c r="W674" t="s">
        <v>225</v>
      </c>
      <c r="X674" t="s">
        <v>293</v>
      </c>
      <c r="Y674" t="s">
        <v>225</v>
      </c>
      <c r="Z674" t="s">
        <v>226</v>
      </c>
      <c r="AA674" t="s">
        <v>219</v>
      </c>
      <c r="AB674" t="s">
        <v>226</v>
      </c>
      <c r="AC674" t="s">
        <v>219</v>
      </c>
      <c r="AD674" s="12" t="s">
        <v>1297</v>
      </c>
      <c r="AE674" t="s">
        <v>227</v>
      </c>
      <c r="AF674" s="12" t="s">
        <v>1297</v>
      </c>
      <c r="AG674" t="s">
        <v>1703</v>
      </c>
      <c r="AH674" t="s">
        <v>228</v>
      </c>
      <c r="AI674" s="12" t="s">
        <v>1297</v>
      </c>
      <c r="AJ674" s="12" t="s">
        <v>1297</v>
      </c>
      <c r="AK674" s="12" t="s">
        <v>1297</v>
      </c>
      <c r="AL674" s="12" t="s">
        <v>1297</v>
      </c>
      <c r="AM674" s="12" t="s">
        <v>1297</v>
      </c>
      <c r="AN674" t="s">
        <v>219</v>
      </c>
      <c r="AO674" t="s">
        <v>219</v>
      </c>
      <c r="AP674" t="s">
        <v>229</v>
      </c>
      <c r="AQ674" t="s">
        <v>230</v>
      </c>
      <c r="AR674" t="s">
        <v>231</v>
      </c>
      <c r="AS674" t="s">
        <v>374</v>
      </c>
      <c r="AT674" t="s">
        <v>220</v>
      </c>
      <c r="AU674" t="s">
        <v>233</v>
      </c>
      <c r="AV674" t="s">
        <v>1766</v>
      </c>
      <c r="AW674" t="s">
        <v>219</v>
      </c>
      <c r="AX674" t="s">
        <v>1703</v>
      </c>
      <c r="AY674" t="s">
        <v>219</v>
      </c>
      <c r="AZ674" t="s">
        <v>219</v>
      </c>
      <c r="BA674" t="s">
        <v>219</v>
      </c>
      <c r="BB674" t="s">
        <v>219</v>
      </c>
      <c r="BC674" t="s">
        <v>234</v>
      </c>
      <c r="BD674" s="12" t="s">
        <v>1297</v>
      </c>
      <c r="BE674" t="s">
        <v>304</v>
      </c>
      <c r="BF674" t="s">
        <v>1297</v>
      </c>
      <c r="BG674" t="s">
        <v>1297</v>
      </c>
      <c r="BH674" t="s">
        <v>300</v>
      </c>
      <c r="BI674" t="s">
        <v>301</v>
      </c>
      <c r="BJ674" t="s">
        <v>376</v>
      </c>
      <c r="BK674" t="s">
        <v>1297</v>
      </c>
      <c r="BL674" t="s">
        <v>229</v>
      </c>
      <c r="BM674" t="s">
        <v>219</v>
      </c>
      <c r="BN674" t="s">
        <v>350</v>
      </c>
      <c r="BO674" t="s">
        <v>219</v>
      </c>
      <c r="BP674" t="s">
        <v>219</v>
      </c>
      <c r="BQ674" t="s">
        <v>1297</v>
      </c>
      <c r="BR674" t="s">
        <v>240</v>
      </c>
      <c r="BS674" t="s">
        <v>1703</v>
      </c>
      <c r="BT674" t="s">
        <v>1703</v>
      </c>
      <c r="BU674" t="s">
        <v>219</v>
      </c>
      <c r="BV674" t="s">
        <v>241</v>
      </c>
      <c r="BW674" t="s">
        <v>220</v>
      </c>
      <c r="BX674" t="s">
        <v>219</v>
      </c>
      <c r="BY674">
        <v>800374161426</v>
      </c>
      <c r="BZ674" t="s">
        <v>242</v>
      </c>
      <c r="CA674" t="s">
        <v>1703</v>
      </c>
      <c r="CB674" s="14">
        <v>45180.248749687496</v>
      </c>
      <c r="CC674" t="s">
        <v>1703</v>
      </c>
      <c r="CD674" t="s">
        <v>1703</v>
      </c>
      <c r="CE674">
        <f>IFERROR(VLOOKUP(Table2[[#This Row],[Overall Rep Satisfaction]],$CS$2:$CV$21,2,FALSE),"")</f>
        <v>1</v>
      </c>
      <c r="CF674">
        <f>IFERROR(VLOOKUP(Table2[[#This Row],[Overall Rep Satisfaction]],$CS$2:$CV$21,3,FALSE),"")</f>
        <v>0</v>
      </c>
      <c r="CG674">
        <f>IFERROR(VLOOKUP(Table2[[#This Row],[Overall Rep Satisfaction]],$CS$2:$CV$21,4,FALSE),"")</f>
        <v>0</v>
      </c>
      <c r="CH674">
        <f>IFERROR(SUM(Table2[[#This Row],[Promoter]:[Detractor]],),"")</f>
        <v>1</v>
      </c>
      <c r="CI674" t="str">
        <f>TEXT(MONTH(Table2[[#This Row],[Survey Date]]),"##")&amp;" - "&amp;TEXT(Table2[[#This Row],[Survey Date]],"MMMM")</f>
        <v>9 - September</v>
      </c>
      <c r="CJ674" t="str">
        <f>TEXT(Table2[[#This Row],[Survey Date]],"DD-MMMM")</f>
        <v>10-September</v>
      </c>
      <c r="CK674" t="str">
        <f>"WK "&amp;WEEKNUM(Table2[[#This Row],[Survey Date]],1)</f>
        <v>WK 37</v>
      </c>
      <c r="CL674" t="str">
        <f>VLOOKUP(Table2[[#This Row],[ATTUID]],Roster!C:F,4,FALSE)</f>
        <v>Super 3</v>
      </c>
      <c r="CM674" t="str">
        <f>VLOOKUP(Table2[[#This Row],[ATTUID]],Roster!C:J,8,FALSE)</f>
        <v>agent 55</v>
      </c>
      <c r="CN674" t="str">
        <f>VLOOKUP(Table2[[#This Row],[ATTUID]],Roster!C:X,22,FALSE)</f>
        <v>Wave 24</v>
      </c>
      <c r="CO674">
        <f>IF(Table2[[#This Row],[Request Resolved]]="Yes",1,0)</f>
        <v>1</v>
      </c>
      <c r="CP674">
        <f>IF(Table2[[#This Row],[Request Resolved]]="No",1,0)</f>
        <v>0</v>
      </c>
    </row>
    <row r="675" spans="1:94" x14ac:dyDescent="0.25">
      <c r="A675" s="35">
        <v>490206</v>
      </c>
      <c r="B675" s="12" t="s">
        <v>1297</v>
      </c>
      <c r="C675" s="12" t="s">
        <v>1297</v>
      </c>
      <c r="D675" s="12" t="s">
        <v>1297</v>
      </c>
      <c r="E675" t="s">
        <v>1187</v>
      </c>
      <c r="F675" t="s">
        <v>1352</v>
      </c>
      <c r="G675" s="35">
        <v>713912</v>
      </c>
      <c r="H675" t="s">
        <v>219</v>
      </c>
      <c r="I675" s="35">
        <v>843534</v>
      </c>
      <c r="J675" t="s">
        <v>219</v>
      </c>
      <c r="K675" s="14">
        <v>45179.5847222222</v>
      </c>
      <c r="L675" s="14">
        <v>45178.3930555556</v>
      </c>
      <c r="M675" s="15" t="s">
        <v>220</v>
      </c>
      <c r="N675" s="15" t="s">
        <v>220</v>
      </c>
      <c r="O675" s="15" t="s">
        <v>220</v>
      </c>
      <c r="P675" s="15" t="s">
        <v>223</v>
      </c>
      <c r="Q675" s="15" t="s">
        <v>1115</v>
      </c>
      <c r="R675" s="15" t="s">
        <v>219</v>
      </c>
      <c r="S675" s="15" t="s">
        <v>223</v>
      </c>
      <c r="T675" s="15" t="s">
        <v>221</v>
      </c>
      <c r="U675" s="15" t="s">
        <v>219</v>
      </c>
      <c r="V675" t="s">
        <v>265</v>
      </c>
      <c r="W675" t="s">
        <v>225</v>
      </c>
      <c r="X675" t="s">
        <v>265</v>
      </c>
      <c r="Y675" t="s">
        <v>225</v>
      </c>
      <c r="Z675" t="s">
        <v>226</v>
      </c>
      <c r="AA675" t="s">
        <v>219</v>
      </c>
      <c r="AB675" t="s">
        <v>226</v>
      </c>
      <c r="AC675" t="s">
        <v>219</v>
      </c>
      <c r="AD675" s="12" t="s">
        <v>1297</v>
      </c>
      <c r="AE675" t="s">
        <v>227</v>
      </c>
      <c r="AF675" s="12" t="s">
        <v>1297</v>
      </c>
      <c r="AG675" t="s">
        <v>1703</v>
      </c>
      <c r="AH675" t="s">
        <v>228</v>
      </c>
      <c r="AI675" s="12" t="s">
        <v>1297</v>
      </c>
      <c r="AJ675" s="12" t="s">
        <v>1297</v>
      </c>
      <c r="AK675" s="12" t="s">
        <v>1297</v>
      </c>
      <c r="AL675" s="12" t="s">
        <v>1297</v>
      </c>
      <c r="AM675" s="12" t="s">
        <v>1297</v>
      </c>
      <c r="AN675" t="s">
        <v>219</v>
      </c>
      <c r="AO675" t="s">
        <v>219</v>
      </c>
      <c r="AP675" t="s">
        <v>229</v>
      </c>
      <c r="AQ675" t="s">
        <v>230</v>
      </c>
      <c r="AR675" t="s">
        <v>273</v>
      </c>
      <c r="AS675" t="s">
        <v>311</v>
      </c>
      <c r="AT675" t="s">
        <v>220</v>
      </c>
      <c r="AU675" t="s">
        <v>233</v>
      </c>
      <c r="AV675" t="s">
        <v>2354</v>
      </c>
      <c r="AW675" t="s">
        <v>219</v>
      </c>
      <c r="AX675" t="s">
        <v>1703</v>
      </c>
      <c r="AY675" t="s">
        <v>219</v>
      </c>
      <c r="AZ675" t="s">
        <v>219</v>
      </c>
      <c r="BA675" t="s">
        <v>219</v>
      </c>
      <c r="BB675" t="s">
        <v>219</v>
      </c>
      <c r="BC675" t="s">
        <v>234</v>
      </c>
      <c r="BD675" s="12" t="s">
        <v>1297</v>
      </c>
      <c r="BE675" t="s">
        <v>259</v>
      </c>
      <c r="BF675" t="s">
        <v>1297</v>
      </c>
      <c r="BG675" t="s">
        <v>1297</v>
      </c>
      <c r="BH675" t="s">
        <v>260</v>
      </c>
      <c r="BI675" t="s">
        <v>268</v>
      </c>
      <c r="BJ675" t="s">
        <v>277</v>
      </c>
      <c r="BK675" t="s">
        <v>1297</v>
      </c>
      <c r="BL675" t="s">
        <v>229</v>
      </c>
      <c r="BM675" t="s">
        <v>219</v>
      </c>
      <c r="BN675" t="s">
        <v>270</v>
      </c>
      <c r="BO675" t="s">
        <v>219</v>
      </c>
      <c r="BP675" t="s">
        <v>219</v>
      </c>
      <c r="BQ675" t="s">
        <v>1297</v>
      </c>
      <c r="BR675" t="s">
        <v>240</v>
      </c>
      <c r="BS675" t="s">
        <v>1703</v>
      </c>
      <c r="BT675" t="s">
        <v>1703</v>
      </c>
      <c r="BU675" t="s">
        <v>219</v>
      </c>
      <c r="BV675" t="s">
        <v>241</v>
      </c>
      <c r="BW675" t="s">
        <v>220</v>
      </c>
      <c r="BX675" t="s">
        <v>219</v>
      </c>
      <c r="BY675">
        <v>790273635685</v>
      </c>
      <c r="BZ675" t="s">
        <v>242</v>
      </c>
      <c r="CA675" t="s">
        <v>1703</v>
      </c>
      <c r="CB675" s="14">
        <v>45180.248749687496</v>
      </c>
      <c r="CC675" t="s">
        <v>1703</v>
      </c>
      <c r="CD675" t="s">
        <v>1703</v>
      </c>
      <c r="CE675">
        <f>IFERROR(VLOOKUP(Table2[[#This Row],[Overall Rep Satisfaction]],$CS$2:$CV$21,2,FALSE),"")</f>
        <v>1</v>
      </c>
      <c r="CF675">
        <f>IFERROR(VLOOKUP(Table2[[#This Row],[Overall Rep Satisfaction]],$CS$2:$CV$21,3,FALSE),"")</f>
        <v>0</v>
      </c>
      <c r="CG675">
        <f>IFERROR(VLOOKUP(Table2[[#This Row],[Overall Rep Satisfaction]],$CS$2:$CV$21,4,FALSE),"")</f>
        <v>0</v>
      </c>
      <c r="CH675">
        <f>IFERROR(SUM(Table2[[#This Row],[Promoter]:[Detractor]],),"")</f>
        <v>1</v>
      </c>
      <c r="CI675" t="str">
        <f>TEXT(MONTH(Table2[[#This Row],[Survey Date]]),"##")&amp;" - "&amp;TEXT(Table2[[#This Row],[Survey Date]],"MMMM")</f>
        <v>9 - September</v>
      </c>
      <c r="CJ675" t="str">
        <f>TEXT(Table2[[#This Row],[Survey Date]],"DD-MMMM")</f>
        <v>10-September</v>
      </c>
      <c r="CK675" t="str">
        <f>"WK "&amp;WEEKNUM(Table2[[#This Row],[Survey Date]],1)</f>
        <v>WK 37</v>
      </c>
      <c r="CL675" t="str">
        <f>VLOOKUP(Table2[[#This Row],[ATTUID]],Roster!C:F,4,FALSE)</f>
        <v>Super 3</v>
      </c>
      <c r="CM675" t="str">
        <f>VLOOKUP(Table2[[#This Row],[ATTUID]],Roster!C:J,8,FALSE)</f>
        <v>agent 55</v>
      </c>
      <c r="CN675" t="str">
        <f>VLOOKUP(Table2[[#This Row],[ATTUID]],Roster!C:X,22,FALSE)</f>
        <v>Wave 24</v>
      </c>
      <c r="CO675">
        <f>IF(Table2[[#This Row],[Request Resolved]]="Yes",1,0)</f>
        <v>1</v>
      </c>
      <c r="CP675">
        <f>IF(Table2[[#This Row],[Request Resolved]]="No",1,0)</f>
        <v>0</v>
      </c>
    </row>
    <row r="676" spans="1:94" x14ac:dyDescent="0.25">
      <c r="A676" s="35">
        <v>491206</v>
      </c>
      <c r="B676" s="12" t="s">
        <v>1297</v>
      </c>
      <c r="C676" s="12" t="s">
        <v>1297</v>
      </c>
      <c r="D676" s="12" t="s">
        <v>1297</v>
      </c>
      <c r="E676" t="s">
        <v>1256</v>
      </c>
      <c r="F676" t="s">
        <v>1426</v>
      </c>
      <c r="G676" s="35">
        <v>762682</v>
      </c>
      <c r="H676" t="s">
        <v>219</v>
      </c>
      <c r="I676" s="35">
        <v>43177</v>
      </c>
      <c r="J676" t="s">
        <v>219</v>
      </c>
      <c r="K676" s="14">
        <v>45179.585416666698</v>
      </c>
      <c r="L676" s="14">
        <v>45178.692361111098</v>
      </c>
      <c r="M676" s="15" t="s">
        <v>220</v>
      </c>
      <c r="N676" s="15" t="s">
        <v>220</v>
      </c>
      <c r="O676" s="15" t="s">
        <v>220</v>
      </c>
      <c r="P676" s="15" t="s">
        <v>1116</v>
      </c>
      <c r="Q676" s="15" t="s">
        <v>1117</v>
      </c>
      <c r="R676" s="15" t="s">
        <v>219</v>
      </c>
      <c r="S676" s="15" t="s">
        <v>223</v>
      </c>
      <c r="T676" s="15" t="s">
        <v>221</v>
      </c>
      <c r="U676" s="15" t="s">
        <v>219</v>
      </c>
      <c r="V676" t="s">
        <v>265</v>
      </c>
      <c r="W676" t="s">
        <v>225</v>
      </c>
      <c r="X676" t="s">
        <v>265</v>
      </c>
      <c r="Y676" t="s">
        <v>225</v>
      </c>
      <c r="Z676" t="s">
        <v>226</v>
      </c>
      <c r="AA676" t="s">
        <v>219</v>
      </c>
      <c r="AB676" t="s">
        <v>226</v>
      </c>
      <c r="AC676" t="s">
        <v>219</v>
      </c>
      <c r="AD676" s="12" t="s">
        <v>1297</v>
      </c>
      <c r="AE676" t="s">
        <v>227</v>
      </c>
      <c r="AF676" s="12" t="s">
        <v>1297</v>
      </c>
      <c r="AG676" t="s">
        <v>1703</v>
      </c>
      <c r="AH676" t="s">
        <v>228</v>
      </c>
      <c r="AI676" s="12" t="s">
        <v>1297</v>
      </c>
      <c r="AJ676" s="12" t="s">
        <v>1297</v>
      </c>
      <c r="AK676" s="12" t="s">
        <v>1297</v>
      </c>
      <c r="AL676" s="12" t="s">
        <v>1297</v>
      </c>
      <c r="AM676" s="12" t="s">
        <v>1297</v>
      </c>
      <c r="AN676" t="s">
        <v>219</v>
      </c>
      <c r="AO676" t="s">
        <v>219</v>
      </c>
      <c r="AP676" t="s">
        <v>229</v>
      </c>
      <c r="AQ676" t="s">
        <v>230</v>
      </c>
      <c r="AR676" t="s">
        <v>231</v>
      </c>
      <c r="AS676" t="s">
        <v>232</v>
      </c>
      <c r="AT676" t="s">
        <v>220</v>
      </c>
      <c r="AU676" t="s">
        <v>233</v>
      </c>
      <c r="AV676" t="s">
        <v>2355</v>
      </c>
      <c r="AW676" t="s">
        <v>219</v>
      </c>
      <c r="AX676" t="s">
        <v>1703</v>
      </c>
      <c r="AY676" t="s">
        <v>219</v>
      </c>
      <c r="AZ676" t="s">
        <v>219</v>
      </c>
      <c r="BA676" t="s">
        <v>219</v>
      </c>
      <c r="BB676" t="s">
        <v>219</v>
      </c>
      <c r="BC676" t="s">
        <v>234</v>
      </c>
      <c r="BD676" s="12" t="s">
        <v>1297</v>
      </c>
      <c r="BE676" t="s">
        <v>267</v>
      </c>
      <c r="BF676" t="s">
        <v>1297</v>
      </c>
      <c r="BG676" t="s">
        <v>1297</v>
      </c>
      <c r="BH676" t="s">
        <v>305</v>
      </c>
      <c r="BI676" t="s">
        <v>357</v>
      </c>
      <c r="BJ676" t="s">
        <v>238</v>
      </c>
      <c r="BK676" t="s">
        <v>1297</v>
      </c>
      <c r="BL676" t="s">
        <v>229</v>
      </c>
      <c r="BM676" t="s">
        <v>219</v>
      </c>
      <c r="BN676" t="s">
        <v>360</v>
      </c>
      <c r="BO676" t="s">
        <v>219</v>
      </c>
      <c r="BP676" t="s">
        <v>219</v>
      </c>
      <c r="BQ676" t="s">
        <v>1297</v>
      </c>
      <c r="BR676" t="s">
        <v>296</v>
      </c>
      <c r="BS676" t="s">
        <v>1703</v>
      </c>
      <c r="BT676" t="s">
        <v>1703</v>
      </c>
      <c r="BU676" t="s">
        <v>219</v>
      </c>
      <c r="BV676" t="s">
        <v>241</v>
      </c>
      <c r="BW676" t="s">
        <v>220</v>
      </c>
      <c r="BX676" t="s">
        <v>219</v>
      </c>
      <c r="BY676">
        <v>790531896242</v>
      </c>
      <c r="BZ676" t="s">
        <v>242</v>
      </c>
      <c r="CA676" t="s">
        <v>1703</v>
      </c>
      <c r="CB676" s="14">
        <v>45180.248749687496</v>
      </c>
      <c r="CC676" t="s">
        <v>1703</v>
      </c>
      <c r="CD676" t="s">
        <v>1703</v>
      </c>
      <c r="CE676">
        <f>IFERROR(VLOOKUP(Table2[[#This Row],[Overall Rep Satisfaction]],$CS$2:$CV$21,2,FALSE),"")</f>
        <v>1</v>
      </c>
      <c r="CF676">
        <f>IFERROR(VLOOKUP(Table2[[#This Row],[Overall Rep Satisfaction]],$CS$2:$CV$21,3,FALSE),"")</f>
        <v>0</v>
      </c>
      <c r="CG676">
        <f>IFERROR(VLOOKUP(Table2[[#This Row],[Overall Rep Satisfaction]],$CS$2:$CV$21,4,FALSE),"")</f>
        <v>0</v>
      </c>
      <c r="CH676">
        <f>IFERROR(SUM(Table2[[#This Row],[Promoter]:[Detractor]],),"")</f>
        <v>1</v>
      </c>
      <c r="CI676" t="str">
        <f>TEXT(MONTH(Table2[[#This Row],[Survey Date]]),"##")&amp;" - "&amp;TEXT(Table2[[#This Row],[Survey Date]],"MMMM")</f>
        <v>9 - September</v>
      </c>
      <c r="CJ676" t="str">
        <f>TEXT(Table2[[#This Row],[Survey Date]],"DD-MMMM")</f>
        <v>10-September</v>
      </c>
      <c r="CK676" t="str">
        <f>"WK "&amp;WEEKNUM(Table2[[#This Row],[Survey Date]],1)</f>
        <v>WK 37</v>
      </c>
      <c r="CL676" t="str">
        <f>VLOOKUP(Table2[[#This Row],[ATTUID]],Roster!C:F,4,FALSE)</f>
        <v>Super 12</v>
      </c>
      <c r="CM676" t="str">
        <f>VLOOKUP(Table2[[#This Row],[ATTUID]],Roster!C:J,8,FALSE)</f>
        <v>agent 129</v>
      </c>
      <c r="CN676" t="str">
        <f>VLOOKUP(Table2[[#This Row],[ATTUID]],Roster!C:X,22,FALSE)</f>
        <v>Wave 30</v>
      </c>
      <c r="CO676">
        <f>IF(Table2[[#This Row],[Request Resolved]]="Yes",1,0)</f>
        <v>1</v>
      </c>
      <c r="CP676">
        <f>IF(Table2[[#This Row],[Request Resolved]]="No",1,0)</f>
        <v>0</v>
      </c>
    </row>
    <row r="677" spans="1:94" x14ac:dyDescent="0.25">
      <c r="A677" s="35">
        <v>492206</v>
      </c>
      <c r="B677" s="12" t="s">
        <v>1297</v>
      </c>
      <c r="C677" s="12" t="s">
        <v>1297</v>
      </c>
      <c r="D677" s="12" t="s">
        <v>1297</v>
      </c>
      <c r="E677" t="s">
        <v>1238</v>
      </c>
      <c r="F677" t="s">
        <v>1407</v>
      </c>
      <c r="G677" s="35">
        <v>211573</v>
      </c>
      <c r="H677" t="s">
        <v>219</v>
      </c>
      <c r="I677" s="35">
        <v>467383</v>
      </c>
      <c r="J677" t="s">
        <v>219</v>
      </c>
      <c r="K677" s="14">
        <v>45179.587500000001</v>
      </c>
      <c r="L677" s="14">
        <v>45178.558333333298</v>
      </c>
      <c r="M677" s="15" t="s">
        <v>220</v>
      </c>
      <c r="N677" s="15" t="s">
        <v>220</v>
      </c>
      <c r="O677" s="15" t="s">
        <v>220</v>
      </c>
      <c r="P677" s="15" t="s">
        <v>223</v>
      </c>
      <c r="Q677" s="15" t="s">
        <v>1118</v>
      </c>
      <c r="R677" s="15" t="s">
        <v>219</v>
      </c>
      <c r="S677" s="15" t="s">
        <v>291</v>
      </c>
      <c r="T677" s="15" t="s">
        <v>221</v>
      </c>
      <c r="U677" s="15" t="s">
        <v>219</v>
      </c>
      <c r="V677" t="s">
        <v>265</v>
      </c>
      <c r="W677" t="s">
        <v>293</v>
      </c>
      <c r="X677" t="s">
        <v>265</v>
      </c>
      <c r="Y677" t="s">
        <v>293</v>
      </c>
      <c r="Z677" t="s">
        <v>226</v>
      </c>
      <c r="AA677" t="s">
        <v>219</v>
      </c>
      <c r="AB677" t="s">
        <v>226</v>
      </c>
      <c r="AC677" t="s">
        <v>219</v>
      </c>
      <c r="AD677" s="12" t="s">
        <v>1297</v>
      </c>
      <c r="AE677" t="s">
        <v>227</v>
      </c>
      <c r="AF677" s="12" t="s">
        <v>1297</v>
      </c>
      <c r="AG677" t="s">
        <v>1703</v>
      </c>
      <c r="AH677" t="s">
        <v>228</v>
      </c>
      <c r="AI677" s="12" t="s">
        <v>1297</v>
      </c>
      <c r="AJ677" s="12" t="s">
        <v>1297</v>
      </c>
      <c r="AK677" s="12" t="s">
        <v>1297</v>
      </c>
      <c r="AL677" s="12" t="s">
        <v>1297</v>
      </c>
      <c r="AM677" s="12" t="s">
        <v>1297</v>
      </c>
      <c r="AN677" t="s">
        <v>219</v>
      </c>
      <c r="AO677" t="s">
        <v>219</v>
      </c>
      <c r="AP677" t="s">
        <v>229</v>
      </c>
      <c r="AQ677" t="s">
        <v>230</v>
      </c>
      <c r="AR677" t="s">
        <v>231</v>
      </c>
      <c r="AS677" t="s">
        <v>403</v>
      </c>
      <c r="AT677" t="s">
        <v>220</v>
      </c>
      <c r="AU677" t="s">
        <v>233</v>
      </c>
      <c r="AV677" t="s">
        <v>2356</v>
      </c>
      <c r="AW677" t="s">
        <v>219</v>
      </c>
      <c r="AX677" t="s">
        <v>1703</v>
      </c>
      <c r="AY677" t="s">
        <v>219</v>
      </c>
      <c r="AZ677" t="s">
        <v>219</v>
      </c>
      <c r="BA677" t="s">
        <v>219</v>
      </c>
      <c r="BB677" t="s">
        <v>219</v>
      </c>
      <c r="BC677" t="s">
        <v>234</v>
      </c>
      <c r="BD677" s="12" t="s">
        <v>1297</v>
      </c>
      <c r="BE677" t="s">
        <v>235</v>
      </c>
      <c r="BF677" t="s">
        <v>1297</v>
      </c>
      <c r="BG677" t="s">
        <v>1297</v>
      </c>
      <c r="BH677" t="s">
        <v>236</v>
      </c>
      <c r="BI677" t="s">
        <v>237</v>
      </c>
      <c r="BJ677" t="s">
        <v>404</v>
      </c>
      <c r="BK677" t="s">
        <v>1297</v>
      </c>
      <c r="BL677" t="s">
        <v>229</v>
      </c>
      <c r="BM677" t="s">
        <v>219</v>
      </c>
      <c r="BN677" t="s">
        <v>239</v>
      </c>
      <c r="BO677" t="s">
        <v>219</v>
      </c>
      <c r="BP677" t="s">
        <v>219</v>
      </c>
      <c r="BQ677" t="s">
        <v>1297</v>
      </c>
      <c r="BR677" t="s">
        <v>296</v>
      </c>
      <c r="BS677" t="s">
        <v>1703</v>
      </c>
      <c r="BT677" t="s">
        <v>1703</v>
      </c>
      <c r="BU677" t="s">
        <v>219</v>
      </c>
      <c r="BV677" t="s">
        <v>241</v>
      </c>
      <c r="BW677" t="s">
        <v>220</v>
      </c>
      <c r="BX677" t="s">
        <v>219</v>
      </c>
      <c r="BY677">
        <v>790658592504</v>
      </c>
      <c r="BZ677" t="s">
        <v>242</v>
      </c>
      <c r="CA677" t="s">
        <v>1703</v>
      </c>
      <c r="CB677" s="14">
        <v>45180.248749687496</v>
      </c>
      <c r="CC677" t="s">
        <v>1703</v>
      </c>
      <c r="CD677" t="s">
        <v>1703</v>
      </c>
      <c r="CE677">
        <f>IFERROR(VLOOKUP(Table2[[#This Row],[Overall Rep Satisfaction]],$CS$2:$CV$21,2,FALSE),"")</f>
        <v>1</v>
      </c>
      <c r="CF677">
        <f>IFERROR(VLOOKUP(Table2[[#This Row],[Overall Rep Satisfaction]],$CS$2:$CV$21,3,FALSE),"")</f>
        <v>0</v>
      </c>
      <c r="CG677">
        <f>IFERROR(VLOOKUP(Table2[[#This Row],[Overall Rep Satisfaction]],$CS$2:$CV$21,4,FALSE),"")</f>
        <v>0</v>
      </c>
      <c r="CH677">
        <f>IFERROR(SUM(Table2[[#This Row],[Promoter]:[Detractor]],),"")</f>
        <v>1</v>
      </c>
      <c r="CI677" t="str">
        <f>TEXT(MONTH(Table2[[#This Row],[Survey Date]]),"##")&amp;" - "&amp;TEXT(Table2[[#This Row],[Survey Date]],"MMMM")</f>
        <v>9 - September</v>
      </c>
      <c r="CJ677" t="str">
        <f>TEXT(Table2[[#This Row],[Survey Date]],"DD-MMMM")</f>
        <v>10-September</v>
      </c>
      <c r="CK677" t="str">
        <f>"WK "&amp;WEEKNUM(Table2[[#This Row],[Survey Date]],1)</f>
        <v>WK 37</v>
      </c>
      <c r="CL677" t="str">
        <f>VLOOKUP(Table2[[#This Row],[ATTUID]],Roster!C:F,4,FALSE)</f>
        <v>Super 12</v>
      </c>
      <c r="CM677" t="str">
        <f>VLOOKUP(Table2[[#This Row],[ATTUID]],Roster!C:J,8,FALSE)</f>
        <v>agent 110</v>
      </c>
      <c r="CN677" t="str">
        <f>VLOOKUP(Table2[[#This Row],[ATTUID]],Roster!C:X,22,FALSE)</f>
        <v>Wave 30</v>
      </c>
      <c r="CO677">
        <f>IF(Table2[[#This Row],[Request Resolved]]="Yes",1,0)</f>
        <v>1</v>
      </c>
      <c r="CP677">
        <f>IF(Table2[[#This Row],[Request Resolved]]="No",1,0)</f>
        <v>0</v>
      </c>
    </row>
    <row r="678" spans="1:94" x14ac:dyDescent="0.25">
      <c r="A678" s="35">
        <v>502206</v>
      </c>
      <c r="B678" s="12" t="s">
        <v>1297</v>
      </c>
      <c r="C678" s="12" t="s">
        <v>1297</v>
      </c>
      <c r="D678" s="12" t="s">
        <v>1297</v>
      </c>
      <c r="E678" t="s">
        <v>1164</v>
      </c>
      <c r="F678" t="s">
        <v>1329</v>
      </c>
      <c r="G678" s="35">
        <v>477209</v>
      </c>
      <c r="H678" t="s">
        <v>219</v>
      </c>
      <c r="I678" s="35">
        <v>908436</v>
      </c>
      <c r="J678" t="s">
        <v>219</v>
      </c>
      <c r="K678" s="14">
        <v>45179.588888888902</v>
      </c>
      <c r="L678" s="14">
        <v>45178.751388888901</v>
      </c>
      <c r="M678" s="15" t="s">
        <v>220</v>
      </c>
      <c r="N678" s="15" t="s">
        <v>220</v>
      </c>
      <c r="O678" s="15" t="s">
        <v>220</v>
      </c>
      <c r="P678" s="15" t="s">
        <v>539</v>
      </c>
      <c r="Q678" s="15" t="s">
        <v>1119</v>
      </c>
      <c r="R678" s="15" t="s">
        <v>219</v>
      </c>
      <c r="S678" s="15" t="s">
        <v>944</v>
      </c>
      <c r="T678" s="15" t="s">
        <v>221</v>
      </c>
      <c r="U678" s="15" t="s">
        <v>219</v>
      </c>
      <c r="V678" t="s">
        <v>265</v>
      </c>
      <c r="W678" t="s">
        <v>225</v>
      </c>
      <c r="X678" t="s">
        <v>265</v>
      </c>
      <c r="Y678" t="s">
        <v>225</v>
      </c>
      <c r="Z678" t="s">
        <v>226</v>
      </c>
      <c r="AA678" t="s">
        <v>219</v>
      </c>
      <c r="AB678" t="s">
        <v>226</v>
      </c>
      <c r="AC678" t="s">
        <v>219</v>
      </c>
      <c r="AD678" s="12" t="s">
        <v>1297</v>
      </c>
      <c r="AE678" t="s">
        <v>227</v>
      </c>
      <c r="AF678" s="12" t="s">
        <v>1297</v>
      </c>
      <c r="AG678" t="s">
        <v>1703</v>
      </c>
      <c r="AH678" t="s">
        <v>228</v>
      </c>
      <c r="AI678" s="12" t="s">
        <v>1297</v>
      </c>
      <c r="AJ678" s="12" t="s">
        <v>1297</v>
      </c>
      <c r="AK678" s="12" t="s">
        <v>1297</v>
      </c>
      <c r="AL678" s="12" t="s">
        <v>1297</v>
      </c>
      <c r="AM678" s="12" t="s">
        <v>1297</v>
      </c>
      <c r="AN678" t="s">
        <v>219</v>
      </c>
      <c r="AO678" t="s">
        <v>219</v>
      </c>
      <c r="AP678" t="s">
        <v>229</v>
      </c>
      <c r="AQ678" t="s">
        <v>230</v>
      </c>
      <c r="AR678" t="s">
        <v>420</v>
      </c>
      <c r="AS678" t="s">
        <v>421</v>
      </c>
      <c r="AT678" t="s">
        <v>220</v>
      </c>
      <c r="AU678" t="s">
        <v>233</v>
      </c>
      <c r="AV678" t="s">
        <v>2357</v>
      </c>
      <c r="AW678" t="s">
        <v>2368</v>
      </c>
      <c r="AX678" t="s">
        <v>1703</v>
      </c>
      <c r="AY678" t="s">
        <v>219</v>
      </c>
      <c r="AZ678" t="s">
        <v>219</v>
      </c>
      <c r="BA678" t="s">
        <v>219</v>
      </c>
      <c r="BB678" t="s">
        <v>219</v>
      </c>
      <c r="BC678" t="s">
        <v>234</v>
      </c>
      <c r="BD678" s="12" t="s">
        <v>1297</v>
      </c>
      <c r="BE678" t="s">
        <v>304</v>
      </c>
      <c r="BF678" t="s">
        <v>1297</v>
      </c>
      <c r="BG678" t="s">
        <v>1297</v>
      </c>
      <c r="BH678" t="s">
        <v>543</v>
      </c>
      <c r="BI678" t="s">
        <v>544</v>
      </c>
      <c r="BJ678" t="s">
        <v>437</v>
      </c>
      <c r="BK678" t="s">
        <v>1297</v>
      </c>
      <c r="BL678" t="s">
        <v>229</v>
      </c>
      <c r="BM678" t="s">
        <v>219</v>
      </c>
      <c r="BN678" t="s">
        <v>545</v>
      </c>
      <c r="BO678" t="s">
        <v>219</v>
      </c>
      <c r="BP678" t="s">
        <v>219</v>
      </c>
      <c r="BQ678" t="s">
        <v>1297</v>
      </c>
      <c r="BR678" t="s">
        <v>240</v>
      </c>
      <c r="BS678" t="s">
        <v>1703</v>
      </c>
      <c r="BT678" t="s">
        <v>1703</v>
      </c>
      <c r="BU678" t="s">
        <v>219</v>
      </c>
      <c r="BV678" t="s">
        <v>241</v>
      </c>
      <c r="BW678" t="s">
        <v>220</v>
      </c>
      <c r="BX678" t="s">
        <v>219</v>
      </c>
      <c r="BY678">
        <v>790535753414</v>
      </c>
      <c r="BZ678" t="s">
        <v>242</v>
      </c>
      <c r="CA678" t="s">
        <v>1703</v>
      </c>
      <c r="CB678" s="14">
        <v>45180.248749687496</v>
      </c>
      <c r="CC678" t="s">
        <v>1703</v>
      </c>
      <c r="CD678" t="s">
        <v>1703</v>
      </c>
      <c r="CE678">
        <f>IFERROR(VLOOKUP(Table2[[#This Row],[Overall Rep Satisfaction]],$CS$2:$CV$21,2,FALSE),"")</f>
        <v>1</v>
      </c>
      <c r="CF678">
        <f>IFERROR(VLOOKUP(Table2[[#This Row],[Overall Rep Satisfaction]],$CS$2:$CV$21,3,FALSE),"")</f>
        <v>0</v>
      </c>
      <c r="CG678">
        <f>IFERROR(VLOOKUP(Table2[[#This Row],[Overall Rep Satisfaction]],$CS$2:$CV$21,4,FALSE),"")</f>
        <v>0</v>
      </c>
      <c r="CH678">
        <f>IFERROR(SUM(Table2[[#This Row],[Promoter]:[Detractor]],),"")</f>
        <v>1</v>
      </c>
      <c r="CI678" t="str">
        <f>TEXT(MONTH(Table2[[#This Row],[Survey Date]]),"##")&amp;" - "&amp;TEXT(Table2[[#This Row],[Survey Date]],"MMMM")</f>
        <v>9 - September</v>
      </c>
      <c r="CJ678" t="str">
        <f>TEXT(Table2[[#This Row],[Survey Date]],"DD-MMMM")</f>
        <v>10-September</v>
      </c>
      <c r="CK678" t="str">
        <f>"WK "&amp;WEEKNUM(Table2[[#This Row],[Survey Date]],1)</f>
        <v>WK 37</v>
      </c>
      <c r="CL678" t="str">
        <f>VLOOKUP(Table2[[#This Row],[ATTUID]],Roster!C:F,4,FALSE)</f>
        <v>Super 8</v>
      </c>
      <c r="CM678" t="str">
        <f>VLOOKUP(Table2[[#This Row],[ATTUID]],Roster!C:J,8,FALSE)</f>
        <v>agent 32</v>
      </c>
      <c r="CN678" t="str">
        <f>VLOOKUP(Table2[[#This Row],[ATTUID]],Roster!C:X,22,FALSE)</f>
        <v>Wave 18</v>
      </c>
      <c r="CO678">
        <f>IF(Table2[[#This Row],[Request Resolved]]="Yes",1,0)</f>
        <v>1</v>
      </c>
      <c r="CP678">
        <f>IF(Table2[[#This Row],[Request Resolved]]="No",1,0)</f>
        <v>0</v>
      </c>
    </row>
    <row r="679" spans="1:94" x14ac:dyDescent="0.25">
      <c r="A679" s="35">
        <v>410206</v>
      </c>
      <c r="B679" s="12" t="s">
        <v>1297</v>
      </c>
      <c r="C679" s="12" t="s">
        <v>1297</v>
      </c>
      <c r="D679" s="12" t="s">
        <v>1297</v>
      </c>
      <c r="E679" t="s">
        <v>1200</v>
      </c>
      <c r="F679" t="s">
        <v>1365</v>
      </c>
      <c r="G679" s="35">
        <v>51405</v>
      </c>
      <c r="H679" t="s">
        <v>219</v>
      </c>
      <c r="I679" s="35">
        <v>37328</v>
      </c>
      <c r="J679" t="s">
        <v>219</v>
      </c>
      <c r="K679" s="14">
        <v>45179.629166666702</v>
      </c>
      <c r="L679" s="14">
        <v>45178.556250000001</v>
      </c>
      <c r="M679" s="15" t="s">
        <v>220</v>
      </c>
      <c r="N679" s="15" t="s">
        <v>220</v>
      </c>
      <c r="O679" s="15" t="s">
        <v>220</v>
      </c>
      <c r="P679" s="15" t="s">
        <v>244</v>
      </c>
      <c r="Q679" s="15" t="s">
        <v>264</v>
      </c>
      <c r="R679" s="15" t="s">
        <v>219</v>
      </c>
      <c r="S679" s="15" t="s">
        <v>291</v>
      </c>
      <c r="T679" s="15" t="s">
        <v>326</v>
      </c>
      <c r="U679" s="15" t="s">
        <v>219</v>
      </c>
      <c r="V679" t="s">
        <v>246</v>
      </c>
      <c r="W679" t="s">
        <v>293</v>
      </c>
      <c r="X679" t="s">
        <v>246</v>
      </c>
      <c r="Y679" t="s">
        <v>293</v>
      </c>
      <c r="Z679" t="s">
        <v>226</v>
      </c>
      <c r="AA679" t="s">
        <v>219</v>
      </c>
      <c r="AB679" t="s">
        <v>226</v>
      </c>
      <c r="AC679" t="s">
        <v>219</v>
      </c>
      <c r="AD679" s="12" t="s">
        <v>1297</v>
      </c>
      <c r="AE679" t="s">
        <v>227</v>
      </c>
      <c r="AF679" s="12" t="s">
        <v>1297</v>
      </c>
      <c r="AG679" t="s">
        <v>1703</v>
      </c>
      <c r="AH679" t="s">
        <v>228</v>
      </c>
      <c r="AI679" s="12" t="s">
        <v>1297</v>
      </c>
      <c r="AJ679" s="12" t="s">
        <v>1297</v>
      </c>
      <c r="AK679" s="12" t="s">
        <v>1297</v>
      </c>
      <c r="AL679" s="12" t="s">
        <v>1297</v>
      </c>
      <c r="AM679" s="12" t="s">
        <v>1297</v>
      </c>
      <c r="AN679" t="s">
        <v>219</v>
      </c>
      <c r="AO679" t="s">
        <v>219</v>
      </c>
      <c r="AP679" t="s">
        <v>229</v>
      </c>
      <c r="AQ679" t="s">
        <v>230</v>
      </c>
      <c r="AR679" t="s">
        <v>231</v>
      </c>
      <c r="AS679" t="s">
        <v>429</v>
      </c>
      <c r="AT679" t="s">
        <v>220</v>
      </c>
      <c r="AU679" t="s">
        <v>233</v>
      </c>
      <c r="AV679" t="s">
        <v>2358</v>
      </c>
      <c r="AW679" t="s">
        <v>2368</v>
      </c>
      <c r="AX679" t="s">
        <v>1703</v>
      </c>
      <c r="AY679" t="s">
        <v>219</v>
      </c>
      <c r="AZ679" t="s">
        <v>219</v>
      </c>
      <c r="BA679" t="s">
        <v>219</v>
      </c>
      <c r="BB679" t="s">
        <v>219</v>
      </c>
      <c r="BC679" t="s">
        <v>234</v>
      </c>
      <c r="BD679" s="12" t="s">
        <v>1297</v>
      </c>
      <c r="BE679" t="s">
        <v>267</v>
      </c>
      <c r="BF679" t="s">
        <v>1297</v>
      </c>
      <c r="BG679" t="s">
        <v>1297</v>
      </c>
      <c r="BH679" t="s">
        <v>275</v>
      </c>
      <c r="BI679" t="s">
        <v>492</v>
      </c>
      <c r="BJ679" t="s">
        <v>536</v>
      </c>
      <c r="BK679" t="s">
        <v>1297</v>
      </c>
      <c r="BL679" t="s">
        <v>229</v>
      </c>
      <c r="BM679" t="s">
        <v>219</v>
      </c>
      <c r="BN679" t="s">
        <v>493</v>
      </c>
      <c r="BO679" t="s">
        <v>219</v>
      </c>
      <c r="BP679" t="s">
        <v>219</v>
      </c>
      <c r="BQ679" t="s">
        <v>1297</v>
      </c>
      <c r="BR679" t="s">
        <v>279</v>
      </c>
      <c r="BS679" t="s">
        <v>1703</v>
      </c>
      <c r="BT679" t="s">
        <v>1703</v>
      </c>
      <c r="BU679" t="s">
        <v>219</v>
      </c>
      <c r="BV679" t="s">
        <v>241</v>
      </c>
      <c r="BW679" t="s">
        <v>220</v>
      </c>
      <c r="BX679" t="s">
        <v>219</v>
      </c>
      <c r="BY679">
        <v>790516209437</v>
      </c>
      <c r="BZ679" t="s">
        <v>242</v>
      </c>
      <c r="CA679" t="s">
        <v>1703</v>
      </c>
      <c r="CB679" s="14">
        <v>45180.248749687496</v>
      </c>
      <c r="CC679" t="s">
        <v>1703</v>
      </c>
      <c r="CD679" t="s">
        <v>1703</v>
      </c>
      <c r="CE679">
        <f>IFERROR(VLOOKUP(Table2[[#This Row],[Overall Rep Satisfaction]],$CS$2:$CV$21,2,FALSE),"")</f>
        <v>1</v>
      </c>
      <c r="CF679">
        <f>IFERROR(VLOOKUP(Table2[[#This Row],[Overall Rep Satisfaction]],$CS$2:$CV$21,3,FALSE),"")</f>
        <v>0</v>
      </c>
      <c r="CG679">
        <f>IFERROR(VLOOKUP(Table2[[#This Row],[Overall Rep Satisfaction]],$CS$2:$CV$21,4,FALSE),"")</f>
        <v>0</v>
      </c>
      <c r="CH679">
        <f>IFERROR(SUM(Table2[[#This Row],[Promoter]:[Detractor]],),"")</f>
        <v>1</v>
      </c>
      <c r="CI679" t="str">
        <f>TEXT(MONTH(Table2[[#This Row],[Survey Date]]),"##")&amp;" - "&amp;TEXT(Table2[[#This Row],[Survey Date]],"MMMM")</f>
        <v>9 - September</v>
      </c>
      <c r="CJ679" t="str">
        <f>TEXT(Table2[[#This Row],[Survey Date]],"DD-MMMM")</f>
        <v>10-September</v>
      </c>
      <c r="CK679" t="str">
        <f>"WK "&amp;WEEKNUM(Table2[[#This Row],[Survey Date]],1)</f>
        <v>WK 37</v>
      </c>
      <c r="CL679" t="str">
        <f>VLOOKUP(Table2[[#This Row],[ATTUID]],Roster!C:F,4,FALSE)</f>
        <v>Super 4</v>
      </c>
      <c r="CM679" t="str">
        <f>VLOOKUP(Table2[[#This Row],[ATTUID]],Roster!C:J,8,FALSE)</f>
        <v>agent 68</v>
      </c>
      <c r="CN679" t="str">
        <f>VLOOKUP(Table2[[#This Row],[ATTUID]],Roster!C:X,22,FALSE)</f>
        <v>Wave 26</v>
      </c>
      <c r="CO679">
        <f>IF(Table2[[#This Row],[Request Resolved]]="Yes",1,0)</f>
        <v>1</v>
      </c>
      <c r="CP679">
        <f>IF(Table2[[#This Row],[Request Resolved]]="No",1,0)</f>
        <v>0</v>
      </c>
    </row>
    <row r="680" spans="1:94" x14ac:dyDescent="0.25">
      <c r="A680" s="35">
        <v>149206</v>
      </c>
      <c r="B680" s="12" t="s">
        <v>1297</v>
      </c>
      <c r="C680" s="12" t="s">
        <v>1297</v>
      </c>
      <c r="D680" s="12" t="s">
        <v>1297</v>
      </c>
      <c r="E680" t="s">
        <v>1268</v>
      </c>
      <c r="F680" t="s">
        <v>1440</v>
      </c>
      <c r="G680" s="35">
        <v>213305</v>
      </c>
      <c r="H680" t="s">
        <v>219</v>
      </c>
      <c r="I680" s="35">
        <v>273523</v>
      </c>
      <c r="J680" t="s">
        <v>219</v>
      </c>
      <c r="K680" s="14">
        <v>45179.665972222203</v>
      </c>
      <c r="L680" s="14">
        <v>45178.554166666698</v>
      </c>
      <c r="M680" s="15" t="s">
        <v>220</v>
      </c>
      <c r="N680" s="15" t="s">
        <v>220</v>
      </c>
      <c r="O680" s="15" t="s">
        <v>220</v>
      </c>
      <c r="P680" s="15" t="s">
        <v>223</v>
      </c>
      <c r="Q680" s="15" t="s">
        <v>1120</v>
      </c>
      <c r="R680" s="15" t="s">
        <v>219</v>
      </c>
      <c r="S680" s="15" t="s">
        <v>223</v>
      </c>
      <c r="T680" s="15" t="s">
        <v>221</v>
      </c>
      <c r="U680" s="15" t="s">
        <v>219</v>
      </c>
      <c r="V680" t="s">
        <v>265</v>
      </c>
      <c r="W680" t="s">
        <v>225</v>
      </c>
      <c r="X680" t="s">
        <v>265</v>
      </c>
      <c r="Y680" t="s">
        <v>225</v>
      </c>
      <c r="Z680" t="s">
        <v>226</v>
      </c>
      <c r="AA680" t="s">
        <v>219</v>
      </c>
      <c r="AB680" t="s">
        <v>226</v>
      </c>
      <c r="AC680" t="s">
        <v>219</v>
      </c>
      <c r="AD680" s="12" t="s">
        <v>1297</v>
      </c>
      <c r="AE680" t="s">
        <v>227</v>
      </c>
      <c r="AF680" s="12" t="s">
        <v>1297</v>
      </c>
      <c r="AG680" t="s">
        <v>1703</v>
      </c>
      <c r="AH680" t="s">
        <v>228</v>
      </c>
      <c r="AI680" s="12" t="s">
        <v>1297</v>
      </c>
      <c r="AJ680" s="12" t="s">
        <v>1297</v>
      </c>
      <c r="AK680" s="12" t="s">
        <v>1297</v>
      </c>
      <c r="AL680" s="12" t="s">
        <v>1297</v>
      </c>
      <c r="AM680" s="12" t="s">
        <v>1297</v>
      </c>
      <c r="AN680" t="s">
        <v>219</v>
      </c>
      <c r="AO680" t="s">
        <v>219</v>
      </c>
      <c r="AP680" t="s">
        <v>229</v>
      </c>
      <c r="AQ680" t="s">
        <v>230</v>
      </c>
      <c r="AR680" t="s">
        <v>273</v>
      </c>
      <c r="AS680" t="s">
        <v>294</v>
      </c>
      <c r="AT680" t="s">
        <v>220</v>
      </c>
      <c r="AU680" t="s">
        <v>233</v>
      </c>
      <c r="AV680" t="s">
        <v>2359</v>
      </c>
      <c r="AW680" t="s">
        <v>2368</v>
      </c>
      <c r="AX680" t="s">
        <v>1703</v>
      </c>
      <c r="AY680" t="s">
        <v>219</v>
      </c>
      <c r="AZ680" t="s">
        <v>219</v>
      </c>
      <c r="BA680" t="s">
        <v>219</v>
      </c>
      <c r="BB680" t="s">
        <v>219</v>
      </c>
      <c r="BC680" t="s">
        <v>234</v>
      </c>
      <c r="BD680" s="12" t="s">
        <v>1297</v>
      </c>
      <c r="BE680" t="s">
        <v>267</v>
      </c>
      <c r="BF680" t="s">
        <v>1297</v>
      </c>
      <c r="BG680" t="s">
        <v>1297</v>
      </c>
      <c r="BH680" t="s">
        <v>312</v>
      </c>
      <c r="BI680" t="s">
        <v>313</v>
      </c>
      <c r="BJ680" t="s">
        <v>295</v>
      </c>
      <c r="BK680" t="s">
        <v>1297</v>
      </c>
      <c r="BL680" t="s">
        <v>229</v>
      </c>
      <c r="BM680" t="s">
        <v>219</v>
      </c>
      <c r="BN680" t="s">
        <v>650</v>
      </c>
      <c r="BO680" t="s">
        <v>219</v>
      </c>
      <c r="BP680" t="s">
        <v>219</v>
      </c>
      <c r="BQ680" t="s">
        <v>1297</v>
      </c>
      <c r="BR680" t="s">
        <v>253</v>
      </c>
      <c r="BS680" t="s">
        <v>1703</v>
      </c>
      <c r="BT680" t="s">
        <v>1703</v>
      </c>
      <c r="BU680" t="s">
        <v>219</v>
      </c>
      <c r="BV680" t="s">
        <v>241</v>
      </c>
      <c r="BW680" t="s">
        <v>220</v>
      </c>
      <c r="BX680" t="s">
        <v>219</v>
      </c>
      <c r="BY680">
        <v>800484738236</v>
      </c>
      <c r="BZ680" t="s">
        <v>242</v>
      </c>
      <c r="CA680" t="s">
        <v>1703</v>
      </c>
      <c r="CB680" s="14">
        <v>45180.248749687496</v>
      </c>
      <c r="CC680" t="s">
        <v>1703</v>
      </c>
      <c r="CD680" t="s">
        <v>1703</v>
      </c>
      <c r="CE680">
        <f>IFERROR(VLOOKUP(Table2[[#This Row],[Overall Rep Satisfaction]],$CS$2:$CV$21,2,FALSE),"")</f>
        <v>1</v>
      </c>
      <c r="CF680">
        <f>IFERROR(VLOOKUP(Table2[[#This Row],[Overall Rep Satisfaction]],$CS$2:$CV$21,3,FALSE),"")</f>
        <v>0</v>
      </c>
      <c r="CG680">
        <f>IFERROR(VLOOKUP(Table2[[#This Row],[Overall Rep Satisfaction]],$CS$2:$CV$21,4,FALSE),"")</f>
        <v>0</v>
      </c>
      <c r="CH680">
        <f>IFERROR(SUM(Table2[[#This Row],[Promoter]:[Detractor]],),"")</f>
        <v>1</v>
      </c>
      <c r="CI680" t="str">
        <f>TEXT(MONTH(Table2[[#This Row],[Survey Date]]),"##")&amp;" - "&amp;TEXT(Table2[[#This Row],[Survey Date]],"MMMM")</f>
        <v>9 - September</v>
      </c>
      <c r="CJ680" t="str">
        <f>TEXT(Table2[[#This Row],[Survey Date]],"DD-MMMM")</f>
        <v>10-September</v>
      </c>
      <c r="CK680" t="str">
        <f>"WK "&amp;WEEKNUM(Table2[[#This Row],[Survey Date]],1)</f>
        <v>WK 37</v>
      </c>
      <c r="CL680" t="str">
        <f>VLOOKUP(Table2[[#This Row],[ATTUID]],Roster!C:F,4,FALSE)</f>
        <v>Super 6</v>
      </c>
      <c r="CM680" t="str">
        <f>VLOOKUP(Table2[[#This Row],[ATTUID]],Roster!C:J,8,FALSE)</f>
        <v>agent 143</v>
      </c>
      <c r="CN680" t="str">
        <f>VLOOKUP(Table2[[#This Row],[ATTUID]],Roster!C:X,22,FALSE)</f>
        <v>Wave 31</v>
      </c>
      <c r="CO680">
        <f>IF(Table2[[#This Row],[Request Resolved]]="Yes",1,0)</f>
        <v>1</v>
      </c>
      <c r="CP680">
        <f>IF(Table2[[#This Row],[Request Resolved]]="No",1,0)</f>
        <v>0</v>
      </c>
    </row>
    <row r="681" spans="1:94" x14ac:dyDescent="0.25">
      <c r="A681" s="35">
        <v>159206</v>
      </c>
      <c r="B681" s="12" t="s">
        <v>1297</v>
      </c>
      <c r="C681" s="12" t="s">
        <v>1297</v>
      </c>
      <c r="D681" s="12" t="s">
        <v>1297</v>
      </c>
      <c r="E681" t="s">
        <v>1237</v>
      </c>
      <c r="F681" t="s">
        <v>1406</v>
      </c>
      <c r="G681" s="35">
        <v>370510</v>
      </c>
      <c r="H681" t="s">
        <v>219</v>
      </c>
      <c r="I681" s="35">
        <v>698436</v>
      </c>
      <c r="J681" t="s">
        <v>219</v>
      </c>
      <c r="K681" s="14">
        <v>45179.670138888898</v>
      </c>
      <c r="L681" s="14">
        <v>45178.648611111101</v>
      </c>
      <c r="M681" s="15" t="s">
        <v>220</v>
      </c>
      <c r="N681" s="15" t="s">
        <v>220</v>
      </c>
      <c r="O681" s="15" t="s">
        <v>220</v>
      </c>
      <c r="P681" s="15" t="s">
        <v>223</v>
      </c>
      <c r="Q681" s="15" t="s">
        <v>1121</v>
      </c>
      <c r="R681" s="15" t="s">
        <v>219</v>
      </c>
      <c r="S681" s="15" t="s">
        <v>223</v>
      </c>
      <c r="T681" s="15" t="s">
        <v>221</v>
      </c>
      <c r="U681" s="15" t="s">
        <v>219</v>
      </c>
      <c r="V681" t="s">
        <v>265</v>
      </c>
      <c r="W681" t="s">
        <v>225</v>
      </c>
      <c r="X681" t="s">
        <v>265</v>
      </c>
      <c r="Y681" t="s">
        <v>225</v>
      </c>
      <c r="Z681" t="s">
        <v>226</v>
      </c>
      <c r="AA681" t="s">
        <v>219</v>
      </c>
      <c r="AB681" t="s">
        <v>226</v>
      </c>
      <c r="AC681" t="s">
        <v>219</v>
      </c>
      <c r="AD681" s="12" t="s">
        <v>1297</v>
      </c>
      <c r="AE681" t="s">
        <v>227</v>
      </c>
      <c r="AF681" s="12" t="s">
        <v>1297</v>
      </c>
      <c r="AG681" t="s">
        <v>1703</v>
      </c>
      <c r="AH681" t="s">
        <v>228</v>
      </c>
      <c r="AI681" s="12" t="s">
        <v>1297</v>
      </c>
      <c r="AJ681" s="12" t="s">
        <v>1297</v>
      </c>
      <c r="AK681" s="12" t="s">
        <v>1297</v>
      </c>
      <c r="AL681" s="12" t="s">
        <v>1297</v>
      </c>
      <c r="AM681" s="12" t="s">
        <v>1297</v>
      </c>
      <c r="AN681" t="s">
        <v>219</v>
      </c>
      <c r="AO681" t="s">
        <v>219</v>
      </c>
      <c r="AP681" t="s">
        <v>229</v>
      </c>
      <c r="AQ681" t="s">
        <v>230</v>
      </c>
      <c r="AR681" t="s">
        <v>420</v>
      </c>
      <c r="AS681" t="s">
        <v>421</v>
      </c>
      <c r="AT681" t="s">
        <v>220</v>
      </c>
      <c r="AU681" t="s">
        <v>233</v>
      </c>
      <c r="AV681" t="s">
        <v>2360</v>
      </c>
      <c r="AW681" t="s">
        <v>219</v>
      </c>
      <c r="AX681" t="s">
        <v>1703</v>
      </c>
      <c r="AY681" t="s">
        <v>219</v>
      </c>
      <c r="AZ681" t="s">
        <v>219</v>
      </c>
      <c r="BA681" t="s">
        <v>219</v>
      </c>
      <c r="BB681" t="s">
        <v>219</v>
      </c>
      <c r="BC681" t="s">
        <v>234</v>
      </c>
      <c r="BD681" s="12" t="s">
        <v>1297</v>
      </c>
      <c r="BE681" t="s">
        <v>304</v>
      </c>
      <c r="BF681" t="s">
        <v>1297</v>
      </c>
      <c r="BG681" t="s">
        <v>1297</v>
      </c>
      <c r="BH681" t="s">
        <v>305</v>
      </c>
      <c r="BI681" t="s">
        <v>357</v>
      </c>
      <c r="BJ681" t="s">
        <v>437</v>
      </c>
      <c r="BK681" t="s">
        <v>1297</v>
      </c>
      <c r="BL681" t="s">
        <v>229</v>
      </c>
      <c r="BM681" t="s">
        <v>219</v>
      </c>
      <c r="BN681" t="s">
        <v>414</v>
      </c>
      <c r="BO681" t="s">
        <v>219</v>
      </c>
      <c r="BP681" t="s">
        <v>219</v>
      </c>
      <c r="BQ681" t="s">
        <v>1297</v>
      </c>
      <c r="BR681" t="s">
        <v>632</v>
      </c>
      <c r="BS681" t="s">
        <v>1703</v>
      </c>
      <c r="BT681" t="s">
        <v>1703</v>
      </c>
      <c r="BU681" t="s">
        <v>219</v>
      </c>
      <c r="BV681" t="s">
        <v>241</v>
      </c>
      <c r="BW681" t="s">
        <v>220</v>
      </c>
      <c r="BX681" t="s">
        <v>219</v>
      </c>
      <c r="BY681">
        <v>801113937087</v>
      </c>
      <c r="BZ681" t="s">
        <v>242</v>
      </c>
      <c r="CA681" t="s">
        <v>1703</v>
      </c>
      <c r="CB681" s="14">
        <v>45180.248749687496</v>
      </c>
      <c r="CC681" t="s">
        <v>1703</v>
      </c>
      <c r="CD681" t="s">
        <v>1703</v>
      </c>
      <c r="CE681">
        <f>IFERROR(VLOOKUP(Table2[[#This Row],[Overall Rep Satisfaction]],$CS$2:$CV$21,2,FALSE),"")</f>
        <v>1</v>
      </c>
      <c r="CF681">
        <f>IFERROR(VLOOKUP(Table2[[#This Row],[Overall Rep Satisfaction]],$CS$2:$CV$21,3,FALSE),"")</f>
        <v>0</v>
      </c>
      <c r="CG681">
        <f>IFERROR(VLOOKUP(Table2[[#This Row],[Overall Rep Satisfaction]],$CS$2:$CV$21,4,FALSE),"")</f>
        <v>0</v>
      </c>
      <c r="CH681">
        <f>IFERROR(SUM(Table2[[#This Row],[Promoter]:[Detractor]],),"")</f>
        <v>1</v>
      </c>
      <c r="CI681" t="str">
        <f>TEXT(MONTH(Table2[[#This Row],[Survey Date]]),"##")&amp;" - "&amp;TEXT(Table2[[#This Row],[Survey Date]],"MMMM")</f>
        <v>9 - September</v>
      </c>
      <c r="CJ681" t="str">
        <f>TEXT(Table2[[#This Row],[Survey Date]],"DD-MMMM")</f>
        <v>10-September</v>
      </c>
      <c r="CK681" t="str">
        <f>"WK "&amp;WEEKNUM(Table2[[#This Row],[Survey Date]],1)</f>
        <v>WK 37</v>
      </c>
      <c r="CL681" t="str">
        <f>VLOOKUP(Table2[[#This Row],[ATTUID]],Roster!C:F,4,FALSE)</f>
        <v>Super 1</v>
      </c>
      <c r="CM681" t="str">
        <f>VLOOKUP(Table2[[#This Row],[ATTUID]],Roster!C:J,8,FALSE)</f>
        <v>agent 109</v>
      </c>
      <c r="CN681" t="str">
        <f>VLOOKUP(Table2[[#This Row],[ATTUID]],Roster!C:X,22,FALSE)</f>
        <v>Wave 3</v>
      </c>
      <c r="CO681">
        <f>IF(Table2[[#This Row],[Request Resolved]]="Yes",1,0)</f>
        <v>1</v>
      </c>
      <c r="CP681">
        <f>IF(Table2[[#This Row],[Request Resolved]]="No",1,0)</f>
        <v>0</v>
      </c>
    </row>
    <row r="682" spans="1:94" x14ac:dyDescent="0.25">
      <c r="A682" s="35">
        <v>794206</v>
      </c>
      <c r="B682" s="12" t="s">
        <v>1297</v>
      </c>
      <c r="C682" s="12" t="s">
        <v>1297</v>
      </c>
      <c r="D682" s="12" t="s">
        <v>1297</v>
      </c>
      <c r="E682" t="s">
        <v>1223</v>
      </c>
      <c r="F682" t="s">
        <v>1389</v>
      </c>
      <c r="G682" s="35">
        <v>220949</v>
      </c>
      <c r="H682" t="s">
        <v>219</v>
      </c>
      <c r="I682" s="35">
        <v>585337</v>
      </c>
      <c r="J682" t="s">
        <v>219</v>
      </c>
      <c r="K682" s="14">
        <v>45179.712500000001</v>
      </c>
      <c r="L682" s="14">
        <v>45178.744444444397</v>
      </c>
      <c r="M682" s="15" t="s">
        <v>220</v>
      </c>
      <c r="N682" s="15" t="s">
        <v>229</v>
      </c>
      <c r="O682" s="15" t="s">
        <v>220</v>
      </c>
      <c r="P682" s="15" t="s">
        <v>221</v>
      </c>
      <c r="Q682" s="15" t="s">
        <v>1122</v>
      </c>
      <c r="R682" s="15" t="s">
        <v>229</v>
      </c>
      <c r="S682" s="15" t="s">
        <v>221</v>
      </c>
      <c r="T682" s="15" t="s">
        <v>316</v>
      </c>
      <c r="U682" s="15" t="s">
        <v>219</v>
      </c>
      <c r="V682" t="s">
        <v>224</v>
      </c>
      <c r="W682" t="s">
        <v>254</v>
      </c>
      <c r="X682" t="s">
        <v>224</v>
      </c>
      <c r="Y682" t="s">
        <v>254</v>
      </c>
      <c r="Z682" t="s">
        <v>317</v>
      </c>
      <c r="AA682" t="s">
        <v>219</v>
      </c>
      <c r="AB682" t="s">
        <v>317</v>
      </c>
      <c r="AC682" t="s">
        <v>219</v>
      </c>
      <c r="AD682" s="12" t="s">
        <v>1297</v>
      </c>
      <c r="AE682" t="s">
        <v>227</v>
      </c>
      <c r="AF682" s="12" t="s">
        <v>1297</v>
      </c>
      <c r="AG682" t="s">
        <v>1703</v>
      </c>
      <c r="AH682" t="s">
        <v>228</v>
      </c>
      <c r="AI682" s="12" t="s">
        <v>1297</v>
      </c>
      <c r="AJ682" s="12" t="s">
        <v>1297</v>
      </c>
      <c r="AK682" s="12" t="s">
        <v>1297</v>
      </c>
      <c r="AL682" s="12" t="s">
        <v>1297</v>
      </c>
      <c r="AM682" s="12" t="s">
        <v>1297</v>
      </c>
      <c r="AN682" t="s">
        <v>219</v>
      </c>
      <c r="AO682" t="s">
        <v>219</v>
      </c>
      <c r="AP682" t="s">
        <v>229</v>
      </c>
      <c r="AQ682" t="s">
        <v>230</v>
      </c>
      <c r="AR682" t="s">
        <v>420</v>
      </c>
      <c r="AS682" t="s">
        <v>421</v>
      </c>
      <c r="AT682" t="s">
        <v>220</v>
      </c>
      <c r="AU682" t="s">
        <v>233</v>
      </c>
      <c r="AV682" t="s">
        <v>2361</v>
      </c>
      <c r="AW682" t="s">
        <v>219</v>
      </c>
      <c r="AX682" t="s">
        <v>1703</v>
      </c>
      <c r="AY682" t="s">
        <v>219</v>
      </c>
      <c r="AZ682" t="s">
        <v>219</v>
      </c>
      <c r="BA682" t="s">
        <v>219</v>
      </c>
      <c r="BB682" t="s">
        <v>219</v>
      </c>
      <c r="BC682" t="s">
        <v>234</v>
      </c>
      <c r="BD682" s="12" t="s">
        <v>1297</v>
      </c>
      <c r="BE682" t="s">
        <v>267</v>
      </c>
      <c r="BF682" t="s">
        <v>1297</v>
      </c>
      <c r="BG682" t="s">
        <v>1297</v>
      </c>
      <c r="BH682" t="s">
        <v>312</v>
      </c>
      <c r="BI682" t="s">
        <v>313</v>
      </c>
      <c r="BJ682" t="s">
        <v>422</v>
      </c>
      <c r="BK682" t="s">
        <v>1297</v>
      </c>
      <c r="BL682" t="s">
        <v>229</v>
      </c>
      <c r="BM682" t="s">
        <v>219</v>
      </c>
      <c r="BN682" t="s">
        <v>314</v>
      </c>
      <c r="BO682" t="s">
        <v>219</v>
      </c>
      <c r="BP682" t="s">
        <v>219</v>
      </c>
      <c r="BQ682" t="s">
        <v>1297</v>
      </c>
      <c r="BR682" t="s">
        <v>279</v>
      </c>
      <c r="BS682" t="s">
        <v>1703</v>
      </c>
      <c r="BT682" t="s">
        <v>1703</v>
      </c>
      <c r="BU682" t="s">
        <v>219</v>
      </c>
      <c r="BV682" t="s">
        <v>241</v>
      </c>
      <c r="BW682" t="s">
        <v>220</v>
      </c>
      <c r="BX682" t="s">
        <v>219</v>
      </c>
      <c r="BY682">
        <v>800074886868</v>
      </c>
      <c r="BZ682" t="s">
        <v>242</v>
      </c>
      <c r="CA682" t="s">
        <v>1703</v>
      </c>
      <c r="CB682" s="14">
        <v>45180.248749687496</v>
      </c>
      <c r="CC682" t="s">
        <v>1703</v>
      </c>
      <c r="CD682" t="s">
        <v>1703</v>
      </c>
      <c r="CE682">
        <f>IFERROR(VLOOKUP(Table2[[#This Row],[Overall Rep Satisfaction]],$CS$2:$CV$21,2,FALSE),"")</f>
        <v>0</v>
      </c>
      <c r="CF682">
        <f>IFERROR(VLOOKUP(Table2[[#This Row],[Overall Rep Satisfaction]],$CS$2:$CV$21,3,FALSE),"")</f>
        <v>0</v>
      </c>
      <c r="CG682">
        <f>IFERROR(VLOOKUP(Table2[[#This Row],[Overall Rep Satisfaction]],$CS$2:$CV$21,4,FALSE),"")</f>
        <v>1</v>
      </c>
      <c r="CH682">
        <f>IFERROR(SUM(Table2[[#This Row],[Promoter]:[Detractor]],),"")</f>
        <v>1</v>
      </c>
      <c r="CI682" t="str">
        <f>TEXT(MONTH(Table2[[#This Row],[Survey Date]]),"##")&amp;" - "&amp;TEXT(Table2[[#This Row],[Survey Date]],"MMMM")</f>
        <v>9 - September</v>
      </c>
      <c r="CJ682" t="str">
        <f>TEXT(Table2[[#This Row],[Survey Date]],"DD-MMMM")</f>
        <v>10-September</v>
      </c>
      <c r="CK682" t="str">
        <f>"WK "&amp;WEEKNUM(Table2[[#This Row],[Survey Date]],1)</f>
        <v>WK 37</v>
      </c>
      <c r="CL682" t="str">
        <f>VLOOKUP(Table2[[#This Row],[ATTUID]],Roster!C:F,4,FALSE)</f>
        <v>Super 7</v>
      </c>
      <c r="CM682" t="str">
        <f>VLOOKUP(Table2[[#This Row],[ATTUID]],Roster!C:J,8,FALSE)</f>
        <v>agent 92</v>
      </c>
      <c r="CN682" t="str">
        <f>VLOOKUP(Table2[[#This Row],[ATTUID]],Roster!C:X,22,FALSE)</f>
        <v>Wave 28</v>
      </c>
      <c r="CO682">
        <f>IF(Table2[[#This Row],[Request Resolved]]="Yes",1,0)</f>
        <v>0</v>
      </c>
      <c r="CP682">
        <f>IF(Table2[[#This Row],[Request Resolved]]="No",1,0)</f>
        <v>1</v>
      </c>
    </row>
    <row r="683" spans="1:94" x14ac:dyDescent="0.25">
      <c r="A683" s="35">
        <v>418206</v>
      </c>
      <c r="B683" s="12" t="s">
        <v>1297</v>
      </c>
      <c r="C683" s="12" t="s">
        <v>1297</v>
      </c>
      <c r="D683" s="12" t="s">
        <v>1297</v>
      </c>
      <c r="E683" t="s">
        <v>1244</v>
      </c>
      <c r="F683" t="s">
        <v>1413</v>
      </c>
      <c r="G683" s="35">
        <v>349352</v>
      </c>
      <c r="H683" t="s">
        <v>219</v>
      </c>
      <c r="I683" s="35">
        <v>290523</v>
      </c>
      <c r="J683" t="s">
        <v>219</v>
      </c>
      <c r="K683" s="14">
        <v>45179.770833333299</v>
      </c>
      <c r="L683" s="14">
        <v>45178.8215277778</v>
      </c>
      <c r="M683" s="15" t="s">
        <v>220</v>
      </c>
      <c r="N683" s="15" t="s">
        <v>229</v>
      </c>
      <c r="O683" s="15" t="s">
        <v>220</v>
      </c>
      <c r="P683" s="15" t="s">
        <v>223</v>
      </c>
      <c r="Q683" s="15" t="s">
        <v>1123</v>
      </c>
      <c r="R683" s="15" t="s">
        <v>219</v>
      </c>
      <c r="S683" s="15" t="s">
        <v>223</v>
      </c>
      <c r="T683" s="15" t="s">
        <v>316</v>
      </c>
      <c r="U683" s="15" t="s">
        <v>219</v>
      </c>
      <c r="V683" t="s">
        <v>265</v>
      </c>
      <c r="W683" t="s">
        <v>225</v>
      </c>
      <c r="X683" t="s">
        <v>265</v>
      </c>
      <c r="Y683" t="s">
        <v>225</v>
      </c>
      <c r="Z683" t="s">
        <v>317</v>
      </c>
      <c r="AA683" t="s">
        <v>219</v>
      </c>
      <c r="AB683" t="s">
        <v>317</v>
      </c>
      <c r="AC683" t="s">
        <v>219</v>
      </c>
      <c r="AD683" s="12" t="s">
        <v>1297</v>
      </c>
      <c r="AE683" t="s">
        <v>227</v>
      </c>
      <c r="AF683" s="12" t="s">
        <v>1297</v>
      </c>
      <c r="AG683" t="s">
        <v>1703</v>
      </c>
      <c r="AH683" t="s">
        <v>228</v>
      </c>
      <c r="AI683" s="12" t="s">
        <v>1297</v>
      </c>
      <c r="AJ683" s="12" t="s">
        <v>1297</v>
      </c>
      <c r="AK683" s="12" t="s">
        <v>1297</v>
      </c>
      <c r="AL683" s="12" t="s">
        <v>1297</v>
      </c>
      <c r="AM683" s="12" t="s">
        <v>1297</v>
      </c>
      <c r="AN683" t="s">
        <v>219</v>
      </c>
      <c r="AO683" t="s">
        <v>219</v>
      </c>
      <c r="AP683" t="s">
        <v>229</v>
      </c>
      <c r="AQ683" t="s">
        <v>230</v>
      </c>
      <c r="AR683" t="s">
        <v>273</v>
      </c>
      <c r="AS683" t="s">
        <v>294</v>
      </c>
      <c r="AT683" t="s">
        <v>220</v>
      </c>
      <c r="AU683" t="s">
        <v>233</v>
      </c>
      <c r="AV683" t="s">
        <v>2362</v>
      </c>
      <c r="AW683" t="s">
        <v>2368</v>
      </c>
      <c r="AX683" t="s">
        <v>1703</v>
      </c>
      <c r="AY683" t="s">
        <v>219</v>
      </c>
      <c r="AZ683" t="s">
        <v>219</v>
      </c>
      <c r="BA683" t="s">
        <v>219</v>
      </c>
      <c r="BB683" t="s">
        <v>219</v>
      </c>
      <c r="BC683" t="s">
        <v>234</v>
      </c>
      <c r="BD683" s="12" t="s">
        <v>1297</v>
      </c>
      <c r="BE683" t="s">
        <v>304</v>
      </c>
      <c r="BF683" t="s">
        <v>1297</v>
      </c>
      <c r="BG683" t="s">
        <v>1297</v>
      </c>
      <c r="BH683" t="s">
        <v>236</v>
      </c>
      <c r="BI683" t="s">
        <v>250</v>
      </c>
      <c r="BJ683" t="s">
        <v>295</v>
      </c>
      <c r="BK683" t="s">
        <v>1297</v>
      </c>
      <c r="BL683" t="s">
        <v>229</v>
      </c>
      <c r="BM683" t="s">
        <v>219</v>
      </c>
      <c r="BN683" t="s">
        <v>252</v>
      </c>
      <c r="BO683" t="s">
        <v>219</v>
      </c>
      <c r="BP683" t="s">
        <v>219</v>
      </c>
      <c r="BQ683" t="s">
        <v>1297</v>
      </c>
      <c r="BR683" t="s">
        <v>296</v>
      </c>
      <c r="BS683" t="s">
        <v>1703</v>
      </c>
      <c r="BT683" t="s">
        <v>1703</v>
      </c>
      <c r="BU683" t="s">
        <v>219</v>
      </c>
      <c r="BV683" t="s">
        <v>241</v>
      </c>
      <c r="BW683" t="s">
        <v>220</v>
      </c>
      <c r="BX683" t="s">
        <v>219</v>
      </c>
      <c r="BY683">
        <v>790164570241</v>
      </c>
      <c r="BZ683" t="s">
        <v>242</v>
      </c>
      <c r="CA683" t="s">
        <v>1703</v>
      </c>
      <c r="CB683" s="14">
        <v>45180.248749687496</v>
      </c>
      <c r="CC683" t="s">
        <v>1703</v>
      </c>
      <c r="CD683" t="s">
        <v>1703</v>
      </c>
      <c r="CE683">
        <f>IFERROR(VLOOKUP(Table2[[#This Row],[Overall Rep Satisfaction]],$CS$2:$CV$21,2,FALSE),"")</f>
        <v>1</v>
      </c>
      <c r="CF683">
        <f>IFERROR(VLOOKUP(Table2[[#This Row],[Overall Rep Satisfaction]],$CS$2:$CV$21,3,FALSE),"")</f>
        <v>0</v>
      </c>
      <c r="CG683">
        <f>IFERROR(VLOOKUP(Table2[[#This Row],[Overall Rep Satisfaction]],$CS$2:$CV$21,4,FALSE),"")</f>
        <v>0</v>
      </c>
      <c r="CH683">
        <f>IFERROR(SUM(Table2[[#This Row],[Promoter]:[Detractor]],),"")</f>
        <v>1</v>
      </c>
      <c r="CI683" t="str">
        <f>TEXT(MONTH(Table2[[#This Row],[Survey Date]]),"##")&amp;" - "&amp;TEXT(Table2[[#This Row],[Survey Date]],"MMMM")</f>
        <v>9 - September</v>
      </c>
      <c r="CJ683" t="str">
        <f>TEXT(Table2[[#This Row],[Survey Date]],"DD-MMMM")</f>
        <v>10-September</v>
      </c>
      <c r="CK683" t="str">
        <f>"WK "&amp;WEEKNUM(Table2[[#This Row],[Survey Date]],1)</f>
        <v>WK 37</v>
      </c>
      <c r="CL683" t="str">
        <f>VLOOKUP(Table2[[#This Row],[ATTUID]],Roster!C:F,4,FALSE)</f>
        <v>Super 12</v>
      </c>
      <c r="CM683" t="str">
        <f>VLOOKUP(Table2[[#This Row],[ATTUID]],Roster!C:J,8,FALSE)</f>
        <v>agent 116</v>
      </c>
      <c r="CN683" t="str">
        <f>VLOOKUP(Table2[[#This Row],[ATTUID]],Roster!C:X,22,FALSE)</f>
        <v>Wave 30</v>
      </c>
      <c r="CO683">
        <f>IF(Table2[[#This Row],[Request Resolved]]="Yes",1,0)</f>
        <v>0</v>
      </c>
      <c r="CP683">
        <f>IF(Table2[[#This Row],[Request Resolved]]="No",1,0)</f>
        <v>1</v>
      </c>
    </row>
    <row r="684" spans="1:94" x14ac:dyDescent="0.25">
      <c r="A684" s="35">
        <v>331206</v>
      </c>
      <c r="B684" s="12" t="s">
        <v>1297</v>
      </c>
      <c r="C684" s="12" t="s">
        <v>1297</v>
      </c>
      <c r="D684" s="12" t="s">
        <v>1297</v>
      </c>
      <c r="E684" t="s">
        <v>1236</v>
      </c>
      <c r="F684" t="s">
        <v>1405</v>
      </c>
      <c r="G684" s="35">
        <v>900802</v>
      </c>
      <c r="H684" t="s">
        <v>219</v>
      </c>
      <c r="I684" s="35">
        <v>223155</v>
      </c>
      <c r="J684" t="s">
        <v>219</v>
      </c>
      <c r="K684" s="14">
        <v>45179.883333333302</v>
      </c>
      <c r="L684" s="14">
        <v>45177.853472222203</v>
      </c>
      <c r="M684" s="15" t="s">
        <v>220</v>
      </c>
      <c r="N684" s="15" t="s">
        <v>220</v>
      </c>
      <c r="O684" s="15" t="s">
        <v>220</v>
      </c>
      <c r="P684" s="15" t="s">
        <v>223</v>
      </c>
      <c r="Q684" s="15" t="s">
        <v>1124</v>
      </c>
      <c r="R684" s="15" t="s">
        <v>219</v>
      </c>
      <c r="S684" s="15" t="s">
        <v>223</v>
      </c>
      <c r="T684" s="15" t="s">
        <v>221</v>
      </c>
      <c r="U684" s="15" t="s">
        <v>219</v>
      </c>
      <c r="V684" t="s">
        <v>265</v>
      </c>
      <c r="W684" t="s">
        <v>225</v>
      </c>
      <c r="X684" t="s">
        <v>265</v>
      </c>
      <c r="Y684" t="s">
        <v>225</v>
      </c>
      <c r="Z684" t="s">
        <v>226</v>
      </c>
      <c r="AA684" t="s">
        <v>219</v>
      </c>
      <c r="AB684" t="s">
        <v>226</v>
      </c>
      <c r="AC684" t="s">
        <v>219</v>
      </c>
      <c r="AD684" s="12" t="s">
        <v>1297</v>
      </c>
      <c r="AE684" t="s">
        <v>227</v>
      </c>
      <c r="AF684" s="12" t="s">
        <v>1297</v>
      </c>
      <c r="AG684" t="s">
        <v>1703</v>
      </c>
      <c r="AH684" t="s">
        <v>228</v>
      </c>
      <c r="AI684" s="12" t="s">
        <v>1297</v>
      </c>
      <c r="AJ684" s="12" t="s">
        <v>1297</v>
      </c>
      <c r="AK684" s="12" t="s">
        <v>1297</v>
      </c>
      <c r="AL684" s="12" t="s">
        <v>1297</v>
      </c>
      <c r="AM684" s="12" t="s">
        <v>1297</v>
      </c>
      <c r="AN684" t="s">
        <v>219</v>
      </c>
      <c r="AO684" t="s">
        <v>219</v>
      </c>
      <c r="AP684" t="s">
        <v>229</v>
      </c>
      <c r="AQ684" t="s">
        <v>230</v>
      </c>
      <c r="AR684" t="s">
        <v>247</v>
      </c>
      <c r="AS684" t="s">
        <v>498</v>
      </c>
      <c r="AT684" t="s">
        <v>220</v>
      </c>
      <c r="AU684" t="s">
        <v>233</v>
      </c>
      <c r="AV684" t="s">
        <v>2363</v>
      </c>
      <c r="AW684" t="s">
        <v>2368</v>
      </c>
      <c r="AX684" t="s">
        <v>1703</v>
      </c>
      <c r="AY684" t="s">
        <v>219</v>
      </c>
      <c r="AZ684" t="s">
        <v>219</v>
      </c>
      <c r="BA684" t="s">
        <v>219</v>
      </c>
      <c r="BB684" t="s">
        <v>219</v>
      </c>
      <c r="BC684" t="s">
        <v>234</v>
      </c>
      <c r="BD684" s="12" t="s">
        <v>1297</v>
      </c>
      <c r="BE684" t="s">
        <v>304</v>
      </c>
      <c r="BF684" t="s">
        <v>1297</v>
      </c>
      <c r="BG684" t="s">
        <v>1297</v>
      </c>
      <c r="BH684" t="s">
        <v>305</v>
      </c>
      <c r="BI684" t="s">
        <v>357</v>
      </c>
      <c r="BJ684" t="s">
        <v>251</v>
      </c>
      <c r="BK684" t="s">
        <v>1297</v>
      </c>
      <c r="BL684" t="s">
        <v>229</v>
      </c>
      <c r="BM684" t="s">
        <v>219</v>
      </c>
      <c r="BN684" t="s">
        <v>360</v>
      </c>
      <c r="BO684" t="s">
        <v>219</v>
      </c>
      <c r="BP684" t="s">
        <v>219</v>
      </c>
      <c r="BQ684" t="s">
        <v>1297</v>
      </c>
      <c r="BR684" t="s">
        <v>279</v>
      </c>
      <c r="BS684" t="s">
        <v>1703</v>
      </c>
      <c r="BT684" t="s">
        <v>1703</v>
      </c>
      <c r="BU684" t="s">
        <v>219</v>
      </c>
      <c r="BV684" t="s">
        <v>241</v>
      </c>
      <c r="BW684" t="s">
        <v>220</v>
      </c>
      <c r="BX684" t="s">
        <v>219</v>
      </c>
      <c r="BY684">
        <v>800120515787</v>
      </c>
      <c r="BZ684" t="s">
        <v>242</v>
      </c>
      <c r="CA684" t="s">
        <v>1703</v>
      </c>
      <c r="CB684" s="14">
        <v>45180.248749687496</v>
      </c>
      <c r="CC684" t="s">
        <v>1703</v>
      </c>
      <c r="CD684" t="s">
        <v>1703</v>
      </c>
      <c r="CE684">
        <f>IFERROR(VLOOKUP(Table2[[#This Row],[Overall Rep Satisfaction]],$CS$2:$CV$21,2,FALSE),"")</f>
        <v>1</v>
      </c>
      <c r="CF684">
        <f>IFERROR(VLOOKUP(Table2[[#This Row],[Overall Rep Satisfaction]],$CS$2:$CV$21,3,FALSE),"")</f>
        <v>0</v>
      </c>
      <c r="CG684">
        <f>IFERROR(VLOOKUP(Table2[[#This Row],[Overall Rep Satisfaction]],$CS$2:$CV$21,4,FALSE),"")</f>
        <v>0</v>
      </c>
      <c r="CH684">
        <f>IFERROR(SUM(Table2[[#This Row],[Promoter]:[Detractor]],),"")</f>
        <v>1</v>
      </c>
      <c r="CI684" t="str">
        <f>TEXT(MONTH(Table2[[#This Row],[Survey Date]]),"##")&amp;" - "&amp;TEXT(Table2[[#This Row],[Survey Date]],"MMMM")</f>
        <v>9 - September</v>
      </c>
      <c r="CJ684" t="str">
        <f>TEXT(Table2[[#This Row],[Survey Date]],"DD-MMMM")</f>
        <v>10-September</v>
      </c>
      <c r="CK684" t="str">
        <f>"WK "&amp;WEEKNUM(Table2[[#This Row],[Survey Date]],1)</f>
        <v>WK 37</v>
      </c>
      <c r="CL684" t="str">
        <f>VLOOKUP(Table2[[#This Row],[ATTUID]],Roster!C:F,4,FALSE)</f>
        <v>Super 5</v>
      </c>
      <c r="CM684" t="str">
        <f>VLOOKUP(Table2[[#This Row],[ATTUID]],Roster!C:J,8,FALSE)</f>
        <v>agent 108</v>
      </c>
      <c r="CN684" t="str">
        <f>VLOOKUP(Table2[[#This Row],[ATTUID]],Roster!C:X,22,FALSE)</f>
        <v>Wave 3</v>
      </c>
      <c r="CO684">
        <f>IF(Table2[[#This Row],[Request Resolved]]="Yes",1,0)</f>
        <v>1</v>
      </c>
      <c r="CP684">
        <f>IF(Table2[[#This Row],[Request Resolved]]="No",1,0)</f>
        <v>0</v>
      </c>
    </row>
    <row r="685" spans="1:94" x14ac:dyDescent="0.25">
      <c r="A685" s="35">
        <v>377206</v>
      </c>
      <c r="B685" s="12" t="s">
        <v>1297</v>
      </c>
      <c r="C685" s="12" t="s">
        <v>1297</v>
      </c>
      <c r="D685" s="12" t="s">
        <v>1297</v>
      </c>
      <c r="E685" t="s">
        <v>1141</v>
      </c>
      <c r="F685" t="s">
        <v>1306</v>
      </c>
      <c r="G685" s="35">
        <v>262407</v>
      </c>
      <c r="H685" t="s">
        <v>219</v>
      </c>
      <c r="I685" s="35">
        <v>176523</v>
      </c>
      <c r="J685" t="s">
        <v>219</v>
      </c>
      <c r="K685" s="14">
        <v>45179.8881944444</v>
      </c>
      <c r="L685" s="14">
        <v>45178.503472222197</v>
      </c>
      <c r="M685" s="15" t="s">
        <v>220</v>
      </c>
      <c r="N685" s="15" t="s">
        <v>229</v>
      </c>
      <c r="O685" s="15" t="s">
        <v>220</v>
      </c>
      <c r="P685" s="15" t="s">
        <v>223</v>
      </c>
      <c r="Q685" s="15" t="s">
        <v>1125</v>
      </c>
      <c r="R685" s="15" t="s">
        <v>219</v>
      </c>
      <c r="S685" s="15" t="s">
        <v>291</v>
      </c>
      <c r="T685" s="15" t="s">
        <v>316</v>
      </c>
      <c r="U685" s="15" t="s">
        <v>219</v>
      </c>
      <c r="V685" t="s">
        <v>265</v>
      </c>
      <c r="W685" t="s">
        <v>293</v>
      </c>
      <c r="X685" t="s">
        <v>265</v>
      </c>
      <c r="Y685" t="s">
        <v>293</v>
      </c>
      <c r="Z685" t="s">
        <v>317</v>
      </c>
      <c r="AA685" t="s">
        <v>219</v>
      </c>
      <c r="AB685" t="s">
        <v>317</v>
      </c>
      <c r="AC685" t="s">
        <v>219</v>
      </c>
      <c r="AD685" s="12" t="s">
        <v>1297</v>
      </c>
      <c r="AE685" t="s">
        <v>227</v>
      </c>
      <c r="AF685" s="12" t="s">
        <v>1297</v>
      </c>
      <c r="AG685" t="s">
        <v>1703</v>
      </c>
      <c r="AH685" t="s">
        <v>228</v>
      </c>
      <c r="AI685" s="12" t="s">
        <v>1297</v>
      </c>
      <c r="AJ685" s="12" t="s">
        <v>1297</v>
      </c>
      <c r="AK685" s="12" t="s">
        <v>1297</v>
      </c>
      <c r="AL685" s="12" t="s">
        <v>1297</v>
      </c>
      <c r="AM685" s="12" t="s">
        <v>1297</v>
      </c>
      <c r="AN685" t="s">
        <v>219</v>
      </c>
      <c r="AO685" t="s">
        <v>219</v>
      </c>
      <c r="AP685" t="s">
        <v>229</v>
      </c>
      <c r="AQ685" t="s">
        <v>230</v>
      </c>
      <c r="AR685" t="s">
        <v>273</v>
      </c>
      <c r="AS685" t="s">
        <v>294</v>
      </c>
      <c r="AT685" t="s">
        <v>220</v>
      </c>
      <c r="AU685" t="s">
        <v>233</v>
      </c>
      <c r="AV685" t="s">
        <v>2364</v>
      </c>
      <c r="AW685" t="s">
        <v>219</v>
      </c>
      <c r="AX685" t="s">
        <v>1703</v>
      </c>
      <c r="AY685" t="s">
        <v>219</v>
      </c>
      <c r="AZ685" t="s">
        <v>219</v>
      </c>
      <c r="BA685" t="s">
        <v>219</v>
      </c>
      <c r="BB685" t="s">
        <v>219</v>
      </c>
      <c r="BC685" t="s">
        <v>234</v>
      </c>
      <c r="BD685" s="12" t="s">
        <v>1297</v>
      </c>
      <c r="BE685" t="s">
        <v>267</v>
      </c>
      <c r="BF685" t="s">
        <v>1297</v>
      </c>
      <c r="BG685" t="s">
        <v>1297</v>
      </c>
      <c r="BH685" t="s">
        <v>236</v>
      </c>
      <c r="BI685" t="s">
        <v>856</v>
      </c>
      <c r="BJ685" t="s">
        <v>295</v>
      </c>
      <c r="BK685" t="s">
        <v>1297</v>
      </c>
      <c r="BL685" t="s">
        <v>229</v>
      </c>
      <c r="BM685" t="s">
        <v>219</v>
      </c>
      <c r="BN685" t="s">
        <v>590</v>
      </c>
      <c r="BO685" t="s">
        <v>219</v>
      </c>
      <c r="BP685" t="s">
        <v>219</v>
      </c>
      <c r="BQ685" t="s">
        <v>1297</v>
      </c>
      <c r="BR685" t="s">
        <v>240</v>
      </c>
      <c r="BS685" t="s">
        <v>1703</v>
      </c>
      <c r="BT685" t="s">
        <v>1703</v>
      </c>
      <c r="BU685" t="s">
        <v>219</v>
      </c>
      <c r="BV685" t="s">
        <v>241</v>
      </c>
      <c r="BW685" t="s">
        <v>220</v>
      </c>
      <c r="BX685" t="s">
        <v>219</v>
      </c>
      <c r="BY685">
        <v>800613159073</v>
      </c>
      <c r="BZ685" t="s">
        <v>242</v>
      </c>
      <c r="CA685" t="s">
        <v>1703</v>
      </c>
      <c r="CB685" s="14">
        <v>45180.248749687496</v>
      </c>
      <c r="CC685" t="s">
        <v>1703</v>
      </c>
      <c r="CD685" t="s">
        <v>1703</v>
      </c>
      <c r="CE685">
        <f>IFERROR(VLOOKUP(Table2[[#This Row],[Overall Rep Satisfaction]],$CS$2:$CV$21,2,FALSE),"")</f>
        <v>1</v>
      </c>
      <c r="CF685">
        <f>IFERROR(VLOOKUP(Table2[[#This Row],[Overall Rep Satisfaction]],$CS$2:$CV$21,3,FALSE),"")</f>
        <v>0</v>
      </c>
      <c r="CG685">
        <f>IFERROR(VLOOKUP(Table2[[#This Row],[Overall Rep Satisfaction]],$CS$2:$CV$21,4,FALSE),"")</f>
        <v>0</v>
      </c>
      <c r="CH685">
        <f>IFERROR(SUM(Table2[[#This Row],[Promoter]:[Detractor]],),"")</f>
        <v>1</v>
      </c>
      <c r="CI685" t="str">
        <f>TEXT(MONTH(Table2[[#This Row],[Survey Date]]),"##")&amp;" - "&amp;TEXT(Table2[[#This Row],[Survey Date]],"MMMM")</f>
        <v>9 - September</v>
      </c>
      <c r="CJ685" t="str">
        <f>TEXT(Table2[[#This Row],[Survey Date]],"DD-MMMM")</f>
        <v>10-September</v>
      </c>
      <c r="CK685" t="str">
        <f>"WK "&amp;WEEKNUM(Table2[[#This Row],[Survey Date]],1)</f>
        <v>WK 37</v>
      </c>
      <c r="CL685" t="str">
        <f>VLOOKUP(Table2[[#This Row],[ATTUID]],Roster!C:F,4,FALSE)</f>
        <v>Super 7</v>
      </c>
      <c r="CM685" t="str">
        <f>VLOOKUP(Table2[[#This Row],[ATTUID]],Roster!C:J,8,FALSE)</f>
        <v>agent 9</v>
      </c>
      <c r="CN685" t="str">
        <f>VLOOKUP(Table2[[#This Row],[ATTUID]],Roster!C:X,22,FALSE)</f>
        <v>Wave 11</v>
      </c>
      <c r="CO685">
        <f>IF(Table2[[#This Row],[Request Resolved]]="Yes",1,0)</f>
        <v>0</v>
      </c>
      <c r="CP685">
        <f>IF(Table2[[#This Row],[Request Resolved]]="No",1,0)</f>
        <v>1</v>
      </c>
    </row>
    <row r="686" spans="1:94" x14ac:dyDescent="0.25">
      <c r="A686" s="35">
        <v>330206</v>
      </c>
      <c r="B686" s="12" t="s">
        <v>1297</v>
      </c>
      <c r="C686" s="12" t="s">
        <v>1297</v>
      </c>
      <c r="D686" s="12" t="s">
        <v>1297</v>
      </c>
      <c r="E686" t="s">
        <v>1182</v>
      </c>
      <c r="F686" t="s">
        <v>1347</v>
      </c>
      <c r="G686" s="35">
        <v>23609</v>
      </c>
      <c r="H686" t="s">
        <v>219</v>
      </c>
      <c r="I686" s="35">
        <v>417464</v>
      </c>
      <c r="J686" t="s">
        <v>219</v>
      </c>
      <c r="K686" s="14">
        <v>45179.898611111101</v>
      </c>
      <c r="L686" s="14">
        <v>45177.456944444399</v>
      </c>
      <c r="M686" s="15" t="s">
        <v>220</v>
      </c>
      <c r="N686" s="15" t="s">
        <v>220</v>
      </c>
      <c r="O686" s="15" t="s">
        <v>220</v>
      </c>
      <c r="P686" s="15" t="s">
        <v>223</v>
      </c>
      <c r="Q686" s="15" t="s">
        <v>1126</v>
      </c>
      <c r="R686" s="15" t="s">
        <v>219</v>
      </c>
      <c r="S686" s="15" t="s">
        <v>223</v>
      </c>
      <c r="T686" s="15" t="s">
        <v>221</v>
      </c>
      <c r="U686" s="15" t="s">
        <v>219</v>
      </c>
      <c r="V686" t="s">
        <v>265</v>
      </c>
      <c r="W686" t="s">
        <v>225</v>
      </c>
      <c r="X686" t="s">
        <v>265</v>
      </c>
      <c r="Y686" t="s">
        <v>225</v>
      </c>
      <c r="Z686" t="s">
        <v>226</v>
      </c>
      <c r="AA686" t="s">
        <v>219</v>
      </c>
      <c r="AB686" t="s">
        <v>226</v>
      </c>
      <c r="AC686" t="s">
        <v>219</v>
      </c>
      <c r="AD686" s="12" t="s">
        <v>1297</v>
      </c>
      <c r="AE686" t="s">
        <v>227</v>
      </c>
      <c r="AF686" s="12" t="s">
        <v>1297</v>
      </c>
      <c r="AG686" t="s">
        <v>1703</v>
      </c>
      <c r="AH686" t="s">
        <v>228</v>
      </c>
      <c r="AI686" s="12" t="s">
        <v>1297</v>
      </c>
      <c r="AJ686" s="12" t="s">
        <v>1297</v>
      </c>
      <c r="AK686" s="12" t="s">
        <v>1297</v>
      </c>
      <c r="AL686" s="12" t="s">
        <v>1297</v>
      </c>
      <c r="AM686" s="12" t="s">
        <v>1297</v>
      </c>
      <c r="AN686" t="s">
        <v>219</v>
      </c>
      <c r="AO686" t="s">
        <v>219</v>
      </c>
      <c r="AP686" t="s">
        <v>229</v>
      </c>
      <c r="AQ686" t="s">
        <v>230</v>
      </c>
      <c r="AR686" t="s">
        <v>247</v>
      </c>
      <c r="AS686" t="s">
        <v>266</v>
      </c>
      <c r="AT686" t="s">
        <v>220</v>
      </c>
      <c r="AU686" t="s">
        <v>233</v>
      </c>
      <c r="AV686" t="s">
        <v>2365</v>
      </c>
      <c r="AW686" t="s">
        <v>219</v>
      </c>
      <c r="AX686" t="s">
        <v>1703</v>
      </c>
      <c r="AY686" t="s">
        <v>219</v>
      </c>
      <c r="AZ686" t="s">
        <v>219</v>
      </c>
      <c r="BA686" t="s">
        <v>219</v>
      </c>
      <c r="BB686" t="s">
        <v>219</v>
      </c>
      <c r="BC686" t="s">
        <v>234</v>
      </c>
      <c r="BD686" s="12" t="s">
        <v>1297</v>
      </c>
      <c r="BE686" t="s">
        <v>267</v>
      </c>
      <c r="BF686" t="s">
        <v>1297</v>
      </c>
      <c r="BG686" t="s">
        <v>1297</v>
      </c>
      <c r="BH686" t="s">
        <v>275</v>
      </c>
      <c r="BI686" t="s">
        <v>276</v>
      </c>
      <c r="BJ686" t="s">
        <v>307</v>
      </c>
      <c r="BK686" t="s">
        <v>1297</v>
      </c>
      <c r="BL686" t="s">
        <v>229</v>
      </c>
      <c r="BM686" t="s">
        <v>219</v>
      </c>
      <c r="BN686" t="s">
        <v>278</v>
      </c>
      <c r="BO686" t="s">
        <v>219</v>
      </c>
      <c r="BP686" t="s">
        <v>219</v>
      </c>
      <c r="BQ686" t="s">
        <v>1297</v>
      </c>
      <c r="BR686" t="s">
        <v>279</v>
      </c>
      <c r="BS686" t="s">
        <v>1703</v>
      </c>
      <c r="BT686" t="s">
        <v>1703</v>
      </c>
      <c r="BU686" t="s">
        <v>219</v>
      </c>
      <c r="BV686" t="s">
        <v>241</v>
      </c>
      <c r="BW686" t="s">
        <v>220</v>
      </c>
      <c r="BX686" t="s">
        <v>219</v>
      </c>
      <c r="BY686">
        <v>800575675424</v>
      </c>
      <c r="BZ686" t="s">
        <v>242</v>
      </c>
      <c r="CA686" t="s">
        <v>1703</v>
      </c>
      <c r="CB686" s="14">
        <v>45180.248749687496</v>
      </c>
      <c r="CC686" t="s">
        <v>1703</v>
      </c>
      <c r="CD686" t="s">
        <v>1703</v>
      </c>
      <c r="CE686">
        <f>IFERROR(VLOOKUP(Table2[[#This Row],[Overall Rep Satisfaction]],$CS$2:$CV$21,2,FALSE),"")</f>
        <v>1</v>
      </c>
      <c r="CF686">
        <f>IFERROR(VLOOKUP(Table2[[#This Row],[Overall Rep Satisfaction]],$CS$2:$CV$21,3,FALSE),"")</f>
        <v>0</v>
      </c>
      <c r="CG686">
        <f>IFERROR(VLOOKUP(Table2[[#This Row],[Overall Rep Satisfaction]],$CS$2:$CV$21,4,FALSE),"")</f>
        <v>0</v>
      </c>
      <c r="CH686">
        <f>IFERROR(SUM(Table2[[#This Row],[Promoter]:[Detractor]],),"")</f>
        <v>1</v>
      </c>
      <c r="CI686" t="str">
        <f>TEXT(MONTH(Table2[[#This Row],[Survey Date]]),"##")&amp;" - "&amp;TEXT(Table2[[#This Row],[Survey Date]],"MMMM")</f>
        <v>9 - September</v>
      </c>
      <c r="CJ686" t="str">
        <f>TEXT(Table2[[#This Row],[Survey Date]],"DD-MMMM")</f>
        <v>10-September</v>
      </c>
      <c r="CK686" t="str">
        <f>"WK "&amp;WEEKNUM(Table2[[#This Row],[Survey Date]],1)</f>
        <v>WK 37</v>
      </c>
      <c r="CL686" t="str">
        <f>VLOOKUP(Table2[[#This Row],[ATTUID]],Roster!C:F,4,FALSE)</f>
        <v>Super 8</v>
      </c>
      <c r="CM686" t="str">
        <f>VLOOKUP(Table2[[#This Row],[ATTUID]],Roster!C:J,8,FALSE)</f>
        <v>agent 50</v>
      </c>
      <c r="CN686" t="str">
        <f>VLOOKUP(Table2[[#This Row],[ATTUID]],Roster!C:X,22,FALSE)</f>
        <v>Wave 24</v>
      </c>
      <c r="CO686">
        <f>IF(Table2[[#This Row],[Request Resolved]]="Yes",1,0)</f>
        <v>1</v>
      </c>
      <c r="CP686">
        <f>IF(Table2[[#This Row],[Request Resolved]]="No",1,0)</f>
        <v>0</v>
      </c>
    </row>
    <row r="687" spans="1:94" x14ac:dyDescent="0.25">
      <c r="A687" s="35">
        <v>540206</v>
      </c>
      <c r="B687" s="12" t="s">
        <v>1297</v>
      </c>
      <c r="C687" s="12" t="s">
        <v>1297</v>
      </c>
      <c r="D687" s="12" t="s">
        <v>1297</v>
      </c>
      <c r="E687" t="s">
        <v>1157</v>
      </c>
      <c r="F687" t="s">
        <v>1322</v>
      </c>
      <c r="G687" s="35">
        <v>828270</v>
      </c>
      <c r="H687" t="s">
        <v>219</v>
      </c>
      <c r="I687" s="35">
        <v>492545</v>
      </c>
      <c r="J687" t="s">
        <v>219</v>
      </c>
      <c r="K687" s="14">
        <v>45179.961805555598</v>
      </c>
      <c r="L687" s="14">
        <v>45177.403472222199</v>
      </c>
      <c r="M687" s="15" t="s">
        <v>220</v>
      </c>
      <c r="N687" s="15" t="s">
        <v>220</v>
      </c>
      <c r="O687" s="15" t="s">
        <v>220</v>
      </c>
      <c r="P687" s="15" t="s">
        <v>223</v>
      </c>
      <c r="Q687" s="15" t="s">
        <v>1127</v>
      </c>
      <c r="R687" s="15" t="s">
        <v>219</v>
      </c>
      <c r="S687" s="15" t="s">
        <v>223</v>
      </c>
      <c r="T687" s="15" t="s">
        <v>221</v>
      </c>
      <c r="U687" s="15" t="s">
        <v>219</v>
      </c>
      <c r="V687" t="s">
        <v>265</v>
      </c>
      <c r="W687" t="s">
        <v>225</v>
      </c>
      <c r="X687" t="s">
        <v>265</v>
      </c>
      <c r="Y687" t="s">
        <v>225</v>
      </c>
      <c r="Z687" t="s">
        <v>226</v>
      </c>
      <c r="AA687" t="s">
        <v>219</v>
      </c>
      <c r="AB687" t="s">
        <v>226</v>
      </c>
      <c r="AC687" t="s">
        <v>219</v>
      </c>
      <c r="AD687" s="12" t="s">
        <v>1297</v>
      </c>
      <c r="AE687" t="s">
        <v>227</v>
      </c>
      <c r="AF687" s="12" t="s">
        <v>1297</v>
      </c>
      <c r="AG687" t="s">
        <v>1703</v>
      </c>
      <c r="AH687" t="s">
        <v>228</v>
      </c>
      <c r="AI687" s="12" t="s">
        <v>1297</v>
      </c>
      <c r="AJ687" s="12" t="s">
        <v>1297</v>
      </c>
      <c r="AK687" s="12" t="s">
        <v>1297</v>
      </c>
      <c r="AL687" s="12" t="s">
        <v>1297</v>
      </c>
      <c r="AM687" s="12" t="s">
        <v>1297</v>
      </c>
      <c r="AN687" t="s">
        <v>219</v>
      </c>
      <c r="AO687" t="s">
        <v>219</v>
      </c>
      <c r="AP687" t="s">
        <v>229</v>
      </c>
      <c r="AQ687" t="s">
        <v>230</v>
      </c>
      <c r="AR687" t="s">
        <v>273</v>
      </c>
      <c r="AS687" t="s">
        <v>327</v>
      </c>
      <c r="AT687" t="s">
        <v>220</v>
      </c>
      <c r="AU687" t="s">
        <v>233</v>
      </c>
      <c r="AV687" t="s">
        <v>2366</v>
      </c>
      <c r="AW687" t="s">
        <v>219</v>
      </c>
      <c r="AX687" t="s">
        <v>1703</v>
      </c>
      <c r="AY687" t="s">
        <v>219</v>
      </c>
      <c r="AZ687" t="s">
        <v>219</v>
      </c>
      <c r="BA687" t="s">
        <v>219</v>
      </c>
      <c r="BB687" t="s">
        <v>219</v>
      </c>
      <c r="BC687" t="s">
        <v>234</v>
      </c>
      <c r="BD687" s="12" t="s">
        <v>1297</v>
      </c>
      <c r="BE687" t="s">
        <v>304</v>
      </c>
      <c r="BF687" t="s">
        <v>1297</v>
      </c>
      <c r="BG687" t="s">
        <v>1297</v>
      </c>
      <c r="BH687" t="s">
        <v>305</v>
      </c>
      <c r="BI687" t="s">
        <v>357</v>
      </c>
      <c r="BJ687" t="s">
        <v>329</v>
      </c>
      <c r="BK687" t="s">
        <v>1297</v>
      </c>
      <c r="BL687" t="s">
        <v>229</v>
      </c>
      <c r="BM687" t="s">
        <v>219</v>
      </c>
      <c r="BN687" t="s">
        <v>360</v>
      </c>
      <c r="BO687" t="s">
        <v>219</v>
      </c>
      <c r="BP687" t="s">
        <v>219</v>
      </c>
      <c r="BQ687" t="s">
        <v>1297</v>
      </c>
      <c r="BR687" t="s">
        <v>240</v>
      </c>
      <c r="BS687" t="s">
        <v>1703</v>
      </c>
      <c r="BT687" t="s">
        <v>1703</v>
      </c>
      <c r="BU687" t="s">
        <v>219</v>
      </c>
      <c r="BV687" t="s">
        <v>241</v>
      </c>
      <c r="BW687" t="s">
        <v>220</v>
      </c>
      <c r="BX687" t="s">
        <v>219</v>
      </c>
      <c r="BY687">
        <v>800066139262</v>
      </c>
      <c r="BZ687" t="s">
        <v>242</v>
      </c>
      <c r="CA687" t="s">
        <v>1703</v>
      </c>
      <c r="CB687" s="14">
        <v>45180.248749687496</v>
      </c>
      <c r="CC687" t="s">
        <v>1703</v>
      </c>
      <c r="CD687" t="s">
        <v>1703</v>
      </c>
      <c r="CE687">
        <f>IFERROR(VLOOKUP(Table2[[#This Row],[Overall Rep Satisfaction]],$CS$2:$CV$21,2,FALSE),"")</f>
        <v>1</v>
      </c>
      <c r="CF687">
        <f>IFERROR(VLOOKUP(Table2[[#This Row],[Overall Rep Satisfaction]],$CS$2:$CV$21,3,FALSE),"")</f>
        <v>0</v>
      </c>
      <c r="CG687">
        <f>IFERROR(VLOOKUP(Table2[[#This Row],[Overall Rep Satisfaction]],$CS$2:$CV$21,4,FALSE),"")</f>
        <v>0</v>
      </c>
      <c r="CH687">
        <f>IFERROR(SUM(Table2[[#This Row],[Promoter]:[Detractor]],),"")</f>
        <v>1</v>
      </c>
      <c r="CI687" t="str">
        <f>TEXT(MONTH(Table2[[#This Row],[Survey Date]]),"##")&amp;" - "&amp;TEXT(Table2[[#This Row],[Survey Date]],"MMMM")</f>
        <v>9 - September</v>
      </c>
      <c r="CJ687" t="str">
        <f>TEXT(Table2[[#This Row],[Survey Date]],"DD-MMMM")</f>
        <v>10-September</v>
      </c>
      <c r="CK687" t="str">
        <f>"WK "&amp;WEEKNUM(Table2[[#This Row],[Survey Date]],1)</f>
        <v>WK 37</v>
      </c>
      <c r="CL687" t="str">
        <f>VLOOKUP(Table2[[#This Row],[ATTUID]],Roster!C:F,4,FALSE)</f>
        <v>Super 6</v>
      </c>
      <c r="CM687" t="str">
        <f>VLOOKUP(Table2[[#This Row],[ATTUID]],Roster!C:J,8,FALSE)</f>
        <v>agent 25</v>
      </c>
      <c r="CN687" t="str">
        <f>VLOOKUP(Table2[[#This Row],[ATTUID]],Roster!C:X,22,FALSE)</f>
        <v>Wave 17</v>
      </c>
      <c r="CO687">
        <f>IF(Table2[[#This Row],[Request Resolved]]="Yes",1,0)</f>
        <v>1</v>
      </c>
      <c r="CP687">
        <f>IF(Table2[[#This Row],[Request Resolved]]="No",1,0)</f>
        <v>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5F5D0-12D6-4219-BEB5-0F2C502C491D}">
  <sheetPr>
    <tabColor rgb="FFFF0000"/>
  </sheetPr>
  <dimension ref="A1:F366"/>
  <sheetViews>
    <sheetView workbookViewId="0">
      <selection activeCell="F2" sqref="F2"/>
    </sheetView>
  </sheetViews>
  <sheetFormatPr defaultRowHeight="15" x14ac:dyDescent="0.25"/>
  <cols>
    <col min="1" max="1" width="10.7109375" bestFit="1" customWidth="1"/>
    <col min="2" max="2" width="6.42578125" customWidth="1"/>
    <col min="3" max="3" width="9.140625" customWidth="1"/>
    <col min="4" max="4" width="7.140625" customWidth="1"/>
    <col min="5" max="5" width="9.42578125" customWidth="1"/>
    <col min="6" max="6" width="14.140625" customWidth="1"/>
  </cols>
  <sheetData>
    <row r="1" spans="1:6" x14ac:dyDescent="0.25">
      <c r="A1" s="12" t="s">
        <v>1128</v>
      </c>
      <c r="B1" s="12" t="s">
        <v>213</v>
      </c>
      <c r="C1" s="12" t="s">
        <v>212</v>
      </c>
      <c r="D1" s="12" t="s">
        <v>1129</v>
      </c>
      <c r="E1" s="12" t="s">
        <v>1130</v>
      </c>
      <c r="F1" s="12" t="s">
        <v>1131</v>
      </c>
    </row>
    <row r="2" spans="1:6" x14ac:dyDescent="0.25">
      <c r="A2" s="8">
        <v>44927</v>
      </c>
      <c r="B2" t="str">
        <f>TEXT(Table22[[#This Row],[Date]],"ddd")</f>
        <v>Sun</v>
      </c>
      <c r="C2" t="str">
        <f>TEXT(Table22[[#This Row],[Date]],"MMM")&amp;" "&amp;YEAR(Table22[[#This Row],[Date]])</f>
        <v>Jan 2023</v>
      </c>
      <c r="D2">
        <f>YEAR(Table22[[#This Row],[Date]])</f>
        <v>2023</v>
      </c>
      <c r="E2" t="str">
        <f>"WN "&amp;WEEKNUM(Table22[[#This Row],[Date]])</f>
        <v>WN 1</v>
      </c>
      <c r="F2" t="str">
        <f>TEXT(Table22[[#This Row],[Date]]-MOD(Table22[[#This Row],[Date]]-1,7),"DD")&amp;" "&amp;TEXT(Table22[[#This Row],[Date]]-MOD(Table22[[#This Row],[Date]]-1,7),"MMM")</f>
        <v>01 Jan</v>
      </c>
    </row>
    <row r="3" spans="1:6" x14ac:dyDescent="0.25">
      <c r="A3" s="8">
        <v>44928</v>
      </c>
      <c r="B3" t="str">
        <f>TEXT(Table22[[#This Row],[Date]],"ddd")</f>
        <v>Mon</v>
      </c>
      <c r="C3" t="str">
        <f>TEXT(Table22[[#This Row],[Date]],"MMM")&amp;" "&amp;YEAR(Table22[[#This Row],[Date]])</f>
        <v>Jan 2023</v>
      </c>
      <c r="D3">
        <f>YEAR(Table22[[#This Row],[Date]])</f>
        <v>2023</v>
      </c>
      <c r="E3" t="str">
        <f>"WN "&amp;WEEKNUM(Table22[[#This Row],[Date]])</f>
        <v>WN 1</v>
      </c>
      <c r="F3" t="str">
        <f>TEXT(Table22[[#This Row],[Date]]-MOD(Table22[[#This Row],[Date]]-1,7),"DD")&amp;" "&amp;TEXT(Table22[[#This Row],[Date]]-MOD(Table22[[#This Row],[Date]]-1,7),"MMM")</f>
        <v>01 Jan</v>
      </c>
    </row>
    <row r="4" spans="1:6" x14ac:dyDescent="0.25">
      <c r="A4" s="8">
        <v>44929</v>
      </c>
      <c r="B4" t="str">
        <f>TEXT(Table22[[#This Row],[Date]],"ddd")</f>
        <v>Tue</v>
      </c>
      <c r="C4" t="str">
        <f>TEXT(Table22[[#This Row],[Date]],"MMM")&amp;" "&amp;YEAR(Table22[[#This Row],[Date]])</f>
        <v>Jan 2023</v>
      </c>
      <c r="D4">
        <f>YEAR(Table22[[#This Row],[Date]])</f>
        <v>2023</v>
      </c>
      <c r="E4" t="str">
        <f>"WN "&amp;WEEKNUM(Table22[[#This Row],[Date]])</f>
        <v>WN 1</v>
      </c>
      <c r="F4" t="str">
        <f>TEXT(Table22[[#This Row],[Date]]-MOD(Table22[[#This Row],[Date]]-1,7),"DD")&amp;" "&amp;TEXT(Table22[[#This Row],[Date]]-MOD(Table22[[#This Row],[Date]]-1,7),"MMM")</f>
        <v>01 Jan</v>
      </c>
    </row>
    <row r="5" spans="1:6" x14ac:dyDescent="0.25">
      <c r="A5" s="8">
        <v>44930</v>
      </c>
      <c r="B5" t="str">
        <f>TEXT(Table22[[#This Row],[Date]],"ddd")</f>
        <v>Wed</v>
      </c>
      <c r="C5" t="str">
        <f>TEXT(Table22[[#This Row],[Date]],"MMM")&amp;" "&amp;YEAR(Table22[[#This Row],[Date]])</f>
        <v>Jan 2023</v>
      </c>
      <c r="D5">
        <f>YEAR(Table22[[#This Row],[Date]])</f>
        <v>2023</v>
      </c>
      <c r="E5" t="str">
        <f>"WN "&amp;WEEKNUM(Table22[[#This Row],[Date]])</f>
        <v>WN 1</v>
      </c>
      <c r="F5" t="str">
        <f>TEXT(Table22[[#This Row],[Date]]-MOD(Table22[[#This Row],[Date]]-1,7),"DD")&amp;" "&amp;TEXT(Table22[[#This Row],[Date]]-MOD(Table22[[#This Row],[Date]]-1,7),"MMM")</f>
        <v>01 Jan</v>
      </c>
    </row>
    <row r="6" spans="1:6" x14ac:dyDescent="0.25">
      <c r="A6" s="8">
        <v>44931</v>
      </c>
      <c r="B6" t="str">
        <f>TEXT(Table22[[#This Row],[Date]],"ddd")</f>
        <v>Thu</v>
      </c>
      <c r="C6" t="str">
        <f>TEXT(Table22[[#This Row],[Date]],"MMM")&amp;" "&amp;YEAR(Table22[[#This Row],[Date]])</f>
        <v>Jan 2023</v>
      </c>
      <c r="D6">
        <f>YEAR(Table22[[#This Row],[Date]])</f>
        <v>2023</v>
      </c>
      <c r="E6" t="str">
        <f>"WN "&amp;WEEKNUM(Table22[[#This Row],[Date]])</f>
        <v>WN 1</v>
      </c>
      <c r="F6" t="str">
        <f>TEXT(Table22[[#This Row],[Date]]-MOD(Table22[[#This Row],[Date]]-1,7),"DD")&amp;" "&amp;TEXT(Table22[[#This Row],[Date]]-MOD(Table22[[#This Row],[Date]]-1,7),"MMM")</f>
        <v>01 Jan</v>
      </c>
    </row>
    <row r="7" spans="1:6" x14ac:dyDescent="0.25">
      <c r="A7" s="8">
        <v>44932</v>
      </c>
      <c r="B7" t="str">
        <f>TEXT(Table22[[#This Row],[Date]],"ddd")</f>
        <v>Fri</v>
      </c>
      <c r="C7" t="str">
        <f>TEXT(Table22[[#This Row],[Date]],"MMM")&amp;" "&amp;YEAR(Table22[[#This Row],[Date]])</f>
        <v>Jan 2023</v>
      </c>
      <c r="D7">
        <f>YEAR(Table22[[#This Row],[Date]])</f>
        <v>2023</v>
      </c>
      <c r="E7" t="str">
        <f>"WN "&amp;WEEKNUM(Table22[[#This Row],[Date]])</f>
        <v>WN 1</v>
      </c>
      <c r="F7" t="str">
        <f>TEXT(Table22[[#This Row],[Date]]-MOD(Table22[[#This Row],[Date]]-1,7),"DD")&amp;" "&amp;TEXT(Table22[[#This Row],[Date]]-MOD(Table22[[#This Row],[Date]]-1,7),"MMM")</f>
        <v>01 Jan</v>
      </c>
    </row>
    <row r="8" spans="1:6" x14ac:dyDescent="0.25">
      <c r="A8" s="8">
        <v>44933</v>
      </c>
      <c r="B8" t="str">
        <f>TEXT(Table22[[#This Row],[Date]],"ddd")</f>
        <v>Sat</v>
      </c>
      <c r="C8" t="str">
        <f>TEXT(Table22[[#This Row],[Date]],"MMM")&amp;" "&amp;YEAR(Table22[[#This Row],[Date]])</f>
        <v>Jan 2023</v>
      </c>
      <c r="D8">
        <f>YEAR(Table22[[#This Row],[Date]])</f>
        <v>2023</v>
      </c>
      <c r="E8" t="str">
        <f>"WN "&amp;WEEKNUM(Table22[[#This Row],[Date]])</f>
        <v>WN 1</v>
      </c>
      <c r="F8" t="str">
        <f>TEXT(Table22[[#This Row],[Date]]-MOD(Table22[[#This Row],[Date]]-1,7),"DD")&amp;" "&amp;TEXT(Table22[[#This Row],[Date]]-MOD(Table22[[#This Row],[Date]]-1,7),"MMM")</f>
        <v>01 Jan</v>
      </c>
    </row>
    <row r="9" spans="1:6" x14ac:dyDescent="0.25">
      <c r="A9" s="8">
        <v>44934</v>
      </c>
      <c r="B9" t="str">
        <f>TEXT(Table22[[#This Row],[Date]],"ddd")</f>
        <v>Sun</v>
      </c>
      <c r="C9" t="str">
        <f>TEXT(Table22[[#This Row],[Date]],"MMM")&amp;" "&amp;YEAR(Table22[[#This Row],[Date]])</f>
        <v>Jan 2023</v>
      </c>
      <c r="D9">
        <f>YEAR(Table22[[#This Row],[Date]])</f>
        <v>2023</v>
      </c>
      <c r="E9" t="str">
        <f>"WN "&amp;WEEKNUM(Table22[[#This Row],[Date]])</f>
        <v>WN 2</v>
      </c>
      <c r="F9" t="str">
        <f>TEXT(Table22[[#This Row],[Date]]-MOD(Table22[[#This Row],[Date]]-1,7),"DD")&amp;" "&amp;TEXT(Table22[[#This Row],[Date]]-MOD(Table22[[#This Row],[Date]]-1,7),"MMM")</f>
        <v>08 Jan</v>
      </c>
    </row>
    <row r="10" spans="1:6" x14ac:dyDescent="0.25">
      <c r="A10" s="8">
        <v>44935</v>
      </c>
      <c r="B10" t="str">
        <f>TEXT(Table22[[#This Row],[Date]],"ddd")</f>
        <v>Mon</v>
      </c>
      <c r="C10" t="str">
        <f>TEXT(Table22[[#This Row],[Date]],"MMM")&amp;" "&amp;YEAR(Table22[[#This Row],[Date]])</f>
        <v>Jan 2023</v>
      </c>
      <c r="D10">
        <f>YEAR(Table22[[#This Row],[Date]])</f>
        <v>2023</v>
      </c>
      <c r="E10" t="str">
        <f>"WN "&amp;WEEKNUM(Table22[[#This Row],[Date]])</f>
        <v>WN 2</v>
      </c>
      <c r="F10" t="str">
        <f>TEXT(Table22[[#This Row],[Date]]-MOD(Table22[[#This Row],[Date]]-1,7),"DD")&amp;" "&amp;TEXT(Table22[[#This Row],[Date]]-MOD(Table22[[#This Row],[Date]]-1,7),"MMM")</f>
        <v>08 Jan</v>
      </c>
    </row>
    <row r="11" spans="1:6" x14ac:dyDescent="0.25">
      <c r="A11" s="8">
        <v>44936</v>
      </c>
      <c r="B11" t="str">
        <f>TEXT(Table22[[#This Row],[Date]],"ddd")</f>
        <v>Tue</v>
      </c>
      <c r="C11" t="str">
        <f>TEXT(Table22[[#This Row],[Date]],"MMM")&amp;" "&amp;YEAR(Table22[[#This Row],[Date]])</f>
        <v>Jan 2023</v>
      </c>
      <c r="D11">
        <f>YEAR(Table22[[#This Row],[Date]])</f>
        <v>2023</v>
      </c>
      <c r="E11" t="str">
        <f>"WN "&amp;WEEKNUM(Table22[[#This Row],[Date]])</f>
        <v>WN 2</v>
      </c>
      <c r="F11" t="str">
        <f>TEXT(Table22[[#This Row],[Date]]-MOD(Table22[[#This Row],[Date]]-1,7),"DD")&amp;" "&amp;TEXT(Table22[[#This Row],[Date]]-MOD(Table22[[#This Row],[Date]]-1,7),"MMM")</f>
        <v>08 Jan</v>
      </c>
    </row>
    <row r="12" spans="1:6" x14ac:dyDescent="0.25">
      <c r="A12" s="8">
        <v>44937</v>
      </c>
      <c r="B12" t="str">
        <f>TEXT(Table22[[#This Row],[Date]],"ddd")</f>
        <v>Wed</v>
      </c>
      <c r="C12" t="str">
        <f>TEXT(Table22[[#This Row],[Date]],"MMM")&amp;" "&amp;YEAR(Table22[[#This Row],[Date]])</f>
        <v>Jan 2023</v>
      </c>
      <c r="D12">
        <f>YEAR(Table22[[#This Row],[Date]])</f>
        <v>2023</v>
      </c>
      <c r="E12" t="str">
        <f>"WN "&amp;WEEKNUM(Table22[[#This Row],[Date]])</f>
        <v>WN 2</v>
      </c>
      <c r="F12" t="str">
        <f>TEXT(Table22[[#This Row],[Date]]-MOD(Table22[[#This Row],[Date]]-1,7),"DD")&amp;" "&amp;TEXT(Table22[[#This Row],[Date]]-MOD(Table22[[#This Row],[Date]]-1,7),"MMM")</f>
        <v>08 Jan</v>
      </c>
    </row>
    <row r="13" spans="1:6" x14ac:dyDescent="0.25">
      <c r="A13" s="8">
        <v>44938</v>
      </c>
      <c r="B13" t="str">
        <f>TEXT(Table22[[#This Row],[Date]],"ddd")</f>
        <v>Thu</v>
      </c>
      <c r="C13" t="str">
        <f>TEXT(Table22[[#This Row],[Date]],"MMM")&amp;" "&amp;YEAR(Table22[[#This Row],[Date]])</f>
        <v>Jan 2023</v>
      </c>
      <c r="D13">
        <f>YEAR(Table22[[#This Row],[Date]])</f>
        <v>2023</v>
      </c>
      <c r="E13" t="str">
        <f>"WN "&amp;WEEKNUM(Table22[[#This Row],[Date]])</f>
        <v>WN 2</v>
      </c>
      <c r="F13" t="str">
        <f>TEXT(Table22[[#This Row],[Date]]-MOD(Table22[[#This Row],[Date]]-1,7),"DD")&amp;" "&amp;TEXT(Table22[[#This Row],[Date]]-MOD(Table22[[#This Row],[Date]]-1,7),"MMM")</f>
        <v>08 Jan</v>
      </c>
    </row>
    <row r="14" spans="1:6" x14ac:dyDescent="0.25">
      <c r="A14" s="8">
        <v>44939</v>
      </c>
      <c r="B14" t="str">
        <f>TEXT(Table22[[#This Row],[Date]],"ddd")</f>
        <v>Fri</v>
      </c>
      <c r="C14" t="str">
        <f>TEXT(Table22[[#This Row],[Date]],"MMM")&amp;" "&amp;YEAR(Table22[[#This Row],[Date]])</f>
        <v>Jan 2023</v>
      </c>
      <c r="D14">
        <f>YEAR(Table22[[#This Row],[Date]])</f>
        <v>2023</v>
      </c>
      <c r="E14" t="str">
        <f>"WN "&amp;WEEKNUM(Table22[[#This Row],[Date]])</f>
        <v>WN 2</v>
      </c>
      <c r="F14" t="str">
        <f>TEXT(Table22[[#This Row],[Date]]-MOD(Table22[[#This Row],[Date]]-1,7),"DD")&amp;" "&amp;TEXT(Table22[[#This Row],[Date]]-MOD(Table22[[#This Row],[Date]]-1,7),"MMM")</f>
        <v>08 Jan</v>
      </c>
    </row>
    <row r="15" spans="1:6" x14ac:dyDescent="0.25">
      <c r="A15" s="8">
        <v>44940</v>
      </c>
      <c r="B15" t="str">
        <f>TEXT(Table22[[#This Row],[Date]],"ddd")</f>
        <v>Sat</v>
      </c>
      <c r="C15" t="str">
        <f>TEXT(Table22[[#This Row],[Date]],"MMM")&amp;" "&amp;YEAR(Table22[[#This Row],[Date]])</f>
        <v>Jan 2023</v>
      </c>
      <c r="D15">
        <f>YEAR(Table22[[#This Row],[Date]])</f>
        <v>2023</v>
      </c>
      <c r="E15" t="str">
        <f>"WN "&amp;WEEKNUM(Table22[[#This Row],[Date]])</f>
        <v>WN 2</v>
      </c>
      <c r="F15" t="str">
        <f>TEXT(Table22[[#This Row],[Date]]-MOD(Table22[[#This Row],[Date]]-1,7),"DD")&amp;" "&amp;TEXT(Table22[[#This Row],[Date]]-MOD(Table22[[#This Row],[Date]]-1,7),"MMM")</f>
        <v>08 Jan</v>
      </c>
    </row>
    <row r="16" spans="1:6" x14ac:dyDescent="0.25">
      <c r="A16" s="8">
        <v>44941</v>
      </c>
      <c r="B16" t="str">
        <f>TEXT(Table22[[#This Row],[Date]],"ddd")</f>
        <v>Sun</v>
      </c>
      <c r="C16" t="str">
        <f>TEXT(Table22[[#This Row],[Date]],"MMM")&amp;" "&amp;YEAR(Table22[[#This Row],[Date]])</f>
        <v>Jan 2023</v>
      </c>
      <c r="D16">
        <f>YEAR(Table22[[#This Row],[Date]])</f>
        <v>2023</v>
      </c>
      <c r="E16" t="str">
        <f>"WN "&amp;WEEKNUM(Table22[[#This Row],[Date]])</f>
        <v>WN 3</v>
      </c>
      <c r="F16" t="str">
        <f>TEXT(Table22[[#This Row],[Date]]-MOD(Table22[[#This Row],[Date]]-1,7),"DD")&amp;" "&amp;TEXT(Table22[[#This Row],[Date]]-MOD(Table22[[#This Row],[Date]]-1,7),"MMM")</f>
        <v>15 Jan</v>
      </c>
    </row>
    <row r="17" spans="1:6" x14ac:dyDescent="0.25">
      <c r="A17" s="8">
        <v>44942</v>
      </c>
      <c r="B17" t="str">
        <f>TEXT(Table22[[#This Row],[Date]],"ddd")</f>
        <v>Mon</v>
      </c>
      <c r="C17" t="str">
        <f>TEXT(Table22[[#This Row],[Date]],"MMM")&amp;" "&amp;YEAR(Table22[[#This Row],[Date]])</f>
        <v>Jan 2023</v>
      </c>
      <c r="D17">
        <f>YEAR(Table22[[#This Row],[Date]])</f>
        <v>2023</v>
      </c>
      <c r="E17" t="str">
        <f>"WN "&amp;WEEKNUM(Table22[[#This Row],[Date]])</f>
        <v>WN 3</v>
      </c>
      <c r="F17" t="str">
        <f>TEXT(Table22[[#This Row],[Date]]-MOD(Table22[[#This Row],[Date]]-1,7),"DD")&amp;" "&amp;TEXT(Table22[[#This Row],[Date]]-MOD(Table22[[#This Row],[Date]]-1,7),"MMM")</f>
        <v>15 Jan</v>
      </c>
    </row>
    <row r="18" spans="1:6" x14ac:dyDescent="0.25">
      <c r="A18" s="8">
        <v>44943</v>
      </c>
      <c r="B18" t="str">
        <f>TEXT(Table22[[#This Row],[Date]],"ddd")</f>
        <v>Tue</v>
      </c>
      <c r="C18" t="str">
        <f>TEXT(Table22[[#This Row],[Date]],"MMM")&amp;" "&amp;YEAR(Table22[[#This Row],[Date]])</f>
        <v>Jan 2023</v>
      </c>
      <c r="D18">
        <f>YEAR(Table22[[#This Row],[Date]])</f>
        <v>2023</v>
      </c>
      <c r="E18" t="str">
        <f>"WN "&amp;WEEKNUM(Table22[[#This Row],[Date]])</f>
        <v>WN 3</v>
      </c>
      <c r="F18" t="str">
        <f>TEXT(Table22[[#This Row],[Date]]-MOD(Table22[[#This Row],[Date]]-1,7),"DD")&amp;" "&amp;TEXT(Table22[[#This Row],[Date]]-MOD(Table22[[#This Row],[Date]]-1,7),"MMM")</f>
        <v>15 Jan</v>
      </c>
    </row>
    <row r="19" spans="1:6" x14ac:dyDescent="0.25">
      <c r="A19" s="8">
        <v>44944</v>
      </c>
      <c r="B19" t="str">
        <f>TEXT(Table22[[#This Row],[Date]],"ddd")</f>
        <v>Wed</v>
      </c>
      <c r="C19" t="str">
        <f>TEXT(Table22[[#This Row],[Date]],"MMM")&amp;" "&amp;YEAR(Table22[[#This Row],[Date]])</f>
        <v>Jan 2023</v>
      </c>
      <c r="D19">
        <f>YEAR(Table22[[#This Row],[Date]])</f>
        <v>2023</v>
      </c>
      <c r="E19" t="str">
        <f>"WN "&amp;WEEKNUM(Table22[[#This Row],[Date]])</f>
        <v>WN 3</v>
      </c>
      <c r="F19" t="str">
        <f>TEXT(Table22[[#This Row],[Date]]-MOD(Table22[[#This Row],[Date]]-1,7),"DD")&amp;" "&amp;TEXT(Table22[[#This Row],[Date]]-MOD(Table22[[#This Row],[Date]]-1,7),"MMM")</f>
        <v>15 Jan</v>
      </c>
    </row>
    <row r="20" spans="1:6" x14ac:dyDescent="0.25">
      <c r="A20" s="8">
        <v>44945</v>
      </c>
      <c r="B20" t="str">
        <f>TEXT(Table22[[#This Row],[Date]],"ddd")</f>
        <v>Thu</v>
      </c>
      <c r="C20" t="str">
        <f>TEXT(Table22[[#This Row],[Date]],"MMM")&amp;" "&amp;YEAR(Table22[[#This Row],[Date]])</f>
        <v>Jan 2023</v>
      </c>
      <c r="D20">
        <f>YEAR(Table22[[#This Row],[Date]])</f>
        <v>2023</v>
      </c>
      <c r="E20" t="str">
        <f>"WN "&amp;WEEKNUM(Table22[[#This Row],[Date]])</f>
        <v>WN 3</v>
      </c>
      <c r="F20" t="str">
        <f>TEXT(Table22[[#This Row],[Date]]-MOD(Table22[[#This Row],[Date]]-1,7),"DD")&amp;" "&amp;TEXT(Table22[[#This Row],[Date]]-MOD(Table22[[#This Row],[Date]]-1,7),"MMM")</f>
        <v>15 Jan</v>
      </c>
    </row>
    <row r="21" spans="1:6" x14ac:dyDescent="0.25">
      <c r="A21" s="8">
        <v>44946</v>
      </c>
      <c r="B21" t="str">
        <f>TEXT(Table22[[#This Row],[Date]],"ddd")</f>
        <v>Fri</v>
      </c>
      <c r="C21" t="str">
        <f>TEXT(Table22[[#This Row],[Date]],"MMM")&amp;" "&amp;YEAR(Table22[[#This Row],[Date]])</f>
        <v>Jan 2023</v>
      </c>
      <c r="D21">
        <f>YEAR(Table22[[#This Row],[Date]])</f>
        <v>2023</v>
      </c>
      <c r="E21" t="str">
        <f>"WN "&amp;WEEKNUM(Table22[[#This Row],[Date]])</f>
        <v>WN 3</v>
      </c>
      <c r="F21" t="str">
        <f>TEXT(Table22[[#This Row],[Date]]-MOD(Table22[[#This Row],[Date]]-1,7),"DD")&amp;" "&amp;TEXT(Table22[[#This Row],[Date]]-MOD(Table22[[#This Row],[Date]]-1,7),"MMM")</f>
        <v>15 Jan</v>
      </c>
    </row>
    <row r="22" spans="1:6" x14ac:dyDescent="0.25">
      <c r="A22" s="8">
        <v>44947</v>
      </c>
      <c r="B22" t="str">
        <f>TEXT(Table22[[#This Row],[Date]],"ddd")</f>
        <v>Sat</v>
      </c>
      <c r="C22" t="str">
        <f>TEXT(Table22[[#This Row],[Date]],"MMM")&amp;" "&amp;YEAR(Table22[[#This Row],[Date]])</f>
        <v>Jan 2023</v>
      </c>
      <c r="D22">
        <f>YEAR(Table22[[#This Row],[Date]])</f>
        <v>2023</v>
      </c>
      <c r="E22" t="str">
        <f>"WN "&amp;WEEKNUM(Table22[[#This Row],[Date]])</f>
        <v>WN 3</v>
      </c>
      <c r="F22" t="str">
        <f>TEXT(Table22[[#This Row],[Date]]-MOD(Table22[[#This Row],[Date]]-1,7),"DD")&amp;" "&amp;TEXT(Table22[[#This Row],[Date]]-MOD(Table22[[#This Row],[Date]]-1,7),"MMM")</f>
        <v>15 Jan</v>
      </c>
    </row>
    <row r="23" spans="1:6" x14ac:dyDescent="0.25">
      <c r="A23" s="8">
        <v>44948</v>
      </c>
      <c r="B23" t="str">
        <f>TEXT(Table22[[#This Row],[Date]],"ddd")</f>
        <v>Sun</v>
      </c>
      <c r="C23" t="str">
        <f>TEXT(Table22[[#This Row],[Date]],"MMM")&amp;" "&amp;YEAR(Table22[[#This Row],[Date]])</f>
        <v>Jan 2023</v>
      </c>
      <c r="D23">
        <f>YEAR(Table22[[#This Row],[Date]])</f>
        <v>2023</v>
      </c>
      <c r="E23" t="str">
        <f>"WN "&amp;WEEKNUM(Table22[[#This Row],[Date]])</f>
        <v>WN 4</v>
      </c>
      <c r="F23" t="str">
        <f>TEXT(Table22[[#This Row],[Date]]-MOD(Table22[[#This Row],[Date]]-1,7),"DD")&amp;" "&amp;TEXT(Table22[[#This Row],[Date]]-MOD(Table22[[#This Row],[Date]]-1,7),"MMM")</f>
        <v>22 Jan</v>
      </c>
    </row>
    <row r="24" spans="1:6" x14ac:dyDescent="0.25">
      <c r="A24" s="8">
        <v>44949</v>
      </c>
      <c r="B24" t="str">
        <f>TEXT(Table22[[#This Row],[Date]],"ddd")</f>
        <v>Mon</v>
      </c>
      <c r="C24" t="str">
        <f>TEXT(Table22[[#This Row],[Date]],"MMM")&amp;" "&amp;YEAR(Table22[[#This Row],[Date]])</f>
        <v>Jan 2023</v>
      </c>
      <c r="D24">
        <f>YEAR(Table22[[#This Row],[Date]])</f>
        <v>2023</v>
      </c>
      <c r="E24" t="str">
        <f>"WN "&amp;WEEKNUM(Table22[[#This Row],[Date]])</f>
        <v>WN 4</v>
      </c>
      <c r="F24" t="str">
        <f>TEXT(Table22[[#This Row],[Date]]-MOD(Table22[[#This Row],[Date]]-1,7),"DD")&amp;" "&amp;TEXT(Table22[[#This Row],[Date]]-MOD(Table22[[#This Row],[Date]]-1,7),"MMM")</f>
        <v>22 Jan</v>
      </c>
    </row>
    <row r="25" spans="1:6" x14ac:dyDescent="0.25">
      <c r="A25" s="8">
        <v>44950</v>
      </c>
      <c r="B25" t="str">
        <f>TEXT(Table22[[#This Row],[Date]],"ddd")</f>
        <v>Tue</v>
      </c>
      <c r="C25" t="str">
        <f>TEXT(Table22[[#This Row],[Date]],"MMM")&amp;" "&amp;YEAR(Table22[[#This Row],[Date]])</f>
        <v>Jan 2023</v>
      </c>
      <c r="D25">
        <f>YEAR(Table22[[#This Row],[Date]])</f>
        <v>2023</v>
      </c>
      <c r="E25" t="str">
        <f>"WN "&amp;WEEKNUM(Table22[[#This Row],[Date]])</f>
        <v>WN 4</v>
      </c>
      <c r="F25" t="str">
        <f>TEXT(Table22[[#This Row],[Date]]-MOD(Table22[[#This Row],[Date]]-1,7),"DD")&amp;" "&amp;TEXT(Table22[[#This Row],[Date]]-MOD(Table22[[#This Row],[Date]]-1,7),"MMM")</f>
        <v>22 Jan</v>
      </c>
    </row>
    <row r="26" spans="1:6" x14ac:dyDescent="0.25">
      <c r="A26" s="8">
        <v>44951</v>
      </c>
      <c r="B26" t="str">
        <f>TEXT(Table22[[#This Row],[Date]],"ddd")</f>
        <v>Wed</v>
      </c>
      <c r="C26" t="str">
        <f>TEXT(Table22[[#This Row],[Date]],"MMM")&amp;" "&amp;YEAR(Table22[[#This Row],[Date]])</f>
        <v>Jan 2023</v>
      </c>
      <c r="D26">
        <f>YEAR(Table22[[#This Row],[Date]])</f>
        <v>2023</v>
      </c>
      <c r="E26" t="str">
        <f>"WN "&amp;WEEKNUM(Table22[[#This Row],[Date]])</f>
        <v>WN 4</v>
      </c>
      <c r="F26" t="str">
        <f>TEXT(Table22[[#This Row],[Date]]-MOD(Table22[[#This Row],[Date]]-1,7),"DD")&amp;" "&amp;TEXT(Table22[[#This Row],[Date]]-MOD(Table22[[#This Row],[Date]]-1,7),"MMM")</f>
        <v>22 Jan</v>
      </c>
    </row>
    <row r="27" spans="1:6" x14ac:dyDescent="0.25">
      <c r="A27" s="8">
        <v>44952</v>
      </c>
      <c r="B27" t="str">
        <f>TEXT(Table22[[#This Row],[Date]],"ddd")</f>
        <v>Thu</v>
      </c>
      <c r="C27" t="str">
        <f>TEXT(Table22[[#This Row],[Date]],"MMM")&amp;" "&amp;YEAR(Table22[[#This Row],[Date]])</f>
        <v>Jan 2023</v>
      </c>
      <c r="D27">
        <f>YEAR(Table22[[#This Row],[Date]])</f>
        <v>2023</v>
      </c>
      <c r="E27" t="str">
        <f>"WN "&amp;WEEKNUM(Table22[[#This Row],[Date]])</f>
        <v>WN 4</v>
      </c>
      <c r="F27" t="str">
        <f>TEXT(Table22[[#This Row],[Date]]-MOD(Table22[[#This Row],[Date]]-1,7),"DD")&amp;" "&amp;TEXT(Table22[[#This Row],[Date]]-MOD(Table22[[#This Row],[Date]]-1,7),"MMM")</f>
        <v>22 Jan</v>
      </c>
    </row>
    <row r="28" spans="1:6" x14ac:dyDescent="0.25">
      <c r="A28" s="8">
        <v>44953</v>
      </c>
      <c r="B28" t="str">
        <f>TEXT(Table22[[#This Row],[Date]],"ddd")</f>
        <v>Fri</v>
      </c>
      <c r="C28" t="str">
        <f>TEXT(Table22[[#This Row],[Date]],"MMM")&amp;" "&amp;YEAR(Table22[[#This Row],[Date]])</f>
        <v>Jan 2023</v>
      </c>
      <c r="D28">
        <f>YEAR(Table22[[#This Row],[Date]])</f>
        <v>2023</v>
      </c>
      <c r="E28" t="str">
        <f>"WN "&amp;WEEKNUM(Table22[[#This Row],[Date]])</f>
        <v>WN 4</v>
      </c>
      <c r="F28" t="str">
        <f>TEXT(Table22[[#This Row],[Date]]-MOD(Table22[[#This Row],[Date]]-1,7),"DD")&amp;" "&amp;TEXT(Table22[[#This Row],[Date]]-MOD(Table22[[#This Row],[Date]]-1,7),"MMM")</f>
        <v>22 Jan</v>
      </c>
    </row>
    <row r="29" spans="1:6" x14ac:dyDescent="0.25">
      <c r="A29" s="8">
        <v>44954</v>
      </c>
      <c r="B29" t="str">
        <f>TEXT(Table22[[#This Row],[Date]],"ddd")</f>
        <v>Sat</v>
      </c>
      <c r="C29" t="str">
        <f>TEXT(Table22[[#This Row],[Date]],"MMM")&amp;" "&amp;YEAR(Table22[[#This Row],[Date]])</f>
        <v>Jan 2023</v>
      </c>
      <c r="D29">
        <f>YEAR(Table22[[#This Row],[Date]])</f>
        <v>2023</v>
      </c>
      <c r="E29" t="str">
        <f>"WN "&amp;WEEKNUM(Table22[[#This Row],[Date]])</f>
        <v>WN 4</v>
      </c>
      <c r="F29" t="str">
        <f>TEXT(Table22[[#This Row],[Date]]-MOD(Table22[[#This Row],[Date]]-1,7),"DD")&amp;" "&amp;TEXT(Table22[[#This Row],[Date]]-MOD(Table22[[#This Row],[Date]]-1,7),"MMM")</f>
        <v>22 Jan</v>
      </c>
    </row>
    <row r="30" spans="1:6" x14ac:dyDescent="0.25">
      <c r="A30" s="8">
        <v>44955</v>
      </c>
      <c r="B30" t="str">
        <f>TEXT(Table22[[#This Row],[Date]],"ddd")</f>
        <v>Sun</v>
      </c>
      <c r="C30" t="str">
        <f>TEXT(Table22[[#This Row],[Date]],"MMM")&amp;" "&amp;YEAR(Table22[[#This Row],[Date]])</f>
        <v>Jan 2023</v>
      </c>
      <c r="D30">
        <f>YEAR(Table22[[#This Row],[Date]])</f>
        <v>2023</v>
      </c>
      <c r="E30" t="str">
        <f>"WN "&amp;WEEKNUM(Table22[[#This Row],[Date]])</f>
        <v>WN 5</v>
      </c>
      <c r="F30" t="str">
        <f>TEXT(Table22[[#This Row],[Date]]-MOD(Table22[[#This Row],[Date]]-1,7),"DD")&amp;" "&amp;TEXT(Table22[[#This Row],[Date]]-MOD(Table22[[#This Row],[Date]]-1,7),"MMM")</f>
        <v>29 Jan</v>
      </c>
    </row>
    <row r="31" spans="1:6" x14ac:dyDescent="0.25">
      <c r="A31" s="8">
        <v>44956</v>
      </c>
      <c r="B31" t="str">
        <f>TEXT(Table22[[#This Row],[Date]],"ddd")</f>
        <v>Mon</v>
      </c>
      <c r="C31" t="str">
        <f>TEXT(Table22[[#This Row],[Date]],"MMM")&amp;" "&amp;YEAR(Table22[[#This Row],[Date]])</f>
        <v>Jan 2023</v>
      </c>
      <c r="D31">
        <f>YEAR(Table22[[#This Row],[Date]])</f>
        <v>2023</v>
      </c>
      <c r="E31" t="str">
        <f>"WN "&amp;WEEKNUM(Table22[[#This Row],[Date]])</f>
        <v>WN 5</v>
      </c>
      <c r="F31" t="str">
        <f>TEXT(Table22[[#This Row],[Date]]-MOD(Table22[[#This Row],[Date]]-1,7),"DD")&amp;" "&amp;TEXT(Table22[[#This Row],[Date]]-MOD(Table22[[#This Row],[Date]]-1,7),"MMM")</f>
        <v>29 Jan</v>
      </c>
    </row>
    <row r="32" spans="1:6" x14ac:dyDescent="0.25">
      <c r="A32" s="8">
        <v>44957</v>
      </c>
      <c r="B32" t="str">
        <f>TEXT(Table22[[#This Row],[Date]],"ddd")</f>
        <v>Tue</v>
      </c>
      <c r="C32" t="str">
        <f>TEXT(Table22[[#This Row],[Date]],"MMM")&amp;" "&amp;YEAR(Table22[[#This Row],[Date]])</f>
        <v>Jan 2023</v>
      </c>
      <c r="D32">
        <f>YEAR(Table22[[#This Row],[Date]])</f>
        <v>2023</v>
      </c>
      <c r="E32" t="str">
        <f>"WN "&amp;WEEKNUM(Table22[[#This Row],[Date]])</f>
        <v>WN 5</v>
      </c>
      <c r="F32" t="str">
        <f>TEXT(Table22[[#This Row],[Date]]-MOD(Table22[[#This Row],[Date]]-1,7),"DD")&amp;" "&amp;TEXT(Table22[[#This Row],[Date]]-MOD(Table22[[#This Row],[Date]]-1,7),"MMM")</f>
        <v>29 Jan</v>
      </c>
    </row>
    <row r="33" spans="1:6" x14ac:dyDescent="0.25">
      <c r="A33" s="8">
        <v>44958</v>
      </c>
      <c r="B33" t="str">
        <f>TEXT(Table22[[#This Row],[Date]],"ddd")</f>
        <v>Wed</v>
      </c>
      <c r="C33" t="str">
        <f>TEXT(Table22[[#This Row],[Date]],"MMM")&amp;" "&amp;YEAR(Table22[[#This Row],[Date]])</f>
        <v>Feb 2023</v>
      </c>
      <c r="D33">
        <f>YEAR(Table22[[#This Row],[Date]])</f>
        <v>2023</v>
      </c>
      <c r="E33" t="str">
        <f>"WN "&amp;WEEKNUM(Table22[[#This Row],[Date]])</f>
        <v>WN 5</v>
      </c>
      <c r="F33" t="str">
        <f>TEXT(Table22[[#This Row],[Date]]-MOD(Table22[[#This Row],[Date]]-1,7),"DD")&amp;" "&amp;TEXT(Table22[[#This Row],[Date]]-MOD(Table22[[#This Row],[Date]]-1,7),"MMM")</f>
        <v>29 Jan</v>
      </c>
    </row>
    <row r="34" spans="1:6" x14ac:dyDescent="0.25">
      <c r="A34" s="8">
        <v>44959</v>
      </c>
      <c r="B34" t="str">
        <f>TEXT(Table22[[#This Row],[Date]],"ddd")</f>
        <v>Thu</v>
      </c>
      <c r="C34" t="str">
        <f>TEXT(Table22[[#This Row],[Date]],"MMM")&amp;" "&amp;YEAR(Table22[[#This Row],[Date]])</f>
        <v>Feb 2023</v>
      </c>
      <c r="D34">
        <f>YEAR(Table22[[#This Row],[Date]])</f>
        <v>2023</v>
      </c>
      <c r="E34" t="str">
        <f>"WN "&amp;WEEKNUM(Table22[[#This Row],[Date]])</f>
        <v>WN 5</v>
      </c>
      <c r="F34" t="str">
        <f>TEXT(Table22[[#This Row],[Date]]-MOD(Table22[[#This Row],[Date]]-1,7),"DD")&amp;" "&amp;TEXT(Table22[[#This Row],[Date]]-MOD(Table22[[#This Row],[Date]]-1,7),"MMM")</f>
        <v>29 Jan</v>
      </c>
    </row>
    <row r="35" spans="1:6" x14ac:dyDescent="0.25">
      <c r="A35" s="8">
        <v>44960</v>
      </c>
      <c r="B35" t="str">
        <f>TEXT(Table22[[#This Row],[Date]],"ddd")</f>
        <v>Fri</v>
      </c>
      <c r="C35" t="str">
        <f>TEXT(Table22[[#This Row],[Date]],"MMM")&amp;" "&amp;YEAR(Table22[[#This Row],[Date]])</f>
        <v>Feb 2023</v>
      </c>
      <c r="D35">
        <f>YEAR(Table22[[#This Row],[Date]])</f>
        <v>2023</v>
      </c>
      <c r="E35" t="str">
        <f>"WN "&amp;WEEKNUM(Table22[[#This Row],[Date]])</f>
        <v>WN 5</v>
      </c>
      <c r="F35" t="str">
        <f>TEXT(Table22[[#This Row],[Date]]-MOD(Table22[[#This Row],[Date]]-1,7),"DD")&amp;" "&amp;TEXT(Table22[[#This Row],[Date]]-MOD(Table22[[#This Row],[Date]]-1,7),"MMM")</f>
        <v>29 Jan</v>
      </c>
    </row>
    <row r="36" spans="1:6" x14ac:dyDescent="0.25">
      <c r="A36" s="8">
        <v>44961</v>
      </c>
      <c r="B36" t="str">
        <f>TEXT(Table22[[#This Row],[Date]],"ddd")</f>
        <v>Sat</v>
      </c>
      <c r="C36" t="str">
        <f>TEXT(Table22[[#This Row],[Date]],"MMM")&amp;" "&amp;YEAR(Table22[[#This Row],[Date]])</f>
        <v>Feb 2023</v>
      </c>
      <c r="D36">
        <f>YEAR(Table22[[#This Row],[Date]])</f>
        <v>2023</v>
      </c>
      <c r="E36" t="str">
        <f>"WN "&amp;WEEKNUM(Table22[[#This Row],[Date]])</f>
        <v>WN 5</v>
      </c>
      <c r="F36" t="str">
        <f>TEXT(Table22[[#This Row],[Date]]-MOD(Table22[[#This Row],[Date]]-1,7),"DD")&amp;" "&amp;TEXT(Table22[[#This Row],[Date]]-MOD(Table22[[#This Row],[Date]]-1,7),"MMM")</f>
        <v>29 Jan</v>
      </c>
    </row>
    <row r="37" spans="1:6" x14ac:dyDescent="0.25">
      <c r="A37" s="8">
        <v>44962</v>
      </c>
      <c r="B37" t="str">
        <f>TEXT(Table22[[#This Row],[Date]],"ddd")</f>
        <v>Sun</v>
      </c>
      <c r="C37" t="str">
        <f>TEXT(Table22[[#This Row],[Date]],"MMM")&amp;" "&amp;YEAR(Table22[[#This Row],[Date]])</f>
        <v>Feb 2023</v>
      </c>
      <c r="D37">
        <f>YEAR(Table22[[#This Row],[Date]])</f>
        <v>2023</v>
      </c>
      <c r="E37" t="str">
        <f>"WN "&amp;WEEKNUM(Table22[[#This Row],[Date]])</f>
        <v>WN 6</v>
      </c>
      <c r="F37" t="str">
        <f>TEXT(Table22[[#This Row],[Date]]-MOD(Table22[[#This Row],[Date]]-1,7),"DD")&amp;" "&amp;TEXT(Table22[[#This Row],[Date]]-MOD(Table22[[#This Row],[Date]]-1,7),"MMM")</f>
        <v>05 Feb</v>
      </c>
    </row>
    <row r="38" spans="1:6" x14ac:dyDescent="0.25">
      <c r="A38" s="8">
        <v>44963</v>
      </c>
      <c r="B38" t="str">
        <f>TEXT(Table22[[#This Row],[Date]],"ddd")</f>
        <v>Mon</v>
      </c>
      <c r="C38" t="str">
        <f>TEXT(Table22[[#This Row],[Date]],"MMM")&amp;" "&amp;YEAR(Table22[[#This Row],[Date]])</f>
        <v>Feb 2023</v>
      </c>
      <c r="D38">
        <f>YEAR(Table22[[#This Row],[Date]])</f>
        <v>2023</v>
      </c>
      <c r="E38" t="str">
        <f>"WN "&amp;WEEKNUM(Table22[[#This Row],[Date]])</f>
        <v>WN 6</v>
      </c>
      <c r="F38" t="str">
        <f>TEXT(Table22[[#This Row],[Date]]-MOD(Table22[[#This Row],[Date]]-1,7),"DD")&amp;" "&amp;TEXT(Table22[[#This Row],[Date]]-MOD(Table22[[#This Row],[Date]]-1,7),"MMM")</f>
        <v>05 Feb</v>
      </c>
    </row>
    <row r="39" spans="1:6" x14ac:dyDescent="0.25">
      <c r="A39" s="8">
        <v>44964</v>
      </c>
      <c r="B39" t="str">
        <f>TEXT(Table22[[#This Row],[Date]],"ddd")</f>
        <v>Tue</v>
      </c>
      <c r="C39" t="str">
        <f>TEXT(Table22[[#This Row],[Date]],"MMM")&amp;" "&amp;YEAR(Table22[[#This Row],[Date]])</f>
        <v>Feb 2023</v>
      </c>
      <c r="D39">
        <f>YEAR(Table22[[#This Row],[Date]])</f>
        <v>2023</v>
      </c>
      <c r="E39" t="str">
        <f>"WN "&amp;WEEKNUM(Table22[[#This Row],[Date]])</f>
        <v>WN 6</v>
      </c>
      <c r="F39" t="str">
        <f>TEXT(Table22[[#This Row],[Date]]-MOD(Table22[[#This Row],[Date]]-1,7),"DD")&amp;" "&amp;TEXT(Table22[[#This Row],[Date]]-MOD(Table22[[#This Row],[Date]]-1,7),"MMM")</f>
        <v>05 Feb</v>
      </c>
    </row>
    <row r="40" spans="1:6" x14ac:dyDescent="0.25">
      <c r="A40" s="8">
        <v>44965</v>
      </c>
      <c r="B40" t="str">
        <f>TEXT(Table22[[#This Row],[Date]],"ddd")</f>
        <v>Wed</v>
      </c>
      <c r="C40" t="str">
        <f>TEXT(Table22[[#This Row],[Date]],"MMM")&amp;" "&amp;YEAR(Table22[[#This Row],[Date]])</f>
        <v>Feb 2023</v>
      </c>
      <c r="D40">
        <f>YEAR(Table22[[#This Row],[Date]])</f>
        <v>2023</v>
      </c>
      <c r="E40" t="str">
        <f>"WN "&amp;WEEKNUM(Table22[[#This Row],[Date]])</f>
        <v>WN 6</v>
      </c>
      <c r="F40" t="str">
        <f>TEXT(Table22[[#This Row],[Date]]-MOD(Table22[[#This Row],[Date]]-1,7),"DD")&amp;" "&amp;TEXT(Table22[[#This Row],[Date]]-MOD(Table22[[#This Row],[Date]]-1,7),"MMM")</f>
        <v>05 Feb</v>
      </c>
    </row>
    <row r="41" spans="1:6" x14ac:dyDescent="0.25">
      <c r="A41" s="8">
        <v>44966</v>
      </c>
      <c r="B41" t="str">
        <f>TEXT(Table22[[#This Row],[Date]],"ddd")</f>
        <v>Thu</v>
      </c>
      <c r="C41" t="str">
        <f>TEXT(Table22[[#This Row],[Date]],"MMM")&amp;" "&amp;YEAR(Table22[[#This Row],[Date]])</f>
        <v>Feb 2023</v>
      </c>
      <c r="D41">
        <f>YEAR(Table22[[#This Row],[Date]])</f>
        <v>2023</v>
      </c>
      <c r="E41" t="str">
        <f>"WN "&amp;WEEKNUM(Table22[[#This Row],[Date]])</f>
        <v>WN 6</v>
      </c>
      <c r="F41" t="str">
        <f>TEXT(Table22[[#This Row],[Date]]-MOD(Table22[[#This Row],[Date]]-1,7),"DD")&amp;" "&amp;TEXT(Table22[[#This Row],[Date]]-MOD(Table22[[#This Row],[Date]]-1,7),"MMM")</f>
        <v>05 Feb</v>
      </c>
    </row>
    <row r="42" spans="1:6" x14ac:dyDescent="0.25">
      <c r="A42" s="8">
        <v>44967</v>
      </c>
      <c r="B42" t="str">
        <f>TEXT(Table22[[#This Row],[Date]],"ddd")</f>
        <v>Fri</v>
      </c>
      <c r="C42" t="str">
        <f>TEXT(Table22[[#This Row],[Date]],"MMM")&amp;" "&amp;YEAR(Table22[[#This Row],[Date]])</f>
        <v>Feb 2023</v>
      </c>
      <c r="D42">
        <f>YEAR(Table22[[#This Row],[Date]])</f>
        <v>2023</v>
      </c>
      <c r="E42" t="str">
        <f>"WN "&amp;WEEKNUM(Table22[[#This Row],[Date]])</f>
        <v>WN 6</v>
      </c>
      <c r="F42" t="str">
        <f>TEXT(Table22[[#This Row],[Date]]-MOD(Table22[[#This Row],[Date]]-1,7),"DD")&amp;" "&amp;TEXT(Table22[[#This Row],[Date]]-MOD(Table22[[#This Row],[Date]]-1,7),"MMM")</f>
        <v>05 Feb</v>
      </c>
    </row>
    <row r="43" spans="1:6" x14ac:dyDescent="0.25">
      <c r="A43" s="8">
        <v>44968</v>
      </c>
      <c r="B43" t="str">
        <f>TEXT(Table22[[#This Row],[Date]],"ddd")</f>
        <v>Sat</v>
      </c>
      <c r="C43" t="str">
        <f>TEXT(Table22[[#This Row],[Date]],"MMM")&amp;" "&amp;YEAR(Table22[[#This Row],[Date]])</f>
        <v>Feb 2023</v>
      </c>
      <c r="D43">
        <f>YEAR(Table22[[#This Row],[Date]])</f>
        <v>2023</v>
      </c>
      <c r="E43" t="str">
        <f>"WN "&amp;WEEKNUM(Table22[[#This Row],[Date]])</f>
        <v>WN 6</v>
      </c>
      <c r="F43" t="str">
        <f>TEXT(Table22[[#This Row],[Date]]-MOD(Table22[[#This Row],[Date]]-1,7),"DD")&amp;" "&amp;TEXT(Table22[[#This Row],[Date]]-MOD(Table22[[#This Row],[Date]]-1,7),"MMM")</f>
        <v>05 Feb</v>
      </c>
    </row>
    <row r="44" spans="1:6" x14ac:dyDescent="0.25">
      <c r="A44" s="8">
        <v>44969</v>
      </c>
      <c r="B44" t="str">
        <f>TEXT(Table22[[#This Row],[Date]],"ddd")</f>
        <v>Sun</v>
      </c>
      <c r="C44" t="str">
        <f>TEXT(Table22[[#This Row],[Date]],"MMM")&amp;" "&amp;YEAR(Table22[[#This Row],[Date]])</f>
        <v>Feb 2023</v>
      </c>
      <c r="D44">
        <f>YEAR(Table22[[#This Row],[Date]])</f>
        <v>2023</v>
      </c>
      <c r="E44" t="str">
        <f>"WN "&amp;WEEKNUM(Table22[[#This Row],[Date]])</f>
        <v>WN 7</v>
      </c>
      <c r="F44" t="str">
        <f>TEXT(Table22[[#This Row],[Date]]-MOD(Table22[[#This Row],[Date]]-1,7),"DD")&amp;" "&amp;TEXT(Table22[[#This Row],[Date]]-MOD(Table22[[#This Row],[Date]]-1,7),"MMM")</f>
        <v>12 Feb</v>
      </c>
    </row>
    <row r="45" spans="1:6" x14ac:dyDescent="0.25">
      <c r="A45" s="8">
        <v>44970</v>
      </c>
      <c r="B45" t="str">
        <f>TEXT(Table22[[#This Row],[Date]],"ddd")</f>
        <v>Mon</v>
      </c>
      <c r="C45" t="str">
        <f>TEXT(Table22[[#This Row],[Date]],"MMM")&amp;" "&amp;YEAR(Table22[[#This Row],[Date]])</f>
        <v>Feb 2023</v>
      </c>
      <c r="D45">
        <f>YEAR(Table22[[#This Row],[Date]])</f>
        <v>2023</v>
      </c>
      <c r="E45" t="str">
        <f>"WN "&amp;WEEKNUM(Table22[[#This Row],[Date]])</f>
        <v>WN 7</v>
      </c>
      <c r="F45" t="str">
        <f>TEXT(Table22[[#This Row],[Date]]-MOD(Table22[[#This Row],[Date]]-1,7),"DD")&amp;" "&amp;TEXT(Table22[[#This Row],[Date]]-MOD(Table22[[#This Row],[Date]]-1,7),"MMM")</f>
        <v>12 Feb</v>
      </c>
    </row>
    <row r="46" spans="1:6" x14ac:dyDescent="0.25">
      <c r="A46" s="8">
        <v>44971</v>
      </c>
      <c r="B46" t="str">
        <f>TEXT(Table22[[#This Row],[Date]],"ddd")</f>
        <v>Tue</v>
      </c>
      <c r="C46" t="str">
        <f>TEXT(Table22[[#This Row],[Date]],"MMM")&amp;" "&amp;YEAR(Table22[[#This Row],[Date]])</f>
        <v>Feb 2023</v>
      </c>
      <c r="D46">
        <f>YEAR(Table22[[#This Row],[Date]])</f>
        <v>2023</v>
      </c>
      <c r="E46" t="str">
        <f>"WN "&amp;WEEKNUM(Table22[[#This Row],[Date]])</f>
        <v>WN 7</v>
      </c>
      <c r="F46" t="str">
        <f>TEXT(Table22[[#This Row],[Date]]-MOD(Table22[[#This Row],[Date]]-1,7),"DD")&amp;" "&amp;TEXT(Table22[[#This Row],[Date]]-MOD(Table22[[#This Row],[Date]]-1,7),"MMM")</f>
        <v>12 Feb</v>
      </c>
    </row>
    <row r="47" spans="1:6" x14ac:dyDescent="0.25">
      <c r="A47" s="8">
        <v>44972</v>
      </c>
      <c r="B47" t="str">
        <f>TEXT(Table22[[#This Row],[Date]],"ddd")</f>
        <v>Wed</v>
      </c>
      <c r="C47" t="str">
        <f>TEXT(Table22[[#This Row],[Date]],"MMM")&amp;" "&amp;YEAR(Table22[[#This Row],[Date]])</f>
        <v>Feb 2023</v>
      </c>
      <c r="D47">
        <f>YEAR(Table22[[#This Row],[Date]])</f>
        <v>2023</v>
      </c>
      <c r="E47" t="str">
        <f>"WN "&amp;WEEKNUM(Table22[[#This Row],[Date]])</f>
        <v>WN 7</v>
      </c>
      <c r="F47" t="str">
        <f>TEXT(Table22[[#This Row],[Date]]-MOD(Table22[[#This Row],[Date]]-1,7),"DD")&amp;" "&amp;TEXT(Table22[[#This Row],[Date]]-MOD(Table22[[#This Row],[Date]]-1,7),"MMM")</f>
        <v>12 Feb</v>
      </c>
    </row>
    <row r="48" spans="1:6" x14ac:dyDescent="0.25">
      <c r="A48" s="8">
        <v>44973</v>
      </c>
      <c r="B48" t="str">
        <f>TEXT(Table22[[#This Row],[Date]],"ddd")</f>
        <v>Thu</v>
      </c>
      <c r="C48" t="str">
        <f>TEXT(Table22[[#This Row],[Date]],"MMM")&amp;" "&amp;YEAR(Table22[[#This Row],[Date]])</f>
        <v>Feb 2023</v>
      </c>
      <c r="D48">
        <f>YEAR(Table22[[#This Row],[Date]])</f>
        <v>2023</v>
      </c>
      <c r="E48" t="str">
        <f>"WN "&amp;WEEKNUM(Table22[[#This Row],[Date]])</f>
        <v>WN 7</v>
      </c>
      <c r="F48" t="str">
        <f>TEXT(Table22[[#This Row],[Date]]-MOD(Table22[[#This Row],[Date]]-1,7),"DD")&amp;" "&amp;TEXT(Table22[[#This Row],[Date]]-MOD(Table22[[#This Row],[Date]]-1,7),"MMM")</f>
        <v>12 Feb</v>
      </c>
    </row>
    <row r="49" spans="1:6" x14ac:dyDescent="0.25">
      <c r="A49" s="8">
        <v>44974</v>
      </c>
      <c r="B49" t="str">
        <f>TEXT(Table22[[#This Row],[Date]],"ddd")</f>
        <v>Fri</v>
      </c>
      <c r="C49" t="str">
        <f>TEXT(Table22[[#This Row],[Date]],"MMM")&amp;" "&amp;YEAR(Table22[[#This Row],[Date]])</f>
        <v>Feb 2023</v>
      </c>
      <c r="D49">
        <f>YEAR(Table22[[#This Row],[Date]])</f>
        <v>2023</v>
      </c>
      <c r="E49" t="str">
        <f>"WN "&amp;WEEKNUM(Table22[[#This Row],[Date]])</f>
        <v>WN 7</v>
      </c>
      <c r="F49" t="str">
        <f>TEXT(Table22[[#This Row],[Date]]-MOD(Table22[[#This Row],[Date]]-1,7),"DD")&amp;" "&amp;TEXT(Table22[[#This Row],[Date]]-MOD(Table22[[#This Row],[Date]]-1,7),"MMM")</f>
        <v>12 Feb</v>
      </c>
    </row>
    <row r="50" spans="1:6" x14ac:dyDescent="0.25">
      <c r="A50" s="8">
        <v>44975</v>
      </c>
      <c r="B50" t="str">
        <f>TEXT(Table22[[#This Row],[Date]],"ddd")</f>
        <v>Sat</v>
      </c>
      <c r="C50" t="str">
        <f>TEXT(Table22[[#This Row],[Date]],"MMM")&amp;" "&amp;YEAR(Table22[[#This Row],[Date]])</f>
        <v>Feb 2023</v>
      </c>
      <c r="D50">
        <f>YEAR(Table22[[#This Row],[Date]])</f>
        <v>2023</v>
      </c>
      <c r="E50" t="str">
        <f>"WN "&amp;WEEKNUM(Table22[[#This Row],[Date]])</f>
        <v>WN 7</v>
      </c>
      <c r="F50" t="str">
        <f>TEXT(Table22[[#This Row],[Date]]-MOD(Table22[[#This Row],[Date]]-1,7),"DD")&amp;" "&amp;TEXT(Table22[[#This Row],[Date]]-MOD(Table22[[#This Row],[Date]]-1,7),"MMM")</f>
        <v>12 Feb</v>
      </c>
    </row>
    <row r="51" spans="1:6" x14ac:dyDescent="0.25">
      <c r="A51" s="8">
        <v>44976</v>
      </c>
      <c r="B51" t="str">
        <f>TEXT(Table22[[#This Row],[Date]],"ddd")</f>
        <v>Sun</v>
      </c>
      <c r="C51" t="str">
        <f>TEXT(Table22[[#This Row],[Date]],"MMM")&amp;" "&amp;YEAR(Table22[[#This Row],[Date]])</f>
        <v>Feb 2023</v>
      </c>
      <c r="D51">
        <f>YEAR(Table22[[#This Row],[Date]])</f>
        <v>2023</v>
      </c>
      <c r="E51" t="str">
        <f>"WN "&amp;WEEKNUM(Table22[[#This Row],[Date]])</f>
        <v>WN 8</v>
      </c>
      <c r="F51" t="str">
        <f>TEXT(Table22[[#This Row],[Date]]-MOD(Table22[[#This Row],[Date]]-1,7),"DD")&amp;" "&amp;TEXT(Table22[[#This Row],[Date]]-MOD(Table22[[#This Row],[Date]]-1,7),"MMM")</f>
        <v>19 Feb</v>
      </c>
    </row>
    <row r="52" spans="1:6" x14ac:dyDescent="0.25">
      <c r="A52" s="8">
        <v>44977</v>
      </c>
      <c r="B52" t="str">
        <f>TEXT(Table22[[#This Row],[Date]],"ddd")</f>
        <v>Mon</v>
      </c>
      <c r="C52" t="str">
        <f>TEXT(Table22[[#This Row],[Date]],"MMM")&amp;" "&amp;YEAR(Table22[[#This Row],[Date]])</f>
        <v>Feb 2023</v>
      </c>
      <c r="D52">
        <f>YEAR(Table22[[#This Row],[Date]])</f>
        <v>2023</v>
      </c>
      <c r="E52" t="str">
        <f>"WN "&amp;WEEKNUM(Table22[[#This Row],[Date]])</f>
        <v>WN 8</v>
      </c>
      <c r="F52" t="str">
        <f>TEXT(Table22[[#This Row],[Date]]-MOD(Table22[[#This Row],[Date]]-1,7),"DD")&amp;" "&amp;TEXT(Table22[[#This Row],[Date]]-MOD(Table22[[#This Row],[Date]]-1,7),"MMM")</f>
        <v>19 Feb</v>
      </c>
    </row>
    <row r="53" spans="1:6" x14ac:dyDescent="0.25">
      <c r="A53" s="8">
        <v>44978</v>
      </c>
      <c r="B53" t="str">
        <f>TEXT(Table22[[#This Row],[Date]],"ddd")</f>
        <v>Tue</v>
      </c>
      <c r="C53" t="str">
        <f>TEXT(Table22[[#This Row],[Date]],"MMM")&amp;" "&amp;YEAR(Table22[[#This Row],[Date]])</f>
        <v>Feb 2023</v>
      </c>
      <c r="D53">
        <f>YEAR(Table22[[#This Row],[Date]])</f>
        <v>2023</v>
      </c>
      <c r="E53" t="str">
        <f>"WN "&amp;WEEKNUM(Table22[[#This Row],[Date]])</f>
        <v>WN 8</v>
      </c>
      <c r="F53" t="str">
        <f>TEXT(Table22[[#This Row],[Date]]-MOD(Table22[[#This Row],[Date]]-1,7),"DD")&amp;" "&amp;TEXT(Table22[[#This Row],[Date]]-MOD(Table22[[#This Row],[Date]]-1,7),"MMM")</f>
        <v>19 Feb</v>
      </c>
    </row>
    <row r="54" spans="1:6" x14ac:dyDescent="0.25">
      <c r="A54" s="8">
        <v>44979</v>
      </c>
      <c r="B54" t="str">
        <f>TEXT(Table22[[#This Row],[Date]],"ddd")</f>
        <v>Wed</v>
      </c>
      <c r="C54" t="str">
        <f>TEXT(Table22[[#This Row],[Date]],"MMM")&amp;" "&amp;YEAR(Table22[[#This Row],[Date]])</f>
        <v>Feb 2023</v>
      </c>
      <c r="D54">
        <f>YEAR(Table22[[#This Row],[Date]])</f>
        <v>2023</v>
      </c>
      <c r="E54" t="str">
        <f>"WN "&amp;WEEKNUM(Table22[[#This Row],[Date]])</f>
        <v>WN 8</v>
      </c>
      <c r="F54" t="str">
        <f>TEXT(Table22[[#This Row],[Date]]-MOD(Table22[[#This Row],[Date]]-1,7),"DD")&amp;" "&amp;TEXT(Table22[[#This Row],[Date]]-MOD(Table22[[#This Row],[Date]]-1,7),"MMM")</f>
        <v>19 Feb</v>
      </c>
    </row>
    <row r="55" spans="1:6" x14ac:dyDescent="0.25">
      <c r="A55" s="8">
        <v>44980</v>
      </c>
      <c r="B55" t="str">
        <f>TEXT(Table22[[#This Row],[Date]],"ddd")</f>
        <v>Thu</v>
      </c>
      <c r="C55" t="str">
        <f>TEXT(Table22[[#This Row],[Date]],"MMM")&amp;" "&amp;YEAR(Table22[[#This Row],[Date]])</f>
        <v>Feb 2023</v>
      </c>
      <c r="D55">
        <f>YEAR(Table22[[#This Row],[Date]])</f>
        <v>2023</v>
      </c>
      <c r="E55" t="str">
        <f>"WN "&amp;WEEKNUM(Table22[[#This Row],[Date]])</f>
        <v>WN 8</v>
      </c>
      <c r="F55" t="str">
        <f>TEXT(Table22[[#This Row],[Date]]-MOD(Table22[[#This Row],[Date]]-1,7),"DD")&amp;" "&amp;TEXT(Table22[[#This Row],[Date]]-MOD(Table22[[#This Row],[Date]]-1,7),"MMM")</f>
        <v>19 Feb</v>
      </c>
    </row>
    <row r="56" spans="1:6" x14ac:dyDescent="0.25">
      <c r="A56" s="8">
        <v>44981</v>
      </c>
      <c r="B56" t="str">
        <f>TEXT(Table22[[#This Row],[Date]],"ddd")</f>
        <v>Fri</v>
      </c>
      <c r="C56" t="str">
        <f>TEXT(Table22[[#This Row],[Date]],"MMM")&amp;" "&amp;YEAR(Table22[[#This Row],[Date]])</f>
        <v>Feb 2023</v>
      </c>
      <c r="D56">
        <f>YEAR(Table22[[#This Row],[Date]])</f>
        <v>2023</v>
      </c>
      <c r="E56" t="str">
        <f>"WN "&amp;WEEKNUM(Table22[[#This Row],[Date]])</f>
        <v>WN 8</v>
      </c>
      <c r="F56" t="str">
        <f>TEXT(Table22[[#This Row],[Date]]-MOD(Table22[[#This Row],[Date]]-1,7),"DD")&amp;" "&amp;TEXT(Table22[[#This Row],[Date]]-MOD(Table22[[#This Row],[Date]]-1,7),"MMM")</f>
        <v>19 Feb</v>
      </c>
    </row>
    <row r="57" spans="1:6" x14ac:dyDescent="0.25">
      <c r="A57" s="8">
        <v>44982</v>
      </c>
      <c r="B57" t="str">
        <f>TEXT(Table22[[#This Row],[Date]],"ddd")</f>
        <v>Sat</v>
      </c>
      <c r="C57" t="str">
        <f>TEXT(Table22[[#This Row],[Date]],"MMM")&amp;" "&amp;YEAR(Table22[[#This Row],[Date]])</f>
        <v>Feb 2023</v>
      </c>
      <c r="D57">
        <f>YEAR(Table22[[#This Row],[Date]])</f>
        <v>2023</v>
      </c>
      <c r="E57" t="str">
        <f>"WN "&amp;WEEKNUM(Table22[[#This Row],[Date]])</f>
        <v>WN 8</v>
      </c>
      <c r="F57" t="str">
        <f>TEXT(Table22[[#This Row],[Date]]-MOD(Table22[[#This Row],[Date]]-1,7),"DD")&amp;" "&amp;TEXT(Table22[[#This Row],[Date]]-MOD(Table22[[#This Row],[Date]]-1,7),"MMM")</f>
        <v>19 Feb</v>
      </c>
    </row>
    <row r="58" spans="1:6" x14ac:dyDescent="0.25">
      <c r="A58" s="8">
        <v>44983</v>
      </c>
      <c r="B58" t="str">
        <f>TEXT(Table22[[#This Row],[Date]],"ddd")</f>
        <v>Sun</v>
      </c>
      <c r="C58" t="str">
        <f>TEXT(Table22[[#This Row],[Date]],"MMM")&amp;" "&amp;YEAR(Table22[[#This Row],[Date]])</f>
        <v>Feb 2023</v>
      </c>
      <c r="D58">
        <f>YEAR(Table22[[#This Row],[Date]])</f>
        <v>2023</v>
      </c>
      <c r="E58" t="str">
        <f>"WN "&amp;WEEKNUM(Table22[[#This Row],[Date]])</f>
        <v>WN 9</v>
      </c>
      <c r="F58" t="str">
        <f>TEXT(Table22[[#This Row],[Date]]-MOD(Table22[[#This Row],[Date]]-1,7),"DD")&amp;" "&amp;TEXT(Table22[[#This Row],[Date]]-MOD(Table22[[#This Row],[Date]]-1,7),"MMM")</f>
        <v>26 Feb</v>
      </c>
    </row>
    <row r="59" spans="1:6" x14ac:dyDescent="0.25">
      <c r="A59" s="8">
        <v>44984</v>
      </c>
      <c r="B59" t="str">
        <f>TEXT(Table22[[#This Row],[Date]],"ddd")</f>
        <v>Mon</v>
      </c>
      <c r="C59" t="str">
        <f>TEXT(Table22[[#This Row],[Date]],"MMM")&amp;" "&amp;YEAR(Table22[[#This Row],[Date]])</f>
        <v>Feb 2023</v>
      </c>
      <c r="D59">
        <f>YEAR(Table22[[#This Row],[Date]])</f>
        <v>2023</v>
      </c>
      <c r="E59" t="str">
        <f>"WN "&amp;WEEKNUM(Table22[[#This Row],[Date]])</f>
        <v>WN 9</v>
      </c>
      <c r="F59" t="str">
        <f>TEXT(Table22[[#This Row],[Date]]-MOD(Table22[[#This Row],[Date]]-1,7),"DD")&amp;" "&amp;TEXT(Table22[[#This Row],[Date]]-MOD(Table22[[#This Row],[Date]]-1,7),"MMM")</f>
        <v>26 Feb</v>
      </c>
    </row>
    <row r="60" spans="1:6" x14ac:dyDescent="0.25">
      <c r="A60" s="8">
        <v>44985</v>
      </c>
      <c r="B60" t="str">
        <f>TEXT(Table22[[#This Row],[Date]],"ddd")</f>
        <v>Tue</v>
      </c>
      <c r="C60" t="str">
        <f>TEXT(Table22[[#This Row],[Date]],"MMM")&amp;" "&amp;YEAR(Table22[[#This Row],[Date]])</f>
        <v>Feb 2023</v>
      </c>
      <c r="D60">
        <f>YEAR(Table22[[#This Row],[Date]])</f>
        <v>2023</v>
      </c>
      <c r="E60" t="str">
        <f>"WN "&amp;WEEKNUM(Table22[[#This Row],[Date]])</f>
        <v>WN 9</v>
      </c>
      <c r="F60" t="str">
        <f>TEXT(Table22[[#This Row],[Date]]-MOD(Table22[[#This Row],[Date]]-1,7),"DD")&amp;" "&amp;TEXT(Table22[[#This Row],[Date]]-MOD(Table22[[#This Row],[Date]]-1,7),"MMM")</f>
        <v>26 Feb</v>
      </c>
    </row>
    <row r="61" spans="1:6" x14ac:dyDescent="0.25">
      <c r="A61" s="8">
        <v>44986</v>
      </c>
      <c r="B61" t="str">
        <f>TEXT(Table22[[#This Row],[Date]],"ddd")</f>
        <v>Wed</v>
      </c>
      <c r="C61" t="str">
        <f>TEXT(Table22[[#This Row],[Date]],"MMM")&amp;" "&amp;YEAR(Table22[[#This Row],[Date]])</f>
        <v>Mar 2023</v>
      </c>
      <c r="D61">
        <f>YEAR(Table22[[#This Row],[Date]])</f>
        <v>2023</v>
      </c>
      <c r="E61" t="str">
        <f>"WN "&amp;WEEKNUM(Table22[[#This Row],[Date]])</f>
        <v>WN 9</v>
      </c>
      <c r="F61" t="str">
        <f>TEXT(Table22[[#This Row],[Date]]-MOD(Table22[[#This Row],[Date]]-1,7),"DD")&amp;" "&amp;TEXT(Table22[[#This Row],[Date]]-MOD(Table22[[#This Row],[Date]]-1,7),"MMM")</f>
        <v>26 Feb</v>
      </c>
    </row>
    <row r="62" spans="1:6" x14ac:dyDescent="0.25">
      <c r="A62" s="8">
        <v>44987</v>
      </c>
      <c r="B62" t="str">
        <f>TEXT(Table22[[#This Row],[Date]],"ddd")</f>
        <v>Thu</v>
      </c>
      <c r="C62" t="str">
        <f>TEXT(Table22[[#This Row],[Date]],"MMM")&amp;" "&amp;YEAR(Table22[[#This Row],[Date]])</f>
        <v>Mar 2023</v>
      </c>
      <c r="D62">
        <f>YEAR(Table22[[#This Row],[Date]])</f>
        <v>2023</v>
      </c>
      <c r="E62" t="str">
        <f>"WN "&amp;WEEKNUM(Table22[[#This Row],[Date]])</f>
        <v>WN 9</v>
      </c>
      <c r="F62" t="str">
        <f>TEXT(Table22[[#This Row],[Date]]-MOD(Table22[[#This Row],[Date]]-1,7),"DD")&amp;" "&amp;TEXT(Table22[[#This Row],[Date]]-MOD(Table22[[#This Row],[Date]]-1,7),"MMM")</f>
        <v>26 Feb</v>
      </c>
    </row>
    <row r="63" spans="1:6" x14ac:dyDescent="0.25">
      <c r="A63" s="8">
        <v>44988</v>
      </c>
      <c r="B63" t="str">
        <f>TEXT(Table22[[#This Row],[Date]],"ddd")</f>
        <v>Fri</v>
      </c>
      <c r="C63" t="str">
        <f>TEXT(Table22[[#This Row],[Date]],"MMM")&amp;" "&amp;YEAR(Table22[[#This Row],[Date]])</f>
        <v>Mar 2023</v>
      </c>
      <c r="D63">
        <f>YEAR(Table22[[#This Row],[Date]])</f>
        <v>2023</v>
      </c>
      <c r="E63" t="str">
        <f>"WN "&amp;WEEKNUM(Table22[[#This Row],[Date]])</f>
        <v>WN 9</v>
      </c>
      <c r="F63" t="str">
        <f>TEXT(Table22[[#This Row],[Date]]-MOD(Table22[[#This Row],[Date]]-1,7),"DD")&amp;" "&amp;TEXT(Table22[[#This Row],[Date]]-MOD(Table22[[#This Row],[Date]]-1,7),"MMM")</f>
        <v>26 Feb</v>
      </c>
    </row>
    <row r="64" spans="1:6" x14ac:dyDescent="0.25">
      <c r="A64" s="8">
        <v>44989</v>
      </c>
      <c r="B64" t="str">
        <f>TEXT(Table22[[#This Row],[Date]],"ddd")</f>
        <v>Sat</v>
      </c>
      <c r="C64" t="str">
        <f>TEXT(Table22[[#This Row],[Date]],"MMM")&amp;" "&amp;YEAR(Table22[[#This Row],[Date]])</f>
        <v>Mar 2023</v>
      </c>
      <c r="D64">
        <f>YEAR(Table22[[#This Row],[Date]])</f>
        <v>2023</v>
      </c>
      <c r="E64" t="str">
        <f>"WN "&amp;WEEKNUM(Table22[[#This Row],[Date]])</f>
        <v>WN 9</v>
      </c>
      <c r="F64" t="str">
        <f>TEXT(Table22[[#This Row],[Date]]-MOD(Table22[[#This Row],[Date]]-1,7),"DD")&amp;" "&amp;TEXT(Table22[[#This Row],[Date]]-MOD(Table22[[#This Row],[Date]]-1,7),"MMM")</f>
        <v>26 Feb</v>
      </c>
    </row>
    <row r="65" spans="1:6" x14ac:dyDescent="0.25">
      <c r="A65" s="8">
        <v>44990</v>
      </c>
      <c r="B65" t="str">
        <f>TEXT(Table22[[#This Row],[Date]],"ddd")</f>
        <v>Sun</v>
      </c>
      <c r="C65" t="str">
        <f>TEXT(Table22[[#This Row],[Date]],"MMM")&amp;" "&amp;YEAR(Table22[[#This Row],[Date]])</f>
        <v>Mar 2023</v>
      </c>
      <c r="D65">
        <f>YEAR(Table22[[#This Row],[Date]])</f>
        <v>2023</v>
      </c>
      <c r="E65" t="str">
        <f>"WN "&amp;WEEKNUM(Table22[[#This Row],[Date]])</f>
        <v>WN 10</v>
      </c>
      <c r="F65" t="str">
        <f>TEXT(Table22[[#This Row],[Date]]-MOD(Table22[[#This Row],[Date]]-1,7),"DD")&amp;" "&amp;TEXT(Table22[[#This Row],[Date]]-MOD(Table22[[#This Row],[Date]]-1,7),"MMM")</f>
        <v>05 Mar</v>
      </c>
    </row>
    <row r="66" spans="1:6" x14ac:dyDescent="0.25">
      <c r="A66" s="8">
        <v>44991</v>
      </c>
      <c r="B66" t="str">
        <f>TEXT(Table22[[#This Row],[Date]],"ddd")</f>
        <v>Mon</v>
      </c>
      <c r="C66" t="str">
        <f>TEXT(Table22[[#This Row],[Date]],"MMM")&amp;" "&amp;YEAR(Table22[[#This Row],[Date]])</f>
        <v>Mar 2023</v>
      </c>
      <c r="D66">
        <f>YEAR(Table22[[#This Row],[Date]])</f>
        <v>2023</v>
      </c>
      <c r="E66" t="str">
        <f>"WN "&amp;WEEKNUM(Table22[[#This Row],[Date]])</f>
        <v>WN 10</v>
      </c>
      <c r="F66" t="str">
        <f>TEXT(Table22[[#This Row],[Date]]-MOD(Table22[[#This Row],[Date]]-1,7),"DD")&amp;" "&amp;TEXT(Table22[[#This Row],[Date]]-MOD(Table22[[#This Row],[Date]]-1,7),"MMM")</f>
        <v>05 Mar</v>
      </c>
    </row>
    <row r="67" spans="1:6" x14ac:dyDescent="0.25">
      <c r="A67" s="8">
        <v>44992</v>
      </c>
      <c r="B67" t="str">
        <f>TEXT(Table22[[#This Row],[Date]],"ddd")</f>
        <v>Tue</v>
      </c>
      <c r="C67" t="str">
        <f>TEXT(Table22[[#This Row],[Date]],"MMM")&amp;" "&amp;YEAR(Table22[[#This Row],[Date]])</f>
        <v>Mar 2023</v>
      </c>
      <c r="D67">
        <f>YEAR(Table22[[#This Row],[Date]])</f>
        <v>2023</v>
      </c>
      <c r="E67" t="str">
        <f>"WN "&amp;WEEKNUM(Table22[[#This Row],[Date]])</f>
        <v>WN 10</v>
      </c>
      <c r="F67" t="str">
        <f>TEXT(Table22[[#This Row],[Date]]-MOD(Table22[[#This Row],[Date]]-1,7),"DD")&amp;" "&amp;TEXT(Table22[[#This Row],[Date]]-MOD(Table22[[#This Row],[Date]]-1,7),"MMM")</f>
        <v>05 Mar</v>
      </c>
    </row>
    <row r="68" spans="1:6" x14ac:dyDescent="0.25">
      <c r="A68" s="8">
        <v>44993</v>
      </c>
      <c r="B68" t="str">
        <f>TEXT(Table22[[#This Row],[Date]],"ddd")</f>
        <v>Wed</v>
      </c>
      <c r="C68" t="str">
        <f>TEXT(Table22[[#This Row],[Date]],"MMM")&amp;" "&amp;YEAR(Table22[[#This Row],[Date]])</f>
        <v>Mar 2023</v>
      </c>
      <c r="D68">
        <f>YEAR(Table22[[#This Row],[Date]])</f>
        <v>2023</v>
      </c>
      <c r="E68" t="str">
        <f>"WN "&amp;WEEKNUM(Table22[[#This Row],[Date]])</f>
        <v>WN 10</v>
      </c>
      <c r="F68" t="str">
        <f>TEXT(Table22[[#This Row],[Date]]-MOD(Table22[[#This Row],[Date]]-1,7),"DD")&amp;" "&amp;TEXT(Table22[[#This Row],[Date]]-MOD(Table22[[#This Row],[Date]]-1,7),"MMM")</f>
        <v>05 Mar</v>
      </c>
    </row>
    <row r="69" spans="1:6" x14ac:dyDescent="0.25">
      <c r="A69" s="8">
        <v>44994</v>
      </c>
      <c r="B69" t="str">
        <f>TEXT(Table22[[#This Row],[Date]],"ddd")</f>
        <v>Thu</v>
      </c>
      <c r="C69" t="str">
        <f>TEXT(Table22[[#This Row],[Date]],"MMM")&amp;" "&amp;YEAR(Table22[[#This Row],[Date]])</f>
        <v>Mar 2023</v>
      </c>
      <c r="D69">
        <f>YEAR(Table22[[#This Row],[Date]])</f>
        <v>2023</v>
      </c>
      <c r="E69" t="str">
        <f>"WN "&amp;WEEKNUM(Table22[[#This Row],[Date]])</f>
        <v>WN 10</v>
      </c>
      <c r="F69" t="str">
        <f>TEXT(Table22[[#This Row],[Date]]-MOD(Table22[[#This Row],[Date]]-1,7),"DD")&amp;" "&amp;TEXT(Table22[[#This Row],[Date]]-MOD(Table22[[#This Row],[Date]]-1,7),"MMM")</f>
        <v>05 Mar</v>
      </c>
    </row>
    <row r="70" spans="1:6" x14ac:dyDescent="0.25">
      <c r="A70" s="8">
        <v>44995</v>
      </c>
      <c r="B70" t="str">
        <f>TEXT(Table22[[#This Row],[Date]],"ddd")</f>
        <v>Fri</v>
      </c>
      <c r="C70" t="str">
        <f>TEXT(Table22[[#This Row],[Date]],"MMM")&amp;" "&amp;YEAR(Table22[[#This Row],[Date]])</f>
        <v>Mar 2023</v>
      </c>
      <c r="D70">
        <f>YEAR(Table22[[#This Row],[Date]])</f>
        <v>2023</v>
      </c>
      <c r="E70" t="str">
        <f>"WN "&amp;WEEKNUM(Table22[[#This Row],[Date]])</f>
        <v>WN 10</v>
      </c>
      <c r="F70" t="str">
        <f>TEXT(Table22[[#This Row],[Date]]-MOD(Table22[[#This Row],[Date]]-1,7),"DD")&amp;" "&amp;TEXT(Table22[[#This Row],[Date]]-MOD(Table22[[#This Row],[Date]]-1,7),"MMM")</f>
        <v>05 Mar</v>
      </c>
    </row>
    <row r="71" spans="1:6" x14ac:dyDescent="0.25">
      <c r="A71" s="8">
        <v>44996</v>
      </c>
      <c r="B71" t="str">
        <f>TEXT(Table22[[#This Row],[Date]],"ddd")</f>
        <v>Sat</v>
      </c>
      <c r="C71" t="str">
        <f>TEXT(Table22[[#This Row],[Date]],"MMM")&amp;" "&amp;YEAR(Table22[[#This Row],[Date]])</f>
        <v>Mar 2023</v>
      </c>
      <c r="D71">
        <f>YEAR(Table22[[#This Row],[Date]])</f>
        <v>2023</v>
      </c>
      <c r="E71" t="str">
        <f>"WN "&amp;WEEKNUM(Table22[[#This Row],[Date]])</f>
        <v>WN 10</v>
      </c>
      <c r="F71" t="str">
        <f>TEXT(Table22[[#This Row],[Date]]-MOD(Table22[[#This Row],[Date]]-1,7),"DD")&amp;" "&amp;TEXT(Table22[[#This Row],[Date]]-MOD(Table22[[#This Row],[Date]]-1,7),"MMM")</f>
        <v>05 Mar</v>
      </c>
    </row>
    <row r="72" spans="1:6" x14ac:dyDescent="0.25">
      <c r="A72" s="8">
        <v>44997</v>
      </c>
      <c r="B72" t="str">
        <f>TEXT(Table22[[#This Row],[Date]],"ddd")</f>
        <v>Sun</v>
      </c>
      <c r="C72" t="str">
        <f>TEXT(Table22[[#This Row],[Date]],"MMM")&amp;" "&amp;YEAR(Table22[[#This Row],[Date]])</f>
        <v>Mar 2023</v>
      </c>
      <c r="D72">
        <f>YEAR(Table22[[#This Row],[Date]])</f>
        <v>2023</v>
      </c>
      <c r="E72" t="str">
        <f>"WN "&amp;WEEKNUM(Table22[[#This Row],[Date]])</f>
        <v>WN 11</v>
      </c>
      <c r="F72" t="str">
        <f>TEXT(Table22[[#This Row],[Date]]-MOD(Table22[[#This Row],[Date]]-1,7),"DD")&amp;" "&amp;TEXT(Table22[[#This Row],[Date]]-MOD(Table22[[#This Row],[Date]]-1,7),"MMM")</f>
        <v>12 Mar</v>
      </c>
    </row>
    <row r="73" spans="1:6" x14ac:dyDescent="0.25">
      <c r="A73" s="8">
        <v>44998</v>
      </c>
      <c r="B73" t="str">
        <f>TEXT(Table22[[#This Row],[Date]],"ddd")</f>
        <v>Mon</v>
      </c>
      <c r="C73" t="str">
        <f>TEXT(Table22[[#This Row],[Date]],"MMM")&amp;" "&amp;YEAR(Table22[[#This Row],[Date]])</f>
        <v>Mar 2023</v>
      </c>
      <c r="D73">
        <f>YEAR(Table22[[#This Row],[Date]])</f>
        <v>2023</v>
      </c>
      <c r="E73" t="str">
        <f>"WN "&amp;WEEKNUM(Table22[[#This Row],[Date]])</f>
        <v>WN 11</v>
      </c>
      <c r="F73" t="str">
        <f>TEXT(Table22[[#This Row],[Date]]-MOD(Table22[[#This Row],[Date]]-1,7),"DD")&amp;" "&amp;TEXT(Table22[[#This Row],[Date]]-MOD(Table22[[#This Row],[Date]]-1,7),"MMM")</f>
        <v>12 Mar</v>
      </c>
    </row>
    <row r="74" spans="1:6" x14ac:dyDescent="0.25">
      <c r="A74" s="8">
        <v>44999</v>
      </c>
      <c r="B74" t="str">
        <f>TEXT(Table22[[#This Row],[Date]],"ddd")</f>
        <v>Tue</v>
      </c>
      <c r="C74" t="str">
        <f>TEXT(Table22[[#This Row],[Date]],"MMM")&amp;" "&amp;YEAR(Table22[[#This Row],[Date]])</f>
        <v>Mar 2023</v>
      </c>
      <c r="D74">
        <f>YEAR(Table22[[#This Row],[Date]])</f>
        <v>2023</v>
      </c>
      <c r="E74" t="str">
        <f>"WN "&amp;WEEKNUM(Table22[[#This Row],[Date]])</f>
        <v>WN 11</v>
      </c>
      <c r="F74" t="str">
        <f>TEXT(Table22[[#This Row],[Date]]-MOD(Table22[[#This Row],[Date]]-1,7),"DD")&amp;" "&amp;TEXT(Table22[[#This Row],[Date]]-MOD(Table22[[#This Row],[Date]]-1,7),"MMM")</f>
        <v>12 Mar</v>
      </c>
    </row>
    <row r="75" spans="1:6" x14ac:dyDescent="0.25">
      <c r="A75" s="8">
        <v>45000</v>
      </c>
      <c r="B75" t="str">
        <f>TEXT(Table22[[#This Row],[Date]],"ddd")</f>
        <v>Wed</v>
      </c>
      <c r="C75" t="str">
        <f>TEXT(Table22[[#This Row],[Date]],"MMM")&amp;" "&amp;YEAR(Table22[[#This Row],[Date]])</f>
        <v>Mar 2023</v>
      </c>
      <c r="D75">
        <f>YEAR(Table22[[#This Row],[Date]])</f>
        <v>2023</v>
      </c>
      <c r="E75" t="str">
        <f>"WN "&amp;WEEKNUM(Table22[[#This Row],[Date]])</f>
        <v>WN 11</v>
      </c>
      <c r="F75" t="str">
        <f>TEXT(Table22[[#This Row],[Date]]-MOD(Table22[[#This Row],[Date]]-1,7),"DD")&amp;" "&amp;TEXT(Table22[[#This Row],[Date]]-MOD(Table22[[#This Row],[Date]]-1,7),"MMM")</f>
        <v>12 Mar</v>
      </c>
    </row>
    <row r="76" spans="1:6" x14ac:dyDescent="0.25">
      <c r="A76" s="8">
        <v>45001</v>
      </c>
      <c r="B76" t="str">
        <f>TEXT(Table22[[#This Row],[Date]],"ddd")</f>
        <v>Thu</v>
      </c>
      <c r="C76" t="str">
        <f>TEXT(Table22[[#This Row],[Date]],"MMM")&amp;" "&amp;YEAR(Table22[[#This Row],[Date]])</f>
        <v>Mar 2023</v>
      </c>
      <c r="D76">
        <f>YEAR(Table22[[#This Row],[Date]])</f>
        <v>2023</v>
      </c>
      <c r="E76" t="str">
        <f>"WN "&amp;WEEKNUM(Table22[[#This Row],[Date]])</f>
        <v>WN 11</v>
      </c>
      <c r="F76" t="str">
        <f>TEXT(Table22[[#This Row],[Date]]-MOD(Table22[[#This Row],[Date]]-1,7),"DD")&amp;" "&amp;TEXT(Table22[[#This Row],[Date]]-MOD(Table22[[#This Row],[Date]]-1,7),"MMM")</f>
        <v>12 Mar</v>
      </c>
    </row>
    <row r="77" spans="1:6" x14ac:dyDescent="0.25">
      <c r="A77" s="8">
        <v>45002</v>
      </c>
      <c r="B77" t="str">
        <f>TEXT(Table22[[#This Row],[Date]],"ddd")</f>
        <v>Fri</v>
      </c>
      <c r="C77" t="str">
        <f>TEXT(Table22[[#This Row],[Date]],"MMM")&amp;" "&amp;YEAR(Table22[[#This Row],[Date]])</f>
        <v>Mar 2023</v>
      </c>
      <c r="D77">
        <f>YEAR(Table22[[#This Row],[Date]])</f>
        <v>2023</v>
      </c>
      <c r="E77" t="str">
        <f>"WN "&amp;WEEKNUM(Table22[[#This Row],[Date]])</f>
        <v>WN 11</v>
      </c>
      <c r="F77" t="str">
        <f>TEXT(Table22[[#This Row],[Date]]-MOD(Table22[[#This Row],[Date]]-1,7),"DD")&amp;" "&amp;TEXT(Table22[[#This Row],[Date]]-MOD(Table22[[#This Row],[Date]]-1,7),"MMM")</f>
        <v>12 Mar</v>
      </c>
    </row>
    <row r="78" spans="1:6" x14ac:dyDescent="0.25">
      <c r="A78" s="8">
        <v>45003</v>
      </c>
      <c r="B78" t="str">
        <f>TEXT(Table22[[#This Row],[Date]],"ddd")</f>
        <v>Sat</v>
      </c>
      <c r="C78" t="str">
        <f>TEXT(Table22[[#This Row],[Date]],"MMM")&amp;" "&amp;YEAR(Table22[[#This Row],[Date]])</f>
        <v>Mar 2023</v>
      </c>
      <c r="D78">
        <f>YEAR(Table22[[#This Row],[Date]])</f>
        <v>2023</v>
      </c>
      <c r="E78" t="str">
        <f>"WN "&amp;WEEKNUM(Table22[[#This Row],[Date]])</f>
        <v>WN 11</v>
      </c>
      <c r="F78" t="str">
        <f>TEXT(Table22[[#This Row],[Date]]-MOD(Table22[[#This Row],[Date]]-1,7),"DD")&amp;" "&amp;TEXT(Table22[[#This Row],[Date]]-MOD(Table22[[#This Row],[Date]]-1,7),"MMM")</f>
        <v>12 Mar</v>
      </c>
    </row>
    <row r="79" spans="1:6" x14ac:dyDescent="0.25">
      <c r="A79" s="8">
        <v>45004</v>
      </c>
      <c r="B79" t="str">
        <f>TEXT(Table22[[#This Row],[Date]],"ddd")</f>
        <v>Sun</v>
      </c>
      <c r="C79" t="str">
        <f>TEXT(Table22[[#This Row],[Date]],"MMM")&amp;" "&amp;YEAR(Table22[[#This Row],[Date]])</f>
        <v>Mar 2023</v>
      </c>
      <c r="D79">
        <f>YEAR(Table22[[#This Row],[Date]])</f>
        <v>2023</v>
      </c>
      <c r="E79" t="str">
        <f>"WN "&amp;WEEKNUM(Table22[[#This Row],[Date]])</f>
        <v>WN 12</v>
      </c>
      <c r="F79" t="str">
        <f>TEXT(Table22[[#This Row],[Date]]-MOD(Table22[[#This Row],[Date]]-1,7),"DD")&amp;" "&amp;TEXT(Table22[[#This Row],[Date]]-MOD(Table22[[#This Row],[Date]]-1,7),"MMM")</f>
        <v>19 Mar</v>
      </c>
    </row>
    <row r="80" spans="1:6" x14ac:dyDescent="0.25">
      <c r="A80" s="8">
        <v>45005</v>
      </c>
      <c r="B80" t="str">
        <f>TEXT(Table22[[#This Row],[Date]],"ddd")</f>
        <v>Mon</v>
      </c>
      <c r="C80" t="str">
        <f>TEXT(Table22[[#This Row],[Date]],"MMM")&amp;" "&amp;YEAR(Table22[[#This Row],[Date]])</f>
        <v>Mar 2023</v>
      </c>
      <c r="D80">
        <f>YEAR(Table22[[#This Row],[Date]])</f>
        <v>2023</v>
      </c>
      <c r="E80" t="str">
        <f>"WN "&amp;WEEKNUM(Table22[[#This Row],[Date]])</f>
        <v>WN 12</v>
      </c>
      <c r="F80" t="str">
        <f>TEXT(Table22[[#This Row],[Date]]-MOD(Table22[[#This Row],[Date]]-1,7),"DD")&amp;" "&amp;TEXT(Table22[[#This Row],[Date]]-MOD(Table22[[#This Row],[Date]]-1,7),"MMM")</f>
        <v>19 Mar</v>
      </c>
    </row>
    <row r="81" spans="1:6" x14ac:dyDescent="0.25">
      <c r="A81" s="8">
        <v>45006</v>
      </c>
      <c r="B81" t="str">
        <f>TEXT(Table22[[#This Row],[Date]],"ddd")</f>
        <v>Tue</v>
      </c>
      <c r="C81" t="str">
        <f>TEXT(Table22[[#This Row],[Date]],"MMM")&amp;" "&amp;YEAR(Table22[[#This Row],[Date]])</f>
        <v>Mar 2023</v>
      </c>
      <c r="D81">
        <f>YEAR(Table22[[#This Row],[Date]])</f>
        <v>2023</v>
      </c>
      <c r="E81" t="str">
        <f>"WN "&amp;WEEKNUM(Table22[[#This Row],[Date]])</f>
        <v>WN 12</v>
      </c>
      <c r="F81" t="str">
        <f>TEXT(Table22[[#This Row],[Date]]-MOD(Table22[[#This Row],[Date]]-1,7),"DD")&amp;" "&amp;TEXT(Table22[[#This Row],[Date]]-MOD(Table22[[#This Row],[Date]]-1,7),"MMM")</f>
        <v>19 Mar</v>
      </c>
    </row>
    <row r="82" spans="1:6" x14ac:dyDescent="0.25">
      <c r="A82" s="8">
        <v>45007</v>
      </c>
      <c r="B82" t="str">
        <f>TEXT(Table22[[#This Row],[Date]],"ddd")</f>
        <v>Wed</v>
      </c>
      <c r="C82" t="str">
        <f>TEXT(Table22[[#This Row],[Date]],"MMM")&amp;" "&amp;YEAR(Table22[[#This Row],[Date]])</f>
        <v>Mar 2023</v>
      </c>
      <c r="D82">
        <f>YEAR(Table22[[#This Row],[Date]])</f>
        <v>2023</v>
      </c>
      <c r="E82" t="str">
        <f>"WN "&amp;WEEKNUM(Table22[[#This Row],[Date]])</f>
        <v>WN 12</v>
      </c>
      <c r="F82" t="str">
        <f>TEXT(Table22[[#This Row],[Date]]-MOD(Table22[[#This Row],[Date]]-1,7),"DD")&amp;" "&amp;TEXT(Table22[[#This Row],[Date]]-MOD(Table22[[#This Row],[Date]]-1,7),"MMM")</f>
        <v>19 Mar</v>
      </c>
    </row>
    <row r="83" spans="1:6" x14ac:dyDescent="0.25">
      <c r="A83" s="8">
        <v>45008</v>
      </c>
      <c r="B83" t="str">
        <f>TEXT(Table22[[#This Row],[Date]],"ddd")</f>
        <v>Thu</v>
      </c>
      <c r="C83" t="str">
        <f>TEXT(Table22[[#This Row],[Date]],"MMM")&amp;" "&amp;YEAR(Table22[[#This Row],[Date]])</f>
        <v>Mar 2023</v>
      </c>
      <c r="D83">
        <f>YEAR(Table22[[#This Row],[Date]])</f>
        <v>2023</v>
      </c>
      <c r="E83" t="str">
        <f>"WN "&amp;WEEKNUM(Table22[[#This Row],[Date]])</f>
        <v>WN 12</v>
      </c>
      <c r="F83" t="str">
        <f>TEXT(Table22[[#This Row],[Date]]-MOD(Table22[[#This Row],[Date]]-1,7),"DD")&amp;" "&amp;TEXT(Table22[[#This Row],[Date]]-MOD(Table22[[#This Row],[Date]]-1,7),"MMM")</f>
        <v>19 Mar</v>
      </c>
    </row>
    <row r="84" spans="1:6" x14ac:dyDescent="0.25">
      <c r="A84" s="8">
        <v>45009</v>
      </c>
      <c r="B84" t="str">
        <f>TEXT(Table22[[#This Row],[Date]],"ddd")</f>
        <v>Fri</v>
      </c>
      <c r="C84" t="str">
        <f>TEXT(Table22[[#This Row],[Date]],"MMM")&amp;" "&amp;YEAR(Table22[[#This Row],[Date]])</f>
        <v>Mar 2023</v>
      </c>
      <c r="D84">
        <f>YEAR(Table22[[#This Row],[Date]])</f>
        <v>2023</v>
      </c>
      <c r="E84" t="str">
        <f>"WN "&amp;WEEKNUM(Table22[[#This Row],[Date]])</f>
        <v>WN 12</v>
      </c>
      <c r="F84" t="str">
        <f>TEXT(Table22[[#This Row],[Date]]-MOD(Table22[[#This Row],[Date]]-1,7),"DD")&amp;" "&amp;TEXT(Table22[[#This Row],[Date]]-MOD(Table22[[#This Row],[Date]]-1,7),"MMM")</f>
        <v>19 Mar</v>
      </c>
    </row>
    <row r="85" spans="1:6" x14ac:dyDescent="0.25">
      <c r="A85" s="8">
        <v>45010</v>
      </c>
      <c r="B85" t="str">
        <f>TEXT(Table22[[#This Row],[Date]],"ddd")</f>
        <v>Sat</v>
      </c>
      <c r="C85" t="str">
        <f>TEXT(Table22[[#This Row],[Date]],"MMM")&amp;" "&amp;YEAR(Table22[[#This Row],[Date]])</f>
        <v>Mar 2023</v>
      </c>
      <c r="D85">
        <f>YEAR(Table22[[#This Row],[Date]])</f>
        <v>2023</v>
      </c>
      <c r="E85" t="str">
        <f>"WN "&amp;WEEKNUM(Table22[[#This Row],[Date]])</f>
        <v>WN 12</v>
      </c>
      <c r="F85" t="str">
        <f>TEXT(Table22[[#This Row],[Date]]-MOD(Table22[[#This Row],[Date]]-1,7),"DD")&amp;" "&amp;TEXT(Table22[[#This Row],[Date]]-MOD(Table22[[#This Row],[Date]]-1,7),"MMM")</f>
        <v>19 Mar</v>
      </c>
    </row>
    <row r="86" spans="1:6" x14ac:dyDescent="0.25">
      <c r="A86" s="8">
        <v>45011</v>
      </c>
      <c r="B86" t="str">
        <f>TEXT(Table22[[#This Row],[Date]],"ddd")</f>
        <v>Sun</v>
      </c>
      <c r="C86" t="str">
        <f>TEXT(Table22[[#This Row],[Date]],"MMM")&amp;" "&amp;YEAR(Table22[[#This Row],[Date]])</f>
        <v>Mar 2023</v>
      </c>
      <c r="D86">
        <f>YEAR(Table22[[#This Row],[Date]])</f>
        <v>2023</v>
      </c>
      <c r="E86" t="str">
        <f>"WN "&amp;WEEKNUM(Table22[[#This Row],[Date]])</f>
        <v>WN 13</v>
      </c>
      <c r="F86" t="str">
        <f>TEXT(Table22[[#This Row],[Date]]-MOD(Table22[[#This Row],[Date]]-1,7),"DD")&amp;" "&amp;TEXT(Table22[[#This Row],[Date]]-MOD(Table22[[#This Row],[Date]]-1,7),"MMM")</f>
        <v>26 Mar</v>
      </c>
    </row>
    <row r="87" spans="1:6" x14ac:dyDescent="0.25">
      <c r="A87" s="8">
        <v>45012</v>
      </c>
      <c r="B87" t="str">
        <f>TEXT(Table22[[#This Row],[Date]],"ddd")</f>
        <v>Mon</v>
      </c>
      <c r="C87" t="str">
        <f>TEXT(Table22[[#This Row],[Date]],"MMM")&amp;" "&amp;YEAR(Table22[[#This Row],[Date]])</f>
        <v>Mar 2023</v>
      </c>
      <c r="D87">
        <f>YEAR(Table22[[#This Row],[Date]])</f>
        <v>2023</v>
      </c>
      <c r="E87" t="str">
        <f>"WN "&amp;WEEKNUM(Table22[[#This Row],[Date]])</f>
        <v>WN 13</v>
      </c>
      <c r="F87" t="str">
        <f>TEXT(Table22[[#This Row],[Date]]-MOD(Table22[[#This Row],[Date]]-1,7),"DD")&amp;" "&amp;TEXT(Table22[[#This Row],[Date]]-MOD(Table22[[#This Row],[Date]]-1,7),"MMM")</f>
        <v>26 Mar</v>
      </c>
    </row>
    <row r="88" spans="1:6" x14ac:dyDescent="0.25">
      <c r="A88" s="8">
        <v>45013</v>
      </c>
      <c r="B88" t="str">
        <f>TEXT(Table22[[#This Row],[Date]],"ddd")</f>
        <v>Tue</v>
      </c>
      <c r="C88" t="str">
        <f>TEXT(Table22[[#This Row],[Date]],"MMM")&amp;" "&amp;YEAR(Table22[[#This Row],[Date]])</f>
        <v>Mar 2023</v>
      </c>
      <c r="D88">
        <f>YEAR(Table22[[#This Row],[Date]])</f>
        <v>2023</v>
      </c>
      <c r="E88" t="str">
        <f>"WN "&amp;WEEKNUM(Table22[[#This Row],[Date]])</f>
        <v>WN 13</v>
      </c>
      <c r="F88" t="str">
        <f>TEXT(Table22[[#This Row],[Date]]-MOD(Table22[[#This Row],[Date]]-1,7),"DD")&amp;" "&amp;TEXT(Table22[[#This Row],[Date]]-MOD(Table22[[#This Row],[Date]]-1,7),"MMM")</f>
        <v>26 Mar</v>
      </c>
    </row>
    <row r="89" spans="1:6" x14ac:dyDescent="0.25">
      <c r="A89" s="8">
        <v>45014</v>
      </c>
      <c r="B89" t="str">
        <f>TEXT(Table22[[#This Row],[Date]],"ddd")</f>
        <v>Wed</v>
      </c>
      <c r="C89" t="str">
        <f>TEXT(Table22[[#This Row],[Date]],"MMM")&amp;" "&amp;YEAR(Table22[[#This Row],[Date]])</f>
        <v>Mar 2023</v>
      </c>
      <c r="D89">
        <f>YEAR(Table22[[#This Row],[Date]])</f>
        <v>2023</v>
      </c>
      <c r="E89" t="str">
        <f>"WN "&amp;WEEKNUM(Table22[[#This Row],[Date]])</f>
        <v>WN 13</v>
      </c>
      <c r="F89" t="str">
        <f>TEXT(Table22[[#This Row],[Date]]-MOD(Table22[[#This Row],[Date]]-1,7),"DD")&amp;" "&amp;TEXT(Table22[[#This Row],[Date]]-MOD(Table22[[#This Row],[Date]]-1,7),"MMM")</f>
        <v>26 Mar</v>
      </c>
    </row>
    <row r="90" spans="1:6" x14ac:dyDescent="0.25">
      <c r="A90" s="8">
        <v>45015</v>
      </c>
      <c r="B90" t="str">
        <f>TEXT(Table22[[#This Row],[Date]],"ddd")</f>
        <v>Thu</v>
      </c>
      <c r="C90" t="str">
        <f>TEXT(Table22[[#This Row],[Date]],"MMM")&amp;" "&amp;YEAR(Table22[[#This Row],[Date]])</f>
        <v>Mar 2023</v>
      </c>
      <c r="D90">
        <f>YEAR(Table22[[#This Row],[Date]])</f>
        <v>2023</v>
      </c>
      <c r="E90" t="str">
        <f>"WN "&amp;WEEKNUM(Table22[[#This Row],[Date]])</f>
        <v>WN 13</v>
      </c>
      <c r="F90" t="str">
        <f>TEXT(Table22[[#This Row],[Date]]-MOD(Table22[[#This Row],[Date]]-1,7),"DD")&amp;" "&amp;TEXT(Table22[[#This Row],[Date]]-MOD(Table22[[#This Row],[Date]]-1,7),"MMM")</f>
        <v>26 Mar</v>
      </c>
    </row>
    <row r="91" spans="1:6" x14ac:dyDescent="0.25">
      <c r="A91" s="8">
        <v>45016</v>
      </c>
      <c r="B91" t="str">
        <f>TEXT(Table22[[#This Row],[Date]],"ddd")</f>
        <v>Fri</v>
      </c>
      <c r="C91" t="str">
        <f>TEXT(Table22[[#This Row],[Date]],"MMM")&amp;" "&amp;YEAR(Table22[[#This Row],[Date]])</f>
        <v>Mar 2023</v>
      </c>
      <c r="D91">
        <f>YEAR(Table22[[#This Row],[Date]])</f>
        <v>2023</v>
      </c>
      <c r="E91" t="str">
        <f>"WN "&amp;WEEKNUM(Table22[[#This Row],[Date]])</f>
        <v>WN 13</v>
      </c>
      <c r="F91" t="str">
        <f>TEXT(Table22[[#This Row],[Date]]-MOD(Table22[[#This Row],[Date]]-1,7),"DD")&amp;" "&amp;TEXT(Table22[[#This Row],[Date]]-MOD(Table22[[#This Row],[Date]]-1,7),"MMM")</f>
        <v>26 Mar</v>
      </c>
    </row>
    <row r="92" spans="1:6" x14ac:dyDescent="0.25">
      <c r="A92" s="8">
        <v>45017</v>
      </c>
      <c r="B92" t="str">
        <f>TEXT(Table22[[#This Row],[Date]],"ddd")</f>
        <v>Sat</v>
      </c>
      <c r="C92" t="str">
        <f>TEXT(Table22[[#This Row],[Date]],"MMM")&amp;" "&amp;YEAR(Table22[[#This Row],[Date]])</f>
        <v>Apr 2023</v>
      </c>
      <c r="D92">
        <f>YEAR(Table22[[#This Row],[Date]])</f>
        <v>2023</v>
      </c>
      <c r="E92" t="str">
        <f>"WN "&amp;WEEKNUM(Table22[[#This Row],[Date]])</f>
        <v>WN 13</v>
      </c>
      <c r="F92" t="str">
        <f>TEXT(Table22[[#This Row],[Date]]-MOD(Table22[[#This Row],[Date]]-1,7),"DD")&amp;" "&amp;TEXT(Table22[[#This Row],[Date]]-MOD(Table22[[#This Row],[Date]]-1,7),"MMM")</f>
        <v>26 Mar</v>
      </c>
    </row>
    <row r="93" spans="1:6" x14ac:dyDescent="0.25">
      <c r="A93" s="8">
        <v>45018</v>
      </c>
      <c r="B93" t="str">
        <f>TEXT(Table22[[#This Row],[Date]],"ddd")</f>
        <v>Sun</v>
      </c>
      <c r="C93" t="str">
        <f>TEXT(Table22[[#This Row],[Date]],"MMM")&amp;" "&amp;YEAR(Table22[[#This Row],[Date]])</f>
        <v>Apr 2023</v>
      </c>
      <c r="D93">
        <f>YEAR(Table22[[#This Row],[Date]])</f>
        <v>2023</v>
      </c>
      <c r="E93" t="str">
        <f>"WN "&amp;WEEKNUM(Table22[[#This Row],[Date]])</f>
        <v>WN 14</v>
      </c>
      <c r="F93" t="str">
        <f>TEXT(Table22[[#This Row],[Date]]-MOD(Table22[[#This Row],[Date]]-1,7),"DD")&amp;" "&amp;TEXT(Table22[[#This Row],[Date]]-MOD(Table22[[#This Row],[Date]]-1,7),"MMM")</f>
        <v>02 Apr</v>
      </c>
    </row>
    <row r="94" spans="1:6" x14ac:dyDescent="0.25">
      <c r="A94" s="8">
        <v>45019</v>
      </c>
      <c r="B94" t="str">
        <f>TEXT(Table22[[#This Row],[Date]],"ddd")</f>
        <v>Mon</v>
      </c>
      <c r="C94" t="str">
        <f>TEXT(Table22[[#This Row],[Date]],"MMM")&amp;" "&amp;YEAR(Table22[[#This Row],[Date]])</f>
        <v>Apr 2023</v>
      </c>
      <c r="D94">
        <f>YEAR(Table22[[#This Row],[Date]])</f>
        <v>2023</v>
      </c>
      <c r="E94" t="str">
        <f>"WN "&amp;WEEKNUM(Table22[[#This Row],[Date]])</f>
        <v>WN 14</v>
      </c>
      <c r="F94" t="str">
        <f>TEXT(Table22[[#This Row],[Date]]-MOD(Table22[[#This Row],[Date]]-1,7),"DD")&amp;" "&amp;TEXT(Table22[[#This Row],[Date]]-MOD(Table22[[#This Row],[Date]]-1,7),"MMM")</f>
        <v>02 Apr</v>
      </c>
    </row>
    <row r="95" spans="1:6" x14ac:dyDescent="0.25">
      <c r="A95" s="8">
        <v>45020</v>
      </c>
      <c r="B95" t="str">
        <f>TEXT(Table22[[#This Row],[Date]],"ddd")</f>
        <v>Tue</v>
      </c>
      <c r="C95" t="str">
        <f>TEXT(Table22[[#This Row],[Date]],"MMM")&amp;" "&amp;YEAR(Table22[[#This Row],[Date]])</f>
        <v>Apr 2023</v>
      </c>
      <c r="D95">
        <f>YEAR(Table22[[#This Row],[Date]])</f>
        <v>2023</v>
      </c>
      <c r="E95" t="str">
        <f>"WN "&amp;WEEKNUM(Table22[[#This Row],[Date]])</f>
        <v>WN 14</v>
      </c>
      <c r="F95" t="str">
        <f>TEXT(Table22[[#This Row],[Date]]-MOD(Table22[[#This Row],[Date]]-1,7),"DD")&amp;" "&amp;TEXT(Table22[[#This Row],[Date]]-MOD(Table22[[#This Row],[Date]]-1,7),"MMM")</f>
        <v>02 Apr</v>
      </c>
    </row>
    <row r="96" spans="1:6" x14ac:dyDescent="0.25">
      <c r="A96" s="8">
        <v>45021</v>
      </c>
      <c r="B96" t="str">
        <f>TEXT(Table22[[#This Row],[Date]],"ddd")</f>
        <v>Wed</v>
      </c>
      <c r="C96" t="str">
        <f>TEXT(Table22[[#This Row],[Date]],"MMM")&amp;" "&amp;YEAR(Table22[[#This Row],[Date]])</f>
        <v>Apr 2023</v>
      </c>
      <c r="D96">
        <f>YEAR(Table22[[#This Row],[Date]])</f>
        <v>2023</v>
      </c>
      <c r="E96" t="str">
        <f>"WN "&amp;WEEKNUM(Table22[[#This Row],[Date]])</f>
        <v>WN 14</v>
      </c>
      <c r="F96" t="str">
        <f>TEXT(Table22[[#This Row],[Date]]-MOD(Table22[[#This Row],[Date]]-1,7),"DD")&amp;" "&amp;TEXT(Table22[[#This Row],[Date]]-MOD(Table22[[#This Row],[Date]]-1,7),"MMM")</f>
        <v>02 Apr</v>
      </c>
    </row>
    <row r="97" spans="1:6" x14ac:dyDescent="0.25">
      <c r="A97" s="8">
        <v>45022</v>
      </c>
      <c r="B97" t="str">
        <f>TEXT(Table22[[#This Row],[Date]],"ddd")</f>
        <v>Thu</v>
      </c>
      <c r="C97" t="str">
        <f>TEXT(Table22[[#This Row],[Date]],"MMM")&amp;" "&amp;YEAR(Table22[[#This Row],[Date]])</f>
        <v>Apr 2023</v>
      </c>
      <c r="D97">
        <f>YEAR(Table22[[#This Row],[Date]])</f>
        <v>2023</v>
      </c>
      <c r="E97" t="str">
        <f>"WN "&amp;WEEKNUM(Table22[[#This Row],[Date]])</f>
        <v>WN 14</v>
      </c>
      <c r="F97" t="str">
        <f>TEXT(Table22[[#This Row],[Date]]-MOD(Table22[[#This Row],[Date]]-1,7),"DD")&amp;" "&amp;TEXT(Table22[[#This Row],[Date]]-MOD(Table22[[#This Row],[Date]]-1,7),"MMM")</f>
        <v>02 Apr</v>
      </c>
    </row>
    <row r="98" spans="1:6" x14ac:dyDescent="0.25">
      <c r="A98" s="8">
        <v>45023</v>
      </c>
      <c r="B98" t="str">
        <f>TEXT(Table22[[#This Row],[Date]],"ddd")</f>
        <v>Fri</v>
      </c>
      <c r="C98" t="str">
        <f>TEXT(Table22[[#This Row],[Date]],"MMM")&amp;" "&amp;YEAR(Table22[[#This Row],[Date]])</f>
        <v>Apr 2023</v>
      </c>
      <c r="D98">
        <f>YEAR(Table22[[#This Row],[Date]])</f>
        <v>2023</v>
      </c>
      <c r="E98" t="str">
        <f>"WN "&amp;WEEKNUM(Table22[[#This Row],[Date]])</f>
        <v>WN 14</v>
      </c>
      <c r="F98" t="str">
        <f>TEXT(Table22[[#This Row],[Date]]-MOD(Table22[[#This Row],[Date]]-1,7),"DD")&amp;" "&amp;TEXT(Table22[[#This Row],[Date]]-MOD(Table22[[#This Row],[Date]]-1,7),"MMM")</f>
        <v>02 Apr</v>
      </c>
    </row>
    <row r="99" spans="1:6" x14ac:dyDescent="0.25">
      <c r="A99" s="8">
        <v>45024</v>
      </c>
      <c r="B99" t="str">
        <f>TEXT(Table22[[#This Row],[Date]],"ddd")</f>
        <v>Sat</v>
      </c>
      <c r="C99" t="str">
        <f>TEXT(Table22[[#This Row],[Date]],"MMM")&amp;" "&amp;YEAR(Table22[[#This Row],[Date]])</f>
        <v>Apr 2023</v>
      </c>
      <c r="D99">
        <f>YEAR(Table22[[#This Row],[Date]])</f>
        <v>2023</v>
      </c>
      <c r="E99" t="str">
        <f>"WN "&amp;WEEKNUM(Table22[[#This Row],[Date]])</f>
        <v>WN 14</v>
      </c>
      <c r="F99" t="str">
        <f>TEXT(Table22[[#This Row],[Date]]-MOD(Table22[[#This Row],[Date]]-1,7),"DD")&amp;" "&amp;TEXT(Table22[[#This Row],[Date]]-MOD(Table22[[#This Row],[Date]]-1,7),"MMM")</f>
        <v>02 Apr</v>
      </c>
    </row>
    <row r="100" spans="1:6" x14ac:dyDescent="0.25">
      <c r="A100" s="8">
        <v>45025</v>
      </c>
      <c r="B100" t="str">
        <f>TEXT(Table22[[#This Row],[Date]],"ddd")</f>
        <v>Sun</v>
      </c>
      <c r="C100" t="str">
        <f>TEXT(Table22[[#This Row],[Date]],"MMM")&amp;" "&amp;YEAR(Table22[[#This Row],[Date]])</f>
        <v>Apr 2023</v>
      </c>
      <c r="D100">
        <f>YEAR(Table22[[#This Row],[Date]])</f>
        <v>2023</v>
      </c>
      <c r="E100" t="str">
        <f>"WN "&amp;WEEKNUM(Table22[[#This Row],[Date]])</f>
        <v>WN 15</v>
      </c>
      <c r="F100" t="str">
        <f>TEXT(Table22[[#This Row],[Date]]-MOD(Table22[[#This Row],[Date]]-1,7),"DD")&amp;" "&amp;TEXT(Table22[[#This Row],[Date]]-MOD(Table22[[#This Row],[Date]]-1,7),"MMM")</f>
        <v>09 Apr</v>
      </c>
    </row>
    <row r="101" spans="1:6" x14ac:dyDescent="0.25">
      <c r="A101" s="8">
        <v>45026</v>
      </c>
      <c r="B101" t="str">
        <f>TEXT(Table22[[#This Row],[Date]],"ddd")</f>
        <v>Mon</v>
      </c>
      <c r="C101" t="str">
        <f>TEXT(Table22[[#This Row],[Date]],"MMM")&amp;" "&amp;YEAR(Table22[[#This Row],[Date]])</f>
        <v>Apr 2023</v>
      </c>
      <c r="D101">
        <f>YEAR(Table22[[#This Row],[Date]])</f>
        <v>2023</v>
      </c>
      <c r="E101" t="str">
        <f>"WN "&amp;WEEKNUM(Table22[[#This Row],[Date]])</f>
        <v>WN 15</v>
      </c>
      <c r="F101" t="str">
        <f>TEXT(Table22[[#This Row],[Date]]-MOD(Table22[[#This Row],[Date]]-1,7),"DD")&amp;" "&amp;TEXT(Table22[[#This Row],[Date]]-MOD(Table22[[#This Row],[Date]]-1,7),"MMM")</f>
        <v>09 Apr</v>
      </c>
    </row>
    <row r="102" spans="1:6" x14ac:dyDescent="0.25">
      <c r="A102" s="8">
        <v>45027</v>
      </c>
      <c r="B102" t="str">
        <f>TEXT(Table22[[#This Row],[Date]],"ddd")</f>
        <v>Tue</v>
      </c>
      <c r="C102" t="str">
        <f>TEXT(Table22[[#This Row],[Date]],"MMM")&amp;" "&amp;YEAR(Table22[[#This Row],[Date]])</f>
        <v>Apr 2023</v>
      </c>
      <c r="D102">
        <f>YEAR(Table22[[#This Row],[Date]])</f>
        <v>2023</v>
      </c>
      <c r="E102" t="str">
        <f>"WN "&amp;WEEKNUM(Table22[[#This Row],[Date]])</f>
        <v>WN 15</v>
      </c>
      <c r="F102" t="str">
        <f>TEXT(Table22[[#This Row],[Date]]-MOD(Table22[[#This Row],[Date]]-1,7),"DD")&amp;" "&amp;TEXT(Table22[[#This Row],[Date]]-MOD(Table22[[#This Row],[Date]]-1,7),"MMM")</f>
        <v>09 Apr</v>
      </c>
    </row>
    <row r="103" spans="1:6" x14ac:dyDescent="0.25">
      <c r="A103" s="8">
        <v>45028</v>
      </c>
      <c r="B103" t="str">
        <f>TEXT(Table22[[#This Row],[Date]],"ddd")</f>
        <v>Wed</v>
      </c>
      <c r="C103" t="str">
        <f>TEXT(Table22[[#This Row],[Date]],"MMM")&amp;" "&amp;YEAR(Table22[[#This Row],[Date]])</f>
        <v>Apr 2023</v>
      </c>
      <c r="D103">
        <f>YEAR(Table22[[#This Row],[Date]])</f>
        <v>2023</v>
      </c>
      <c r="E103" t="str">
        <f>"WN "&amp;WEEKNUM(Table22[[#This Row],[Date]])</f>
        <v>WN 15</v>
      </c>
      <c r="F103" t="str">
        <f>TEXT(Table22[[#This Row],[Date]]-MOD(Table22[[#This Row],[Date]]-1,7),"DD")&amp;" "&amp;TEXT(Table22[[#This Row],[Date]]-MOD(Table22[[#This Row],[Date]]-1,7),"MMM")</f>
        <v>09 Apr</v>
      </c>
    </row>
    <row r="104" spans="1:6" x14ac:dyDescent="0.25">
      <c r="A104" s="8">
        <v>45029</v>
      </c>
      <c r="B104" t="str">
        <f>TEXT(Table22[[#This Row],[Date]],"ddd")</f>
        <v>Thu</v>
      </c>
      <c r="C104" t="str">
        <f>TEXT(Table22[[#This Row],[Date]],"MMM")&amp;" "&amp;YEAR(Table22[[#This Row],[Date]])</f>
        <v>Apr 2023</v>
      </c>
      <c r="D104">
        <f>YEAR(Table22[[#This Row],[Date]])</f>
        <v>2023</v>
      </c>
      <c r="E104" t="str">
        <f>"WN "&amp;WEEKNUM(Table22[[#This Row],[Date]])</f>
        <v>WN 15</v>
      </c>
      <c r="F104" t="str">
        <f>TEXT(Table22[[#This Row],[Date]]-MOD(Table22[[#This Row],[Date]]-1,7),"DD")&amp;" "&amp;TEXT(Table22[[#This Row],[Date]]-MOD(Table22[[#This Row],[Date]]-1,7),"MMM")</f>
        <v>09 Apr</v>
      </c>
    </row>
    <row r="105" spans="1:6" x14ac:dyDescent="0.25">
      <c r="A105" s="8">
        <v>45030</v>
      </c>
      <c r="B105" t="str">
        <f>TEXT(Table22[[#This Row],[Date]],"ddd")</f>
        <v>Fri</v>
      </c>
      <c r="C105" t="str">
        <f>TEXT(Table22[[#This Row],[Date]],"MMM")&amp;" "&amp;YEAR(Table22[[#This Row],[Date]])</f>
        <v>Apr 2023</v>
      </c>
      <c r="D105">
        <f>YEAR(Table22[[#This Row],[Date]])</f>
        <v>2023</v>
      </c>
      <c r="E105" t="str">
        <f>"WN "&amp;WEEKNUM(Table22[[#This Row],[Date]])</f>
        <v>WN 15</v>
      </c>
      <c r="F105" t="str">
        <f>TEXT(Table22[[#This Row],[Date]]-MOD(Table22[[#This Row],[Date]]-1,7),"DD")&amp;" "&amp;TEXT(Table22[[#This Row],[Date]]-MOD(Table22[[#This Row],[Date]]-1,7),"MMM")</f>
        <v>09 Apr</v>
      </c>
    </row>
    <row r="106" spans="1:6" x14ac:dyDescent="0.25">
      <c r="A106" s="8">
        <v>45031</v>
      </c>
      <c r="B106" t="str">
        <f>TEXT(Table22[[#This Row],[Date]],"ddd")</f>
        <v>Sat</v>
      </c>
      <c r="C106" t="str">
        <f>TEXT(Table22[[#This Row],[Date]],"MMM")&amp;" "&amp;YEAR(Table22[[#This Row],[Date]])</f>
        <v>Apr 2023</v>
      </c>
      <c r="D106">
        <f>YEAR(Table22[[#This Row],[Date]])</f>
        <v>2023</v>
      </c>
      <c r="E106" t="str">
        <f>"WN "&amp;WEEKNUM(Table22[[#This Row],[Date]])</f>
        <v>WN 15</v>
      </c>
      <c r="F106" t="str">
        <f>TEXT(Table22[[#This Row],[Date]]-MOD(Table22[[#This Row],[Date]]-1,7),"DD")&amp;" "&amp;TEXT(Table22[[#This Row],[Date]]-MOD(Table22[[#This Row],[Date]]-1,7),"MMM")</f>
        <v>09 Apr</v>
      </c>
    </row>
    <row r="107" spans="1:6" x14ac:dyDescent="0.25">
      <c r="A107" s="8">
        <v>45032</v>
      </c>
      <c r="B107" t="str">
        <f>TEXT(Table22[[#This Row],[Date]],"ddd")</f>
        <v>Sun</v>
      </c>
      <c r="C107" t="str">
        <f>TEXT(Table22[[#This Row],[Date]],"MMM")&amp;" "&amp;YEAR(Table22[[#This Row],[Date]])</f>
        <v>Apr 2023</v>
      </c>
      <c r="D107">
        <f>YEAR(Table22[[#This Row],[Date]])</f>
        <v>2023</v>
      </c>
      <c r="E107" t="str">
        <f>"WN "&amp;WEEKNUM(Table22[[#This Row],[Date]])</f>
        <v>WN 16</v>
      </c>
      <c r="F107" t="str">
        <f>TEXT(Table22[[#This Row],[Date]]-MOD(Table22[[#This Row],[Date]]-1,7),"DD")&amp;" "&amp;TEXT(Table22[[#This Row],[Date]]-MOD(Table22[[#This Row],[Date]]-1,7),"MMM")</f>
        <v>16 Apr</v>
      </c>
    </row>
    <row r="108" spans="1:6" x14ac:dyDescent="0.25">
      <c r="A108" s="8">
        <v>45033</v>
      </c>
      <c r="B108" t="str">
        <f>TEXT(Table22[[#This Row],[Date]],"ddd")</f>
        <v>Mon</v>
      </c>
      <c r="C108" t="str">
        <f>TEXT(Table22[[#This Row],[Date]],"MMM")&amp;" "&amp;YEAR(Table22[[#This Row],[Date]])</f>
        <v>Apr 2023</v>
      </c>
      <c r="D108">
        <f>YEAR(Table22[[#This Row],[Date]])</f>
        <v>2023</v>
      </c>
      <c r="E108" t="str">
        <f>"WN "&amp;WEEKNUM(Table22[[#This Row],[Date]])</f>
        <v>WN 16</v>
      </c>
      <c r="F108" t="str">
        <f>TEXT(Table22[[#This Row],[Date]]-MOD(Table22[[#This Row],[Date]]-1,7),"DD")&amp;" "&amp;TEXT(Table22[[#This Row],[Date]]-MOD(Table22[[#This Row],[Date]]-1,7),"MMM")</f>
        <v>16 Apr</v>
      </c>
    </row>
    <row r="109" spans="1:6" x14ac:dyDescent="0.25">
      <c r="A109" s="8">
        <v>45034</v>
      </c>
      <c r="B109" t="str">
        <f>TEXT(Table22[[#This Row],[Date]],"ddd")</f>
        <v>Tue</v>
      </c>
      <c r="C109" t="str">
        <f>TEXT(Table22[[#This Row],[Date]],"MMM")&amp;" "&amp;YEAR(Table22[[#This Row],[Date]])</f>
        <v>Apr 2023</v>
      </c>
      <c r="D109">
        <f>YEAR(Table22[[#This Row],[Date]])</f>
        <v>2023</v>
      </c>
      <c r="E109" t="str">
        <f>"WN "&amp;WEEKNUM(Table22[[#This Row],[Date]])</f>
        <v>WN 16</v>
      </c>
      <c r="F109" t="str">
        <f>TEXT(Table22[[#This Row],[Date]]-MOD(Table22[[#This Row],[Date]]-1,7),"DD")&amp;" "&amp;TEXT(Table22[[#This Row],[Date]]-MOD(Table22[[#This Row],[Date]]-1,7),"MMM")</f>
        <v>16 Apr</v>
      </c>
    </row>
    <row r="110" spans="1:6" x14ac:dyDescent="0.25">
      <c r="A110" s="8">
        <v>45035</v>
      </c>
      <c r="B110" t="str">
        <f>TEXT(Table22[[#This Row],[Date]],"ddd")</f>
        <v>Wed</v>
      </c>
      <c r="C110" t="str">
        <f>TEXT(Table22[[#This Row],[Date]],"MMM")&amp;" "&amp;YEAR(Table22[[#This Row],[Date]])</f>
        <v>Apr 2023</v>
      </c>
      <c r="D110">
        <f>YEAR(Table22[[#This Row],[Date]])</f>
        <v>2023</v>
      </c>
      <c r="E110" t="str">
        <f>"WN "&amp;WEEKNUM(Table22[[#This Row],[Date]])</f>
        <v>WN 16</v>
      </c>
      <c r="F110" t="str">
        <f>TEXT(Table22[[#This Row],[Date]]-MOD(Table22[[#This Row],[Date]]-1,7),"DD")&amp;" "&amp;TEXT(Table22[[#This Row],[Date]]-MOD(Table22[[#This Row],[Date]]-1,7),"MMM")</f>
        <v>16 Apr</v>
      </c>
    </row>
    <row r="111" spans="1:6" x14ac:dyDescent="0.25">
      <c r="A111" s="8">
        <v>45036</v>
      </c>
      <c r="B111" t="str">
        <f>TEXT(Table22[[#This Row],[Date]],"ddd")</f>
        <v>Thu</v>
      </c>
      <c r="C111" t="str">
        <f>TEXT(Table22[[#This Row],[Date]],"MMM")&amp;" "&amp;YEAR(Table22[[#This Row],[Date]])</f>
        <v>Apr 2023</v>
      </c>
      <c r="D111">
        <f>YEAR(Table22[[#This Row],[Date]])</f>
        <v>2023</v>
      </c>
      <c r="E111" t="str">
        <f>"WN "&amp;WEEKNUM(Table22[[#This Row],[Date]])</f>
        <v>WN 16</v>
      </c>
      <c r="F111" t="str">
        <f>TEXT(Table22[[#This Row],[Date]]-MOD(Table22[[#This Row],[Date]]-1,7),"DD")&amp;" "&amp;TEXT(Table22[[#This Row],[Date]]-MOD(Table22[[#This Row],[Date]]-1,7),"MMM")</f>
        <v>16 Apr</v>
      </c>
    </row>
    <row r="112" spans="1:6" x14ac:dyDescent="0.25">
      <c r="A112" s="8">
        <v>45037</v>
      </c>
      <c r="B112" t="str">
        <f>TEXT(Table22[[#This Row],[Date]],"ddd")</f>
        <v>Fri</v>
      </c>
      <c r="C112" t="str">
        <f>TEXT(Table22[[#This Row],[Date]],"MMM")&amp;" "&amp;YEAR(Table22[[#This Row],[Date]])</f>
        <v>Apr 2023</v>
      </c>
      <c r="D112">
        <f>YEAR(Table22[[#This Row],[Date]])</f>
        <v>2023</v>
      </c>
      <c r="E112" t="str">
        <f>"WN "&amp;WEEKNUM(Table22[[#This Row],[Date]])</f>
        <v>WN 16</v>
      </c>
      <c r="F112" t="str">
        <f>TEXT(Table22[[#This Row],[Date]]-MOD(Table22[[#This Row],[Date]]-1,7),"DD")&amp;" "&amp;TEXT(Table22[[#This Row],[Date]]-MOD(Table22[[#This Row],[Date]]-1,7),"MMM")</f>
        <v>16 Apr</v>
      </c>
    </row>
    <row r="113" spans="1:6" x14ac:dyDescent="0.25">
      <c r="A113" s="8">
        <v>45038</v>
      </c>
      <c r="B113" t="str">
        <f>TEXT(Table22[[#This Row],[Date]],"ddd")</f>
        <v>Sat</v>
      </c>
      <c r="C113" t="str">
        <f>TEXT(Table22[[#This Row],[Date]],"MMM")&amp;" "&amp;YEAR(Table22[[#This Row],[Date]])</f>
        <v>Apr 2023</v>
      </c>
      <c r="D113">
        <f>YEAR(Table22[[#This Row],[Date]])</f>
        <v>2023</v>
      </c>
      <c r="E113" t="str">
        <f>"WN "&amp;WEEKNUM(Table22[[#This Row],[Date]])</f>
        <v>WN 16</v>
      </c>
      <c r="F113" t="str">
        <f>TEXT(Table22[[#This Row],[Date]]-MOD(Table22[[#This Row],[Date]]-1,7),"DD")&amp;" "&amp;TEXT(Table22[[#This Row],[Date]]-MOD(Table22[[#This Row],[Date]]-1,7),"MMM")</f>
        <v>16 Apr</v>
      </c>
    </row>
    <row r="114" spans="1:6" x14ac:dyDescent="0.25">
      <c r="A114" s="8">
        <v>45039</v>
      </c>
      <c r="B114" t="str">
        <f>TEXT(Table22[[#This Row],[Date]],"ddd")</f>
        <v>Sun</v>
      </c>
      <c r="C114" t="str">
        <f>TEXT(Table22[[#This Row],[Date]],"MMM")&amp;" "&amp;YEAR(Table22[[#This Row],[Date]])</f>
        <v>Apr 2023</v>
      </c>
      <c r="D114">
        <f>YEAR(Table22[[#This Row],[Date]])</f>
        <v>2023</v>
      </c>
      <c r="E114" t="str">
        <f>"WN "&amp;WEEKNUM(Table22[[#This Row],[Date]])</f>
        <v>WN 17</v>
      </c>
      <c r="F114" t="str">
        <f>TEXT(Table22[[#This Row],[Date]]-MOD(Table22[[#This Row],[Date]]-1,7),"DD")&amp;" "&amp;TEXT(Table22[[#This Row],[Date]]-MOD(Table22[[#This Row],[Date]]-1,7),"MMM")</f>
        <v>23 Apr</v>
      </c>
    </row>
    <row r="115" spans="1:6" x14ac:dyDescent="0.25">
      <c r="A115" s="8">
        <v>45040</v>
      </c>
      <c r="B115" t="str">
        <f>TEXT(Table22[[#This Row],[Date]],"ddd")</f>
        <v>Mon</v>
      </c>
      <c r="C115" t="str">
        <f>TEXT(Table22[[#This Row],[Date]],"MMM")&amp;" "&amp;YEAR(Table22[[#This Row],[Date]])</f>
        <v>Apr 2023</v>
      </c>
      <c r="D115">
        <f>YEAR(Table22[[#This Row],[Date]])</f>
        <v>2023</v>
      </c>
      <c r="E115" t="str">
        <f>"WN "&amp;WEEKNUM(Table22[[#This Row],[Date]])</f>
        <v>WN 17</v>
      </c>
      <c r="F115" t="str">
        <f>TEXT(Table22[[#This Row],[Date]]-MOD(Table22[[#This Row],[Date]]-1,7),"DD")&amp;" "&amp;TEXT(Table22[[#This Row],[Date]]-MOD(Table22[[#This Row],[Date]]-1,7),"MMM")</f>
        <v>23 Apr</v>
      </c>
    </row>
    <row r="116" spans="1:6" x14ac:dyDescent="0.25">
      <c r="A116" s="8">
        <v>45041</v>
      </c>
      <c r="B116" t="str">
        <f>TEXT(Table22[[#This Row],[Date]],"ddd")</f>
        <v>Tue</v>
      </c>
      <c r="C116" t="str">
        <f>TEXT(Table22[[#This Row],[Date]],"MMM")&amp;" "&amp;YEAR(Table22[[#This Row],[Date]])</f>
        <v>Apr 2023</v>
      </c>
      <c r="D116">
        <f>YEAR(Table22[[#This Row],[Date]])</f>
        <v>2023</v>
      </c>
      <c r="E116" t="str">
        <f>"WN "&amp;WEEKNUM(Table22[[#This Row],[Date]])</f>
        <v>WN 17</v>
      </c>
      <c r="F116" t="str">
        <f>TEXT(Table22[[#This Row],[Date]]-MOD(Table22[[#This Row],[Date]]-1,7),"DD")&amp;" "&amp;TEXT(Table22[[#This Row],[Date]]-MOD(Table22[[#This Row],[Date]]-1,7),"MMM")</f>
        <v>23 Apr</v>
      </c>
    </row>
    <row r="117" spans="1:6" x14ac:dyDescent="0.25">
      <c r="A117" s="8">
        <v>45042</v>
      </c>
      <c r="B117" t="str">
        <f>TEXT(Table22[[#This Row],[Date]],"ddd")</f>
        <v>Wed</v>
      </c>
      <c r="C117" t="str">
        <f>TEXT(Table22[[#This Row],[Date]],"MMM")&amp;" "&amp;YEAR(Table22[[#This Row],[Date]])</f>
        <v>Apr 2023</v>
      </c>
      <c r="D117">
        <f>YEAR(Table22[[#This Row],[Date]])</f>
        <v>2023</v>
      </c>
      <c r="E117" t="str">
        <f>"WN "&amp;WEEKNUM(Table22[[#This Row],[Date]])</f>
        <v>WN 17</v>
      </c>
      <c r="F117" t="str">
        <f>TEXT(Table22[[#This Row],[Date]]-MOD(Table22[[#This Row],[Date]]-1,7),"DD")&amp;" "&amp;TEXT(Table22[[#This Row],[Date]]-MOD(Table22[[#This Row],[Date]]-1,7),"MMM")</f>
        <v>23 Apr</v>
      </c>
    </row>
    <row r="118" spans="1:6" x14ac:dyDescent="0.25">
      <c r="A118" s="8">
        <v>45043</v>
      </c>
      <c r="B118" t="str">
        <f>TEXT(Table22[[#This Row],[Date]],"ddd")</f>
        <v>Thu</v>
      </c>
      <c r="C118" t="str">
        <f>TEXT(Table22[[#This Row],[Date]],"MMM")&amp;" "&amp;YEAR(Table22[[#This Row],[Date]])</f>
        <v>Apr 2023</v>
      </c>
      <c r="D118">
        <f>YEAR(Table22[[#This Row],[Date]])</f>
        <v>2023</v>
      </c>
      <c r="E118" t="str">
        <f>"WN "&amp;WEEKNUM(Table22[[#This Row],[Date]])</f>
        <v>WN 17</v>
      </c>
      <c r="F118" t="str">
        <f>TEXT(Table22[[#This Row],[Date]]-MOD(Table22[[#This Row],[Date]]-1,7),"DD")&amp;" "&amp;TEXT(Table22[[#This Row],[Date]]-MOD(Table22[[#This Row],[Date]]-1,7),"MMM")</f>
        <v>23 Apr</v>
      </c>
    </row>
    <row r="119" spans="1:6" x14ac:dyDescent="0.25">
      <c r="A119" s="8">
        <v>45044</v>
      </c>
      <c r="B119" t="str">
        <f>TEXT(Table22[[#This Row],[Date]],"ddd")</f>
        <v>Fri</v>
      </c>
      <c r="C119" t="str">
        <f>TEXT(Table22[[#This Row],[Date]],"MMM")&amp;" "&amp;YEAR(Table22[[#This Row],[Date]])</f>
        <v>Apr 2023</v>
      </c>
      <c r="D119">
        <f>YEAR(Table22[[#This Row],[Date]])</f>
        <v>2023</v>
      </c>
      <c r="E119" t="str">
        <f>"WN "&amp;WEEKNUM(Table22[[#This Row],[Date]])</f>
        <v>WN 17</v>
      </c>
      <c r="F119" t="str">
        <f>TEXT(Table22[[#This Row],[Date]]-MOD(Table22[[#This Row],[Date]]-1,7),"DD")&amp;" "&amp;TEXT(Table22[[#This Row],[Date]]-MOD(Table22[[#This Row],[Date]]-1,7),"MMM")</f>
        <v>23 Apr</v>
      </c>
    </row>
    <row r="120" spans="1:6" x14ac:dyDescent="0.25">
      <c r="A120" s="8">
        <v>45045</v>
      </c>
      <c r="B120" t="str">
        <f>TEXT(Table22[[#This Row],[Date]],"ddd")</f>
        <v>Sat</v>
      </c>
      <c r="C120" t="str">
        <f>TEXT(Table22[[#This Row],[Date]],"MMM")&amp;" "&amp;YEAR(Table22[[#This Row],[Date]])</f>
        <v>Apr 2023</v>
      </c>
      <c r="D120">
        <f>YEAR(Table22[[#This Row],[Date]])</f>
        <v>2023</v>
      </c>
      <c r="E120" t="str">
        <f>"WN "&amp;WEEKNUM(Table22[[#This Row],[Date]])</f>
        <v>WN 17</v>
      </c>
      <c r="F120" t="str">
        <f>TEXT(Table22[[#This Row],[Date]]-MOD(Table22[[#This Row],[Date]]-1,7),"DD")&amp;" "&amp;TEXT(Table22[[#This Row],[Date]]-MOD(Table22[[#This Row],[Date]]-1,7),"MMM")</f>
        <v>23 Apr</v>
      </c>
    </row>
    <row r="121" spans="1:6" x14ac:dyDescent="0.25">
      <c r="A121" s="8">
        <v>45046</v>
      </c>
      <c r="B121" t="str">
        <f>TEXT(Table22[[#This Row],[Date]],"ddd")</f>
        <v>Sun</v>
      </c>
      <c r="C121" t="str">
        <f>TEXT(Table22[[#This Row],[Date]],"MMM")&amp;" "&amp;YEAR(Table22[[#This Row],[Date]])</f>
        <v>Apr 2023</v>
      </c>
      <c r="D121">
        <f>YEAR(Table22[[#This Row],[Date]])</f>
        <v>2023</v>
      </c>
      <c r="E121" t="str">
        <f>"WN "&amp;WEEKNUM(Table22[[#This Row],[Date]])</f>
        <v>WN 18</v>
      </c>
      <c r="F121" t="str">
        <f>TEXT(Table22[[#This Row],[Date]]-MOD(Table22[[#This Row],[Date]]-1,7),"DD")&amp;" "&amp;TEXT(Table22[[#This Row],[Date]]-MOD(Table22[[#This Row],[Date]]-1,7),"MMM")</f>
        <v>30 Apr</v>
      </c>
    </row>
    <row r="122" spans="1:6" x14ac:dyDescent="0.25">
      <c r="A122" s="8">
        <v>45047</v>
      </c>
      <c r="B122" t="str">
        <f>TEXT(Table22[[#This Row],[Date]],"ddd")</f>
        <v>Mon</v>
      </c>
      <c r="C122" t="str">
        <f>TEXT(Table22[[#This Row],[Date]],"MMM")&amp;" "&amp;YEAR(Table22[[#This Row],[Date]])</f>
        <v>May 2023</v>
      </c>
      <c r="D122">
        <f>YEAR(Table22[[#This Row],[Date]])</f>
        <v>2023</v>
      </c>
      <c r="E122" t="str">
        <f>"WN "&amp;WEEKNUM(Table22[[#This Row],[Date]])</f>
        <v>WN 18</v>
      </c>
      <c r="F122" t="str">
        <f>TEXT(Table22[[#This Row],[Date]]-MOD(Table22[[#This Row],[Date]]-1,7),"DD")&amp;" "&amp;TEXT(Table22[[#This Row],[Date]]-MOD(Table22[[#This Row],[Date]]-1,7),"MMM")</f>
        <v>30 Apr</v>
      </c>
    </row>
    <row r="123" spans="1:6" x14ac:dyDescent="0.25">
      <c r="A123" s="8">
        <v>45048</v>
      </c>
      <c r="B123" t="str">
        <f>TEXT(Table22[[#This Row],[Date]],"ddd")</f>
        <v>Tue</v>
      </c>
      <c r="C123" t="str">
        <f>TEXT(Table22[[#This Row],[Date]],"MMM")&amp;" "&amp;YEAR(Table22[[#This Row],[Date]])</f>
        <v>May 2023</v>
      </c>
      <c r="D123">
        <f>YEAR(Table22[[#This Row],[Date]])</f>
        <v>2023</v>
      </c>
      <c r="E123" t="str">
        <f>"WN "&amp;WEEKNUM(Table22[[#This Row],[Date]])</f>
        <v>WN 18</v>
      </c>
      <c r="F123" t="str">
        <f>TEXT(Table22[[#This Row],[Date]]-MOD(Table22[[#This Row],[Date]]-1,7),"DD")&amp;" "&amp;TEXT(Table22[[#This Row],[Date]]-MOD(Table22[[#This Row],[Date]]-1,7),"MMM")</f>
        <v>30 Apr</v>
      </c>
    </row>
    <row r="124" spans="1:6" x14ac:dyDescent="0.25">
      <c r="A124" s="8">
        <v>45049</v>
      </c>
      <c r="B124" t="str">
        <f>TEXT(Table22[[#This Row],[Date]],"ddd")</f>
        <v>Wed</v>
      </c>
      <c r="C124" t="str">
        <f>TEXT(Table22[[#This Row],[Date]],"MMM")&amp;" "&amp;YEAR(Table22[[#This Row],[Date]])</f>
        <v>May 2023</v>
      </c>
      <c r="D124">
        <f>YEAR(Table22[[#This Row],[Date]])</f>
        <v>2023</v>
      </c>
      <c r="E124" t="str">
        <f>"WN "&amp;WEEKNUM(Table22[[#This Row],[Date]])</f>
        <v>WN 18</v>
      </c>
      <c r="F124" t="str">
        <f>TEXT(Table22[[#This Row],[Date]]-MOD(Table22[[#This Row],[Date]]-1,7),"DD")&amp;" "&amp;TEXT(Table22[[#This Row],[Date]]-MOD(Table22[[#This Row],[Date]]-1,7),"MMM")</f>
        <v>30 Apr</v>
      </c>
    </row>
    <row r="125" spans="1:6" x14ac:dyDescent="0.25">
      <c r="A125" s="8">
        <v>45050</v>
      </c>
      <c r="B125" t="str">
        <f>TEXT(Table22[[#This Row],[Date]],"ddd")</f>
        <v>Thu</v>
      </c>
      <c r="C125" t="str">
        <f>TEXT(Table22[[#This Row],[Date]],"MMM")&amp;" "&amp;YEAR(Table22[[#This Row],[Date]])</f>
        <v>May 2023</v>
      </c>
      <c r="D125">
        <f>YEAR(Table22[[#This Row],[Date]])</f>
        <v>2023</v>
      </c>
      <c r="E125" t="str">
        <f>"WN "&amp;WEEKNUM(Table22[[#This Row],[Date]])</f>
        <v>WN 18</v>
      </c>
      <c r="F125" t="str">
        <f>TEXT(Table22[[#This Row],[Date]]-MOD(Table22[[#This Row],[Date]]-1,7),"DD")&amp;" "&amp;TEXT(Table22[[#This Row],[Date]]-MOD(Table22[[#This Row],[Date]]-1,7),"MMM")</f>
        <v>30 Apr</v>
      </c>
    </row>
    <row r="126" spans="1:6" x14ac:dyDescent="0.25">
      <c r="A126" s="8">
        <v>45051</v>
      </c>
      <c r="B126" t="str">
        <f>TEXT(Table22[[#This Row],[Date]],"ddd")</f>
        <v>Fri</v>
      </c>
      <c r="C126" t="str">
        <f>TEXT(Table22[[#This Row],[Date]],"MMM")&amp;" "&amp;YEAR(Table22[[#This Row],[Date]])</f>
        <v>May 2023</v>
      </c>
      <c r="D126">
        <f>YEAR(Table22[[#This Row],[Date]])</f>
        <v>2023</v>
      </c>
      <c r="E126" t="str">
        <f>"WN "&amp;WEEKNUM(Table22[[#This Row],[Date]])</f>
        <v>WN 18</v>
      </c>
      <c r="F126" t="str">
        <f>TEXT(Table22[[#This Row],[Date]]-MOD(Table22[[#This Row],[Date]]-1,7),"DD")&amp;" "&amp;TEXT(Table22[[#This Row],[Date]]-MOD(Table22[[#This Row],[Date]]-1,7),"MMM")</f>
        <v>30 Apr</v>
      </c>
    </row>
    <row r="127" spans="1:6" x14ac:dyDescent="0.25">
      <c r="A127" s="8">
        <v>45052</v>
      </c>
      <c r="B127" t="str">
        <f>TEXT(Table22[[#This Row],[Date]],"ddd")</f>
        <v>Sat</v>
      </c>
      <c r="C127" t="str">
        <f>TEXT(Table22[[#This Row],[Date]],"MMM")&amp;" "&amp;YEAR(Table22[[#This Row],[Date]])</f>
        <v>May 2023</v>
      </c>
      <c r="D127">
        <f>YEAR(Table22[[#This Row],[Date]])</f>
        <v>2023</v>
      </c>
      <c r="E127" t="str">
        <f>"WN "&amp;WEEKNUM(Table22[[#This Row],[Date]])</f>
        <v>WN 18</v>
      </c>
      <c r="F127" t="str">
        <f>TEXT(Table22[[#This Row],[Date]]-MOD(Table22[[#This Row],[Date]]-1,7),"DD")&amp;" "&amp;TEXT(Table22[[#This Row],[Date]]-MOD(Table22[[#This Row],[Date]]-1,7),"MMM")</f>
        <v>30 Apr</v>
      </c>
    </row>
    <row r="128" spans="1:6" x14ac:dyDescent="0.25">
      <c r="A128" s="8">
        <v>45053</v>
      </c>
      <c r="B128" t="str">
        <f>TEXT(Table22[[#This Row],[Date]],"ddd")</f>
        <v>Sun</v>
      </c>
      <c r="C128" t="str">
        <f>TEXT(Table22[[#This Row],[Date]],"MMM")&amp;" "&amp;YEAR(Table22[[#This Row],[Date]])</f>
        <v>May 2023</v>
      </c>
      <c r="D128">
        <f>YEAR(Table22[[#This Row],[Date]])</f>
        <v>2023</v>
      </c>
      <c r="E128" t="str">
        <f>"WN "&amp;WEEKNUM(Table22[[#This Row],[Date]])</f>
        <v>WN 19</v>
      </c>
      <c r="F128" t="str">
        <f>TEXT(Table22[[#This Row],[Date]]-MOD(Table22[[#This Row],[Date]]-1,7),"DD")&amp;" "&amp;TEXT(Table22[[#This Row],[Date]]-MOD(Table22[[#This Row],[Date]]-1,7),"MMM")</f>
        <v>07 May</v>
      </c>
    </row>
    <row r="129" spans="1:6" x14ac:dyDescent="0.25">
      <c r="A129" s="8">
        <v>45054</v>
      </c>
      <c r="B129" t="str">
        <f>TEXT(Table22[[#This Row],[Date]],"ddd")</f>
        <v>Mon</v>
      </c>
      <c r="C129" t="str">
        <f>TEXT(Table22[[#This Row],[Date]],"MMM")&amp;" "&amp;YEAR(Table22[[#This Row],[Date]])</f>
        <v>May 2023</v>
      </c>
      <c r="D129">
        <f>YEAR(Table22[[#This Row],[Date]])</f>
        <v>2023</v>
      </c>
      <c r="E129" t="str">
        <f>"WN "&amp;WEEKNUM(Table22[[#This Row],[Date]])</f>
        <v>WN 19</v>
      </c>
      <c r="F129" t="str">
        <f>TEXT(Table22[[#This Row],[Date]]-MOD(Table22[[#This Row],[Date]]-1,7),"DD")&amp;" "&amp;TEXT(Table22[[#This Row],[Date]]-MOD(Table22[[#This Row],[Date]]-1,7),"MMM")</f>
        <v>07 May</v>
      </c>
    </row>
    <row r="130" spans="1:6" x14ac:dyDescent="0.25">
      <c r="A130" s="8">
        <v>45055</v>
      </c>
      <c r="B130" t="str">
        <f>TEXT(Table22[[#This Row],[Date]],"ddd")</f>
        <v>Tue</v>
      </c>
      <c r="C130" t="str">
        <f>TEXT(Table22[[#This Row],[Date]],"MMM")&amp;" "&amp;YEAR(Table22[[#This Row],[Date]])</f>
        <v>May 2023</v>
      </c>
      <c r="D130">
        <f>YEAR(Table22[[#This Row],[Date]])</f>
        <v>2023</v>
      </c>
      <c r="E130" t="str">
        <f>"WN "&amp;WEEKNUM(Table22[[#This Row],[Date]])</f>
        <v>WN 19</v>
      </c>
      <c r="F130" t="str">
        <f>TEXT(Table22[[#This Row],[Date]]-MOD(Table22[[#This Row],[Date]]-1,7),"DD")&amp;" "&amp;TEXT(Table22[[#This Row],[Date]]-MOD(Table22[[#This Row],[Date]]-1,7),"MMM")</f>
        <v>07 May</v>
      </c>
    </row>
    <row r="131" spans="1:6" x14ac:dyDescent="0.25">
      <c r="A131" s="8">
        <v>45056</v>
      </c>
      <c r="B131" t="str">
        <f>TEXT(Table22[[#This Row],[Date]],"ddd")</f>
        <v>Wed</v>
      </c>
      <c r="C131" t="str">
        <f>TEXT(Table22[[#This Row],[Date]],"MMM")&amp;" "&amp;YEAR(Table22[[#This Row],[Date]])</f>
        <v>May 2023</v>
      </c>
      <c r="D131">
        <f>YEAR(Table22[[#This Row],[Date]])</f>
        <v>2023</v>
      </c>
      <c r="E131" t="str">
        <f>"WN "&amp;WEEKNUM(Table22[[#This Row],[Date]])</f>
        <v>WN 19</v>
      </c>
      <c r="F131" t="str">
        <f>TEXT(Table22[[#This Row],[Date]]-MOD(Table22[[#This Row],[Date]]-1,7),"DD")&amp;" "&amp;TEXT(Table22[[#This Row],[Date]]-MOD(Table22[[#This Row],[Date]]-1,7),"MMM")</f>
        <v>07 May</v>
      </c>
    </row>
    <row r="132" spans="1:6" x14ac:dyDescent="0.25">
      <c r="A132" s="8">
        <v>45057</v>
      </c>
      <c r="B132" t="str">
        <f>TEXT(Table22[[#This Row],[Date]],"ddd")</f>
        <v>Thu</v>
      </c>
      <c r="C132" t="str">
        <f>TEXT(Table22[[#This Row],[Date]],"MMM")&amp;" "&amp;YEAR(Table22[[#This Row],[Date]])</f>
        <v>May 2023</v>
      </c>
      <c r="D132">
        <f>YEAR(Table22[[#This Row],[Date]])</f>
        <v>2023</v>
      </c>
      <c r="E132" t="str">
        <f>"WN "&amp;WEEKNUM(Table22[[#This Row],[Date]])</f>
        <v>WN 19</v>
      </c>
      <c r="F132" t="str">
        <f>TEXT(Table22[[#This Row],[Date]]-MOD(Table22[[#This Row],[Date]]-1,7),"DD")&amp;" "&amp;TEXT(Table22[[#This Row],[Date]]-MOD(Table22[[#This Row],[Date]]-1,7),"MMM")</f>
        <v>07 May</v>
      </c>
    </row>
    <row r="133" spans="1:6" x14ac:dyDescent="0.25">
      <c r="A133" s="8">
        <v>45058</v>
      </c>
      <c r="B133" t="str">
        <f>TEXT(Table22[[#This Row],[Date]],"ddd")</f>
        <v>Fri</v>
      </c>
      <c r="C133" t="str">
        <f>TEXT(Table22[[#This Row],[Date]],"MMM")&amp;" "&amp;YEAR(Table22[[#This Row],[Date]])</f>
        <v>May 2023</v>
      </c>
      <c r="D133">
        <f>YEAR(Table22[[#This Row],[Date]])</f>
        <v>2023</v>
      </c>
      <c r="E133" t="str">
        <f>"WN "&amp;WEEKNUM(Table22[[#This Row],[Date]])</f>
        <v>WN 19</v>
      </c>
      <c r="F133" t="str">
        <f>TEXT(Table22[[#This Row],[Date]]-MOD(Table22[[#This Row],[Date]]-1,7),"DD")&amp;" "&amp;TEXT(Table22[[#This Row],[Date]]-MOD(Table22[[#This Row],[Date]]-1,7),"MMM")</f>
        <v>07 May</v>
      </c>
    </row>
    <row r="134" spans="1:6" x14ac:dyDescent="0.25">
      <c r="A134" s="8">
        <v>45059</v>
      </c>
      <c r="B134" t="str">
        <f>TEXT(Table22[[#This Row],[Date]],"ddd")</f>
        <v>Sat</v>
      </c>
      <c r="C134" t="str">
        <f>TEXT(Table22[[#This Row],[Date]],"MMM")&amp;" "&amp;YEAR(Table22[[#This Row],[Date]])</f>
        <v>May 2023</v>
      </c>
      <c r="D134">
        <f>YEAR(Table22[[#This Row],[Date]])</f>
        <v>2023</v>
      </c>
      <c r="E134" t="str">
        <f>"WN "&amp;WEEKNUM(Table22[[#This Row],[Date]])</f>
        <v>WN 19</v>
      </c>
      <c r="F134" t="str">
        <f>TEXT(Table22[[#This Row],[Date]]-MOD(Table22[[#This Row],[Date]]-1,7),"DD")&amp;" "&amp;TEXT(Table22[[#This Row],[Date]]-MOD(Table22[[#This Row],[Date]]-1,7),"MMM")</f>
        <v>07 May</v>
      </c>
    </row>
    <row r="135" spans="1:6" x14ac:dyDescent="0.25">
      <c r="A135" s="8">
        <v>45060</v>
      </c>
      <c r="B135" t="str">
        <f>TEXT(Table22[[#This Row],[Date]],"ddd")</f>
        <v>Sun</v>
      </c>
      <c r="C135" t="str">
        <f>TEXT(Table22[[#This Row],[Date]],"MMM")&amp;" "&amp;YEAR(Table22[[#This Row],[Date]])</f>
        <v>May 2023</v>
      </c>
      <c r="D135">
        <f>YEAR(Table22[[#This Row],[Date]])</f>
        <v>2023</v>
      </c>
      <c r="E135" t="str">
        <f>"WN "&amp;WEEKNUM(Table22[[#This Row],[Date]])</f>
        <v>WN 20</v>
      </c>
      <c r="F135" t="str">
        <f>TEXT(Table22[[#This Row],[Date]]-MOD(Table22[[#This Row],[Date]]-1,7),"DD")&amp;" "&amp;TEXT(Table22[[#This Row],[Date]]-MOD(Table22[[#This Row],[Date]]-1,7),"MMM")</f>
        <v>14 May</v>
      </c>
    </row>
    <row r="136" spans="1:6" x14ac:dyDescent="0.25">
      <c r="A136" s="8">
        <v>45061</v>
      </c>
      <c r="B136" t="str">
        <f>TEXT(Table22[[#This Row],[Date]],"ddd")</f>
        <v>Mon</v>
      </c>
      <c r="C136" t="str">
        <f>TEXT(Table22[[#This Row],[Date]],"MMM")&amp;" "&amp;YEAR(Table22[[#This Row],[Date]])</f>
        <v>May 2023</v>
      </c>
      <c r="D136">
        <f>YEAR(Table22[[#This Row],[Date]])</f>
        <v>2023</v>
      </c>
      <c r="E136" t="str">
        <f>"WN "&amp;WEEKNUM(Table22[[#This Row],[Date]])</f>
        <v>WN 20</v>
      </c>
      <c r="F136" t="str">
        <f>TEXT(Table22[[#This Row],[Date]]-MOD(Table22[[#This Row],[Date]]-1,7),"DD")&amp;" "&amp;TEXT(Table22[[#This Row],[Date]]-MOD(Table22[[#This Row],[Date]]-1,7),"MMM")</f>
        <v>14 May</v>
      </c>
    </row>
    <row r="137" spans="1:6" x14ac:dyDescent="0.25">
      <c r="A137" s="8">
        <v>45062</v>
      </c>
      <c r="B137" t="str">
        <f>TEXT(Table22[[#This Row],[Date]],"ddd")</f>
        <v>Tue</v>
      </c>
      <c r="C137" t="str">
        <f>TEXT(Table22[[#This Row],[Date]],"MMM")&amp;" "&amp;YEAR(Table22[[#This Row],[Date]])</f>
        <v>May 2023</v>
      </c>
      <c r="D137">
        <f>YEAR(Table22[[#This Row],[Date]])</f>
        <v>2023</v>
      </c>
      <c r="E137" t="str">
        <f>"WN "&amp;WEEKNUM(Table22[[#This Row],[Date]])</f>
        <v>WN 20</v>
      </c>
      <c r="F137" t="str">
        <f>TEXT(Table22[[#This Row],[Date]]-MOD(Table22[[#This Row],[Date]]-1,7),"DD")&amp;" "&amp;TEXT(Table22[[#This Row],[Date]]-MOD(Table22[[#This Row],[Date]]-1,7),"MMM")</f>
        <v>14 May</v>
      </c>
    </row>
    <row r="138" spans="1:6" x14ac:dyDescent="0.25">
      <c r="A138" s="8">
        <v>45063</v>
      </c>
      <c r="B138" t="str">
        <f>TEXT(Table22[[#This Row],[Date]],"ddd")</f>
        <v>Wed</v>
      </c>
      <c r="C138" t="str">
        <f>TEXT(Table22[[#This Row],[Date]],"MMM")&amp;" "&amp;YEAR(Table22[[#This Row],[Date]])</f>
        <v>May 2023</v>
      </c>
      <c r="D138">
        <f>YEAR(Table22[[#This Row],[Date]])</f>
        <v>2023</v>
      </c>
      <c r="E138" t="str">
        <f>"WN "&amp;WEEKNUM(Table22[[#This Row],[Date]])</f>
        <v>WN 20</v>
      </c>
      <c r="F138" t="str">
        <f>TEXT(Table22[[#This Row],[Date]]-MOD(Table22[[#This Row],[Date]]-1,7),"DD")&amp;" "&amp;TEXT(Table22[[#This Row],[Date]]-MOD(Table22[[#This Row],[Date]]-1,7),"MMM")</f>
        <v>14 May</v>
      </c>
    </row>
    <row r="139" spans="1:6" x14ac:dyDescent="0.25">
      <c r="A139" s="8">
        <v>45064</v>
      </c>
      <c r="B139" t="str">
        <f>TEXT(Table22[[#This Row],[Date]],"ddd")</f>
        <v>Thu</v>
      </c>
      <c r="C139" t="str">
        <f>TEXT(Table22[[#This Row],[Date]],"MMM")&amp;" "&amp;YEAR(Table22[[#This Row],[Date]])</f>
        <v>May 2023</v>
      </c>
      <c r="D139">
        <f>YEAR(Table22[[#This Row],[Date]])</f>
        <v>2023</v>
      </c>
      <c r="E139" t="str">
        <f>"WN "&amp;WEEKNUM(Table22[[#This Row],[Date]])</f>
        <v>WN 20</v>
      </c>
      <c r="F139" t="str">
        <f>TEXT(Table22[[#This Row],[Date]]-MOD(Table22[[#This Row],[Date]]-1,7),"DD")&amp;" "&amp;TEXT(Table22[[#This Row],[Date]]-MOD(Table22[[#This Row],[Date]]-1,7),"MMM")</f>
        <v>14 May</v>
      </c>
    </row>
    <row r="140" spans="1:6" x14ac:dyDescent="0.25">
      <c r="A140" s="8">
        <v>45065</v>
      </c>
      <c r="B140" t="str">
        <f>TEXT(Table22[[#This Row],[Date]],"ddd")</f>
        <v>Fri</v>
      </c>
      <c r="C140" t="str">
        <f>TEXT(Table22[[#This Row],[Date]],"MMM")&amp;" "&amp;YEAR(Table22[[#This Row],[Date]])</f>
        <v>May 2023</v>
      </c>
      <c r="D140">
        <f>YEAR(Table22[[#This Row],[Date]])</f>
        <v>2023</v>
      </c>
      <c r="E140" t="str">
        <f>"WN "&amp;WEEKNUM(Table22[[#This Row],[Date]])</f>
        <v>WN 20</v>
      </c>
      <c r="F140" t="str">
        <f>TEXT(Table22[[#This Row],[Date]]-MOD(Table22[[#This Row],[Date]]-1,7),"DD")&amp;" "&amp;TEXT(Table22[[#This Row],[Date]]-MOD(Table22[[#This Row],[Date]]-1,7),"MMM")</f>
        <v>14 May</v>
      </c>
    </row>
    <row r="141" spans="1:6" x14ac:dyDescent="0.25">
      <c r="A141" s="8">
        <v>45066</v>
      </c>
      <c r="B141" t="str">
        <f>TEXT(Table22[[#This Row],[Date]],"ddd")</f>
        <v>Sat</v>
      </c>
      <c r="C141" t="str">
        <f>TEXT(Table22[[#This Row],[Date]],"MMM")&amp;" "&amp;YEAR(Table22[[#This Row],[Date]])</f>
        <v>May 2023</v>
      </c>
      <c r="D141">
        <f>YEAR(Table22[[#This Row],[Date]])</f>
        <v>2023</v>
      </c>
      <c r="E141" t="str">
        <f>"WN "&amp;WEEKNUM(Table22[[#This Row],[Date]])</f>
        <v>WN 20</v>
      </c>
      <c r="F141" t="str">
        <f>TEXT(Table22[[#This Row],[Date]]-MOD(Table22[[#This Row],[Date]]-1,7),"DD")&amp;" "&amp;TEXT(Table22[[#This Row],[Date]]-MOD(Table22[[#This Row],[Date]]-1,7),"MMM")</f>
        <v>14 May</v>
      </c>
    </row>
    <row r="142" spans="1:6" x14ac:dyDescent="0.25">
      <c r="A142" s="8">
        <v>45067</v>
      </c>
      <c r="B142" t="str">
        <f>TEXT(Table22[[#This Row],[Date]],"ddd")</f>
        <v>Sun</v>
      </c>
      <c r="C142" t="str">
        <f>TEXT(Table22[[#This Row],[Date]],"MMM")&amp;" "&amp;YEAR(Table22[[#This Row],[Date]])</f>
        <v>May 2023</v>
      </c>
      <c r="D142">
        <f>YEAR(Table22[[#This Row],[Date]])</f>
        <v>2023</v>
      </c>
      <c r="E142" t="str">
        <f>"WN "&amp;WEEKNUM(Table22[[#This Row],[Date]])</f>
        <v>WN 21</v>
      </c>
      <c r="F142" t="str">
        <f>TEXT(Table22[[#This Row],[Date]]-MOD(Table22[[#This Row],[Date]]-1,7),"DD")&amp;" "&amp;TEXT(Table22[[#This Row],[Date]]-MOD(Table22[[#This Row],[Date]]-1,7),"MMM")</f>
        <v>21 May</v>
      </c>
    </row>
    <row r="143" spans="1:6" x14ac:dyDescent="0.25">
      <c r="A143" s="8">
        <v>45068</v>
      </c>
      <c r="B143" t="str">
        <f>TEXT(Table22[[#This Row],[Date]],"ddd")</f>
        <v>Mon</v>
      </c>
      <c r="C143" t="str">
        <f>TEXT(Table22[[#This Row],[Date]],"MMM")&amp;" "&amp;YEAR(Table22[[#This Row],[Date]])</f>
        <v>May 2023</v>
      </c>
      <c r="D143">
        <f>YEAR(Table22[[#This Row],[Date]])</f>
        <v>2023</v>
      </c>
      <c r="E143" t="str">
        <f>"WN "&amp;WEEKNUM(Table22[[#This Row],[Date]])</f>
        <v>WN 21</v>
      </c>
      <c r="F143" t="str">
        <f>TEXT(Table22[[#This Row],[Date]]-MOD(Table22[[#This Row],[Date]]-1,7),"DD")&amp;" "&amp;TEXT(Table22[[#This Row],[Date]]-MOD(Table22[[#This Row],[Date]]-1,7),"MMM")</f>
        <v>21 May</v>
      </c>
    </row>
    <row r="144" spans="1:6" x14ac:dyDescent="0.25">
      <c r="A144" s="8">
        <v>45069</v>
      </c>
      <c r="B144" t="str">
        <f>TEXT(Table22[[#This Row],[Date]],"ddd")</f>
        <v>Tue</v>
      </c>
      <c r="C144" t="str">
        <f>TEXT(Table22[[#This Row],[Date]],"MMM")&amp;" "&amp;YEAR(Table22[[#This Row],[Date]])</f>
        <v>May 2023</v>
      </c>
      <c r="D144">
        <f>YEAR(Table22[[#This Row],[Date]])</f>
        <v>2023</v>
      </c>
      <c r="E144" t="str">
        <f>"WN "&amp;WEEKNUM(Table22[[#This Row],[Date]])</f>
        <v>WN 21</v>
      </c>
      <c r="F144" t="str">
        <f>TEXT(Table22[[#This Row],[Date]]-MOD(Table22[[#This Row],[Date]]-1,7),"DD")&amp;" "&amp;TEXT(Table22[[#This Row],[Date]]-MOD(Table22[[#This Row],[Date]]-1,7),"MMM")</f>
        <v>21 May</v>
      </c>
    </row>
    <row r="145" spans="1:6" x14ac:dyDescent="0.25">
      <c r="A145" s="8">
        <v>45070</v>
      </c>
      <c r="B145" t="str">
        <f>TEXT(Table22[[#This Row],[Date]],"ddd")</f>
        <v>Wed</v>
      </c>
      <c r="C145" t="str">
        <f>TEXT(Table22[[#This Row],[Date]],"MMM")&amp;" "&amp;YEAR(Table22[[#This Row],[Date]])</f>
        <v>May 2023</v>
      </c>
      <c r="D145">
        <f>YEAR(Table22[[#This Row],[Date]])</f>
        <v>2023</v>
      </c>
      <c r="E145" t="str">
        <f>"WN "&amp;WEEKNUM(Table22[[#This Row],[Date]])</f>
        <v>WN 21</v>
      </c>
      <c r="F145" t="str">
        <f>TEXT(Table22[[#This Row],[Date]]-MOD(Table22[[#This Row],[Date]]-1,7),"DD")&amp;" "&amp;TEXT(Table22[[#This Row],[Date]]-MOD(Table22[[#This Row],[Date]]-1,7),"MMM")</f>
        <v>21 May</v>
      </c>
    </row>
    <row r="146" spans="1:6" x14ac:dyDescent="0.25">
      <c r="A146" s="8">
        <v>45071</v>
      </c>
      <c r="B146" t="str">
        <f>TEXT(Table22[[#This Row],[Date]],"ddd")</f>
        <v>Thu</v>
      </c>
      <c r="C146" t="str">
        <f>TEXT(Table22[[#This Row],[Date]],"MMM")&amp;" "&amp;YEAR(Table22[[#This Row],[Date]])</f>
        <v>May 2023</v>
      </c>
      <c r="D146">
        <f>YEAR(Table22[[#This Row],[Date]])</f>
        <v>2023</v>
      </c>
      <c r="E146" t="str">
        <f>"WN "&amp;WEEKNUM(Table22[[#This Row],[Date]])</f>
        <v>WN 21</v>
      </c>
      <c r="F146" t="str">
        <f>TEXT(Table22[[#This Row],[Date]]-MOD(Table22[[#This Row],[Date]]-1,7),"DD")&amp;" "&amp;TEXT(Table22[[#This Row],[Date]]-MOD(Table22[[#This Row],[Date]]-1,7),"MMM")</f>
        <v>21 May</v>
      </c>
    </row>
    <row r="147" spans="1:6" x14ac:dyDescent="0.25">
      <c r="A147" s="8">
        <v>45072</v>
      </c>
      <c r="B147" t="str">
        <f>TEXT(Table22[[#This Row],[Date]],"ddd")</f>
        <v>Fri</v>
      </c>
      <c r="C147" t="str">
        <f>TEXT(Table22[[#This Row],[Date]],"MMM")&amp;" "&amp;YEAR(Table22[[#This Row],[Date]])</f>
        <v>May 2023</v>
      </c>
      <c r="D147">
        <f>YEAR(Table22[[#This Row],[Date]])</f>
        <v>2023</v>
      </c>
      <c r="E147" t="str">
        <f>"WN "&amp;WEEKNUM(Table22[[#This Row],[Date]])</f>
        <v>WN 21</v>
      </c>
      <c r="F147" t="str">
        <f>TEXT(Table22[[#This Row],[Date]]-MOD(Table22[[#This Row],[Date]]-1,7),"DD")&amp;" "&amp;TEXT(Table22[[#This Row],[Date]]-MOD(Table22[[#This Row],[Date]]-1,7),"MMM")</f>
        <v>21 May</v>
      </c>
    </row>
    <row r="148" spans="1:6" x14ac:dyDescent="0.25">
      <c r="A148" s="8">
        <v>45073</v>
      </c>
      <c r="B148" t="str">
        <f>TEXT(Table22[[#This Row],[Date]],"ddd")</f>
        <v>Sat</v>
      </c>
      <c r="C148" t="str">
        <f>TEXT(Table22[[#This Row],[Date]],"MMM")&amp;" "&amp;YEAR(Table22[[#This Row],[Date]])</f>
        <v>May 2023</v>
      </c>
      <c r="D148">
        <f>YEAR(Table22[[#This Row],[Date]])</f>
        <v>2023</v>
      </c>
      <c r="E148" t="str">
        <f>"WN "&amp;WEEKNUM(Table22[[#This Row],[Date]])</f>
        <v>WN 21</v>
      </c>
      <c r="F148" t="str">
        <f>TEXT(Table22[[#This Row],[Date]]-MOD(Table22[[#This Row],[Date]]-1,7),"DD")&amp;" "&amp;TEXT(Table22[[#This Row],[Date]]-MOD(Table22[[#This Row],[Date]]-1,7),"MMM")</f>
        <v>21 May</v>
      </c>
    </row>
    <row r="149" spans="1:6" x14ac:dyDescent="0.25">
      <c r="A149" s="8">
        <v>45074</v>
      </c>
      <c r="B149" t="str">
        <f>TEXT(Table22[[#This Row],[Date]],"ddd")</f>
        <v>Sun</v>
      </c>
      <c r="C149" t="str">
        <f>TEXT(Table22[[#This Row],[Date]],"MMM")&amp;" "&amp;YEAR(Table22[[#This Row],[Date]])</f>
        <v>May 2023</v>
      </c>
      <c r="D149">
        <f>YEAR(Table22[[#This Row],[Date]])</f>
        <v>2023</v>
      </c>
      <c r="E149" t="str">
        <f>"WN "&amp;WEEKNUM(Table22[[#This Row],[Date]])</f>
        <v>WN 22</v>
      </c>
      <c r="F149" t="str">
        <f>TEXT(Table22[[#This Row],[Date]]-MOD(Table22[[#This Row],[Date]]-1,7),"DD")&amp;" "&amp;TEXT(Table22[[#This Row],[Date]]-MOD(Table22[[#This Row],[Date]]-1,7),"MMM")</f>
        <v>28 May</v>
      </c>
    </row>
    <row r="150" spans="1:6" x14ac:dyDescent="0.25">
      <c r="A150" s="8">
        <v>45075</v>
      </c>
      <c r="B150" t="str">
        <f>TEXT(Table22[[#This Row],[Date]],"ddd")</f>
        <v>Mon</v>
      </c>
      <c r="C150" t="str">
        <f>TEXT(Table22[[#This Row],[Date]],"MMM")&amp;" "&amp;YEAR(Table22[[#This Row],[Date]])</f>
        <v>May 2023</v>
      </c>
      <c r="D150">
        <f>YEAR(Table22[[#This Row],[Date]])</f>
        <v>2023</v>
      </c>
      <c r="E150" t="str">
        <f>"WN "&amp;WEEKNUM(Table22[[#This Row],[Date]])</f>
        <v>WN 22</v>
      </c>
      <c r="F150" t="str">
        <f>TEXT(Table22[[#This Row],[Date]]-MOD(Table22[[#This Row],[Date]]-1,7),"DD")&amp;" "&amp;TEXT(Table22[[#This Row],[Date]]-MOD(Table22[[#This Row],[Date]]-1,7),"MMM")</f>
        <v>28 May</v>
      </c>
    </row>
    <row r="151" spans="1:6" x14ac:dyDescent="0.25">
      <c r="A151" s="8">
        <v>45076</v>
      </c>
      <c r="B151" t="str">
        <f>TEXT(Table22[[#This Row],[Date]],"ddd")</f>
        <v>Tue</v>
      </c>
      <c r="C151" t="str">
        <f>TEXT(Table22[[#This Row],[Date]],"MMM")&amp;" "&amp;YEAR(Table22[[#This Row],[Date]])</f>
        <v>May 2023</v>
      </c>
      <c r="D151">
        <f>YEAR(Table22[[#This Row],[Date]])</f>
        <v>2023</v>
      </c>
      <c r="E151" t="str">
        <f>"WN "&amp;WEEKNUM(Table22[[#This Row],[Date]])</f>
        <v>WN 22</v>
      </c>
      <c r="F151" t="str">
        <f>TEXT(Table22[[#This Row],[Date]]-MOD(Table22[[#This Row],[Date]]-1,7),"DD")&amp;" "&amp;TEXT(Table22[[#This Row],[Date]]-MOD(Table22[[#This Row],[Date]]-1,7),"MMM")</f>
        <v>28 May</v>
      </c>
    </row>
    <row r="152" spans="1:6" x14ac:dyDescent="0.25">
      <c r="A152" s="8">
        <v>45077</v>
      </c>
      <c r="B152" t="str">
        <f>TEXT(Table22[[#This Row],[Date]],"ddd")</f>
        <v>Wed</v>
      </c>
      <c r="C152" t="str">
        <f>TEXT(Table22[[#This Row],[Date]],"MMM")&amp;" "&amp;YEAR(Table22[[#This Row],[Date]])</f>
        <v>May 2023</v>
      </c>
      <c r="D152">
        <f>YEAR(Table22[[#This Row],[Date]])</f>
        <v>2023</v>
      </c>
      <c r="E152" t="str">
        <f>"WN "&amp;WEEKNUM(Table22[[#This Row],[Date]])</f>
        <v>WN 22</v>
      </c>
      <c r="F152" t="str">
        <f>TEXT(Table22[[#This Row],[Date]]-MOD(Table22[[#This Row],[Date]]-1,7),"DD")&amp;" "&amp;TEXT(Table22[[#This Row],[Date]]-MOD(Table22[[#This Row],[Date]]-1,7),"MMM")</f>
        <v>28 May</v>
      </c>
    </row>
    <row r="153" spans="1:6" x14ac:dyDescent="0.25">
      <c r="A153" s="8">
        <v>45078</v>
      </c>
      <c r="B153" t="str">
        <f>TEXT(Table22[[#This Row],[Date]],"ddd")</f>
        <v>Thu</v>
      </c>
      <c r="C153" t="str">
        <f>TEXT(Table22[[#This Row],[Date]],"MMM")&amp;" "&amp;YEAR(Table22[[#This Row],[Date]])</f>
        <v>Jun 2023</v>
      </c>
      <c r="D153">
        <f>YEAR(Table22[[#This Row],[Date]])</f>
        <v>2023</v>
      </c>
      <c r="E153" t="str">
        <f>"WN "&amp;WEEKNUM(Table22[[#This Row],[Date]])</f>
        <v>WN 22</v>
      </c>
      <c r="F153" t="str">
        <f>TEXT(Table22[[#This Row],[Date]]-MOD(Table22[[#This Row],[Date]]-1,7),"DD")&amp;" "&amp;TEXT(Table22[[#This Row],[Date]]-MOD(Table22[[#This Row],[Date]]-1,7),"MMM")</f>
        <v>28 May</v>
      </c>
    </row>
    <row r="154" spans="1:6" x14ac:dyDescent="0.25">
      <c r="A154" s="8">
        <v>45079</v>
      </c>
      <c r="B154" t="str">
        <f>TEXT(Table22[[#This Row],[Date]],"ddd")</f>
        <v>Fri</v>
      </c>
      <c r="C154" t="str">
        <f>TEXT(Table22[[#This Row],[Date]],"MMM")&amp;" "&amp;YEAR(Table22[[#This Row],[Date]])</f>
        <v>Jun 2023</v>
      </c>
      <c r="D154">
        <f>YEAR(Table22[[#This Row],[Date]])</f>
        <v>2023</v>
      </c>
      <c r="E154" t="str">
        <f>"WN "&amp;WEEKNUM(Table22[[#This Row],[Date]])</f>
        <v>WN 22</v>
      </c>
      <c r="F154" t="str">
        <f>TEXT(Table22[[#This Row],[Date]]-MOD(Table22[[#This Row],[Date]]-1,7),"DD")&amp;" "&amp;TEXT(Table22[[#This Row],[Date]]-MOD(Table22[[#This Row],[Date]]-1,7),"MMM")</f>
        <v>28 May</v>
      </c>
    </row>
    <row r="155" spans="1:6" x14ac:dyDescent="0.25">
      <c r="A155" s="8">
        <v>45080</v>
      </c>
      <c r="B155" t="str">
        <f>TEXT(Table22[[#This Row],[Date]],"ddd")</f>
        <v>Sat</v>
      </c>
      <c r="C155" t="str">
        <f>TEXT(Table22[[#This Row],[Date]],"MMM")&amp;" "&amp;YEAR(Table22[[#This Row],[Date]])</f>
        <v>Jun 2023</v>
      </c>
      <c r="D155">
        <f>YEAR(Table22[[#This Row],[Date]])</f>
        <v>2023</v>
      </c>
      <c r="E155" t="str">
        <f>"WN "&amp;WEEKNUM(Table22[[#This Row],[Date]])</f>
        <v>WN 22</v>
      </c>
      <c r="F155" t="str">
        <f>TEXT(Table22[[#This Row],[Date]]-MOD(Table22[[#This Row],[Date]]-1,7),"DD")&amp;" "&amp;TEXT(Table22[[#This Row],[Date]]-MOD(Table22[[#This Row],[Date]]-1,7),"MMM")</f>
        <v>28 May</v>
      </c>
    </row>
    <row r="156" spans="1:6" x14ac:dyDescent="0.25">
      <c r="A156" s="8">
        <v>45081</v>
      </c>
      <c r="B156" t="str">
        <f>TEXT(Table22[[#This Row],[Date]],"ddd")</f>
        <v>Sun</v>
      </c>
      <c r="C156" t="str">
        <f>TEXT(Table22[[#This Row],[Date]],"MMM")&amp;" "&amp;YEAR(Table22[[#This Row],[Date]])</f>
        <v>Jun 2023</v>
      </c>
      <c r="D156">
        <f>YEAR(Table22[[#This Row],[Date]])</f>
        <v>2023</v>
      </c>
      <c r="E156" t="str">
        <f>"WN "&amp;WEEKNUM(Table22[[#This Row],[Date]])</f>
        <v>WN 23</v>
      </c>
      <c r="F156" t="str">
        <f>TEXT(Table22[[#This Row],[Date]]-MOD(Table22[[#This Row],[Date]]-1,7),"DD")&amp;" "&amp;TEXT(Table22[[#This Row],[Date]]-MOD(Table22[[#This Row],[Date]]-1,7),"MMM")</f>
        <v>04 Jun</v>
      </c>
    </row>
    <row r="157" spans="1:6" x14ac:dyDescent="0.25">
      <c r="A157" s="8">
        <v>45082</v>
      </c>
      <c r="B157" t="str">
        <f>TEXT(Table22[[#This Row],[Date]],"ddd")</f>
        <v>Mon</v>
      </c>
      <c r="C157" t="str">
        <f>TEXT(Table22[[#This Row],[Date]],"MMM")&amp;" "&amp;YEAR(Table22[[#This Row],[Date]])</f>
        <v>Jun 2023</v>
      </c>
      <c r="D157">
        <f>YEAR(Table22[[#This Row],[Date]])</f>
        <v>2023</v>
      </c>
      <c r="E157" t="str">
        <f>"WN "&amp;WEEKNUM(Table22[[#This Row],[Date]])</f>
        <v>WN 23</v>
      </c>
      <c r="F157" t="str">
        <f>TEXT(Table22[[#This Row],[Date]]-MOD(Table22[[#This Row],[Date]]-1,7),"DD")&amp;" "&amp;TEXT(Table22[[#This Row],[Date]]-MOD(Table22[[#This Row],[Date]]-1,7),"MMM")</f>
        <v>04 Jun</v>
      </c>
    </row>
    <row r="158" spans="1:6" x14ac:dyDescent="0.25">
      <c r="A158" s="8">
        <v>45083</v>
      </c>
      <c r="B158" t="str">
        <f>TEXT(Table22[[#This Row],[Date]],"ddd")</f>
        <v>Tue</v>
      </c>
      <c r="C158" t="str">
        <f>TEXT(Table22[[#This Row],[Date]],"MMM")&amp;" "&amp;YEAR(Table22[[#This Row],[Date]])</f>
        <v>Jun 2023</v>
      </c>
      <c r="D158">
        <f>YEAR(Table22[[#This Row],[Date]])</f>
        <v>2023</v>
      </c>
      <c r="E158" t="str">
        <f>"WN "&amp;WEEKNUM(Table22[[#This Row],[Date]])</f>
        <v>WN 23</v>
      </c>
      <c r="F158" t="str">
        <f>TEXT(Table22[[#This Row],[Date]]-MOD(Table22[[#This Row],[Date]]-1,7),"DD")&amp;" "&amp;TEXT(Table22[[#This Row],[Date]]-MOD(Table22[[#This Row],[Date]]-1,7),"MMM")</f>
        <v>04 Jun</v>
      </c>
    </row>
    <row r="159" spans="1:6" x14ac:dyDescent="0.25">
      <c r="A159" s="8">
        <v>45084</v>
      </c>
      <c r="B159" t="str">
        <f>TEXT(Table22[[#This Row],[Date]],"ddd")</f>
        <v>Wed</v>
      </c>
      <c r="C159" t="str">
        <f>TEXT(Table22[[#This Row],[Date]],"MMM")&amp;" "&amp;YEAR(Table22[[#This Row],[Date]])</f>
        <v>Jun 2023</v>
      </c>
      <c r="D159">
        <f>YEAR(Table22[[#This Row],[Date]])</f>
        <v>2023</v>
      </c>
      <c r="E159" t="str">
        <f>"WN "&amp;WEEKNUM(Table22[[#This Row],[Date]])</f>
        <v>WN 23</v>
      </c>
      <c r="F159" t="str">
        <f>TEXT(Table22[[#This Row],[Date]]-MOD(Table22[[#This Row],[Date]]-1,7),"DD")&amp;" "&amp;TEXT(Table22[[#This Row],[Date]]-MOD(Table22[[#This Row],[Date]]-1,7),"MMM")</f>
        <v>04 Jun</v>
      </c>
    </row>
    <row r="160" spans="1:6" x14ac:dyDescent="0.25">
      <c r="A160" s="8">
        <v>45085</v>
      </c>
      <c r="B160" t="str">
        <f>TEXT(Table22[[#This Row],[Date]],"ddd")</f>
        <v>Thu</v>
      </c>
      <c r="C160" t="str">
        <f>TEXT(Table22[[#This Row],[Date]],"MMM")&amp;" "&amp;YEAR(Table22[[#This Row],[Date]])</f>
        <v>Jun 2023</v>
      </c>
      <c r="D160">
        <f>YEAR(Table22[[#This Row],[Date]])</f>
        <v>2023</v>
      </c>
      <c r="E160" t="str">
        <f>"WN "&amp;WEEKNUM(Table22[[#This Row],[Date]])</f>
        <v>WN 23</v>
      </c>
      <c r="F160" t="str">
        <f>TEXT(Table22[[#This Row],[Date]]-MOD(Table22[[#This Row],[Date]]-1,7),"DD")&amp;" "&amp;TEXT(Table22[[#This Row],[Date]]-MOD(Table22[[#This Row],[Date]]-1,7),"MMM")</f>
        <v>04 Jun</v>
      </c>
    </row>
    <row r="161" spans="1:6" x14ac:dyDescent="0.25">
      <c r="A161" s="8">
        <v>45086</v>
      </c>
      <c r="B161" t="str">
        <f>TEXT(Table22[[#This Row],[Date]],"ddd")</f>
        <v>Fri</v>
      </c>
      <c r="C161" t="str">
        <f>TEXT(Table22[[#This Row],[Date]],"MMM")&amp;" "&amp;YEAR(Table22[[#This Row],[Date]])</f>
        <v>Jun 2023</v>
      </c>
      <c r="D161">
        <f>YEAR(Table22[[#This Row],[Date]])</f>
        <v>2023</v>
      </c>
      <c r="E161" t="str">
        <f>"WN "&amp;WEEKNUM(Table22[[#This Row],[Date]])</f>
        <v>WN 23</v>
      </c>
      <c r="F161" t="str">
        <f>TEXT(Table22[[#This Row],[Date]]-MOD(Table22[[#This Row],[Date]]-1,7),"DD")&amp;" "&amp;TEXT(Table22[[#This Row],[Date]]-MOD(Table22[[#This Row],[Date]]-1,7),"MMM")</f>
        <v>04 Jun</v>
      </c>
    </row>
    <row r="162" spans="1:6" x14ac:dyDescent="0.25">
      <c r="A162" s="8">
        <v>45087</v>
      </c>
      <c r="B162" t="str">
        <f>TEXT(Table22[[#This Row],[Date]],"ddd")</f>
        <v>Sat</v>
      </c>
      <c r="C162" t="str">
        <f>TEXT(Table22[[#This Row],[Date]],"MMM")&amp;" "&amp;YEAR(Table22[[#This Row],[Date]])</f>
        <v>Jun 2023</v>
      </c>
      <c r="D162">
        <f>YEAR(Table22[[#This Row],[Date]])</f>
        <v>2023</v>
      </c>
      <c r="E162" t="str">
        <f>"WN "&amp;WEEKNUM(Table22[[#This Row],[Date]])</f>
        <v>WN 23</v>
      </c>
      <c r="F162" t="str">
        <f>TEXT(Table22[[#This Row],[Date]]-MOD(Table22[[#This Row],[Date]]-1,7),"DD")&amp;" "&amp;TEXT(Table22[[#This Row],[Date]]-MOD(Table22[[#This Row],[Date]]-1,7),"MMM")</f>
        <v>04 Jun</v>
      </c>
    </row>
    <row r="163" spans="1:6" x14ac:dyDescent="0.25">
      <c r="A163" s="8">
        <v>45088</v>
      </c>
      <c r="B163" t="str">
        <f>TEXT(Table22[[#This Row],[Date]],"ddd")</f>
        <v>Sun</v>
      </c>
      <c r="C163" t="str">
        <f>TEXT(Table22[[#This Row],[Date]],"MMM")&amp;" "&amp;YEAR(Table22[[#This Row],[Date]])</f>
        <v>Jun 2023</v>
      </c>
      <c r="D163">
        <f>YEAR(Table22[[#This Row],[Date]])</f>
        <v>2023</v>
      </c>
      <c r="E163" t="str">
        <f>"WN "&amp;WEEKNUM(Table22[[#This Row],[Date]])</f>
        <v>WN 24</v>
      </c>
      <c r="F163" t="str">
        <f>TEXT(Table22[[#This Row],[Date]]-MOD(Table22[[#This Row],[Date]]-1,7),"DD")&amp;" "&amp;TEXT(Table22[[#This Row],[Date]]-MOD(Table22[[#This Row],[Date]]-1,7),"MMM")</f>
        <v>11 Jun</v>
      </c>
    </row>
    <row r="164" spans="1:6" x14ac:dyDescent="0.25">
      <c r="A164" s="8">
        <v>45089</v>
      </c>
      <c r="B164" t="str">
        <f>TEXT(Table22[[#This Row],[Date]],"ddd")</f>
        <v>Mon</v>
      </c>
      <c r="C164" t="str">
        <f>TEXT(Table22[[#This Row],[Date]],"MMM")&amp;" "&amp;YEAR(Table22[[#This Row],[Date]])</f>
        <v>Jun 2023</v>
      </c>
      <c r="D164">
        <f>YEAR(Table22[[#This Row],[Date]])</f>
        <v>2023</v>
      </c>
      <c r="E164" t="str">
        <f>"WN "&amp;WEEKNUM(Table22[[#This Row],[Date]])</f>
        <v>WN 24</v>
      </c>
      <c r="F164" t="str">
        <f>TEXT(Table22[[#This Row],[Date]]-MOD(Table22[[#This Row],[Date]]-1,7),"DD")&amp;" "&amp;TEXT(Table22[[#This Row],[Date]]-MOD(Table22[[#This Row],[Date]]-1,7),"MMM")</f>
        <v>11 Jun</v>
      </c>
    </row>
    <row r="165" spans="1:6" x14ac:dyDescent="0.25">
      <c r="A165" s="8">
        <v>45090</v>
      </c>
      <c r="B165" t="str">
        <f>TEXT(Table22[[#This Row],[Date]],"ddd")</f>
        <v>Tue</v>
      </c>
      <c r="C165" t="str">
        <f>TEXT(Table22[[#This Row],[Date]],"MMM")&amp;" "&amp;YEAR(Table22[[#This Row],[Date]])</f>
        <v>Jun 2023</v>
      </c>
      <c r="D165">
        <f>YEAR(Table22[[#This Row],[Date]])</f>
        <v>2023</v>
      </c>
      <c r="E165" t="str">
        <f>"WN "&amp;WEEKNUM(Table22[[#This Row],[Date]])</f>
        <v>WN 24</v>
      </c>
      <c r="F165" t="str">
        <f>TEXT(Table22[[#This Row],[Date]]-MOD(Table22[[#This Row],[Date]]-1,7),"DD")&amp;" "&amp;TEXT(Table22[[#This Row],[Date]]-MOD(Table22[[#This Row],[Date]]-1,7),"MMM")</f>
        <v>11 Jun</v>
      </c>
    </row>
    <row r="166" spans="1:6" x14ac:dyDescent="0.25">
      <c r="A166" s="8">
        <v>45091</v>
      </c>
      <c r="B166" t="str">
        <f>TEXT(Table22[[#This Row],[Date]],"ddd")</f>
        <v>Wed</v>
      </c>
      <c r="C166" t="str">
        <f>TEXT(Table22[[#This Row],[Date]],"MMM")&amp;" "&amp;YEAR(Table22[[#This Row],[Date]])</f>
        <v>Jun 2023</v>
      </c>
      <c r="D166">
        <f>YEAR(Table22[[#This Row],[Date]])</f>
        <v>2023</v>
      </c>
      <c r="E166" t="str">
        <f>"WN "&amp;WEEKNUM(Table22[[#This Row],[Date]])</f>
        <v>WN 24</v>
      </c>
      <c r="F166" t="str">
        <f>TEXT(Table22[[#This Row],[Date]]-MOD(Table22[[#This Row],[Date]]-1,7),"DD")&amp;" "&amp;TEXT(Table22[[#This Row],[Date]]-MOD(Table22[[#This Row],[Date]]-1,7),"MMM")</f>
        <v>11 Jun</v>
      </c>
    </row>
    <row r="167" spans="1:6" x14ac:dyDescent="0.25">
      <c r="A167" s="8">
        <v>45092</v>
      </c>
      <c r="B167" t="str">
        <f>TEXT(Table22[[#This Row],[Date]],"ddd")</f>
        <v>Thu</v>
      </c>
      <c r="C167" t="str">
        <f>TEXT(Table22[[#This Row],[Date]],"MMM")&amp;" "&amp;YEAR(Table22[[#This Row],[Date]])</f>
        <v>Jun 2023</v>
      </c>
      <c r="D167">
        <f>YEAR(Table22[[#This Row],[Date]])</f>
        <v>2023</v>
      </c>
      <c r="E167" t="str">
        <f>"WN "&amp;WEEKNUM(Table22[[#This Row],[Date]])</f>
        <v>WN 24</v>
      </c>
      <c r="F167" t="str">
        <f>TEXT(Table22[[#This Row],[Date]]-MOD(Table22[[#This Row],[Date]]-1,7),"DD")&amp;" "&amp;TEXT(Table22[[#This Row],[Date]]-MOD(Table22[[#This Row],[Date]]-1,7),"MMM")</f>
        <v>11 Jun</v>
      </c>
    </row>
    <row r="168" spans="1:6" x14ac:dyDescent="0.25">
      <c r="A168" s="8">
        <v>45093</v>
      </c>
      <c r="B168" t="str">
        <f>TEXT(Table22[[#This Row],[Date]],"ddd")</f>
        <v>Fri</v>
      </c>
      <c r="C168" t="str">
        <f>TEXT(Table22[[#This Row],[Date]],"MMM")&amp;" "&amp;YEAR(Table22[[#This Row],[Date]])</f>
        <v>Jun 2023</v>
      </c>
      <c r="D168">
        <f>YEAR(Table22[[#This Row],[Date]])</f>
        <v>2023</v>
      </c>
      <c r="E168" t="str">
        <f>"WN "&amp;WEEKNUM(Table22[[#This Row],[Date]])</f>
        <v>WN 24</v>
      </c>
      <c r="F168" t="str">
        <f>TEXT(Table22[[#This Row],[Date]]-MOD(Table22[[#This Row],[Date]]-1,7),"DD")&amp;" "&amp;TEXT(Table22[[#This Row],[Date]]-MOD(Table22[[#This Row],[Date]]-1,7),"MMM")</f>
        <v>11 Jun</v>
      </c>
    </row>
    <row r="169" spans="1:6" x14ac:dyDescent="0.25">
      <c r="A169" s="8">
        <v>45094</v>
      </c>
      <c r="B169" t="str">
        <f>TEXT(Table22[[#This Row],[Date]],"ddd")</f>
        <v>Sat</v>
      </c>
      <c r="C169" t="str">
        <f>TEXT(Table22[[#This Row],[Date]],"MMM")&amp;" "&amp;YEAR(Table22[[#This Row],[Date]])</f>
        <v>Jun 2023</v>
      </c>
      <c r="D169">
        <f>YEAR(Table22[[#This Row],[Date]])</f>
        <v>2023</v>
      </c>
      <c r="E169" t="str">
        <f>"WN "&amp;WEEKNUM(Table22[[#This Row],[Date]])</f>
        <v>WN 24</v>
      </c>
      <c r="F169" t="str">
        <f>TEXT(Table22[[#This Row],[Date]]-MOD(Table22[[#This Row],[Date]]-1,7),"DD")&amp;" "&amp;TEXT(Table22[[#This Row],[Date]]-MOD(Table22[[#This Row],[Date]]-1,7),"MMM")</f>
        <v>11 Jun</v>
      </c>
    </row>
    <row r="170" spans="1:6" x14ac:dyDescent="0.25">
      <c r="A170" s="8">
        <v>45095</v>
      </c>
      <c r="B170" t="str">
        <f>TEXT(Table22[[#This Row],[Date]],"ddd")</f>
        <v>Sun</v>
      </c>
      <c r="C170" t="str">
        <f>TEXT(Table22[[#This Row],[Date]],"MMM")&amp;" "&amp;YEAR(Table22[[#This Row],[Date]])</f>
        <v>Jun 2023</v>
      </c>
      <c r="D170">
        <f>YEAR(Table22[[#This Row],[Date]])</f>
        <v>2023</v>
      </c>
      <c r="E170" t="str">
        <f>"WN "&amp;WEEKNUM(Table22[[#This Row],[Date]])</f>
        <v>WN 25</v>
      </c>
      <c r="F170" t="str">
        <f>TEXT(Table22[[#This Row],[Date]]-MOD(Table22[[#This Row],[Date]]-1,7),"DD")&amp;" "&amp;TEXT(Table22[[#This Row],[Date]]-MOD(Table22[[#This Row],[Date]]-1,7),"MMM")</f>
        <v>18 Jun</v>
      </c>
    </row>
    <row r="171" spans="1:6" x14ac:dyDescent="0.25">
      <c r="A171" s="8">
        <v>45096</v>
      </c>
      <c r="B171" t="str">
        <f>TEXT(Table22[[#This Row],[Date]],"ddd")</f>
        <v>Mon</v>
      </c>
      <c r="C171" t="str">
        <f>TEXT(Table22[[#This Row],[Date]],"MMM")&amp;" "&amp;YEAR(Table22[[#This Row],[Date]])</f>
        <v>Jun 2023</v>
      </c>
      <c r="D171">
        <f>YEAR(Table22[[#This Row],[Date]])</f>
        <v>2023</v>
      </c>
      <c r="E171" t="str">
        <f>"WN "&amp;WEEKNUM(Table22[[#This Row],[Date]])</f>
        <v>WN 25</v>
      </c>
      <c r="F171" t="str">
        <f>TEXT(Table22[[#This Row],[Date]]-MOD(Table22[[#This Row],[Date]]-1,7),"DD")&amp;" "&amp;TEXT(Table22[[#This Row],[Date]]-MOD(Table22[[#This Row],[Date]]-1,7),"MMM")</f>
        <v>18 Jun</v>
      </c>
    </row>
    <row r="172" spans="1:6" x14ac:dyDescent="0.25">
      <c r="A172" s="8">
        <v>45097</v>
      </c>
      <c r="B172" t="str">
        <f>TEXT(Table22[[#This Row],[Date]],"ddd")</f>
        <v>Tue</v>
      </c>
      <c r="C172" t="str">
        <f>TEXT(Table22[[#This Row],[Date]],"MMM")&amp;" "&amp;YEAR(Table22[[#This Row],[Date]])</f>
        <v>Jun 2023</v>
      </c>
      <c r="D172">
        <f>YEAR(Table22[[#This Row],[Date]])</f>
        <v>2023</v>
      </c>
      <c r="E172" t="str">
        <f>"WN "&amp;WEEKNUM(Table22[[#This Row],[Date]])</f>
        <v>WN 25</v>
      </c>
      <c r="F172" t="str">
        <f>TEXT(Table22[[#This Row],[Date]]-MOD(Table22[[#This Row],[Date]]-1,7),"DD")&amp;" "&amp;TEXT(Table22[[#This Row],[Date]]-MOD(Table22[[#This Row],[Date]]-1,7),"MMM")</f>
        <v>18 Jun</v>
      </c>
    </row>
    <row r="173" spans="1:6" x14ac:dyDescent="0.25">
      <c r="A173" s="8">
        <v>45098</v>
      </c>
      <c r="B173" t="str">
        <f>TEXT(Table22[[#This Row],[Date]],"ddd")</f>
        <v>Wed</v>
      </c>
      <c r="C173" t="str">
        <f>TEXT(Table22[[#This Row],[Date]],"MMM")&amp;" "&amp;YEAR(Table22[[#This Row],[Date]])</f>
        <v>Jun 2023</v>
      </c>
      <c r="D173">
        <f>YEAR(Table22[[#This Row],[Date]])</f>
        <v>2023</v>
      </c>
      <c r="E173" t="str">
        <f>"WN "&amp;WEEKNUM(Table22[[#This Row],[Date]])</f>
        <v>WN 25</v>
      </c>
      <c r="F173" t="str">
        <f>TEXT(Table22[[#This Row],[Date]]-MOD(Table22[[#This Row],[Date]]-1,7),"DD")&amp;" "&amp;TEXT(Table22[[#This Row],[Date]]-MOD(Table22[[#This Row],[Date]]-1,7),"MMM")</f>
        <v>18 Jun</v>
      </c>
    </row>
    <row r="174" spans="1:6" x14ac:dyDescent="0.25">
      <c r="A174" s="8">
        <v>45099</v>
      </c>
      <c r="B174" t="str">
        <f>TEXT(Table22[[#This Row],[Date]],"ddd")</f>
        <v>Thu</v>
      </c>
      <c r="C174" t="str">
        <f>TEXT(Table22[[#This Row],[Date]],"MMM")&amp;" "&amp;YEAR(Table22[[#This Row],[Date]])</f>
        <v>Jun 2023</v>
      </c>
      <c r="D174">
        <f>YEAR(Table22[[#This Row],[Date]])</f>
        <v>2023</v>
      </c>
      <c r="E174" t="str">
        <f>"WN "&amp;WEEKNUM(Table22[[#This Row],[Date]])</f>
        <v>WN 25</v>
      </c>
      <c r="F174" t="str">
        <f>TEXT(Table22[[#This Row],[Date]]-MOD(Table22[[#This Row],[Date]]-1,7),"DD")&amp;" "&amp;TEXT(Table22[[#This Row],[Date]]-MOD(Table22[[#This Row],[Date]]-1,7),"MMM")</f>
        <v>18 Jun</v>
      </c>
    </row>
    <row r="175" spans="1:6" x14ac:dyDescent="0.25">
      <c r="A175" s="8">
        <v>45100</v>
      </c>
      <c r="B175" t="str">
        <f>TEXT(Table22[[#This Row],[Date]],"ddd")</f>
        <v>Fri</v>
      </c>
      <c r="C175" t="str">
        <f>TEXT(Table22[[#This Row],[Date]],"MMM")&amp;" "&amp;YEAR(Table22[[#This Row],[Date]])</f>
        <v>Jun 2023</v>
      </c>
      <c r="D175">
        <f>YEAR(Table22[[#This Row],[Date]])</f>
        <v>2023</v>
      </c>
      <c r="E175" t="str">
        <f>"WN "&amp;WEEKNUM(Table22[[#This Row],[Date]])</f>
        <v>WN 25</v>
      </c>
      <c r="F175" t="str">
        <f>TEXT(Table22[[#This Row],[Date]]-MOD(Table22[[#This Row],[Date]]-1,7),"DD")&amp;" "&amp;TEXT(Table22[[#This Row],[Date]]-MOD(Table22[[#This Row],[Date]]-1,7),"MMM")</f>
        <v>18 Jun</v>
      </c>
    </row>
    <row r="176" spans="1:6" x14ac:dyDescent="0.25">
      <c r="A176" s="8">
        <v>45101</v>
      </c>
      <c r="B176" t="str">
        <f>TEXT(Table22[[#This Row],[Date]],"ddd")</f>
        <v>Sat</v>
      </c>
      <c r="C176" t="str">
        <f>TEXT(Table22[[#This Row],[Date]],"MMM")&amp;" "&amp;YEAR(Table22[[#This Row],[Date]])</f>
        <v>Jun 2023</v>
      </c>
      <c r="D176">
        <f>YEAR(Table22[[#This Row],[Date]])</f>
        <v>2023</v>
      </c>
      <c r="E176" t="str">
        <f>"WN "&amp;WEEKNUM(Table22[[#This Row],[Date]])</f>
        <v>WN 25</v>
      </c>
      <c r="F176" t="str">
        <f>TEXT(Table22[[#This Row],[Date]]-MOD(Table22[[#This Row],[Date]]-1,7),"DD")&amp;" "&amp;TEXT(Table22[[#This Row],[Date]]-MOD(Table22[[#This Row],[Date]]-1,7),"MMM")</f>
        <v>18 Jun</v>
      </c>
    </row>
    <row r="177" spans="1:6" x14ac:dyDescent="0.25">
      <c r="A177" s="8">
        <v>45102</v>
      </c>
      <c r="B177" t="str">
        <f>TEXT(Table22[[#This Row],[Date]],"ddd")</f>
        <v>Sun</v>
      </c>
      <c r="C177" t="str">
        <f>TEXT(Table22[[#This Row],[Date]],"MMM")&amp;" "&amp;YEAR(Table22[[#This Row],[Date]])</f>
        <v>Jun 2023</v>
      </c>
      <c r="D177">
        <f>YEAR(Table22[[#This Row],[Date]])</f>
        <v>2023</v>
      </c>
      <c r="E177" t="str">
        <f>"WN "&amp;WEEKNUM(Table22[[#This Row],[Date]])</f>
        <v>WN 26</v>
      </c>
      <c r="F177" t="str">
        <f>TEXT(Table22[[#This Row],[Date]]-MOD(Table22[[#This Row],[Date]]-1,7),"DD")&amp;" "&amp;TEXT(Table22[[#This Row],[Date]]-MOD(Table22[[#This Row],[Date]]-1,7),"MMM")</f>
        <v>25 Jun</v>
      </c>
    </row>
    <row r="178" spans="1:6" x14ac:dyDescent="0.25">
      <c r="A178" s="8">
        <v>45103</v>
      </c>
      <c r="B178" t="str">
        <f>TEXT(Table22[[#This Row],[Date]],"ddd")</f>
        <v>Mon</v>
      </c>
      <c r="C178" t="str">
        <f>TEXT(Table22[[#This Row],[Date]],"MMM")&amp;" "&amp;YEAR(Table22[[#This Row],[Date]])</f>
        <v>Jun 2023</v>
      </c>
      <c r="D178">
        <f>YEAR(Table22[[#This Row],[Date]])</f>
        <v>2023</v>
      </c>
      <c r="E178" t="str">
        <f>"WN "&amp;WEEKNUM(Table22[[#This Row],[Date]])</f>
        <v>WN 26</v>
      </c>
      <c r="F178" t="str">
        <f>TEXT(Table22[[#This Row],[Date]]-MOD(Table22[[#This Row],[Date]]-1,7),"DD")&amp;" "&amp;TEXT(Table22[[#This Row],[Date]]-MOD(Table22[[#This Row],[Date]]-1,7),"MMM")</f>
        <v>25 Jun</v>
      </c>
    </row>
    <row r="179" spans="1:6" x14ac:dyDescent="0.25">
      <c r="A179" s="8">
        <v>45104</v>
      </c>
      <c r="B179" t="str">
        <f>TEXT(Table22[[#This Row],[Date]],"ddd")</f>
        <v>Tue</v>
      </c>
      <c r="C179" t="str">
        <f>TEXT(Table22[[#This Row],[Date]],"MMM")&amp;" "&amp;YEAR(Table22[[#This Row],[Date]])</f>
        <v>Jun 2023</v>
      </c>
      <c r="D179">
        <f>YEAR(Table22[[#This Row],[Date]])</f>
        <v>2023</v>
      </c>
      <c r="E179" t="str">
        <f>"WN "&amp;WEEKNUM(Table22[[#This Row],[Date]])</f>
        <v>WN 26</v>
      </c>
      <c r="F179" t="str">
        <f>TEXT(Table22[[#This Row],[Date]]-MOD(Table22[[#This Row],[Date]]-1,7),"DD")&amp;" "&amp;TEXT(Table22[[#This Row],[Date]]-MOD(Table22[[#This Row],[Date]]-1,7),"MMM")</f>
        <v>25 Jun</v>
      </c>
    </row>
    <row r="180" spans="1:6" x14ac:dyDescent="0.25">
      <c r="A180" s="8">
        <v>45105</v>
      </c>
      <c r="B180" t="str">
        <f>TEXT(Table22[[#This Row],[Date]],"ddd")</f>
        <v>Wed</v>
      </c>
      <c r="C180" t="str">
        <f>TEXT(Table22[[#This Row],[Date]],"MMM")&amp;" "&amp;YEAR(Table22[[#This Row],[Date]])</f>
        <v>Jun 2023</v>
      </c>
      <c r="D180">
        <f>YEAR(Table22[[#This Row],[Date]])</f>
        <v>2023</v>
      </c>
      <c r="E180" t="str">
        <f>"WN "&amp;WEEKNUM(Table22[[#This Row],[Date]])</f>
        <v>WN 26</v>
      </c>
      <c r="F180" t="str">
        <f>TEXT(Table22[[#This Row],[Date]]-MOD(Table22[[#This Row],[Date]]-1,7),"DD")&amp;" "&amp;TEXT(Table22[[#This Row],[Date]]-MOD(Table22[[#This Row],[Date]]-1,7),"MMM")</f>
        <v>25 Jun</v>
      </c>
    </row>
    <row r="181" spans="1:6" x14ac:dyDescent="0.25">
      <c r="A181" s="8">
        <v>45106</v>
      </c>
      <c r="B181" t="str">
        <f>TEXT(Table22[[#This Row],[Date]],"ddd")</f>
        <v>Thu</v>
      </c>
      <c r="C181" t="str">
        <f>TEXT(Table22[[#This Row],[Date]],"MMM")&amp;" "&amp;YEAR(Table22[[#This Row],[Date]])</f>
        <v>Jun 2023</v>
      </c>
      <c r="D181">
        <f>YEAR(Table22[[#This Row],[Date]])</f>
        <v>2023</v>
      </c>
      <c r="E181" t="str">
        <f>"WN "&amp;WEEKNUM(Table22[[#This Row],[Date]])</f>
        <v>WN 26</v>
      </c>
      <c r="F181" t="str">
        <f>TEXT(Table22[[#This Row],[Date]]-MOD(Table22[[#This Row],[Date]]-1,7),"DD")&amp;" "&amp;TEXT(Table22[[#This Row],[Date]]-MOD(Table22[[#This Row],[Date]]-1,7),"MMM")</f>
        <v>25 Jun</v>
      </c>
    </row>
    <row r="182" spans="1:6" x14ac:dyDescent="0.25">
      <c r="A182" s="8">
        <v>45107</v>
      </c>
      <c r="B182" t="str">
        <f>TEXT(Table22[[#This Row],[Date]],"ddd")</f>
        <v>Fri</v>
      </c>
      <c r="C182" t="str">
        <f>TEXT(Table22[[#This Row],[Date]],"MMM")&amp;" "&amp;YEAR(Table22[[#This Row],[Date]])</f>
        <v>Jun 2023</v>
      </c>
      <c r="D182">
        <f>YEAR(Table22[[#This Row],[Date]])</f>
        <v>2023</v>
      </c>
      <c r="E182" t="str">
        <f>"WN "&amp;WEEKNUM(Table22[[#This Row],[Date]])</f>
        <v>WN 26</v>
      </c>
      <c r="F182" t="str">
        <f>TEXT(Table22[[#This Row],[Date]]-MOD(Table22[[#This Row],[Date]]-1,7),"DD")&amp;" "&amp;TEXT(Table22[[#This Row],[Date]]-MOD(Table22[[#This Row],[Date]]-1,7),"MMM")</f>
        <v>25 Jun</v>
      </c>
    </row>
    <row r="183" spans="1:6" x14ac:dyDescent="0.25">
      <c r="A183" s="8">
        <v>45108</v>
      </c>
      <c r="B183" t="str">
        <f>TEXT(Table22[[#This Row],[Date]],"ddd")</f>
        <v>Sat</v>
      </c>
      <c r="C183" t="str">
        <f>TEXT(Table22[[#This Row],[Date]],"MMM")&amp;" "&amp;YEAR(Table22[[#This Row],[Date]])</f>
        <v>Jul 2023</v>
      </c>
      <c r="D183">
        <f>YEAR(Table22[[#This Row],[Date]])</f>
        <v>2023</v>
      </c>
      <c r="E183" t="str">
        <f>"WN "&amp;WEEKNUM(Table22[[#This Row],[Date]])</f>
        <v>WN 26</v>
      </c>
      <c r="F183" t="str">
        <f>TEXT(Table22[[#This Row],[Date]]-MOD(Table22[[#This Row],[Date]]-1,7),"DD")&amp;" "&amp;TEXT(Table22[[#This Row],[Date]]-MOD(Table22[[#This Row],[Date]]-1,7),"MMM")</f>
        <v>25 Jun</v>
      </c>
    </row>
    <row r="184" spans="1:6" x14ac:dyDescent="0.25">
      <c r="A184" s="8">
        <v>45109</v>
      </c>
      <c r="B184" t="str">
        <f>TEXT(Table22[[#This Row],[Date]],"ddd")</f>
        <v>Sun</v>
      </c>
      <c r="C184" t="str">
        <f>TEXT(Table22[[#This Row],[Date]],"MMM")&amp;" "&amp;YEAR(Table22[[#This Row],[Date]])</f>
        <v>Jul 2023</v>
      </c>
      <c r="D184">
        <f>YEAR(Table22[[#This Row],[Date]])</f>
        <v>2023</v>
      </c>
      <c r="E184" t="str">
        <f>"WN "&amp;WEEKNUM(Table22[[#This Row],[Date]])</f>
        <v>WN 27</v>
      </c>
      <c r="F184" t="str">
        <f>TEXT(Table22[[#This Row],[Date]]-MOD(Table22[[#This Row],[Date]]-1,7),"DD")&amp;" "&amp;TEXT(Table22[[#This Row],[Date]]-MOD(Table22[[#This Row],[Date]]-1,7),"MMM")</f>
        <v>02 Jul</v>
      </c>
    </row>
    <row r="185" spans="1:6" x14ac:dyDescent="0.25">
      <c r="A185" s="8">
        <v>45110</v>
      </c>
      <c r="B185" t="str">
        <f>TEXT(Table22[[#This Row],[Date]],"ddd")</f>
        <v>Mon</v>
      </c>
      <c r="C185" t="str">
        <f>TEXT(Table22[[#This Row],[Date]],"MMM")&amp;" "&amp;YEAR(Table22[[#This Row],[Date]])</f>
        <v>Jul 2023</v>
      </c>
      <c r="D185">
        <f>YEAR(Table22[[#This Row],[Date]])</f>
        <v>2023</v>
      </c>
      <c r="E185" t="str">
        <f>"WN "&amp;WEEKNUM(Table22[[#This Row],[Date]])</f>
        <v>WN 27</v>
      </c>
      <c r="F185" t="str">
        <f>TEXT(Table22[[#This Row],[Date]]-MOD(Table22[[#This Row],[Date]]-1,7),"DD")&amp;" "&amp;TEXT(Table22[[#This Row],[Date]]-MOD(Table22[[#This Row],[Date]]-1,7),"MMM")</f>
        <v>02 Jul</v>
      </c>
    </row>
    <row r="186" spans="1:6" x14ac:dyDescent="0.25">
      <c r="A186" s="8">
        <v>45111</v>
      </c>
      <c r="B186" t="str">
        <f>TEXT(Table22[[#This Row],[Date]],"ddd")</f>
        <v>Tue</v>
      </c>
      <c r="C186" t="str">
        <f>TEXT(Table22[[#This Row],[Date]],"MMM")&amp;" "&amp;YEAR(Table22[[#This Row],[Date]])</f>
        <v>Jul 2023</v>
      </c>
      <c r="D186">
        <f>YEAR(Table22[[#This Row],[Date]])</f>
        <v>2023</v>
      </c>
      <c r="E186" t="str">
        <f>"WN "&amp;WEEKNUM(Table22[[#This Row],[Date]])</f>
        <v>WN 27</v>
      </c>
      <c r="F186" t="str">
        <f>TEXT(Table22[[#This Row],[Date]]-MOD(Table22[[#This Row],[Date]]-1,7),"DD")&amp;" "&amp;TEXT(Table22[[#This Row],[Date]]-MOD(Table22[[#This Row],[Date]]-1,7),"MMM")</f>
        <v>02 Jul</v>
      </c>
    </row>
    <row r="187" spans="1:6" x14ac:dyDescent="0.25">
      <c r="A187" s="8">
        <v>45112</v>
      </c>
      <c r="B187" t="str">
        <f>TEXT(Table22[[#This Row],[Date]],"ddd")</f>
        <v>Wed</v>
      </c>
      <c r="C187" t="str">
        <f>TEXT(Table22[[#This Row],[Date]],"MMM")&amp;" "&amp;YEAR(Table22[[#This Row],[Date]])</f>
        <v>Jul 2023</v>
      </c>
      <c r="D187">
        <f>YEAR(Table22[[#This Row],[Date]])</f>
        <v>2023</v>
      </c>
      <c r="E187" t="str">
        <f>"WN "&amp;WEEKNUM(Table22[[#This Row],[Date]])</f>
        <v>WN 27</v>
      </c>
      <c r="F187" t="str">
        <f>TEXT(Table22[[#This Row],[Date]]-MOD(Table22[[#This Row],[Date]]-1,7),"DD")&amp;" "&amp;TEXT(Table22[[#This Row],[Date]]-MOD(Table22[[#This Row],[Date]]-1,7),"MMM")</f>
        <v>02 Jul</v>
      </c>
    </row>
    <row r="188" spans="1:6" x14ac:dyDescent="0.25">
      <c r="A188" s="8">
        <v>45113</v>
      </c>
      <c r="B188" t="str">
        <f>TEXT(Table22[[#This Row],[Date]],"ddd")</f>
        <v>Thu</v>
      </c>
      <c r="C188" t="str">
        <f>TEXT(Table22[[#This Row],[Date]],"MMM")&amp;" "&amp;YEAR(Table22[[#This Row],[Date]])</f>
        <v>Jul 2023</v>
      </c>
      <c r="D188">
        <f>YEAR(Table22[[#This Row],[Date]])</f>
        <v>2023</v>
      </c>
      <c r="E188" t="str">
        <f>"WN "&amp;WEEKNUM(Table22[[#This Row],[Date]])</f>
        <v>WN 27</v>
      </c>
      <c r="F188" t="str">
        <f>TEXT(Table22[[#This Row],[Date]]-MOD(Table22[[#This Row],[Date]]-1,7),"DD")&amp;" "&amp;TEXT(Table22[[#This Row],[Date]]-MOD(Table22[[#This Row],[Date]]-1,7),"MMM")</f>
        <v>02 Jul</v>
      </c>
    </row>
    <row r="189" spans="1:6" x14ac:dyDescent="0.25">
      <c r="A189" s="8">
        <v>45114</v>
      </c>
      <c r="B189" t="str">
        <f>TEXT(Table22[[#This Row],[Date]],"ddd")</f>
        <v>Fri</v>
      </c>
      <c r="C189" t="str">
        <f>TEXT(Table22[[#This Row],[Date]],"MMM")&amp;" "&amp;YEAR(Table22[[#This Row],[Date]])</f>
        <v>Jul 2023</v>
      </c>
      <c r="D189">
        <f>YEAR(Table22[[#This Row],[Date]])</f>
        <v>2023</v>
      </c>
      <c r="E189" t="str">
        <f>"WN "&amp;WEEKNUM(Table22[[#This Row],[Date]])</f>
        <v>WN 27</v>
      </c>
      <c r="F189" t="str">
        <f>TEXT(Table22[[#This Row],[Date]]-MOD(Table22[[#This Row],[Date]]-1,7),"DD")&amp;" "&amp;TEXT(Table22[[#This Row],[Date]]-MOD(Table22[[#This Row],[Date]]-1,7),"MMM")</f>
        <v>02 Jul</v>
      </c>
    </row>
    <row r="190" spans="1:6" x14ac:dyDescent="0.25">
      <c r="A190" s="8">
        <v>45115</v>
      </c>
      <c r="B190" t="str">
        <f>TEXT(Table22[[#This Row],[Date]],"ddd")</f>
        <v>Sat</v>
      </c>
      <c r="C190" t="str">
        <f>TEXT(Table22[[#This Row],[Date]],"MMM")&amp;" "&amp;YEAR(Table22[[#This Row],[Date]])</f>
        <v>Jul 2023</v>
      </c>
      <c r="D190">
        <f>YEAR(Table22[[#This Row],[Date]])</f>
        <v>2023</v>
      </c>
      <c r="E190" t="str">
        <f>"WN "&amp;WEEKNUM(Table22[[#This Row],[Date]])</f>
        <v>WN 27</v>
      </c>
      <c r="F190" t="str">
        <f>TEXT(Table22[[#This Row],[Date]]-MOD(Table22[[#This Row],[Date]]-1,7),"DD")&amp;" "&amp;TEXT(Table22[[#This Row],[Date]]-MOD(Table22[[#This Row],[Date]]-1,7),"MMM")</f>
        <v>02 Jul</v>
      </c>
    </row>
    <row r="191" spans="1:6" x14ac:dyDescent="0.25">
      <c r="A191" s="8">
        <v>45116</v>
      </c>
      <c r="B191" t="str">
        <f>TEXT(Table22[[#This Row],[Date]],"ddd")</f>
        <v>Sun</v>
      </c>
      <c r="C191" t="str">
        <f>TEXT(Table22[[#This Row],[Date]],"MMM")&amp;" "&amp;YEAR(Table22[[#This Row],[Date]])</f>
        <v>Jul 2023</v>
      </c>
      <c r="D191">
        <f>YEAR(Table22[[#This Row],[Date]])</f>
        <v>2023</v>
      </c>
      <c r="E191" t="str">
        <f>"WN "&amp;WEEKNUM(Table22[[#This Row],[Date]])</f>
        <v>WN 28</v>
      </c>
      <c r="F191" t="str">
        <f>TEXT(Table22[[#This Row],[Date]]-MOD(Table22[[#This Row],[Date]]-1,7),"DD")&amp;" "&amp;TEXT(Table22[[#This Row],[Date]]-MOD(Table22[[#This Row],[Date]]-1,7),"MMM")</f>
        <v>09 Jul</v>
      </c>
    </row>
    <row r="192" spans="1:6" x14ac:dyDescent="0.25">
      <c r="A192" s="8">
        <v>45117</v>
      </c>
      <c r="B192" t="str">
        <f>TEXT(Table22[[#This Row],[Date]],"ddd")</f>
        <v>Mon</v>
      </c>
      <c r="C192" t="str">
        <f>TEXT(Table22[[#This Row],[Date]],"MMM")&amp;" "&amp;YEAR(Table22[[#This Row],[Date]])</f>
        <v>Jul 2023</v>
      </c>
      <c r="D192">
        <f>YEAR(Table22[[#This Row],[Date]])</f>
        <v>2023</v>
      </c>
      <c r="E192" t="str">
        <f>"WN "&amp;WEEKNUM(Table22[[#This Row],[Date]])</f>
        <v>WN 28</v>
      </c>
      <c r="F192" t="str">
        <f>TEXT(Table22[[#This Row],[Date]]-MOD(Table22[[#This Row],[Date]]-1,7),"DD")&amp;" "&amp;TEXT(Table22[[#This Row],[Date]]-MOD(Table22[[#This Row],[Date]]-1,7),"MMM")</f>
        <v>09 Jul</v>
      </c>
    </row>
    <row r="193" spans="1:6" x14ac:dyDescent="0.25">
      <c r="A193" s="8">
        <v>45118</v>
      </c>
      <c r="B193" t="str">
        <f>TEXT(Table22[[#This Row],[Date]],"ddd")</f>
        <v>Tue</v>
      </c>
      <c r="C193" t="str">
        <f>TEXT(Table22[[#This Row],[Date]],"MMM")&amp;" "&amp;YEAR(Table22[[#This Row],[Date]])</f>
        <v>Jul 2023</v>
      </c>
      <c r="D193">
        <f>YEAR(Table22[[#This Row],[Date]])</f>
        <v>2023</v>
      </c>
      <c r="E193" t="str">
        <f>"WN "&amp;WEEKNUM(Table22[[#This Row],[Date]])</f>
        <v>WN 28</v>
      </c>
      <c r="F193" t="str">
        <f>TEXT(Table22[[#This Row],[Date]]-MOD(Table22[[#This Row],[Date]]-1,7),"DD")&amp;" "&amp;TEXT(Table22[[#This Row],[Date]]-MOD(Table22[[#This Row],[Date]]-1,7),"MMM")</f>
        <v>09 Jul</v>
      </c>
    </row>
    <row r="194" spans="1:6" x14ac:dyDescent="0.25">
      <c r="A194" s="8">
        <v>45119</v>
      </c>
      <c r="B194" t="str">
        <f>TEXT(Table22[[#This Row],[Date]],"ddd")</f>
        <v>Wed</v>
      </c>
      <c r="C194" t="str">
        <f>TEXT(Table22[[#This Row],[Date]],"MMM")&amp;" "&amp;YEAR(Table22[[#This Row],[Date]])</f>
        <v>Jul 2023</v>
      </c>
      <c r="D194">
        <f>YEAR(Table22[[#This Row],[Date]])</f>
        <v>2023</v>
      </c>
      <c r="E194" t="str">
        <f>"WN "&amp;WEEKNUM(Table22[[#This Row],[Date]])</f>
        <v>WN 28</v>
      </c>
      <c r="F194" t="str">
        <f>TEXT(Table22[[#This Row],[Date]]-MOD(Table22[[#This Row],[Date]]-1,7),"DD")&amp;" "&amp;TEXT(Table22[[#This Row],[Date]]-MOD(Table22[[#This Row],[Date]]-1,7),"MMM")</f>
        <v>09 Jul</v>
      </c>
    </row>
    <row r="195" spans="1:6" x14ac:dyDescent="0.25">
      <c r="A195" s="8">
        <v>45120</v>
      </c>
      <c r="B195" t="str">
        <f>TEXT(Table22[[#This Row],[Date]],"ddd")</f>
        <v>Thu</v>
      </c>
      <c r="C195" t="str">
        <f>TEXT(Table22[[#This Row],[Date]],"MMM")&amp;" "&amp;YEAR(Table22[[#This Row],[Date]])</f>
        <v>Jul 2023</v>
      </c>
      <c r="D195">
        <f>YEAR(Table22[[#This Row],[Date]])</f>
        <v>2023</v>
      </c>
      <c r="E195" t="str">
        <f>"WN "&amp;WEEKNUM(Table22[[#This Row],[Date]])</f>
        <v>WN 28</v>
      </c>
      <c r="F195" t="str">
        <f>TEXT(Table22[[#This Row],[Date]]-MOD(Table22[[#This Row],[Date]]-1,7),"DD")&amp;" "&amp;TEXT(Table22[[#This Row],[Date]]-MOD(Table22[[#This Row],[Date]]-1,7),"MMM")</f>
        <v>09 Jul</v>
      </c>
    </row>
    <row r="196" spans="1:6" x14ac:dyDescent="0.25">
      <c r="A196" s="8">
        <v>45121</v>
      </c>
      <c r="B196" t="str">
        <f>TEXT(Table22[[#This Row],[Date]],"ddd")</f>
        <v>Fri</v>
      </c>
      <c r="C196" t="str">
        <f>TEXT(Table22[[#This Row],[Date]],"MMM")&amp;" "&amp;YEAR(Table22[[#This Row],[Date]])</f>
        <v>Jul 2023</v>
      </c>
      <c r="D196">
        <f>YEAR(Table22[[#This Row],[Date]])</f>
        <v>2023</v>
      </c>
      <c r="E196" t="str">
        <f>"WN "&amp;WEEKNUM(Table22[[#This Row],[Date]])</f>
        <v>WN 28</v>
      </c>
      <c r="F196" t="str">
        <f>TEXT(Table22[[#This Row],[Date]]-MOD(Table22[[#This Row],[Date]]-1,7),"DD")&amp;" "&amp;TEXT(Table22[[#This Row],[Date]]-MOD(Table22[[#This Row],[Date]]-1,7),"MMM")</f>
        <v>09 Jul</v>
      </c>
    </row>
    <row r="197" spans="1:6" x14ac:dyDescent="0.25">
      <c r="A197" s="8">
        <v>45122</v>
      </c>
      <c r="B197" t="str">
        <f>TEXT(Table22[[#This Row],[Date]],"ddd")</f>
        <v>Sat</v>
      </c>
      <c r="C197" t="str">
        <f>TEXT(Table22[[#This Row],[Date]],"MMM")&amp;" "&amp;YEAR(Table22[[#This Row],[Date]])</f>
        <v>Jul 2023</v>
      </c>
      <c r="D197">
        <f>YEAR(Table22[[#This Row],[Date]])</f>
        <v>2023</v>
      </c>
      <c r="E197" t="str">
        <f>"WN "&amp;WEEKNUM(Table22[[#This Row],[Date]])</f>
        <v>WN 28</v>
      </c>
      <c r="F197" t="str">
        <f>TEXT(Table22[[#This Row],[Date]]-MOD(Table22[[#This Row],[Date]]-1,7),"DD")&amp;" "&amp;TEXT(Table22[[#This Row],[Date]]-MOD(Table22[[#This Row],[Date]]-1,7),"MMM")</f>
        <v>09 Jul</v>
      </c>
    </row>
    <row r="198" spans="1:6" x14ac:dyDescent="0.25">
      <c r="A198" s="8">
        <v>45123</v>
      </c>
      <c r="B198" t="str">
        <f>TEXT(Table22[[#This Row],[Date]],"ddd")</f>
        <v>Sun</v>
      </c>
      <c r="C198" t="str">
        <f>TEXT(Table22[[#This Row],[Date]],"MMM")&amp;" "&amp;YEAR(Table22[[#This Row],[Date]])</f>
        <v>Jul 2023</v>
      </c>
      <c r="D198">
        <f>YEAR(Table22[[#This Row],[Date]])</f>
        <v>2023</v>
      </c>
      <c r="E198" t="str">
        <f>"WN "&amp;WEEKNUM(Table22[[#This Row],[Date]])</f>
        <v>WN 29</v>
      </c>
      <c r="F198" t="str">
        <f>TEXT(Table22[[#This Row],[Date]]-MOD(Table22[[#This Row],[Date]]-1,7),"DD")&amp;" "&amp;TEXT(Table22[[#This Row],[Date]]-MOD(Table22[[#This Row],[Date]]-1,7),"MMM")</f>
        <v>16 Jul</v>
      </c>
    </row>
    <row r="199" spans="1:6" x14ac:dyDescent="0.25">
      <c r="A199" s="8">
        <v>45124</v>
      </c>
      <c r="B199" t="str">
        <f>TEXT(Table22[[#This Row],[Date]],"ddd")</f>
        <v>Mon</v>
      </c>
      <c r="C199" t="str">
        <f>TEXT(Table22[[#This Row],[Date]],"MMM")&amp;" "&amp;YEAR(Table22[[#This Row],[Date]])</f>
        <v>Jul 2023</v>
      </c>
      <c r="D199">
        <f>YEAR(Table22[[#This Row],[Date]])</f>
        <v>2023</v>
      </c>
      <c r="E199" t="str">
        <f>"WN "&amp;WEEKNUM(Table22[[#This Row],[Date]])</f>
        <v>WN 29</v>
      </c>
      <c r="F199" t="str">
        <f>TEXT(Table22[[#This Row],[Date]]-MOD(Table22[[#This Row],[Date]]-1,7),"DD")&amp;" "&amp;TEXT(Table22[[#This Row],[Date]]-MOD(Table22[[#This Row],[Date]]-1,7),"MMM")</f>
        <v>16 Jul</v>
      </c>
    </row>
    <row r="200" spans="1:6" x14ac:dyDescent="0.25">
      <c r="A200" s="8">
        <v>45125</v>
      </c>
      <c r="B200" t="str">
        <f>TEXT(Table22[[#This Row],[Date]],"ddd")</f>
        <v>Tue</v>
      </c>
      <c r="C200" t="str">
        <f>TEXT(Table22[[#This Row],[Date]],"MMM")&amp;" "&amp;YEAR(Table22[[#This Row],[Date]])</f>
        <v>Jul 2023</v>
      </c>
      <c r="D200">
        <f>YEAR(Table22[[#This Row],[Date]])</f>
        <v>2023</v>
      </c>
      <c r="E200" t="str">
        <f>"WN "&amp;WEEKNUM(Table22[[#This Row],[Date]])</f>
        <v>WN 29</v>
      </c>
      <c r="F200" t="str">
        <f>TEXT(Table22[[#This Row],[Date]]-MOD(Table22[[#This Row],[Date]]-1,7),"DD")&amp;" "&amp;TEXT(Table22[[#This Row],[Date]]-MOD(Table22[[#This Row],[Date]]-1,7),"MMM")</f>
        <v>16 Jul</v>
      </c>
    </row>
    <row r="201" spans="1:6" x14ac:dyDescent="0.25">
      <c r="A201" s="8">
        <v>45126</v>
      </c>
      <c r="B201" t="str">
        <f>TEXT(Table22[[#This Row],[Date]],"ddd")</f>
        <v>Wed</v>
      </c>
      <c r="C201" t="str">
        <f>TEXT(Table22[[#This Row],[Date]],"MMM")&amp;" "&amp;YEAR(Table22[[#This Row],[Date]])</f>
        <v>Jul 2023</v>
      </c>
      <c r="D201">
        <f>YEAR(Table22[[#This Row],[Date]])</f>
        <v>2023</v>
      </c>
      <c r="E201" t="str">
        <f>"WN "&amp;WEEKNUM(Table22[[#This Row],[Date]])</f>
        <v>WN 29</v>
      </c>
      <c r="F201" t="str">
        <f>TEXT(Table22[[#This Row],[Date]]-MOD(Table22[[#This Row],[Date]]-1,7),"DD")&amp;" "&amp;TEXT(Table22[[#This Row],[Date]]-MOD(Table22[[#This Row],[Date]]-1,7),"MMM")</f>
        <v>16 Jul</v>
      </c>
    </row>
    <row r="202" spans="1:6" x14ac:dyDescent="0.25">
      <c r="A202" s="8">
        <v>45127</v>
      </c>
      <c r="B202" t="str">
        <f>TEXT(Table22[[#This Row],[Date]],"ddd")</f>
        <v>Thu</v>
      </c>
      <c r="C202" t="str">
        <f>TEXT(Table22[[#This Row],[Date]],"MMM")&amp;" "&amp;YEAR(Table22[[#This Row],[Date]])</f>
        <v>Jul 2023</v>
      </c>
      <c r="D202">
        <f>YEAR(Table22[[#This Row],[Date]])</f>
        <v>2023</v>
      </c>
      <c r="E202" t="str">
        <f>"WN "&amp;WEEKNUM(Table22[[#This Row],[Date]])</f>
        <v>WN 29</v>
      </c>
      <c r="F202" t="str">
        <f>TEXT(Table22[[#This Row],[Date]]-MOD(Table22[[#This Row],[Date]]-1,7),"DD")&amp;" "&amp;TEXT(Table22[[#This Row],[Date]]-MOD(Table22[[#This Row],[Date]]-1,7),"MMM")</f>
        <v>16 Jul</v>
      </c>
    </row>
    <row r="203" spans="1:6" x14ac:dyDescent="0.25">
      <c r="A203" s="8">
        <v>45128</v>
      </c>
      <c r="B203" t="str">
        <f>TEXT(Table22[[#This Row],[Date]],"ddd")</f>
        <v>Fri</v>
      </c>
      <c r="C203" t="str">
        <f>TEXT(Table22[[#This Row],[Date]],"MMM")&amp;" "&amp;YEAR(Table22[[#This Row],[Date]])</f>
        <v>Jul 2023</v>
      </c>
      <c r="D203">
        <f>YEAR(Table22[[#This Row],[Date]])</f>
        <v>2023</v>
      </c>
      <c r="E203" t="str">
        <f>"WN "&amp;WEEKNUM(Table22[[#This Row],[Date]])</f>
        <v>WN 29</v>
      </c>
      <c r="F203" t="str">
        <f>TEXT(Table22[[#This Row],[Date]]-MOD(Table22[[#This Row],[Date]]-1,7),"DD")&amp;" "&amp;TEXT(Table22[[#This Row],[Date]]-MOD(Table22[[#This Row],[Date]]-1,7),"MMM")</f>
        <v>16 Jul</v>
      </c>
    </row>
    <row r="204" spans="1:6" x14ac:dyDescent="0.25">
      <c r="A204" s="8">
        <v>45129</v>
      </c>
      <c r="B204" t="str">
        <f>TEXT(Table22[[#This Row],[Date]],"ddd")</f>
        <v>Sat</v>
      </c>
      <c r="C204" t="str">
        <f>TEXT(Table22[[#This Row],[Date]],"MMM")&amp;" "&amp;YEAR(Table22[[#This Row],[Date]])</f>
        <v>Jul 2023</v>
      </c>
      <c r="D204">
        <f>YEAR(Table22[[#This Row],[Date]])</f>
        <v>2023</v>
      </c>
      <c r="E204" t="str">
        <f>"WN "&amp;WEEKNUM(Table22[[#This Row],[Date]])</f>
        <v>WN 29</v>
      </c>
      <c r="F204" t="str">
        <f>TEXT(Table22[[#This Row],[Date]]-MOD(Table22[[#This Row],[Date]]-1,7),"DD")&amp;" "&amp;TEXT(Table22[[#This Row],[Date]]-MOD(Table22[[#This Row],[Date]]-1,7),"MMM")</f>
        <v>16 Jul</v>
      </c>
    </row>
    <row r="205" spans="1:6" x14ac:dyDescent="0.25">
      <c r="A205" s="8">
        <v>45130</v>
      </c>
      <c r="B205" t="str">
        <f>TEXT(Table22[[#This Row],[Date]],"ddd")</f>
        <v>Sun</v>
      </c>
      <c r="C205" t="str">
        <f>TEXT(Table22[[#This Row],[Date]],"MMM")&amp;" "&amp;YEAR(Table22[[#This Row],[Date]])</f>
        <v>Jul 2023</v>
      </c>
      <c r="D205">
        <f>YEAR(Table22[[#This Row],[Date]])</f>
        <v>2023</v>
      </c>
      <c r="E205" t="str">
        <f>"WN "&amp;WEEKNUM(Table22[[#This Row],[Date]])</f>
        <v>WN 30</v>
      </c>
      <c r="F205" t="str">
        <f>TEXT(Table22[[#This Row],[Date]]-MOD(Table22[[#This Row],[Date]]-1,7),"DD")&amp;" "&amp;TEXT(Table22[[#This Row],[Date]]-MOD(Table22[[#This Row],[Date]]-1,7),"MMM")</f>
        <v>23 Jul</v>
      </c>
    </row>
    <row r="206" spans="1:6" x14ac:dyDescent="0.25">
      <c r="A206" s="8">
        <v>45131</v>
      </c>
      <c r="B206" t="str">
        <f>TEXT(Table22[[#This Row],[Date]],"ddd")</f>
        <v>Mon</v>
      </c>
      <c r="C206" t="str">
        <f>TEXT(Table22[[#This Row],[Date]],"MMM")&amp;" "&amp;YEAR(Table22[[#This Row],[Date]])</f>
        <v>Jul 2023</v>
      </c>
      <c r="D206">
        <f>YEAR(Table22[[#This Row],[Date]])</f>
        <v>2023</v>
      </c>
      <c r="E206" t="str">
        <f>"WN "&amp;WEEKNUM(Table22[[#This Row],[Date]])</f>
        <v>WN 30</v>
      </c>
      <c r="F206" t="str">
        <f>TEXT(Table22[[#This Row],[Date]]-MOD(Table22[[#This Row],[Date]]-1,7),"DD")&amp;" "&amp;TEXT(Table22[[#This Row],[Date]]-MOD(Table22[[#This Row],[Date]]-1,7),"MMM")</f>
        <v>23 Jul</v>
      </c>
    </row>
    <row r="207" spans="1:6" x14ac:dyDescent="0.25">
      <c r="A207" s="8">
        <v>45132</v>
      </c>
      <c r="B207" t="str">
        <f>TEXT(Table22[[#This Row],[Date]],"ddd")</f>
        <v>Tue</v>
      </c>
      <c r="C207" t="str">
        <f>TEXT(Table22[[#This Row],[Date]],"MMM")&amp;" "&amp;YEAR(Table22[[#This Row],[Date]])</f>
        <v>Jul 2023</v>
      </c>
      <c r="D207">
        <f>YEAR(Table22[[#This Row],[Date]])</f>
        <v>2023</v>
      </c>
      <c r="E207" t="str">
        <f>"WN "&amp;WEEKNUM(Table22[[#This Row],[Date]])</f>
        <v>WN 30</v>
      </c>
      <c r="F207" t="str">
        <f>TEXT(Table22[[#This Row],[Date]]-MOD(Table22[[#This Row],[Date]]-1,7),"DD")&amp;" "&amp;TEXT(Table22[[#This Row],[Date]]-MOD(Table22[[#This Row],[Date]]-1,7),"MMM")</f>
        <v>23 Jul</v>
      </c>
    </row>
    <row r="208" spans="1:6" x14ac:dyDescent="0.25">
      <c r="A208" s="8">
        <v>45133</v>
      </c>
      <c r="B208" t="str">
        <f>TEXT(Table22[[#This Row],[Date]],"ddd")</f>
        <v>Wed</v>
      </c>
      <c r="C208" t="str">
        <f>TEXT(Table22[[#This Row],[Date]],"MMM")&amp;" "&amp;YEAR(Table22[[#This Row],[Date]])</f>
        <v>Jul 2023</v>
      </c>
      <c r="D208">
        <f>YEAR(Table22[[#This Row],[Date]])</f>
        <v>2023</v>
      </c>
      <c r="E208" t="str">
        <f>"WN "&amp;WEEKNUM(Table22[[#This Row],[Date]])</f>
        <v>WN 30</v>
      </c>
      <c r="F208" t="str">
        <f>TEXT(Table22[[#This Row],[Date]]-MOD(Table22[[#This Row],[Date]]-1,7),"DD")&amp;" "&amp;TEXT(Table22[[#This Row],[Date]]-MOD(Table22[[#This Row],[Date]]-1,7),"MMM")</f>
        <v>23 Jul</v>
      </c>
    </row>
    <row r="209" spans="1:6" x14ac:dyDescent="0.25">
      <c r="A209" s="8">
        <v>45134</v>
      </c>
      <c r="B209" t="str">
        <f>TEXT(Table22[[#This Row],[Date]],"ddd")</f>
        <v>Thu</v>
      </c>
      <c r="C209" t="str">
        <f>TEXT(Table22[[#This Row],[Date]],"MMM")&amp;" "&amp;YEAR(Table22[[#This Row],[Date]])</f>
        <v>Jul 2023</v>
      </c>
      <c r="D209">
        <f>YEAR(Table22[[#This Row],[Date]])</f>
        <v>2023</v>
      </c>
      <c r="E209" t="str">
        <f>"WN "&amp;WEEKNUM(Table22[[#This Row],[Date]])</f>
        <v>WN 30</v>
      </c>
      <c r="F209" t="str">
        <f>TEXT(Table22[[#This Row],[Date]]-MOD(Table22[[#This Row],[Date]]-1,7),"DD")&amp;" "&amp;TEXT(Table22[[#This Row],[Date]]-MOD(Table22[[#This Row],[Date]]-1,7),"MMM")</f>
        <v>23 Jul</v>
      </c>
    </row>
    <row r="210" spans="1:6" x14ac:dyDescent="0.25">
      <c r="A210" s="8">
        <v>45135</v>
      </c>
      <c r="B210" t="str">
        <f>TEXT(Table22[[#This Row],[Date]],"ddd")</f>
        <v>Fri</v>
      </c>
      <c r="C210" t="str">
        <f>TEXT(Table22[[#This Row],[Date]],"MMM")&amp;" "&amp;YEAR(Table22[[#This Row],[Date]])</f>
        <v>Jul 2023</v>
      </c>
      <c r="D210">
        <f>YEAR(Table22[[#This Row],[Date]])</f>
        <v>2023</v>
      </c>
      <c r="E210" t="str">
        <f>"WN "&amp;WEEKNUM(Table22[[#This Row],[Date]])</f>
        <v>WN 30</v>
      </c>
      <c r="F210" t="str">
        <f>TEXT(Table22[[#This Row],[Date]]-MOD(Table22[[#This Row],[Date]]-1,7),"DD")&amp;" "&amp;TEXT(Table22[[#This Row],[Date]]-MOD(Table22[[#This Row],[Date]]-1,7),"MMM")</f>
        <v>23 Jul</v>
      </c>
    </row>
    <row r="211" spans="1:6" x14ac:dyDescent="0.25">
      <c r="A211" s="8">
        <v>45136</v>
      </c>
      <c r="B211" t="str">
        <f>TEXT(Table22[[#This Row],[Date]],"ddd")</f>
        <v>Sat</v>
      </c>
      <c r="C211" t="str">
        <f>TEXT(Table22[[#This Row],[Date]],"MMM")&amp;" "&amp;YEAR(Table22[[#This Row],[Date]])</f>
        <v>Jul 2023</v>
      </c>
      <c r="D211">
        <f>YEAR(Table22[[#This Row],[Date]])</f>
        <v>2023</v>
      </c>
      <c r="E211" t="str">
        <f>"WN "&amp;WEEKNUM(Table22[[#This Row],[Date]])</f>
        <v>WN 30</v>
      </c>
      <c r="F211" t="str">
        <f>TEXT(Table22[[#This Row],[Date]]-MOD(Table22[[#This Row],[Date]]-1,7),"DD")&amp;" "&amp;TEXT(Table22[[#This Row],[Date]]-MOD(Table22[[#This Row],[Date]]-1,7),"MMM")</f>
        <v>23 Jul</v>
      </c>
    </row>
    <row r="212" spans="1:6" x14ac:dyDescent="0.25">
      <c r="A212" s="8">
        <v>45137</v>
      </c>
      <c r="B212" t="str">
        <f>TEXT(Table22[[#This Row],[Date]],"ddd")</f>
        <v>Sun</v>
      </c>
      <c r="C212" t="str">
        <f>TEXT(Table22[[#This Row],[Date]],"MMM")&amp;" "&amp;YEAR(Table22[[#This Row],[Date]])</f>
        <v>Jul 2023</v>
      </c>
      <c r="D212">
        <f>YEAR(Table22[[#This Row],[Date]])</f>
        <v>2023</v>
      </c>
      <c r="E212" t="str">
        <f>"WN "&amp;WEEKNUM(Table22[[#This Row],[Date]])</f>
        <v>WN 31</v>
      </c>
      <c r="F212" t="str">
        <f>TEXT(Table22[[#This Row],[Date]]-MOD(Table22[[#This Row],[Date]]-1,7),"DD")&amp;" "&amp;TEXT(Table22[[#This Row],[Date]]-MOD(Table22[[#This Row],[Date]]-1,7),"MMM")</f>
        <v>30 Jul</v>
      </c>
    </row>
    <row r="213" spans="1:6" x14ac:dyDescent="0.25">
      <c r="A213" s="8">
        <v>45138</v>
      </c>
      <c r="B213" t="str">
        <f>TEXT(Table22[[#This Row],[Date]],"ddd")</f>
        <v>Mon</v>
      </c>
      <c r="C213" t="str">
        <f>TEXT(Table22[[#This Row],[Date]],"MMM")&amp;" "&amp;YEAR(Table22[[#This Row],[Date]])</f>
        <v>Jul 2023</v>
      </c>
      <c r="D213">
        <f>YEAR(Table22[[#This Row],[Date]])</f>
        <v>2023</v>
      </c>
      <c r="E213" t="str">
        <f>"WN "&amp;WEEKNUM(Table22[[#This Row],[Date]])</f>
        <v>WN 31</v>
      </c>
      <c r="F213" t="str">
        <f>TEXT(Table22[[#This Row],[Date]]-MOD(Table22[[#This Row],[Date]]-1,7),"DD")&amp;" "&amp;TEXT(Table22[[#This Row],[Date]]-MOD(Table22[[#This Row],[Date]]-1,7),"MMM")</f>
        <v>30 Jul</v>
      </c>
    </row>
    <row r="214" spans="1:6" x14ac:dyDescent="0.25">
      <c r="A214" s="8">
        <v>45139</v>
      </c>
      <c r="B214" t="str">
        <f>TEXT(Table22[[#This Row],[Date]],"ddd")</f>
        <v>Tue</v>
      </c>
      <c r="C214" t="str">
        <f>TEXT(Table22[[#This Row],[Date]],"MMM")&amp;" "&amp;YEAR(Table22[[#This Row],[Date]])</f>
        <v>Aug 2023</v>
      </c>
      <c r="D214">
        <f>YEAR(Table22[[#This Row],[Date]])</f>
        <v>2023</v>
      </c>
      <c r="E214" t="str">
        <f>"WN "&amp;WEEKNUM(Table22[[#This Row],[Date]])</f>
        <v>WN 31</v>
      </c>
      <c r="F214" t="str">
        <f>TEXT(Table22[[#This Row],[Date]]-MOD(Table22[[#This Row],[Date]]-1,7),"DD")&amp;" "&amp;TEXT(Table22[[#This Row],[Date]]-MOD(Table22[[#This Row],[Date]]-1,7),"MMM")</f>
        <v>30 Jul</v>
      </c>
    </row>
    <row r="215" spans="1:6" x14ac:dyDescent="0.25">
      <c r="A215" s="8">
        <v>45140</v>
      </c>
      <c r="B215" t="str">
        <f>TEXT(Table22[[#This Row],[Date]],"ddd")</f>
        <v>Wed</v>
      </c>
      <c r="C215" t="str">
        <f>TEXT(Table22[[#This Row],[Date]],"MMM")&amp;" "&amp;YEAR(Table22[[#This Row],[Date]])</f>
        <v>Aug 2023</v>
      </c>
      <c r="D215">
        <f>YEAR(Table22[[#This Row],[Date]])</f>
        <v>2023</v>
      </c>
      <c r="E215" t="str">
        <f>"WN "&amp;WEEKNUM(Table22[[#This Row],[Date]])</f>
        <v>WN 31</v>
      </c>
      <c r="F215" t="str">
        <f>TEXT(Table22[[#This Row],[Date]]-MOD(Table22[[#This Row],[Date]]-1,7),"DD")&amp;" "&amp;TEXT(Table22[[#This Row],[Date]]-MOD(Table22[[#This Row],[Date]]-1,7),"MMM")</f>
        <v>30 Jul</v>
      </c>
    </row>
    <row r="216" spans="1:6" x14ac:dyDescent="0.25">
      <c r="A216" s="8">
        <v>45141</v>
      </c>
      <c r="B216" t="str">
        <f>TEXT(Table22[[#This Row],[Date]],"ddd")</f>
        <v>Thu</v>
      </c>
      <c r="C216" t="str">
        <f>TEXT(Table22[[#This Row],[Date]],"MMM")&amp;" "&amp;YEAR(Table22[[#This Row],[Date]])</f>
        <v>Aug 2023</v>
      </c>
      <c r="D216">
        <f>YEAR(Table22[[#This Row],[Date]])</f>
        <v>2023</v>
      </c>
      <c r="E216" t="str">
        <f>"WN "&amp;WEEKNUM(Table22[[#This Row],[Date]])</f>
        <v>WN 31</v>
      </c>
      <c r="F216" t="str">
        <f>TEXT(Table22[[#This Row],[Date]]-MOD(Table22[[#This Row],[Date]]-1,7),"DD")&amp;" "&amp;TEXT(Table22[[#This Row],[Date]]-MOD(Table22[[#This Row],[Date]]-1,7),"MMM")</f>
        <v>30 Jul</v>
      </c>
    </row>
    <row r="217" spans="1:6" x14ac:dyDescent="0.25">
      <c r="A217" s="8">
        <v>45142</v>
      </c>
      <c r="B217" t="str">
        <f>TEXT(Table22[[#This Row],[Date]],"ddd")</f>
        <v>Fri</v>
      </c>
      <c r="C217" t="str">
        <f>TEXT(Table22[[#This Row],[Date]],"MMM")&amp;" "&amp;YEAR(Table22[[#This Row],[Date]])</f>
        <v>Aug 2023</v>
      </c>
      <c r="D217">
        <f>YEAR(Table22[[#This Row],[Date]])</f>
        <v>2023</v>
      </c>
      <c r="E217" t="str">
        <f>"WN "&amp;WEEKNUM(Table22[[#This Row],[Date]])</f>
        <v>WN 31</v>
      </c>
      <c r="F217" t="str">
        <f>TEXT(Table22[[#This Row],[Date]]-MOD(Table22[[#This Row],[Date]]-1,7),"DD")&amp;" "&amp;TEXT(Table22[[#This Row],[Date]]-MOD(Table22[[#This Row],[Date]]-1,7),"MMM")</f>
        <v>30 Jul</v>
      </c>
    </row>
    <row r="218" spans="1:6" x14ac:dyDescent="0.25">
      <c r="A218" s="8">
        <v>45143</v>
      </c>
      <c r="B218" t="str">
        <f>TEXT(Table22[[#This Row],[Date]],"ddd")</f>
        <v>Sat</v>
      </c>
      <c r="C218" t="str">
        <f>TEXT(Table22[[#This Row],[Date]],"MMM")&amp;" "&amp;YEAR(Table22[[#This Row],[Date]])</f>
        <v>Aug 2023</v>
      </c>
      <c r="D218">
        <f>YEAR(Table22[[#This Row],[Date]])</f>
        <v>2023</v>
      </c>
      <c r="E218" t="str">
        <f>"WN "&amp;WEEKNUM(Table22[[#This Row],[Date]])</f>
        <v>WN 31</v>
      </c>
      <c r="F218" t="str">
        <f>TEXT(Table22[[#This Row],[Date]]-MOD(Table22[[#This Row],[Date]]-1,7),"DD")&amp;" "&amp;TEXT(Table22[[#This Row],[Date]]-MOD(Table22[[#This Row],[Date]]-1,7),"MMM")</f>
        <v>30 Jul</v>
      </c>
    </row>
    <row r="219" spans="1:6" x14ac:dyDescent="0.25">
      <c r="A219" s="8">
        <v>45144</v>
      </c>
      <c r="B219" t="str">
        <f>TEXT(Table22[[#This Row],[Date]],"ddd")</f>
        <v>Sun</v>
      </c>
      <c r="C219" t="str">
        <f>TEXT(Table22[[#This Row],[Date]],"MMM")&amp;" "&amp;YEAR(Table22[[#This Row],[Date]])</f>
        <v>Aug 2023</v>
      </c>
      <c r="D219">
        <f>YEAR(Table22[[#This Row],[Date]])</f>
        <v>2023</v>
      </c>
      <c r="E219" t="str">
        <f>"WN "&amp;WEEKNUM(Table22[[#This Row],[Date]])</f>
        <v>WN 32</v>
      </c>
      <c r="F219" t="str">
        <f>TEXT(Table22[[#This Row],[Date]]-MOD(Table22[[#This Row],[Date]]-1,7),"DD")&amp;" "&amp;TEXT(Table22[[#This Row],[Date]]-MOD(Table22[[#This Row],[Date]]-1,7),"MMM")</f>
        <v>06 Aug</v>
      </c>
    </row>
    <row r="220" spans="1:6" x14ac:dyDescent="0.25">
      <c r="A220" s="8">
        <v>45145</v>
      </c>
      <c r="B220" t="str">
        <f>TEXT(Table22[[#This Row],[Date]],"ddd")</f>
        <v>Mon</v>
      </c>
      <c r="C220" t="str">
        <f>TEXT(Table22[[#This Row],[Date]],"MMM")&amp;" "&amp;YEAR(Table22[[#This Row],[Date]])</f>
        <v>Aug 2023</v>
      </c>
      <c r="D220">
        <f>YEAR(Table22[[#This Row],[Date]])</f>
        <v>2023</v>
      </c>
      <c r="E220" t="str">
        <f>"WN "&amp;WEEKNUM(Table22[[#This Row],[Date]])</f>
        <v>WN 32</v>
      </c>
      <c r="F220" t="str">
        <f>TEXT(Table22[[#This Row],[Date]]-MOD(Table22[[#This Row],[Date]]-1,7),"DD")&amp;" "&amp;TEXT(Table22[[#This Row],[Date]]-MOD(Table22[[#This Row],[Date]]-1,7),"MMM")</f>
        <v>06 Aug</v>
      </c>
    </row>
    <row r="221" spans="1:6" x14ac:dyDescent="0.25">
      <c r="A221" s="8">
        <v>45146</v>
      </c>
      <c r="B221" t="str">
        <f>TEXT(Table22[[#This Row],[Date]],"ddd")</f>
        <v>Tue</v>
      </c>
      <c r="C221" t="str">
        <f>TEXT(Table22[[#This Row],[Date]],"MMM")&amp;" "&amp;YEAR(Table22[[#This Row],[Date]])</f>
        <v>Aug 2023</v>
      </c>
      <c r="D221">
        <f>YEAR(Table22[[#This Row],[Date]])</f>
        <v>2023</v>
      </c>
      <c r="E221" t="str">
        <f>"WN "&amp;WEEKNUM(Table22[[#This Row],[Date]])</f>
        <v>WN 32</v>
      </c>
      <c r="F221" t="str">
        <f>TEXT(Table22[[#This Row],[Date]]-MOD(Table22[[#This Row],[Date]]-1,7),"DD")&amp;" "&amp;TEXT(Table22[[#This Row],[Date]]-MOD(Table22[[#This Row],[Date]]-1,7),"MMM")</f>
        <v>06 Aug</v>
      </c>
    </row>
    <row r="222" spans="1:6" x14ac:dyDescent="0.25">
      <c r="A222" s="8">
        <v>45147</v>
      </c>
      <c r="B222" t="str">
        <f>TEXT(Table22[[#This Row],[Date]],"ddd")</f>
        <v>Wed</v>
      </c>
      <c r="C222" t="str">
        <f>TEXT(Table22[[#This Row],[Date]],"MMM")&amp;" "&amp;YEAR(Table22[[#This Row],[Date]])</f>
        <v>Aug 2023</v>
      </c>
      <c r="D222">
        <f>YEAR(Table22[[#This Row],[Date]])</f>
        <v>2023</v>
      </c>
      <c r="E222" t="str">
        <f>"WN "&amp;WEEKNUM(Table22[[#This Row],[Date]])</f>
        <v>WN 32</v>
      </c>
      <c r="F222" t="str">
        <f>TEXT(Table22[[#This Row],[Date]]-MOD(Table22[[#This Row],[Date]]-1,7),"DD")&amp;" "&amp;TEXT(Table22[[#This Row],[Date]]-MOD(Table22[[#This Row],[Date]]-1,7),"MMM")</f>
        <v>06 Aug</v>
      </c>
    </row>
    <row r="223" spans="1:6" x14ac:dyDescent="0.25">
      <c r="A223" s="8">
        <v>45148</v>
      </c>
      <c r="B223" t="str">
        <f>TEXT(Table22[[#This Row],[Date]],"ddd")</f>
        <v>Thu</v>
      </c>
      <c r="C223" t="str">
        <f>TEXT(Table22[[#This Row],[Date]],"MMM")&amp;" "&amp;YEAR(Table22[[#This Row],[Date]])</f>
        <v>Aug 2023</v>
      </c>
      <c r="D223">
        <f>YEAR(Table22[[#This Row],[Date]])</f>
        <v>2023</v>
      </c>
      <c r="E223" t="str">
        <f>"WN "&amp;WEEKNUM(Table22[[#This Row],[Date]])</f>
        <v>WN 32</v>
      </c>
      <c r="F223" t="str">
        <f>TEXT(Table22[[#This Row],[Date]]-MOD(Table22[[#This Row],[Date]]-1,7),"DD")&amp;" "&amp;TEXT(Table22[[#This Row],[Date]]-MOD(Table22[[#This Row],[Date]]-1,7),"MMM")</f>
        <v>06 Aug</v>
      </c>
    </row>
    <row r="224" spans="1:6" x14ac:dyDescent="0.25">
      <c r="A224" s="8">
        <v>45149</v>
      </c>
      <c r="B224" t="str">
        <f>TEXT(Table22[[#This Row],[Date]],"ddd")</f>
        <v>Fri</v>
      </c>
      <c r="C224" t="str">
        <f>TEXT(Table22[[#This Row],[Date]],"MMM")&amp;" "&amp;YEAR(Table22[[#This Row],[Date]])</f>
        <v>Aug 2023</v>
      </c>
      <c r="D224">
        <f>YEAR(Table22[[#This Row],[Date]])</f>
        <v>2023</v>
      </c>
      <c r="E224" t="str">
        <f>"WN "&amp;WEEKNUM(Table22[[#This Row],[Date]])</f>
        <v>WN 32</v>
      </c>
      <c r="F224" t="str">
        <f>TEXT(Table22[[#This Row],[Date]]-MOD(Table22[[#This Row],[Date]]-1,7),"DD")&amp;" "&amp;TEXT(Table22[[#This Row],[Date]]-MOD(Table22[[#This Row],[Date]]-1,7),"MMM")</f>
        <v>06 Aug</v>
      </c>
    </row>
    <row r="225" spans="1:6" x14ac:dyDescent="0.25">
      <c r="A225" s="8">
        <v>45150</v>
      </c>
      <c r="B225" t="str">
        <f>TEXT(Table22[[#This Row],[Date]],"ddd")</f>
        <v>Sat</v>
      </c>
      <c r="C225" t="str">
        <f>TEXT(Table22[[#This Row],[Date]],"MMM")&amp;" "&amp;YEAR(Table22[[#This Row],[Date]])</f>
        <v>Aug 2023</v>
      </c>
      <c r="D225">
        <f>YEAR(Table22[[#This Row],[Date]])</f>
        <v>2023</v>
      </c>
      <c r="E225" t="str">
        <f>"WN "&amp;WEEKNUM(Table22[[#This Row],[Date]])</f>
        <v>WN 32</v>
      </c>
      <c r="F225" t="str">
        <f>TEXT(Table22[[#This Row],[Date]]-MOD(Table22[[#This Row],[Date]]-1,7),"DD")&amp;" "&amp;TEXT(Table22[[#This Row],[Date]]-MOD(Table22[[#This Row],[Date]]-1,7),"MMM")</f>
        <v>06 Aug</v>
      </c>
    </row>
    <row r="226" spans="1:6" x14ac:dyDescent="0.25">
      <c r="A226" s="8">
        <v>45151</v>
      </c>
      <c r="B226" t="str">
        <f>TEXT(Table22[[#This Row],[Date]],"ddd")</f>
        <v>Sun</v>
      </c>
      <c r="C226" t="str">
        <f>TEXT(Table22[[#This Row],[Date]],"MMM")&amp;" "&amp;YEAR(Table22[[#This Row],[Date]])</f>
        <v>Aug 2023</v>
      </c>
      <c r="D226">
        <f>YEAR(Table22[[#This Row],[Date]])</f>
        <v>2023</v>
      </c>
      <c r="E226" t="str">
        <f>"WN "&amp;WEEKNUM(Table22[[#This Row],[Date]])</f>
        <v>WN 33</v>
      </c>
      <c r="F226" t="str">
        <f>TEXT(Table22[[#This Row],[Date]]-MOD(Table22[[#This Row],[Date]]-1,7),"DD")&amp;" "&amp;TEXT(Table22[[#This Row],[Date]]-MOD(Table22[[#This Row],[Date]]-1,7),"MMM")</f>
        <v>13 Aug</v>
      </c>
    </row>
    <row r="227" spans="1:6" x14ac:dyDescent="0.25">
      <c r="A227" s="8">
        <v>45152</v>
      </c>
      <c r="B227" t="str">
        <f>TEXT(Table22[[#This Row],[Date]],"ddd")</f>
        <v>Mon</v>
      </c>
      <c r="C227" t="str">
        <f>TEXT(Table22[[#This Row],[Date]],"MMM")&amp;" "&amp;YEAR(Table22[[#This Row],[Date]])</f>
        <v>Aug 2023</v>
      </c>
      <c r="D227">
        <f>YEAR(Table22[[#This Row],[Date]])</f>
        <v>2023</v>
      </c>
      <c r="E227" t="str">
        <f>"WN "&amp;WEEKNUM(Table22[[#This Row],[Date]])</f>
        <v>WN 33</v>
      </c>
      <c r="F227" t="str">
        <f>TEXT(Table22[[#This Row],[Date]]-MOD(Table22[[#This Row],[Date]]-1,7),"DD")&amp;" "&amp;TEXT(Table22[[#This Row],[Date]]-MOD(Table22[[#This Row],[Date]]-1,7),"MMM")</f>
        <v>13 Aug</v>
      </c>
    </row>
    <row r="228" spans="1:6" x14ac:dyDescent="0.25">
      <c r="A228" s="8">
        <v>45153</v>
      </c>
      <c r="B228" t="str">
        <f>TEXT(Table22[[#This Row],[Date]],"ddd")</f>
        <v>Tue</v>
      </c>
      <c r="C228" t="str">
        <f>TEXT(Table22[[#This Row],[Date]],"MMM")&amp;" "&amp;YEAR(Table22[[#This Row],[Date]])</f>
        <v>Aug 2023</v>
      </c>
      <c r="D228">
        <f>YEAR(Table22[[#This Row],[Date]])</f>
        <v>2023</v>
      </c>
      <c r="E228" t="str">
        <f>"WN "&amp;WEEKNUM(Table22[[#This Row],[Date]])</f>
        <v>WN 33</v>
      </c>
      <c r="F228" t="str">
        <f>TEXT(Table22[[#This Row],[Date]]-MOD(Table22[[#This Row],[Date]]-1,7),"DD")&amp;" "&amp;TEXT(Table22[[#This Row],[Date]]-MOD(Table22[[#This Row],[Date]]-1,7),"MMM")</f>
        <v>13 Aug</v>
      </c>
    </row>
    <row r="229" spans="1:6" x14ac:dyDescent="0.25">
      <c r="A229" s="8">
        <v>45154</v>
      </c>
      <c r="B229" t="str">
        <f>TEXT(Table22[[#This Row],[Date]],"ddd")</f>
        <v>Wed</v>
      </c>
      <c r="C229" t="str">
        <f>TEXT(Table22[[#This Row],[Date]],"MMM")&amp;" "&amp;YEAR(Table22[[#This Row],[Date]])</f>
        <v>Aug 2023</v>
      </c>
      <c r="D229">
        <f>YEAR(Table22[[#This Row],[Date]])</f>
        <v>2023</v>
      </c>
      <c r="E229" t="str">
        <f>"WN "&amp;WEEKNUM(Table22[[#This Row],[Date]])</f>
        <v>WN 33</v>
      </c>
      <c r="F229" t="str">
        <f>TEXT(Table22[[#This Row],[Date]]-MOD(Table22[[#This Row],[Date]]-1,7),"DD")&amp;" "&amp;TEXT(Table22[[#This Row],[Date]]-MOD(Table22[[#This Row],[Date]]-1,7),"MMM")</f>
        <v>13 Aug</v>
      </c>
    </row>
    <row r="230" spans="1:6" x14ac:dyDescent="0.25">
      <c r="A230" s="8">
        <v>45155</v>
      </c>
      <c r="B230" t="str">
        <f>TEXT(Table22[[#This Row],[Date]],"ddd")</f>
        <v>Thu</v>
      </c>
      <c r="C230" t="str">
        <f>TEXT(Table22[[#This Row],[Date]],"MMM")&amp;" "&amp;YEAR(Table22[[#This Row],[Date]])</f>
        <v>Aug 2023</v>
      </c>
      <c r="D230">
        <f>YEAR(Table22[[#This Row],[Date]])</f>
        <v>2023</v>
      </c>
      <c r="E230" t="str">
        <f>"WN "&amp;WEEKNUM(Table22[[#This Row],[Date]])</f>
        <v>WN 33</v>
      </c>
      <c r="F230" t="str">
        <f>TEXT(Table22[[#This Row],[Date]]-MOD(Table22[[#This Row],[Date]]-1,7),"DD")&amp;" "&amp;TEXT(Table22[[#This Row],[Date]]-MOD(Table22[[#This Row],[Date]]-1,7),"MMM")</f>
        <v>13 Aug</v>
      </c>
    </row>
    <row r="231" spans="1:6" x14ac:dyDescent="0.25">
      <c r="A231" s="8">
        <v>45156</v>
      </c>
      <c r="B231" t="str">
        <f>TEXT(Table22[[#This Row],[Date]],"ddd")</f>
        <v>Fri</v>
      </c>
      <c r="C231" t="str">
        <f>TEXT(Table22[[#This Row],[Date]],"MMM")&amp;" "&amp;YEAR(Table22[[#This Row],[Date]])</f>
        <v>Aug 2023</v>
      </c>
      <c r="D231">
        <f>YEAR(Table22[[#This Row],[Date]])</f>
        <v>2023</v>
      </c>
      <c r="E231" t="str">
        <f>"WN "&amp;WEEKNUM(Table22[[#This Row],[Date]])</f>
        <v>WN 33</v>
      </c>
      <c r="F231" t="str">
        <f>TEXT(Table22[[#This Row],[Date]]-MOD(Table22[[#This Row],[Date]]-1,7),"DD")&amp;" "&amp;TEXT(Table22[[#This Row],[Date]]-MOD(Table22[[#This Row],[Date]]-1,7),"MMM")</f>
        <v>13 Aug</v>
      </c>
    </row>
    <row r="232" spans="1:6" x14ac:dyDescent="0.25">
      <c r="A232" s="8">
        <v>45157</v>
      </c>
      <c r="B232" t="str">
        <f>TEXT(Table22[[#This Row],[Date]],"ddd")</f>
        <v>Sat</v>
      </c>
      <c r="C232" t="str">
        <f>TEXT(Table22[[#This Row],[Date]],"MMM")&amp;" "&amp;YEAR(Table22[[#This Row],[Date]])</f>
        <v>Aug 2023</v>
      </c>
      <c r="D232">
        <f>YEAR(Table22[[#This Row],[Date]])</f>
        <v>2023</v>
      </c>
      <c r="E232" t="str">
        <f>"WN "&amp;WEEKNUM(Table22[[#This Row],[Date]])</f>
        <v>WN 33</v>
      </c>
      <c r="F232" t="str">
        <f>TEXT(Table22[[#This Row],[Date]]-MOD(Table22[[#This Row],[Date]]-1,7),"DD")&amp;" "&amp;TEXT(Table22[[#This Row],[Date]]-MOD(Table22[[#This Row],[Date]]-1,7),"MMM")</f>
        <v>13 Aug</v>
      </c>
    </row>
    <row r="233" spans="1:6" x14ac:dyDescent="0.25">
      <c r="A233" s="8">
        <v>45158</v>
      </c>
      <c r="B233" t="str">
        <f>TEXT(Table22[[#This Row],[Date]],"ddd")</f>
        <v>Sun</v>
      </c>
      <c r="C233" t="str">
        <f>TEXT(Table22[[#This Row],[Date]],"MMM")&amp;" "&amp;YEAR(Table22[[#This Row],[Date]])</f>
        <v>Aug 2023</v>
      </c>
      <c r="D233">
        <f>YEAR(Table22[[#This Row],[Date]])</f>
        <v>2023</v>
      </c>
      <c r="E233" t="str">
        <f>"WN "&amp;WEEKNUM(Table22[[#This Row],[Date]])</f>
        <v>WN 34</v>
      </c>
      <c r="F233" t="str">
        <f>TEXT(Table22[[#This Row],[Date]]-MOD(Table22[[#This Row],[Date]]-1,7),"DD")&amp;" "&amp;TEXT(Table22[[#This Row],[Date]]-MOD(Table22[[#This Row],[Date]]-1,7),"MMM")</f>
        <v>20 Aug</v>
      </c>
    </row>
    <row r="234" spans="1:6" x14ac:dyDescent="0.25">
      <c r="A234" s="8">
        <v>45159</v>
      </c>
      <c r="B234" t="str">
        <f>TEXT(Table22[[#This Row],[Date]],"ddd")</f>
        <v>Mon</v>
      </c>
      <c r="C234" t="str">
        <f>TEXT(Table22[[#This Row],[Date]],"MMM")&amp;" "&amp;YEAR(Table22[[#This Row],[Date]])</f>
        <v>Aug 2023</v>
      </c>
      <c r="D234">
        <f>YEAR(Table22[[#This Row],[Date]])</f>
        <v>2023</v>
      </c>
      <c r="E234" t="str">
        <f>"WN "&amp;WEEKNUM(Table22[[#This Row],[Date]])</f>
        <v>WN 34</v>
      </c>
      <c r="F234" t="str">
        <f>TEXT(Table22[[#This Row],[Date]]-MOD(Table22[[#This Row],[Date]]-1,7),"DD")&amp;" "&amp;TEXT(Table22[[#This Row],[Date]]-MOD(Table22[[#This Row],[Date]]-1,7),"MMM")</f>
        <v>20 Aug</v>
      </c>
    </row>
    <row r="235" spans="1:6" x14ac:dyDescent="0.25">
      <c r="A235" s="8">
        <v>45160</v>
      </c>
      <c r="B235" t="str">
        <f>TEXT(Table22[[#This Row],[Date]],"ddd")</f>
        <v>Tue</v>
      </c>
      <c r="C235" t="str">
        <f>TEXT(Table22[[#This Row],[Date]],"MMM")&amp;" "&amp;YEAR(Table22[[#This Row],[Date]])</f>
        <v>Aug 2023</v>
      </c>
      <c r="D235">
        <f>YEAR(Table22[[#This Row],[Date]])</f>
        <v>2023</v>
      </c>
      <c r="E235" t="str">
        <f>"WN "&amp;WEEKNUM(Table22[[#This Row],[Date]])</f>
        <v>WN 34</v>
      </c>
      <c r="F235" t="str">
        <f>TEXT(Table22[[#This Row],[Date]]-MOD(Table22[[#This Row],[Date]]-1,7),"DD")&amp;" "&amp;TEXT(Table22[[#This Row],[Date]]-MOD(Table22[[#This Row],[Date]]-1,7),"MMM")</f>
        <v>20 Aug</v>
      </c>
    </row>
    <row r="236" spans="1:6" x14ac:dyDescent="0.25">
      <c r="A236" s="8">
        <v>45161</v>
      </c>
      <c r="B236" t="str">
        <f>TEXT(Table22[[#This Row],[Date]],"ddd")</f>
        <v>Wed</v>
      </c>
      <c r="C236" t="str">
        <f>TEXT(Table22[[#This Row],[Date]],"MMM")&amp;" "&amp;YEAR(Table22[[#This Row],[Date]])</f>
        <v>Aug 2023</v>
      </c>
      <c r="D236">
        <f>YEAR(Table22[[#This Row],[Date]])</f>
        <v>2023</v>
      </c>
      <c r="E236" t="str">
        <f>"WN "&amp;WEEKNUM(Table22[[#This Row],[Date]])</f>
        <v>WN 34</v>
      </c>
      <c r="F236" t="str">
        <f>TEXT(Table22[[#This Row],[Date]]-MOD(Table22[[#This Row],[Date]]-1,7),"DD")&amp;" "&amp;TEXT(Table22[[#This Row],[Date]]-MOD(Table22[[#This Row],[Date]]-1,7),"MMM")</f>
        <v>20 Aug</v>
      </c>
    </row>
    <row r="237" spans="1:6" x14ac:dyDescent="0.25">
      <c r="A237" s="8">
        <v>45162</v>
      </c>
      <c r="B237" t="str">
        <f>TEXT(Table22[[#This Row],[Date]],"ddd")</f>
        <v>Thu</v>
      </c>
      <c r="C237" t="str">
        <f>TEXT(Table22[[#This Row],[Date]],"MMM")&amp;" "&amp;YEAR(Table22[[#This Row],[Date]])</f>
        <v>Aug 2023</v>
      </c>
      <c r="D237">
        <f>YEAR(Table22[[#This Row],[Date]])</f>
        <v>2023</v>
      </c>
      <c r="E237" t="str">
        <f>"WN "&amp;WEEKNUM(Table22[[#This Row],[Date]])</f>
        <v>WN 34</v>
      </c>
      <c r="F237" t="str">
        <f>TEXT(Table22[[#This Row],[Date]]-MOD(Table22[[#This Row],[Date]]-1,7),"DD")&amp;" "&amp;TEXT(Table22[[#This Row],[Date]]-MOD(Table22[[#This Row],[Date]]-1,7),"MMM")</f>
        <v>20 Aug</v>
      </c>
    </row>
    <row r="238" spans="1:6" x14ac:dyDescent="0.25">
      <c r="A238" s="8">
        <v>45163</v>
      </c>
      <c r="B238" t="str">
        <f>TEXT(Table22[[#This Row],[Date]],"ddd")</f>
        <v>Fri</v>
      </c>
      <c r="C238" t="str">
        <f>TEXT(Table22[[#This Row],[Date]],"MMM")&amp;" "&amp;YEAR(Table22[[#This Row],[Date]])</f>
        <v>Aug 2023</v>
      </c>
      <c r="D238">
        <f>YEAR(Table22[[#This Row],[Date]])</f>
        <v>2023</v>
      </c>
      <c r="E238" t="str">
        <f>"WN "&amp;WEEKNUM(Table22[[#This Row],[Date]])</f>
        <v>WN 34</v>
      </c>
      <c r="F238" t="str">
        <f>TEXT(Table22[[#This Row],[Date]]-MOD(Table22[[#This Row],[Date]]-1,7),"DD")&amp;" "&amp;TEXT(Table22[[#This Row],[Date]]-MOD(Table22[[#This Row],[Date]]-1,7),"MMM")</f>
        <v>20 Aug</v>
      </c>
    </row>
    <row r="239" spans="1:6" x14ac:dyDescent="0.25">
      <c r="A239" s="8">
        <v>45164</v>
      </c>
      <c r="B239" t="str">
        <f>TEXT(Table22[[#This Row],[Date]],"ddd")</f>
        <v>Sat</v>
      </c>
      <c r="C239" t="str">
        <f>TEXT(Table22[[#This Row],[Date]],"MMM")&amp;" "&amp;YEAR(Table22[[#This Row],[Date]])</f>
        <v>Aug 2023</v>
      </c>
      <c r="D239">
        <f>YEAR(Table22[[#This Row],[Date]])</f>
        <v>2023</v>
      </c>
      <c r="E239" t="str">
        <f>"WN "&amp;WEEKNUM(Table22[[#This Row],[Date]])</f>
        <v>WN 34</v>
      </c>
      <c r="F239" t="str">
        <f>TEXT(Table22[[#This Row],[Date]]-MOD(Table22[[#This Row],[Date]]-1,7),"DD")&amp;" "&amp;TEXT(Table22[[#This Row],[Date]]-MOD(Table22[[#This Row],[Date]]-1,7),"MMM")</f>
        <v>20 Aug</v>
      </c>
    </row>
    <row r="240" spans="1:6" x14ac:dyDescent="0.25">
      <c r="A240" s="8">
        <v>45165</v>
      </c>
      <c r="B240" t="str">
        <f>TEXT(Table22[[#This Row],[Date]],"ddd")</f>
        <v>Sun</v>
      </c>
      <c r="C240" t="str">
        <f>TEXT(Table22[[#This Row],[Date]],"MMM")&amp;" "&amp;YEAR(Table22[[#This Row],[Date]])</f>
        <v>Aug 2023</v>
      </c>
      <c r="D240">
        <f>YEAR(Table22[[#This Row],[Date]])</f>
        <v>2023</v>
      </c>
      <c r="E240" t="str">
        <f>"WN "&amp;WEEKNUM(Table22[[#This Row],[Date]])</f>
        <v>WN 35</v>
      </c>
      <c r="F240" t="str">
        <f>TEXT(Table22[[#This Row],[Date]]-MOD(Table22[[#This Row],[Date]]-1,7),"DD")&amp;" "&amp;TEXT(Table22[[#This Row],[Date]]-MOD(Table22[[#This Row],[Date]]-1,7),"MMM")</f>
        <v>27 Aug</v>
      </c>
    </row>
    <row r="241" spans="1:6" x14ac:dyDescent="0.25">
      <c r="A241" s="8">
        <v>45166</v>
      </c>
      <c r="B241" t="str">
        <f>TEXT(Table22[[#This Row],[Date]],"ddd")</f>
        <v>Mon</v>
      </c>
      <c r="C241" t="str">
        <f>TEXT(Table22[[#This Row],[Date]],"MMM")&amp;" "&amp;YEAR(Table22[[#This Row],[Date]])</f>
        <v>Aug 2023</v>
      </c>
      <c r="D241">
        <f>YEAR(Table22[[#This Row],[Date]])</f>
        <v>2023</v>
      </c>
      <c r="E241" t="str">
        <f>"WN "&amp;WEEKNUM(Table22[[#This Row],[Date]])</f>
        <v>WN 35</v>
      </c>
      <c r="F241" t="str">
        <f>TEXT(Table22[[#This Row],[Date]]-MOD(Table22[[#This Row],[Date]]-1,7),"DD")&amp;" "&amp;TEXT(Table22[[#This Row],[Date]]-MOD(Table22[[#This Row],[Date]]-1,7),"MMM")</f>
        <v>27 Aug</v>
      </c>
    </row>
    <row r="242" spans="1:6" x14ac:dyDescent="0.25">
      <c r="A242" s="8">
        <v>45167</v>
      </c>
      <c r="B242" t="str">
        <f>TEXT(Table22[[#This Row],[Date]],"ddd")</f>
        <v>Tue</v>
      </c>
      <c r="C242" t="str">
        <f>TEXT(Table22[[#This Row],[Date]],"MMM")&amp;" "&amp;YEAR(Table22[[#This Row],[Date]])</f>
        <v>Aug 2023</v>
      </c>
      <c r="D242">
        <f>YEAR(Table22[[#This Row],[Date]])</f>
        <v>2023</v>
      </c>
      <c r="E242" t="str">
        <f>"WN "&amp;WEEKNUM(Table22[[#This Row],[Date]])</f>
        <v>WN 35</v>
      </c>
      <c r="F242" t="str">
        <f>TEXT(Table22[[#This Row],[Date]]-MOD(Table22[[#This Row],[Date]]-1,7),"DD")&amp;" "&amp;TEXT(Table22[[#This Row],[Date]]-MOD(Table22[[#This Row],[Date]]-1,7),"MMM")</f>
        <v>27 Aug</v>
      </c>
    </row>
    <row r="243" spans="1:6" x14ac:dyDescent="0.25">
      <c r="A243" s="8">
        <v>45168</v>
      </c>
      <c r="B243" t="str">
        <f>TEXT(Table22[[#This Row],[Date]],"ddd")</f>
        <v>Wed</v>
      </c>
      <c r="C243" t="str">
        <f>TEXT(Table22[[#This Row],[Date]],"MMM")&amp;" "&amp;YEAR(Table22[[#This Row],[Date]])</f>
        <v>Aug 2023</v>
      </c>
      <c r="D243">
        <f>YEAR(Table22[[#This Row],[Date]])</f>
        <v>2023</v>
      </c>
      <c r="E243" t="str">
        <f>"WN "&amp;WEEKNUM(Table22[[#This Row],[Date]])</f>
        <v>WN 35</v>
      </c>
      <c r="F243" t="str">
        <f>TEXT(Table22[[#This Row],[Date]]-MOD(Table22[[#This Row],[Date]]-1,7),"DD")&amp;" "&amp;TEXT(Table22[[#This Row],[Date]]-MOD(Table22[[#This Row],[Date]]-1,7),"MMM")</f>
        <v>27 Aug</v>
      </c>
    </row>
    <row r="244" spans="1:6" x14ac:dyDescent="0.25">
      <c r="A244" s="8">
        <v>45169</v>
      </c>
      <c r="B244" t="str">
        <f>TEXT(Table22[[#This Row],[Date]],"ddd")</f>
        <v>Thu</v>
      </c>
      <c r="C244" t="str">
        <f>TEXT(Table22[[#This Row],[Date]],"MMM")&amp;" "&amp;YEAR(Table22[[#This Row],[Date]])</f>
        <v>Aug 2023</v>
      </c>
      <c r="D244">
        <f>YEAR(Table22[[#This Row],[Date]])</f>
        <v>2023</v>
      </c>
      <c r="E244" t="str">
        <f>"WN "&amp;WEEKNUM(Table22[[#This Row],[Date]])</f>
        <v>WN 35</v>
      </c>
      <c r="F244" t="str">
        <f>TEXT(Table22[[#This Row],[Date]]-MOD(Table22[[#This Row],[Date]]-1,7),"DD")&amp;" "&amp;TEXT(Table22[[#This Row],[Date]]-MOD(Table22[[#This Row],[Date]]-1,7),"MMM")</f>
        <v>27 Aug</v>
      </c>
    </row>
    <row r="245" spans="1:6" x14ac:dyDescent="0.25">
      <c r="A245" s="8">
        <v>45170</v>
      </c>
      <c r="B245" t="str">
        <f>TEXT(Table22[[#This Row],[Date]],"ddd")</f>
        <v>Fri</v>
      </c>
      <c r="C245" t="str">
        <f>TEXT(Table22[[#This Row],[Date]],"MMM")&amp;" "&amp;YEAR(Table22[[#This Row],[Date]])</f>
        <v>Sep 2023</v>
      </c>
      <c r="D245">
        <f>YEAR(Table22[[#This Row],[Date]])</f>
        <v>2023</v>
      </c>
      <c r="E245" t="str">
        <f>"WN "&amp;WEEKNUM(Table22[[#This Row],[Date]])</f>
        <v>WN 35</v>
      </c>
      <c r="F245" t="str">
        <f>TEXT(Table22[[#This Row],[Date]]-MOD(Table22[[#This Row],[Date]]-1,7),"DD")&amp;" "&amp;TEXT(Table22[[#This Row],[Date]]-MOD(Table22[[#This Row],[Date]]-1,7),"MMM")</f>
        <v>27 Aug</v>
      </c>
    </row>
    <row r="246" spans="1:6" x14ac:dyDescent="0.25">
      <c r="A246" s="8">
        <v>45171</v>
      </c>
      <c r="B246" t="str">
        <f>TEXT(Table22[[#This Row],[Date]],"ddd")</f>
        <v>Sat</v>
      </c>
      <c r="C246" t="str">
        <f>TEXT(Table22[[#This Row],[Date]],"MMM")&amp;" "&amp;YEAR(Table22[[#This Row],[Date]])</f>
        <v>Sep 2023</v>
      </c>
      <c r="D246">
        <f>YEAR(Table22[[#This Row],[Date]])</f>
        <v>2023</v>
      </c>
      <c r="E246" t="str">
        <f>"WN "&amp;WEEKNUM(Table22[[#This Row],[Date]])</f>
        <v>WN 35</v>
      </c>
      <c r="F246" t="str">
        <f>TEXT(Table22[[#This Row],[Date]]-MOD(Table22[[#This Row],[Date]]-1,7),"DD")&amp;" "&amp;TEXT(Table22[[#This Row],[Date]]-MOD(Table22[[#This Row],[Date]]-1,7),"MMM")</f>
        <v>27 Aug</v>
      </c>
    </row>
    <row r="247" spans="1:6" x14ac:dyDescent="0.25">
      <c r="A247" s="8">
        <v>45172</v>
      </c>
      <c r="B247" t="str">
        <f>TEXT(Table22[[#This Row],[Date]],"ddd")</f>
        <v>Sun</v>
      </c>
      <c r="C247" t="str">
        <f>TEXT(Table22[[#This Row],[Date]],"MMM")&amp;" "&amp;YEAR(Table22[[#This Row],[Date]])</f>
        <v>Sep 2023</v>
      </c>
      <c r="D247">
        <f>YEAR(Table22[[#This Row],[Date]])</f>
        <v>2023</v>
      </c>
      <c r="E247" t="str">
        <f>"WN "&amp;WEEKNUM(Table22[[#This Row],[Date]])</f>
        <v>WN 36</v>
      </c>
      <c r="F247" t="str">
        <f>TEXT(Table22[[#This Row],[Date]]-MOD(Table22[[#This Row],[Date]]-1,7),"DD")&amp;" "&amp;TEXT(Table22[[#This Row],[Date]]-MOD(Table22[[#This Row],[Date]]-1,7),"MMM")</f>
        <v>03 Sep</v>
      </c>
    </row>
    <row r="248" spans="1:6" x14ac:dyDescent="0.25">
      <c r="A248" s="8">
        <v>45173</v>
      </c>
      <c r="B248" t="str">
        <f>TEXT(Table22[[#This Row],[Date]],"ddd")</f>
        <v>Mon</v>
      </c>
      <c r="C248" t="str">
        <f>TEXT(Table22[[#This Row],[Date]],"MMM")&amp;" "&amp;YEAR(Table22[[#This Row],[Date]])</f>
        <v>Sep 2023</v>
      </c>
      <c r="D248">
        <f>YEAR(Table22[[#This Row],[Date]])</f>
        <v>2023</v>
      </c>
      <c r="E248" t="str">
        <f>"WN "&amp;WEEKNUM(Table22[[#This Row],[Date]])</f>
        <v>WN 36</v>
      </c>
      <c r="F248" t="str">
        <f>TEXT(Table22[[#This Row],[Date]]-MOD(Table22[[#This Row],[Date]]-1,7),"DD")&amp;" "&amp;TEXT(Table22[[#This Row],[Date]]-MOD(Table22[[#This Row],[Date]]-1,7),"MMM")</f>
        <v>03 Sep</v>
      </c>
    </row>
    <row r="249" spans="1:6" x14ac:dyDescent="0.25">
      <c r="A249" s="8">
        <v>45174</v>
      </c>
      <c r="B249" t="str">
        <f>TEXT(Table22[[#This Row],[Date]],"ddd")</f>
        <v>Tue</v>
      </c>
      <c r="C249" t="str">
        <f>TEXT(Table22[[#This Row],[Date]],"MMM")&amp;" "&amp;YEAR(Table22[[#This Row],[Date]])</f>
        <v>Sep 2023</v>
      </c>
      <c r="D249">
        <f>YEAR(Table22[[#This Row],[Date]])</f>
        <v>2023</v>
      </c>
      <c r="E249" t="str">
        <f>"WN "&amp;WEEKNUM(Table22[[#This Row],[Date]])</f>
        <v>WN 36</v>
      </c>
      <c r="F249" t="str">
        <f>TEXT(Table22[[#This Row],[Date]]-MOD(Table22[[#This Row],[Date]]-1,7),"DD")&amp;" "&amp;TEXT(Table22[[#This Row],[Date]]-MOD(Table22[[#This Row],[Date]]-1,7),"MMM")</f>
        <v>03 Sep</v>
      </c>
    </row>
    <row r="250" spans="1:6" x14ac:dyDescent="0.25">
      <c r="A250" s="8">
        <v>45175</v>
      </c>
      <c r="B250" t="str">
        <f>TEXT(Table22[[#This Row],[Date]],"ddd")</f>
        <v>Wed</v>
      </c>
      <c r="C250" t="str">
        <f>TEXT(Table22[[#This Row],[Date]],"MMM")&amp;" "&amp;YEAR(Table22[[#This Row],[Date]])</f>
        <v>Sep 2023</v>
      </c>
      <c r="D250">
        <f>YEAR(Table22[[#This Row],[Date]])</f>
        <v>2023</v>
      </c>
      <c r="E250" t="str">
        <f>"WN "&amp;WEEKNUM(Table22[[#This Row],[Date]])</f>
        <v>WN 36</v>
      </c>
      <c r="F250" t="str">
        <f>TEXT(Table22[[#This Row],[Date]]-MOD(Table22[[#This Row],[Date]]-1,7),"DD")&amp;" "&amp;TEXT(Table22[[#This Row],[Date]]-MOD(Table22[[#This Row],[Date]]-1,7),"MMM")</f>
        <v>03 Sep</v>
      </c>
    </row>
    <row r="251" spans="1:6" x14ac:dyDescent="0.25">
      <c r="A251" s="8">
        <v>45176</v>
      </c>
      <c r="B251" t="str">
        <f>TEXT(Table22[[#This Row],[Date]],"ddd")</f>
        <v>Thu</v>
      </c>
      <c r="C251" t="str">
        <f>TEXT(Table22[[#This Row],[Date]],"MMM")&amp;" "&amp;YEAR(Table22[[#This Row],[Date]])</f>
        <v>Sep 2023</v>
      </c>
      <c r="D251">
        <f>YEAR(Table22[[#This Row],[Date]])</f>
        <v>2023</v>
      </c>
      <c r="E251" t="str">
        <f>"WN "&amp;WEEKNUM(Table22[[#This Row],[Date]])</f>
        <v>WN 36</v>
      </c>
      <c r="F251" t="str">
        <f>TEXT(Table22[[#This Row],[Date]]-MOD(Table22[[#This Row],[Date]]-1,7),"DD")&amp;" "&amp;TEXT(Table22[[#This Row],[Date]]-MOD(Table22[[#This Row],[Date]]-1,7),"MMM")</f>
        <v>03 Sep</v>
      </c>
    </row>
    <row r="252" spans="1:6" x14ac:dyDescent="0.25">
      <c r="A252" s="8">
        <v>45177</v>
      </c>
      <c r="B252" t="str">
        <f>TEXT(Table22[[#This Row],[Date]],"ddd")</f>
        <v>Fri</v>
      </c>
      <c r="C252" t="str">
        <f>TEXT(Table22[[#This Row],[Date]],"MMM")&amp;" "&amp;YEAR(Table22[[#This Row],[Date]])</f>
        <v>Sep 2023</v>
      </c>
      <c r="D252">
        <f>YEAR(Table22[[#This Row],[Date]])</f>
        <v>2023</v>
      </c>
      <c r="E252" t="str">
        <f>"WN "&amp;WEEKNUM(Table22[[#This Row],[Date]])</f>
        <v>WN 36</v>
      </c>
      <c r="F252" t="str">
        <f>TEXT(Table22[[#This Row],[Date]]-MOD(Table22[[#This Row],[Date]]-1,7),"DD")&amp;" "&amp;TEXT(Table22[[#This Row],[Date]]-MOD(Table22[[#This Row],[Date]]-1,7),"MMM")</f>
        <v>03 Sep</v>
      </c>
    </row>
    <row r="253" spans="1:6" x14ac:dyDescent="0.25">
      <c r="A253" s="8">
        <v>45178</v>
      </c>
      <c r="B253" t="str">
        <f>TEXT(Table22[[#This Row],[Date]],"ddd")</f>
        <v>Sat</v>
      </c>
      <c r="C253" t="str">
        <f>TEXT(Table22[[#This Row],[Date]],"MMM")&amp;" "&amp;YEAR(Table22[[#This Row],[Date]])</f>
        <v>Sep 2023</v>
      </c>
      <c r="D253">
        <f>YEAR(Table22[[#This Row],[Date]])</f>
        <v>2023</v>
      </c>
      <c r="E253" t="str">
        <f>"WN "&amp;WEEKNUM(Table22[[#This Row],[Date]])</f>
        <v>WN 36</v>
      </c>
      <c r="F253" t="str">
        <f>TEXT(Table22[[#This Row],[Date]]-MOD(Table22[[#This Row],[Date]]-1,7),"DD")&amp;" "&amp;TEXT(Table22[[#This Row],[Date]]-MOD(Table22[[#This Row],[Date]]-1,7),"MMM")</f>
        <v>03 Sep</v>
      </c>
    </row>
    <row r="254" spans="1:6" x14ac:dyDescent="0.25">
      <c r="A254" s="8">
        <v>45179</v>
      </c>
      <c r="B254" t="str">
        <f>TEXT(Table22[[#This Row],[Date]],"ddd")</f>
        <v>Sun</v>
      </c>
      <c r="C254" t="str">
        <f>TEXT(Table22[[#This Row],[Date]],"MMM")&amp;" "&amp;YEAR(Table22[[#This Row],[Date]])</f>
        <v>Sep 2023</v>
      </c>
      <c r="D254">
        <f>YEAR(Table22[[#This Row],[Date]])</f>
        <v>2023</v>
      </c>
      <c r="E254" t="str">
        <f>"WN "&amp;WEEKNUM(Table22[[#This Row],[Date]])</f>
        <v>WN 37</v>
      </c>
      <c r="F254" t="str">
        <f>TEXT(Table22[[#This Row],[Date]]-MOD(Table22[[#This Row],[Date]]-1,7),"DD")&amp;" "&amp;TEXT(Table22[[#This Row],[Date]]-MOD(Table22[[#This Row],[Date]]-1,7),"MMM")</f>
        <v>10 Sep</v>
      </c>
    </row>
    <row r="255" spans="1:6" x14ac:dyDescent="0.25">
      <c r="A255" s="8">
        <v>45180</v>
      </c>
      <c r="B255" t="str">
        <f>TEXT(Table22[[#This Row],[Date]],"ddd")</f>
        <v>Mon</v>
      </c>
      <c r="C255" t="str">
        <f>TEXT(Table22[[#This Row],[Date]],"MMM")&amp;" "&amp;YEAR(Table22[[#This Row],[Date]])</f>
        <v>Sep 2023</v>
      </c>
      <c r="D255">
        <f>YEAR(Table22[[#This Row],[Date]])</f>
        <v>2023</v>
      </c>
      <c r="E255" t="str">
        <f>"WN "&amp;WEEKNUM(Table22[[#This Row],[Date]])</f>
        <v>WN 37</v>
      </c>
      <c r="F255" t="str">
        <f>TEXT(Table22[[#This Row],[Date]]-MOD(Table22[[#This Row],[Date]]-1,7),"DD")&amp;" "&amp;TEXT(Table22[[#This Row],[Date]]-MOD(Table22[[#This Row],[Date]]-1,7),"MMM")</f>
        <v>10 Sep</v>
      </c>
    </row>
    <row r="256" spans="1:6" x14ac:dyDescent="0.25">
      <c r="A256" s="8">
        <v>45181</v>
      </c>
      <c r="B256" t="str">
        <f>TEXT(Table22[[#This Row],[Date]],"ddd")</f>
        <v>Tue</v>
      </c>
      <c r="C256" t="str">
        <f>TEXT(Table22[[#This Row],[Date]],"MMM")&amp;" "&amp;YEAR(Table22[[#This Row],[Date]])</f>
        <v>Sep 2023</v>
      </c>
      <c r="D256">
        <f>YEAR(Table22[[#This Row],[Date]])</f>
        <v>2023</v>
      </c>
      <c r="E256" t="str">
        <f>"WN "&amp;WEEKNUM(Table22[[#This Row],[Date]])</f>
        <v>WN 37</v>
      </c>
      <c r="F256" t="str">
        <f>TEXT(Table22[[#This Row],[Date]]-MOD(Table22[[#This Row],[Date]]-1,7),"DD")&amp;" "&amp;TEXT(Table22[[#This Row],[Date]]-MOD(Table22[[#This Row],[Date]]-1,7),"MMM")</f>
        <v>10 Sep</v>
      </c>
    </row>
    <row r="257" spans="1:6" x14ac:dyDescent="0.25">
      <c r="A257" s="8">
        <v>45182</v>
      </c>
      <c r="B257" t="str">
        <f>TEXT(Table22[[#This Row],[Date]],"ddd")</f>
        <v>Wed</v>
      </c>
      <c r="C257" t="str">
        <f>TEXT(Table22[[#This Row],[Date]],"MMM")&amp;" "&amp;YEAR(Table22[[#This Row],[Date]])</f>
        <v>Sep 2023</v>
      </c>
      <c r="D257">
        <f>YEAR(Table22[[#This Row],[Date]])</f>
        <v>2023</v>
      </c>
      <c r="E257" t="str">
        <f>"WN "&amp;WEEKNUM(Table22[[#This Row],[Date]])</f>
        <v>WN 37</v>
      </c>
      <c r="F257" t="str">
        <f>TEXT(Table22[[#This Row],[Date]]-MOD(Table22[[#This Row],[Date]]-1,7),"DD")&amp;" "&amp;TEXT(Table22[[#This Row],[Date]]-MOD(Table22[[#This Row],[Date]]-1,7),"MMM")</f>
        <v>10 Sep</v>
      </c>
    </row>
    <row r="258" spans="1:6" x14ac:dyDescent="0.25">
      <c r="A258" s="8">
        <v>45183</v>
      </c>
      <c r="B258" t="str">
        <f>TEXT(Table22[[#This Row],[Date]],"ddd")</f>
        <v>Thu</v>
      </c>
      <c r="C258" t="str">
        <f>TEXT(Table22[[#This Row],[Date]],"MMM")&amp;" "&amp;YEAR(Table22[[#This Row],[Date]])</f>
        <v>Sep 2023</v>
      </c>
      <c r="D258">
        <f>YEAR(Table22[[#This Row],[Date]])</f>
        <v>2023</v>
      </c>
      <c r="E258" t="str">
        <f>"WN "&amp;WEEKNUM(Table22[[#This Row],[Date]])</f>
        <v>WN 37</v>
      </c>
      <c r="F258" t="str">
        <f>TEXT(Table22[[#This Row],[Date]]-MOD(Table22[[#This Row],[Date]]-1,7),"DD")&amp;" "&amp;TEXT(Table22[[#This Row],[Date]]-MOD(Table22[[#This Row],[Date]]-1,7),"MMM")</f>
        <v>10 Sep</v>
      </c>
    </row>
    <row r="259" spans="1:6" x14ac:dyDescent="0.25">
      <c r="A259" s="8">
        <v>45184</v>
      </c>
      <c r="B259" t="str">
        <f>TEXT(Table22[[#This Row],[Date]],"ddd")</f>
        <v>Fri</v>
      </c>
      <c r="C259" t="str">
        <f>TEXT(Table22[[#This Row],[Date]],"MMM")&amp;" "&amp;YEAR(Table22[[#This Row],[Date]])</f>
        <v>Sep 2023</v>
      </c>
      <c r="D259">
        <f>YEAR(Table22[[#This Row],[Date]])</f>
        <v>2023</v>
      </c>
      <c r="E259" t="str">
        <f>"WN "&amp;WEEKNUM(Table22[[#This Row],[Date]])</f>
        <v>WN 37</v>
      </c>
      <c r="F259" t="str">
        <f>TEXT(Table22[[#This Row],[Date]]-MOD(Table22[[#This Row],[Date]]-1,7),"DD")&amp;" "&amp;TEXT(Table22[[#This Row],[Date]]-MOD(Table22[[#This Row],[Date]]-1,7),"MMM")</f>
        <v>10 Sep</v>
      </c>
    </row>
    <row r="260" spans="1:6" x14ac:dyDescent="0.25">
      <c r="A260" s="8">
        <v>45185</v>
      </c>
      <c r="B260" t="str">
        <f>TEXT(Table22[[#This Row],[Date]],"ddd")</f>
        <v>Sat</v>
      </c>
      <c r="C260" t="str">
        <f>TEXT(Table22[[#This Row],[Date]],"MMM")&amp;" "&amp;YEAR(Table22[[#This Row],[Date]])</f>
        <v>Sep 2023</v>
      </c>
      <c r="D260">
        <f>YEAR(Table22[[#This Row],[Date]])</f>
        <v>2023</v>
      </c>
      <c r="E260" t="str">
        <f>"WN "&amp;WEEKNUM(Table22[[#This Row],[Date]])</f>
        <v>WN 37</v>
      </c>
      <c r="F260" t="str">
        <f>TEXT(Table22[[#This Row],[Date]]-MOD(Table22[[#This Row],[Date]]-1,7),"DD")&amp;" "&amp;TEXT(Table22[[#This Row],[Date]]-MOD(Table22[[#This Row],[Date]]-1,7),"MMM")</f>
        <v>10 Sep</v>
      </c>
    </row>
    <row r="261" spans="1:6" x14ac:dyDescent="0.25">
      <c r="A261" s="8">
        <v>45186</v>
      </c>
      <c r="B261" t="str">
        <f>TEXT(Table22[[#This Row],[Date]],"ddd")</f>
        <v>Sun</v>
      </c>
      <c r="C261" t="str">
        <f>TEXT(Table22[[#This Row],[Date]],"MMM")&amp;" "&amp;YEAR(Table22[[#This Row],[Date]])</f>
        <v>Sep 2023</v>
      </c>
      <c r="D261">
        <f>YEAR(Table22[[#This Row],[Date]])</f>
        <v>2023</v>
      </c>
      <c r="E261" t="str">
        <f>"WN "&amp;WEEKNUM(Table22[[#This Row],[Date]])</f>
        <v>WN 38</v>
      </c>
      <c r="F261" t="str">
        <f>TEXT(Table22[[#This Row],[Date]]-MOD(Table22[[#This Row],[Date]]-1,7),"DD")&amp;" "&amp;TEXT(Table22[[#This Row],[Date]]-MOD(Table22[[#This Row],[Date]]-1,7),"MMM")</f>
        <v>17 Sep</v>
      </c>
    </row>
    <row r="262" spans="1:6" x14ac:dyDescent="0.25">
      <c r="A262" s="8">
        <v>45187</v>
      </c>
      <c r="B262" t="str">
        <f>TEXT(Table22[[#This Row],[Date]],"ddd")</f>
        <v>Mon</v>
      </c>
      <c r="C262" t="str">
        <f>TEXT(Table22[[#This Row],[Date]],"MMM")&amp;" "&amp;YEAR(Table22[[#This Row],[Date]])</f>
        <v>Sep 2023</v>
      </c>
      <c r="D262">
        <f>YEAR(Table22[[#This Row],[Date]])</f>
        <v>2023</v>
      </c>
      <c r="E262" t="str">
        <f>"WN "&amp;WEEKNUM(Table22[[#This Row],[Date]])</f>
        <v>WN 38</v>
      </c>
      <c r="F262" t="str">
        <f>TEXT(Table22[[#This Row],[Date]]-MOD(Table22[[#This Row],[Date]]-1,7),"DD")&amp;" "&amp;TEXT(Table22[[#This Row],[Date]]-MOD(Table22[[#This Row],[Date]]-1,7),"MMM")</f>
        <v>17 Sep</v>
      </c>
    </row>
    <row r="263" spans="1:6" x14ac:dyDescent="0.25">
      <c r="A263" s="8">
        <v>45188</v>
      </c>
      <c r="B263" t="str">
        <f>TEXT(Table22[[#This Row],[Date]],"ddd")</f>
        <v>Tue</v>
      </c>
      <c r="C263" t="str">
        <f>TEXT(Table22[[#This Row],[Date]],"MMM")&amp;" "&amp;YEAR(Table22[[#This Row],[Date]])</f>
        <v>Sep 2023</v>
      </c>
      <c r="D263">
        <f>YEAR(Table22[[#This Row],[Date]])</f>
        <v>2023</v>
      </c>
      <c r="E263" t="str">
        <f>"WN "&amp;WEEKNUM(Table22[[#This Row],[Date]])</f>
        <v>WN 38</v>
      </c>
      <c r="F263" t="str">
        <f>TEXT(Table22[[#This Row],[Date]]-MOD(Table22[[#This Row],[Date]]-1,7),"DD")&amp;" "&amp;TEXT(Table22[[#This Row],[Date]]-MOD(Table22[[#This Row],[Date]]-1,7),"MMM")</f>
        <v>17 Sep</v>
      </c>
    </row>
    <row r="264" spans="1:6" x14ac:dyDescent="0.25">
      <c r="A264" s="8">
        <v>45189</v>
      </c>
      <c r="B264" t="str">
        <f>TEXT(Table22[[#This Row],[Date]],"ddd")</f>
        <v>Wed</v>
      </c>
      <c r="C264" t="str">
        <f>TEXT(Table22[[#This Row],[Date]],"MMM")&amp;" "&amp;YEAR(Table22[[#This Row],[Date]])</f>
        <v>Sep 2023</v>
      </c>
      <c r="D264">
        <f>YEAR(Table22[[#This Row],[Date]])</f>
        <v>2023</v>
      </c>
      <c r="E264" t="str">
        <f>"WN "&amp;WEEKNUM(Table22[[#This Row],[Date]])</f>
        <v>WN 38</v>
      </c>
      <c r="F264" t="str">
        <f>TEXT(Table22[[#This Row],[Date]]-MOD(Table22[[#This Row],[Date]]-1,7),"DD")&amp;" "&amp;TEXT(Table22[[#This Row],[Date]]-MOD(Table22[[#This Row],[Date]]-1,7),"MMM")</f>
        <v>17 Sep</v>
      </c>
    </row>
    <row r="265" spans="1:6" x14ac:dyDescent="0.25">
      <c r="A265" s="8">
        <v>45190</v>
      </c>
      <c r="B265" t="str">
        <f>TEXT(Table22[[#This Row],[Date]],"ddd")</f>
        <v>Thu</v>
      </c>
      <c r="C265" t="str">
        <f>TEXT(Table22[[#This Row],[Date]],"MMM")&amp;" "&amp;YEAR(Table22[[#This Row],[Date]])</f>
        <v>Sep 2023</v>
      </c>
      <c r="D265">
        <f>YEAR(Table22[[#This Row],[Date]])</f>
        <v>2023</v>
      </c>
      <c r="E265" t="str">
        <f>"WN "&amp;WEEKNUM(Table22[[#This Row],[Date]])</f>
        <v>WN 38</v>
      </c>
      <c r="F265" t="str">
        <f>TEXT(Table22[[#This Row],[Date]]-MOD(Table22[[#This Row],[Date]]-1,7),"DD")&amp;" "&amp;TEXT(Table22[[#This Row],[Date]]-MOD(Table22[[#This Row],[Date]]-1,7),"MMM")</f>
        <v>17 Sep</v>
      </c>
    </row>
    <row r="266" spans="1:6" x14ac:dyDescent="0.25">
      <c r="A266" s="8">
        <v>45191</v>
      </c>
      <c r="B266" t="str">
        <f>TEXT(Table22[[#This Row],[Date]],"ddd")</f>
        <v>Fri</v>
      </c>
      <c r="C266" t="str">
        <f>TEXT(Table22[[#This Row],[Date]],"MMM")&amp;" "&amp;YEAR(Table22[[#This Row],[Date]])</f>
        <v>Sep 2023</v>
      </c>
      <c r="D266">
        <f>YEAR(Table22[[#This Row],[Date]])</f>
        <v>2023</v>
      </c>
      <c r="E266" t="str">
        <f>"WN "&amp;WEEKNUM(Table22[[#This Row],[Date]])</f>
        <v>WN 38</v>
      </c>
      <c r="F266" t="str">
        <f>TEXT(Table22[[#This Row],[Date]]-MOD(Table22[[#This Row],[Date]]-1,7),"DD")&amp;" "&amp;TEXT(Table22[[#This Row],[Date]]-MOD(Table22[[#This Row],[Date]]-1,7),"MMM")</f>
        <v>17 Sep</v>
      </c>
    </row>
    <row r="267" spans="1:6" x14ac:dyDescent="0.25">
      <c r="A267" s="8">
        <v>45192</v>
      </c>
      <c r="B267" t="str">
        <f>TEXT(Table22[[#This Row],[Date]],"ddd")</f>
        <v>Sat</v>
      </c>
      <c r="C267" t="str">
        <f>TEXT(Table22[[#This Row],[Date]],"MMM")&amp;" "&amp;YEAR(Table22[[#This Row],[Date]])</f>
        <v>Sep 2023</v>
      </c>
      <c r="D267">
        <f>YEAR(Table22[[#This Row],[Date]])</f>
        <v>2023</v>
      </c>
      <c r="E267" t="str">
        <f>"WN "&amp;WEEKNUM(Table22[[#This Row],[Date]])</f>
        <v>WN 38</v>
      </c>
      <c r="F267" t="str">
        <f>TEXT(Table22[[#This Row],[Date]]-MOD(Table22[[#This Row],[Date]]-1,7),"DD")&amp;" "&amp;TEXT(Table22[[#This Row],[Date]]-MOD(Table22[[#This Row],[Date]]-1,7),"MMM")</f>
        <v>17 Sep</v>
      </c>
    </row>
    <row r="268" spans="1:6" x14ac:dyDescent="0.25">
      <c r="A268" s="8">
        <v>45193</v>
      </c>
      <c r="B268" t="str">
        <f>TEXT(Table22[[#This Row],[Date]],"ddd")</f>
        <v>Sun</v>
      </c>
      <c r="C268" t="str">
        <f>TEXT(Table22[[#This Row],[Date]],"MMM")&amp;" "&amp;YEAR(Table22[[#This Row],[Date]])</f>
        <v>Sep 2023</v>
      </c>
      <c r="D268">
        <f>YEAR(Table22[[#This Row],[Date]])</f>
        <v>2023</v>
      </c>
      <c r="E268" t="str">
        <f>"WN "&amp;WEEKNUM(Table22[[#This Row],[Date]])</f>
        <v>WN 39</v>
      </c>
      <c r="F268" t="str">
        <f>TEXT(Table22[[#This Row],[Date]]-MOD(Table22[[#This Row],[Date]]-1,7),"DD")&amp;" "&amp;TEXT(Table22[[#This Row],[Date]]-MOD(Table22[[#This Row],[Date]]-1,7),"MMM")</f>
        <v>24 Sep</v>
      </c>
    </row>
    <row r="269" spans="1:6" x14ac:dyDescent="0.25">
      <c r="A269" s="8">
        <v>45194</v>
      </c>
      <c r="B269" t="str">
        <f>TEXT(Table22[[#This Row],[Date]],"ddd")</f>
        <v>Mon</v>
      </c>
      <c r="C269" t="str">
        <f>TEXT(Table22[[#This Row],[Date]],"MMM")&amp;" "&amp;YEAR(Table22[[#This Row],[Date]])</f>
        <v>Sep 2023</v>
      </c>
      <c r="D269">
        <f>YEAR(Table22[[#This Row],[Date]])</f>
        <v>2023</v>
      </c>
      <c r="E269" t="str">
        <f>"WN "&amp;WEEKNUM(Table22[[#This Row],[Date]])</f>
        <v>WN 39</v>
      </c>
      <c r="F269" t="str">
        <f>TEXT(Table22[[#This Row],[Date]]-MOD(Table22[[#This Row],[Date]]-1,7),"DD")&amp;" "&amp;TEXT(Table22[[#This Row],[Date]]-MOD(Table22[[#This Row],[Date]]-1,7),"MMM")</f>
        <v>24 Sep</v>
      </c>
    </row>
    <row r="270" spans="1:6" x14ac:dyDescent="0.25">
      <c r="A270" s="8">
        <v>45195</v>
      </c>
      <c r="B270" t="str">
        <f>TEXT(Table22[[#This Row],[Date]],"ddd")</f>
        <v>Tue</v>
      </c>
      <c r="C270" t="str">
        <f>TEXT(Table22[[#This Row],[Date]],"MMM")&amp;" "&amp;YEAR(Table22[[#This Row],[Date]])</f>
        <v>Sep 2023</v>
      </c>
      <c r="D270">
        <f>YEAR(Table22[[#This Row],[Date]])</f>
        <v>2023</v>
      </c>
      <c r="E270" t="str">
        <f>"WN "&amp;WEEKNUM(Table22[[#This Row],[Date]])</f>
        <v>WN 39</v>
      </c>
      <c r="F270" t="str">
        <f>TEXT(Table22[[#This Row],[Date]]-MOD(Table22[[#This Row],[Date]]-1,7),"DD")&amp;" "&amp;TEXT(Table22[[#This Row],[Date]]-MOD(Table22[[#This Row],[Date]]-1,7),"MMM")</f>
        <v>24 Sep</v>
      </c>
    </row>
    <row r="271" spans="1:6" x14ac:dyDescent="0.25">
      <c r="A271" s="8">
        <v>45196</v>
      </c>
      <c r="B271" t="str">
        <f>TEXT(Table22[[#This Row],[Date]],"ddd")</f>
        <v>Wed</v>
      </c>
      <c r="C271" t="str">
        <f>TEXT(Table22[[#This Row],[Date]],"MMM")&amp;" "&amp;YEAR(Table22[[#This Row],[Date]])</f>
        <v>Sep 2023</v>
      </c>
      <c r="D271">
        <f>YEAR(Table22[[#This Row],[Date]])</f>
        <v>2023</v>
      </c>
      <c r="E271" t="str">
        <f>"WN "&amp;WEEKNUM(Table22[[#This Row],[Date]])</f>
        <v>WN 39</v>
      </c>
      <c r="F271" t="str">
        <f>TEXT(Table22[[#This Row],[Date]]-MOD(Table22[[#This Row],[Date]]-1,7),"DD")&amp;" "&amp;TEXT(Table22[[#This Row],[Date]]-MOD(Table22[[#This Row],[Date]]-1,7),"MMM")</f>
        <v>24 Sep</v>
      </c>
    </row>
    <row r="272" spans="1:6" x14ac:dyDescent="0.25">
      <c r="A272" s="8">
        <v>45197</v>
      </c>
      <c r="B272" t="str">
        <f>TEXT(Table22[[#This Row],[Date]],"ddd")</f>
        <v>Thu</v>
      </c>
      <c r="C272" t="str">
        <f>TEXT(Table22[[#This Row],[Date]],"MMM")&amp;" "&amp;YEAR(Table22[[#This Row],[Date]])</f>
        <v>Sep 2023</v>
      </c>
      <c r="D272">
        <f>YEAR(Table22[[#This Row],[Date]])</f>
        <v>2023</v>
      </c>
      <c r="E272" t="str">
        <f>"WN "&amp;WEEKNUM(Table22[[#This Row],[Date]])</f>
        <v>WN 39</v>
      </c>
      <c r="F272" t="str">
        <f>TEXT(Table22[[#This Row],[Date]]-MOD(Table22[[#This Row],[Date]]-1,7),"DD")&amp;" "&amp;TEXT(Table22[[#This Row],[Date]]-MOD(Table22[[#This Row],[Date]]-1,7),"MMM")</f>
        <v>24 Sep</v>
      </c>
    </row>
    <row r="273" spans="1:6" x14ac:dyDescent="0.25">
      <c r="A273" s="8">
        <v>45198</v>
      </c>
      <c r="B273" t="str">
        <f>TEXT(Table22[[#This Row],[Date]],"ddd")</f>
        <v>Fri</v>
      </c>
      <c r="C273" t="str">
        <f>TEXT(Table22[[#This Row],[Date]],"MMM")&amp;" "&amp;YEAR(Table22[[#This Row],[Date]])</f>
        <v>Sep 2023</v>
      </c>
      <c r="D273">
        <f>YEAR(Table22[[#This Row],[Date]])</f>
        <v>2023</v>
      </c>
      <c r="E273" t="str">
        <f>"WN "&amp;WEEKNUM(Table22[[#This Row],[Date]])</f>
        <v>WN 39</v>
      </c>
      <c r="F273" t="str">
        <f>TEXT(Table22[[#This Row],[Date]]-MOD(Table22[[#This Row],[Date]]-1,7),"DD")&amp;" "&amp;TEXT(Table22[[#This Row],[Date]]-MOD(Table22[[#This Row],[Date]]-1,7),"MMM")</f>
        <v>24 Sep</v>
      </c>
    </row>
    <row r="274" spans="1:6" x14ac:dyDescent="0.25">
      <c r="A274" s="8">
        <v>45199</v>
      </c>
      <c r="B274" t="str">
        <f>TEXT(Table22[[#This Row],[Date]],"ddd")</f>
        <v>Sat</v>
      </c>
      <c r="C274" t="str">
        <f>TEXT(Table22[[#This Row],[Date]],"MMM")&amp;" "&amp;YEAR(Table22[[#This Row],[Date]])</f>
        <v>Sep 2023</v>
      </c>
      <c r="D274">
        <f>YEAR(Table22[[#This Row],[Date]])</f>
        <v>2023</v>
      </c>
      <c r="E274" t="str">
        <f>"WN "&amp;WEEKNUM(Table22[[#This Row],[Date]])</f>
        <v>WN 39</v>
      </c>
      <c r="F274" t="str">
        <f>TEXT(Table22[[#This Row],[Date]]-MOD(Table22[[#This Row],[Date]]-1,7),"DD")&amp;" "&amp;TEXT(Table22[[#This Row],[Date]]-MOD(Table22[[#This Row],[Date]]-1,7),"MMM")</f>
        <v>24 Sep</v>
      </c>
    </row>
    <row r="275" spans="1:6" x14ac:dyDescent="0.25">
      <c r="A275" s="8">
        <v>45200</v>
      </c>
      <c r="B275" t="str">
        <f>TEXT(Table22[[#This Row],[Date]],"ddd")</f>
        <v>Sun</v>
      </c>
      <c r="C275" t="str">
        <f>TEXT(Table22[[#This Row],[Date]],"MMM")&amp;" "&amp;YEAR(Table22[[#This Row],[Date]])</f>
        <v>Oct 2023</v>
      </c>
      <c r="D275">
        <f>YEAR(Table22[[#This Row],[Date]])</f>
        <v>2023</v>
      </c>
      <c r="E275" t="str">
        <f>"WN "&amp;WEEKNUM(Table22[[#This Row],[Date]])</f>
        <v>WN 40</v>
      </c>
      <c r="F275" t="str">
        <f>TEXT(Table22[[#This Row],[Date]]-MOD(Table22[[#This Row],[Date]]-1,7),"DD")&amp;" "&amp;TEXT(Table22[[#This Row],[Date]]-MOD(Table22[[#This Row],[Date]]-1,7),"MMM")</f>
        <v>01 Oct</v>
      </c>
    </row>
    <row r="276" spans="1:6" x14ac:dyDescent="0.25">
      <c r="A276" s="8">
        <v>45201</v>
      </c>
      <c r="B276" t="str">
        <f>TEXT(Table22[[#This Row],[Date]],"ddd")</f>
        <v>Mon</v>
      </c>
      <c r="C276" t="str">
        <f>TEXT(Table22[[#This Row],[Date]],"MMM")&amp;" "&amp;YEAR(Table22[[#This Row],[Date]])</f>
        <v>Oct 2023</v>
      </c>
      <c r="D276">
        <f>YEAR(Table22[[#This Row],[Date]])</f>
        <v>2023</v>
      </c>
      <c r="E276" t="str">
        <f>"WN "&amp;WEEKNUM(Table22[[#This Row],[Date]])</f>
        <v>WN 40</v>
      </c>
      <c r="F276" t="str">
        <f>TEXT(Table22[[#This Row],[Date]]-MOD(Table22[[#This Row],[Date]]-1,7),"DD")&amp;" "&amp;TEXT(Table22[[#This Row],[Date]]-MOD(Table22[[#This Row],[Date]]-1,7),"MMM")</f>
        <v>01 Oct</v>
      </c>
    </row>
    <row r="277" spans="1:6" x14ac:dyDescent="0.25">
      <c r="A277" s="8">
        <v>45202</v>
      </c>
      <c r="B277" t="str">
        <f>TEXT(Table22[[#This Row],[Date]],"ddd")</f>
        <v>Tue</v>
      </c>
      <c r="C277" t="str">
        <f>TEXT(Table22[[#This Row],[Date]],"MMM")&amp;" "&amp;YEAR(Table22[[#This Row],[Date]])</f>
        <v>Oct 2023</v>
      </c>
      <c r="D277">
        <f>YEAR(Table22[[#This Row],[Date]])</f>
        <v>2023</v>
      </c>
      <c r="E277" t="str">
        <f>"WN "&amp;WEEKNUM(Table22[[#This Row],[Date]])</f>
        <v>WN 40</v>
      </c>
      <c r="F277" t="str">
        <f>TEXT(Table22[[#This Row],[Date]]-MOD(Table22[[#This Row],[Date]]-1,7),"DD")&amp;" "&amp;TEXT(Table22[[#This Row],[Date]]-MOD(Table22[[#This Row],[Date]]-1,7),"MMM")</f>
        <v>01 Oct</v>
      </c>
    </row>
    <row r="278" spans="1:6" x14ac:dyDescent="0.25">
      <c r="A278" s="8">
        <v>45203</v>
      </c>
      <c r="B278" t="str">
        <f>TEXT(Table22[[#This Row],[Date]],"ddd")</f>
        <v>Wed</v>
      </c>
      <c r="C278" t="str">
        <f>TEXT(Table22[[#This Row],[Date]],"MMM")&amp;" "&amp;YEAR(Table22[[#This Row],[Date]])</f>
        <v>Oct 2023</v>
      </c>
      <c r="D278">
        <f>YEAR(Table22[[#This Row],[Date]])</f>
        <v>2023</v>
      </c>
      <c r="E278" t="str">
        <f>"WN "&amp;WEEKNUM(Table22[[#This Row],[Date]])</f>
        <v>WN 40</v>
      </c>
      <c r="F278" t="str">
        <f>TEXT(Table22[[#This Row],[Date]]-MOD(Table22[[#This Row],[Date]]-1,7),"DD")&amp;" "&amp;TEXT(Table22[[#This Row],[Date]]-MOD(Table22[[#This Row],[Date]]-1,7),"MMM")</f>
        <v>01 Oct</v>
      </c>
    </row>
    <row r="279" spans="1:6" x14ac:dyDescent="0.25">
      <c r="A279" s="8">
        <v>45204</v>
      </c>
      <c r="B279" t="str">
        <f>TEXT(Table22[[#This Row],[Date]],"ddd")</f>
        <v>Thu</v>
      </c>
      <c r="C279" t="str">
        <f>TEXT(Table22[[#This Row],[Date]],"MMM")&amp;" "&amp;YEAR(Table22[[#This Row],[Date]])</f>
        <v>Oct 2023</v>
      </c>
      <c r="D279">
        <f>YEAR(Table22[[#This Row],[Date]])</f>
        <v>2023</v>
      </c>
      <c r="E279" t="str">
        <f>"WN "&amp;WEEKNUM(Table22[[#This Row],[Date]])</f>
        <v>WN 40</v>
      </c>
      <c r="F279" t="str">
        <f>TEXT(Table22[[#This Row],[Date]]-MOD(Table22[[#This Row],[Date]]-1,7),"DD")&amp;" "&amp;TEXT(Table22[[#This Row],[Date]]-MOD(Table22[[#This Row],[Date]]-1,7),"MMM")</f>
        <v>01 Oct</v>
      </c>
    </row>
    <row r="280" spans="1:6" x14ac:dyDescent="0.25">
      <c r="A280" s="8">
        <v>45205</v>
      </c>
      <c r="B280" t="str">
        <f>TEXT(Table22[[#This Row],[Date]],"ddd")</f>
        <v>Fri</v>
      </c>
      <c r="C280" t="str">
        <f>TEXT(Table22[[#This Row],[Date]],"MMM")&amp;" "&amp;YEAR(Table22[[#This Row],[Date]])</f>
        <v>Oct 2023</v>
      </c>
      <c r="D280">
        <f>YEAR(Table22[[#This Row],[Date]])</f>
        <v>2023</v>
      </c>
      <c r="E280" t="str">
        <f>"WN "&amp;WEEKNUM(Table22[[#This Row],[Date]])</f>
        <v>WN 40</v>
      </c>
      <c r="F280" t="str">
        <f>TEXT(Table22[[#This Row],[Date]]-MOD(Table22[[#This Row],[Date]]-1,7),"DD")&amp;" "&amp;TEXT(Table22[[#This Row],[Date]]-MOD(Table22[[#This Row],[Date]]-1,7),"MMM")</f>
        <v>01 Oct</v>
      </c>
    </row>
    <row r="281" spans="1:6" x14ac:dyDescent="0.25">
      <c r="A281" s="8">
        <v>45206</v>
      </c>
      <c r="B281" t="str">
        <f>TEXT(Table22[[#This Row],[Date]],"ddd")</f>
        <v>Sat</v>
      </c>
      <c r="C281" t="str">
        <f>TEXT(Table22[[#This Row],[Date]],"MMM")&amp;" "&amp;YEAR(Table22[[#This Row],[Date]])</f>
        <v>Oct 2023</v>
      </c>
      <c r="D281">
        <f>YEAR(Table22[[#This Row],[Date]])</f>
        <v>2023</v>
      </c>
      <c r="E281" t="str">
        <f>"WN "&amp;WEEKNUM(Table22[[#This Row],[Date]])</f>
        <v>WN 40</v>
      </c>
      <c r="F281" t="str">
        <f>TEXT(Table22[[#This Row],[Date]]-MOD(Table22[[#This Row],[Date]]-1,7),"DD")&amp;" "&amp;TEXT(Table22[[#This Row],[Date]]-MOD(Table22[[#This Row],[Date]]-1,7),"MMM")</f>
        <v>01 Oct</v>
      </c>
    </row>
    <row r="282" spans="1:6" x14ac:dyDescent="0.25">
      <c r="A282" s="8">
        <v>45207</v>
      </c>
      <c r="B282" t="str">
        <f>TEXT(Table22[[#This Row],[Date]],"ddd")</f>
        <v>Sun</v>
      </c>
      <c r="C282" t="str">
        <f>TEXT(Table22[[#This Row],[Date]],"MMM")&amp;" "&amp;YEAR(Table22[[#This Row],[Date]])</f>
        <v>Oct 2023</v>
      </c>
      <c r="D282">
        <f>YEAR(Table22[[#This Row],[Date]])</f>
        <v>2023</v>
      </c>
      <c r="E282" t="str">
        <f>"WN "&amp;WEEKNUM(Table22[[#This Row],[Date]])</f>
        <v>WN 41</v>
      </c>
      <c r="F282" t="str">
        <f>TEXT(Table22[[#This Row],[Date]]-MOD(Table22[[#This Row],[Date]]-1,7),"DD")&amp;" "&amp;TEXT(Table22[[#This Row],[Date]]-MOD(Table22[[#This Row],[Date]]-1,7),"MMM")</f>
        <v>08 Oct</v>
      </c>
    </row>
    <row r="283" spans="1:6" x14ac:dyDescent="0.25">
      <c r="A283" s="8">
        <v>45208</v>
      </c>
      <c r="B283" t="str">
        <f>TEXT(Table22[[#This Row],[Date]],"ddd")</f>
        <v>Mon</v>
      </c>
      <c r="C283" t="str">
        <f>TEXT(Table22[[#This Row],[Date]],"MMM")&amp;" "&amp;YEAR(Table22[[#This Row],[Date]])</f>
        <v>Oct 2023</v>
      </c>
      <c r="D283">
        <f>YEAR(Table22[[#This Row],[Date]])</f>
        <v>2023</v>
      </c>
      <c r="E283" t="str">
        <f>"WN "&amp;WEEKNUM(Table22[[#This Row],[Date]])</f>
        <v>WN 41</v>
      </c>
      <c r="F283" t="str">
        <f>TEXT(Table22[[#This Row],[Date]]-MOD(Table22[[#This Row],[Date]]-1,7),"DD")&amp;" "&amp;TEXT(Table22[[#This Row],[Date]]-MOD(Table22[[#This Row],[Date]]-1,7),"MMM")</f>
        <v>08 Oct</v>
      </c>
    </row>
    <row r="284" spans="1:6" x14ac:dyDescent="0.25">
      <c r="A284" s="8">
        <v>45209</v>
      </c>
      <c r="B284" t="str">
        <f>TEXT(Table22[[#This Row],[Date]],"ddd")</f>
        <v>Tue</v>
      </c>
      <c r="C284" t="str">
        <f>TEXT(Table22[[#This Row],[Date]],"MMM")&amp;" "&amp;YEAR(Table22[[#This Row],[Date]])</f>
        <v>Oct 2023</v>
      </c>
      <c r="D284">
        <f>YEAR(Table22[[#This Row],[Date]])</f>
        <v>2023</v>
      </c>
      <c r="E284" t="str">
        <f>"WN "&amp;WEEKNUM(Table22[[#This Row],[Date]])</f>
        <v>WN 41</v>
      </c>
      <c r="F284" t="str">
        <f>TEXT(Table22[[#This Row],[Date]]-MOD(Table22[[#This Row],[Date]]-1,7),"DD")&amp;" "&amp;TEXT(Table22[[#This Row],[Date]]-MOD(Table22[[#This Row],[Date]]-1,7),"MMM")</f>
        <v>08 Oct</v>
      </c>
    </row>
    <row r="285" spans="1:6" x14ac:dyDescent="0.25">
      <c r="A285" s="8">
        <v>45210</v>
      </c>
      <c r="B285" t="str">
        <f>TEXT(Table22[[#This Row],[Date]],"ddd")</f>
        <v>Wed</v>
      </c>
      <c r="C285" t="str">
        <f>TEXT(Table22[[#This Row],[Date]],"MMM")&amp;" "&amp;YEAR(Table22[[#This Row],[Date]])</f>
        <v>Oct 2023</v>
      </c>
      <c r="D285">
        <f>YEAR(Table22[[#This Row],[Date]])</f>
        <v>2023</v>
      </c>
      <c r="E285" t="str">
        <f>"WN "&amp;WEEKNUM(Table22[[#This Row],[Date]])</f>
        <v>WN 41</v>
      </c>
      <c r="F285" t="str">
        <f>TEXT(Table22[[#This Row],[Date]]-MOD(Table22[[#This Row],[Date]]-1,7),"DD")&amp;" "&amp;TEXT(Table22[[#This Row],[Date]]-MOD(Table22[[#This Row],[Date]]-1,7),"MMM")</f>
        <v>08 Oct</v>
      </c>
    </row>
    <row r="286" spans="1:6" x14ac:dyDescent="0.25">
      <c r="A286" s="8">
        <v>45211</v>
      </c>
      <c r="B286" t="str">
        <f>TEXT(Table22[[#This Row],[Date]],"ddd")</f>
        <v>Thu</v>
      </c>
      <c r="C286" t="str">
        <f>TEXT(Table22[[#This Row],[Date]],"MMM")&amp;" "&amp;YEAR(Table22[[#This Row],[Date]])</f>
        <v>Oct 2023</v>
      </c>
      <c r="D286">
        <f>YEAR(Table22[[#This Row],[Date]])</f>
        <v>2023</v>
      </c>
      <c r="E286" t="str">
        <f>"WN "&amp;WEEKNUM(Table22[[#This Row],[Date]])</f>
        <v>WN 41</v>
      </c>
      <c r="F286" t="str">
        <f>TEXT(Table22[[#This Row],[Date]]-MOD(Table22[[#This Row],[Date]]-1,7),"DD")&amp;" "&amp;TEXT(Table22[[#This Row],[Date]]-MOD(Table22[[#This Row],[Date]]-1,7),"MMM")</f>
        <v>08 Oct</v>
      </c>
    </row>
    <row r="287" spans="1:6" x14ac:dyDescent="0.25">
      <c r="A287" s="8">
        <v>45212</v>
      </c>
      <c r="B287" t="str">
        <f>TEXT(Table22[[#This Row],[Date]],"ddd")</f>
        <v>Fri</v>
      </c>
      <c r="C287" t="str">
        <f>TEXT(Table22[[#This Row],[Date]],"MMM")&amp;" "&amp;YEAR(Table22[[#This Row],[Date]])</f>
        <v>Oct 2023</v>
      </c>
      <c r="D287">
        <f>YEAR(Table22[[#This Row],[Date]])</f>
        <v>2023</v>
      </c>
      <c r="E287" t="str">
        <f>"WN "&amp;WEEKNUM(Table22[[#This Row],[Date]])</f>
        <v>WN 41</v>
      </c>
      <c r="F287" t="str">
        <f>TEXT(Table22[[#This Row],[Date]]-MOD(Table22[[#This Row],[Date]]-1,7),"DD")&amp;" "&amp;TEXT(Table22[[#This Row],[Date]]-MOD(Table22[[#This Row],[Date]]-1,7),"MMM")</f>
        <v>08 Oct</v>
      </c>
    </row>
    <row r="288" spans="1:6" x14ac:dyDescent="0.25">
      <c r="A288" s="8">
        <v>45213</v>
      </c>
      <c r="B288" t="str">
        <f>TEXT(Table22[[#This Row],[Date]],"ddd")</f>
        <v>Sat</v>
      </c>
      <c r="C288" t="str">
        <f>TEXT(Table22[[#This Row],[Date]],"MMM")&amp;" "&amp;YEAR(Table22[[#This Row],[Date]])</f>
        <v>Oct 2023</v>
      </c>
      <c r="D288">
        <f>YEAR(Table22[[#This Row],[Date]])</f>
        <v>2023</v>
      </c>
      <c r="E288" t="str">
        <f>"WN "&amp;WEEKNUM(Table22[[#This Row],[Date]])</f>
        <v>WN 41</v>
      </c>
      <c r="F288" t="str">
        <f>TEXT(Table22[[#This Row],[Date]]-MOD(Table22[[#This Row],[Date]]-1,7),"DD")&amp;" "&amp;TEXT(Table22[[#This Row],[Date]]-MOD(Table22[[#This Row],[Date]]-1,7),"MMM")</f>
        <v>08 Oct</v>
      </c>
    </row>
    <row r="289" spans="1:6" x14ac:dyDescent="0.25">
      <c r="A289" s="8">
        <v>45214</v>
      </c>
      <c r="B289" t="str">
        <f>TEXT(Table22[[#This Row],[Date]],"ddd")</f>
        <v>Sun</v>
      </c>
      <c r="C289" t="str">
        <f>TEXT(Table22[[#This Row],[Date]],"MMM")&amp;" "&amp;YEAR(Table22[[#This Row],[Date]])</f>
        <v>Oct 2023</v>
      </c>
      <c r="D289">
        <f>YEAR(Table22[[#This Row],[Date]])</f>
        <v>2023</v>
      </c>
      <c r="E289" t="str">
        <f>"WN "&amp;WEEKNUM(Table22[[#This Row],[Date]])</f>
        <v>WN 42</v>
      </c>
      <c r="F289" t="str">
        <f>TEXT(Table22[[#This Row],[Date]]-MOD(Table22[[#This Row],[Date]]-1,7),"DD")&amp;" "&amp;TEXT(Table22[[#This Row],[Date]]-MOD(Table22[[#This Row],[Date]]-1,7),"MMM")</f>
        <v>15 Oct</v>
      </c>
    </row>
    <row r="290" spans="1:6" x14ac:dyDescent="0.25">
      <c r="A290" s="8">
        <v>45215</v>
      </c>
      <c r="B290" t="str">
        <f>TEXT(Table22[[#This Row],[Date]],"ddd")</f>
        <v>Mon</v>
      </c>
      <c r="C290" t="str">
        <f>TEXT(Table22[[#This Row],[Date]],"MMM")&amp;" "&amp;YEAR(Table22[[#This Row],[Date]])</f>
        <v>Oct 2023</v>
      </c>
      <c r="D290">
        <f>YEAR(Table22[[#This Row],[Date]])</f>
        <v>2023</v>
      </c>
      <c r="E290" t="str">
        <f>"WN "&amp;WEEKNUM(Table22[[#This Row],[Date]])</f>
        <v>WN 42</v>
      </c>
      <c r="F290" t="str">
        <f>TEXT(Table22[[#This Row],[Date]]-MOD(Table22[[#This Row],[Date]]-1,7),"DD")&amp;" "&amp;TEXT(Table22[[#This Row],[Date]]-MOD(Table22[[#This Row],[Date]]-1,7),"MMM")</f>
        <v>15 Oct</v>
      </c>
    </row>
    <row r="291" spans="1:6" x14ac:dyDescent="0.25">
      <c r="A291" s="8">
        <v>45216</v>
      </c>
      <c r="B291" t="str">
        <f>TEXT(Table22[[#This Row],[Date]],"ddd")</f>
        <v>Tue</v>
      </c>
      <c r="C291" t="str">
        <f>TEXT(Table22[[#This Row],[Date]],"MMM")&amp;" "&amp;YEAR(Table22[[#This Row],[Date]])</f>
        <v>Oct 2023</v>
      </c>
      <c r="D291">
        <f>YEAR(Table22[[#This Row],[Date]])</f>
        <v>2023</v>
      </c>
      <c r="E291" t="str">
        <f>"WN "&amp;WEEKNUM(Table22[[#This Row],[Date]])</f>
        <v>WN 42</v>
      </c>
      <c r="F291" t="str">
        <f>TEXT(Table22[[#This Row],[Date]]-MOD(Table22[[#This Row],[Date]]-1,7),"DD")&amp;" "&amp;TEXT(Table22[[#This Row],[Date]]-MOD(Table22[[#This Row],[Date]]-1,7),"MMM")</f>
        <v>15 Oct</v>
      </c>
    </row>
    <row r="292" spans="1:6" x14ac:dyDescent="0.25">
      <c r="A292" s="8">
        <v>45217</v>
      </c>
      <c r="B292" t="str">
        <f>TEXT(Table22[[#This Row],[Date]],"ddd")</f>
        <v>Wed</v>
      </c>
      <c r="C292" t="str">
        <f>TEXT(Table22[[#This Row],[Date]],"MMM")&amp;" "&amp;YEAR(Table22[[#This Row],[Date]])</f>
        <v>Oct 2023</v>
      </c>
      <c r="D292">
        <f>YEAR(Table22[[#This Row],[Date]])</f>
        <v>2023</v>
      </c>
      <c r="E292" t="str">
        <f>"WN "&amp;WEEKNUM(Table22[[#This Row],[Date]])</f>
        <v>WN 42</v>
      </c>
      <c r="F292" t="str">
        <f>TEXT(Table22[[#This Row],[Date]]-MOD(Table22[[#This Row],[Date]]-1,7),"DD")&amp;" "&amp;TEXT(Table22[[#This Row],[Date]]-MOD(Table22[[#This Row],[Date]]-1,7),"MMM")</f>
        <v>15 Oct</v>
      </c>
    </row>
    <row r="293" spans="1:6" x14ac:dyDescent="0.25">
      <c r="A293" s="8">
        <v>45218</v>
      </c>
      <c r="B293" t="str">
        <f>TEXT(Table22[[#This Row],[Date]],"ddd")</f>
        <v>Thu</v>
      </c>
      <c r="C293" t="str">
        <f>TEXT(Table22[[#This Row],[Date]],"MMM")&amp;" "&amp;YEAR(Table22[[#This Row],[Date]])</f>
        <v>Oct 2023</v>
      </c>
      <c r="D293">
        <f>YEAR(Table22[[#This Row],[Date]])</f>
        <v>2023</v>
      </c>
      <c r="E293" t="str">
        <f>"WN "&amp;WEEKNUM(Table22[[#This Row],[Date]])</f>
        <v>WN 42</v>
      </c>
      <c r="F293" t="str">
        <f>TEXT(Table22[[#This Row],[Date]]-MOD(Table22[[#This Row],[Date]]-1,7),"DD")&amp;" "&amp;TEXT(Table22[[#This Row],[Date]]-MOD(Table22[[#This Row],[Date]]-1,7),"MMM")</f>
        <v>15 Oct</v>
      </c>
    </row>
    <row r="294" spans="1:6" x14ac:dyDescent="0.25">
      <c r="A294" s="8">
        <v>45219</v>
      </c>
      <c r="B294" t="str">
        <f>TEXT(Table22[[#This Row],[Date]],"ddd")</f>
        <v>Fri</v>
      </c>
      <c r="C294" t="str">
        <f>TEXT(Table22[[#This Row],[Date]],"MMM")&amp;" "&amp;YEAR(Table22[[#This Row],[Date]])</f>
        <v>Oct 2023</v>
      </c>
      <c r="D294">
        <f>YEAR(Table22[[#This Row],[Date]])</f>
        <v>2023</v>
      </c>
      <c r="E294" t="str">
        <f>"WN "&amp;WEEKNUM(Table22[[#This Row],[Date]])</f>
        <v>WN 42</v>
      </c>
      <c r="F294" t="str">
        <f>TEXT(Table22[[#This Row],[Date]]-MOD(Table22[[#This Row],[Date]]-1,7),"DD")&amp;" "&amp;TEXT(Table22[[#This Row],[Date]]-MOD(Table22[[#This Row],[Date]]-1,7),"MMM")</f>
        <v>15 Oct</v>
      </c>
    </row>
    <row r="295" spans="1:6" x14ac:dyDescent="0.25">
      <c r="A295" s="8">
        <v>45220</v>
      </c>
      <c r="B295" t="str">
        <f>TEXT(Table22[[#This Row],[Date]],"ddd")</f>
        <v>Sat</v>
      </c>
      <c r="C295" t="str">
        <f>TEXT(Table22[[#This Row],[Date]],"MMM")&amp;" "&amp;YEAR(Table22[[#This Row],[Date]])</f>
        <v>Oct 2023</v>
      </c>
      <c r="D295">
        <f>YEAR(Table22[[#This Row],[Date]])</f>
        <v>2023</v>
      </c>
      <c r="E295" t="str">
        <f>"WN "&amp;WEEKNUM(Table22[[#This Row],[Date]])</f>
        <v>WN 42</v>
      </c>
      <c r="F295" t="str">
        <f>TEXT(Table22[[#This Row],[Date]]-MOD(Table22[[#This Row],[Date]]-1,7),"DD")&amp;" "&amp;TEXT(Table22[[#This Row],[Date]]-MOD(Table22[[#This Row],[Date]]-1,7),"MMM")</f>
        <v>15 Oct</v>
      </c>
    </row>
    <row r="296" spans="1:6" x14ac:dyDescent="0.25">
      <c r="A296" s="8">
        <v>45221</v>
      </c>
      <c r="B296" t="str">
        <f>TEXT(Table22[[#This Row],[Date]],"ddd")</f>
        <v>Sun</v>
      </c>
      <c r="C296" t="str">
        <f>TEXT(Table22[[#This Row],[Date]],"MMM")&amp;" "&amp;YEAR(Table22[[#This Row],[Date]])</f>
        <v>Oct 2023</v>
      </c>
      <c r="D296">
        <f>YEAR(Table22[[#This Row],[Date]])</f>
        <v>2023</v>
      </c>
      <c r="E296" t="str">
        <f>"WN "&amp;WEEKNUM(Table22[[#This Row],[Date]])</f>
        <v>WN 43</v>
      </c>
      <c r="F296" t="str">
        <f>TEXT(Table22[[#This Row],[Date]]-MOD(Table22[[#This Row],[Date]]-1,7),"DD")&amp;" "&amp;TEXT(Table22[[#This Row],[Date]]-MOD(Table22[[#This Row],[Date]]-1,7),"MMM")</f>
        <v>22 Oct</v>
      </c>
    </row>
    <row r="297" spans="1:6" x14ac:dyDescent="0.25">
      <c r="A297" s="8">
        <v>45222</v>
      </c>
      <c r="B297" t="str">
        <f>TEXT(Table22[[#This Row],[Date]],"ddd")</f>
        <v>Mon</v>
      </c>
      <c r="C297" t="str">
        <f>TEXT(Table22[[#This Row],[Date]],"MMM")&amp;" "&amp;YEAR(Table22[[#This Row],[Date]])</f>
        <v>Oct 2023</v>
      </c>
      <c r="D297">
        <f>YEAR(Table22[[#This Row],[Date]])</f>
        <v>2023</v>
      </c>
      <c r="E297" t="str">
        <f>"WN "&amp;WEEKNUM(Table22[[#This Row],[Date]])</f>
        <v>WN 43</v>
      </c>
      <c r="F297" t="str">
        <f>TEXT(Table22[[#This Row],[Date]]-MOD(Table22[[#This Row],[Date]]-1,7),"DD")&amp;" "&amp;TEXT(Table22[[#This Row],[Date]]-MOD(Table22[[#This Row],[Date]]-1,7),"MMM")</f>
        <v>22 Oct</v>
      </c>
    </row>
    <row r="298" spans="1:6" x14ac:dyDescent="0.25">
      <c r="A298" s="8">
        <v>45223</v>
      </c>
      <c r="B298" t="str">
        <f>TEXT(Table22[[#This Row],[Date]],"ddd")</f>
        <v>Tue</v>
      </c>
      <c r="C298" t="str">
        <f>TEXT(Table22[[#This Row],[Date]],"MMM")&amp;" "&amp;YEAR(Table22[[#This Row],[Date]])</f>
        <v>Oct 2023</v>
      </c>
      <c r="D298">
        <f>YEAR(Table22[[#This Row],[Date]])</f>
        <v>2023</v>
      </c>
      <c r="E298" t="str">
        <f>"WN "&amp;WEEKNUM(Table22[[#This Row],[Date]])</f>
        <v>WN 43</v>
      </c>
      <c r="F298" t="str">
        <f>TEXT(Table22[[#This Row],[Date]]-MOD(Table22[[#This Row],[Date]]-1,7),"DD")&amp;" "&amp;TEXT(Table22[[#This Row],[Date]]-MOD(Table22[[#This Row],[Date]]-1,7),"MMM")</f>
        <v>22 Oct</v>
      </c>
    </row>
    <row r="299" spans="1:6" x14ac:dyDescent="0.25">
      <c r="A299" s="8">
        <v>45224</v>
      </c>
      <c r="B299" t="str">
        <f>TEXT(Table22[[#This Row],[Date]],"ddd")</f>
        <v>Wed</v>
      </c>
      <c r="C299" t="str">
        <f>TEXT(Table22[[#This Row],[Date]],"MMM")&amp;" "&amp;YEAR(Table22[[#This Row],[Date]])</f>
        <v>Oct 2023</v>
      </c>
      <c r="D299">
        <f>YEAR(Table22[[#This Row],[Date]])</f>
        <v>2023</v>
      </c>
      <c r="E299" t="str">
        <f>"WN "&amp;WEEKNUM(Table22[[#This Row],[Date]])</f>
        <v>WN 43</v>
      </c>
      <c r="F299" t="str">
        <f>TEXT(Table22[[#This Row],[Date]]-MOD(Table22[[#This Row],[Date]]-1,7),"DD")&amp;" "&amp;TEXT(Table22[[#This Row],[Date]]-MOD(Table22[[#This Row],[Date]]-1,7),"MMM")</f>
        <v>22 Oct</v>
      </c>
    </row>
    <row r="300" spans="1:6" x14ac:dyDescent="0.25">
      <c r="A300" s="8">
        <v>45225</v>
      </c>
      <c r="B300" t="str">
        <f>TEXT(Table22[[#This Row],[Date]],"ddd")</f>
        <v>Thu</v>
      </c>
      <c r="C300" t="str">
        <f>TEXT(Table22[[#This Row],[Date]],"MMM")&amp;" "&amp;YEAR(Table22[[#This Row],[Date]])</f>
        <v>Oct 2023</v>
      </c>
      <c r="D300">
        <f>YEAR(Table22[[#This Row],[Date]])</f>
        <v>2023</v>
      </c>
      <c r="E300" t="str">
        <f>"WN "&amp;WEEKNUM(Table22[[#This Row],[Date]])</f>
        <v>WN 43</v>
      </c>
      <c r="F300" t="str">
        <f>TEXT(Table22[[#This Row],[Date]]-MOD(Table22[[#This Row],[Date]]-1,7),"DD")&amp;" "&amp;TEXT(Table22[[#This Row],[Date]]-MOD(Table22[[#This Row],[Date]]-1,7),"MMM")</f>
        <v>22 Oct</v>
      </c>
    </row>
    <row r="301" spans="1:6" x14ac:dyDescent="0.25">
      <c r="A301" s="8">
        <v>45226</v>
      </c>
      <c r="B301" t="str">
        <f>TEXT(Table22[[#This Row],[Date]],"ddd")</f>
        <v>Fri</v>
      </c>
      <c r="C301" t="str">
        <f>TEXT(Table22[[#This Row],[Date]],"MMM")&amp;" "&amp;YEAR(Table22[[#This Row],[Date]])</f>
        <v>Oct 2023</v>
      </c>
      <c r="D301">
        <f>YEAR(Table22[[#This Row],[Date]])</f>
        <v>2023</v>
      </c>
      <c r="E301" t="str">
        <f>"WN "&amp;WEEKNUM(Table22[[#This Row],[Date]])</f>
        <v>WN 43</v>
      </c>
      <c r="F301" t="str">
        <f>TEXT(Table22[[#This Row],[Date]]-MOD(Table22[[#This Row],[Date]]-1,7),"DD")&amp;" "&amp;TEXT(Table22[[#This Row],[Date]]-MOD(Table22[[#This Row],[Date]]-1,7),"MMM")</f>
        <v>22 Oct</v>
      </c>
    </row>
    <row r="302" spans="1:6" x14ac:dyDescent="0.25">
      <c r="A302" s="8">
        <v>45227</v>
      </c>
      <c r="B302" t="str">
        <f>TEXT(Table22[[#This Row],[Date]],"ddd")</f>
        <v>Sat</v>
      </c>
      <c r="C302" t="str">
        <f>TEXT(Table22[[#This Row],[Date]],"MMM")&amp;" "&amp;YEAR(Table22[[#This Row],[Date]])</f>
        <v>Oct 2023</v>
      </c>
      <c r="D302">
        <f>YEAR(Table22[[#This Row],[Date]])</f>
        <v>2023</v>
      </c>
      <c r="E302" t="str">
        <f>"WN "&amp;WEEKNUM(Table22[[#This Row],[Date]])</f>
        <v>WN 43</v>
      </c>
      <c r="F302" t="str">
        <f>TEXT(Table22[[#This Row],[Date]]-MOD(Table22[[#This Row],[Date]]-1,7),"DD")&amp;" "&amp;TEXT(Table22[[#This Row],[Date]]-MOD(Table22[[#This Row],[Date]]-1,7),"MMM")</f>
        <v>22 Oct</v>
      </c>
    </row>
    <row r="303" spans="1:6" x14ac:dyDescent="0.25">
      <c r="A303" s="8">
        <v>45228</v>
      </c>
      <c r="B303" t="str">
        <f>TEXT(Table22[[#This Row],[Date]],"ddd")</f>
        <v>Sun</v>
      </c>
      <c r="C303" t="str">
        <f>TEXT(Table22[[#This Row],[Date]],"MMM")&amp;" "&amp;YEAR(Table22[[#This Row],[Date]])</f>
        <v>Oct 2023</v>
      </c>
      <c r="D303">
        <f>YEAR(Table22[[#This Row],[Date]])</f>
        <v>2023</v>
      </c>
      <c r="E303" t="str">
        <f>"WN "&amp;WEEKNUM(Table22[[#This Row],[Date]])</f>
        <v>WN 44</v>
      </c>
      <c r="F303" t="str">
        <f>TEXT(Table22[[#This Row],[Date]]-MOD(Table22[[#This Row],[Date]]-1,7),"DD")&amp;" "&amp;TEXT(Table22[[#This Row],[Date]]-MOD(Table22[[#This Row],[Date]]-1,7),"MMM")</f>
        <v>29 Oct</v>
      </c>
    </row>
    <row r="304" spans="1:6" x14ac:dyDescent="0.25">
      <c r="A304" s="8">
        <v>45229</v>
      </c>
      <c r="B304" t="str">
        <f>TEXT(Table22[[#This Row],[Date]],"ddd")</f>
        <v>Mon</v>
      </c>
      <c r="C304" t="str">
        <f>TEXT(Table22[[#This Row],[Date]],"MMM")&amp;" "&amp;YEAR(Table22[[#This Row],[Date]])</f>
        <v>Oct 2023</v>
      </c>
      <c r="D304">
        <f>YEAR(Table22[[#This Row],[Date]])</f>
        <v>2023</v>
      </c>
      <c r="E304" t="str">
        <f>"WN "&amp;WEEKNUM(Table22[[#This Row],[Date]])</f>
        <v>WN 44</v>
      </c>
      <c r="F304" t="str">
        <f>TEXT(Table22[[#This Row],[Date]]-MOD(Table22[[#This Row],[Date]]-1,7),"DD")&amp;" "&amp;TEXT(Table22[[#This Row],[Date]]-MOD(Table22[[#This Row],[Date]]-1,7),"MMM")</f>
        <v>29 Oct</v>
      </c>
    </row>
    <row r="305" spans="1:6" x14ac:dyDescent="0.25">
      <c r="A305" s="8">
        <v>45230</v>
      </c>
      <c r="B305" t="str">
        <f>TEXT(Table22[[#This Row],[Date]],"ddd")</f>
        <v>Tue</v>
      </c>
      <c r="C305" t="str">
        <f>TEXT(Table22[[#This Row],[Date]],"MMM")&amp;" "&amp;YEAR(Table22[[#This Row],[Date]])</f>
        <v>Oct 2023</v>
      </c>
      <c r="D305">
        <f>YEAR(Table22[[#This Row],[Date]])</f>
        <v>2023</v>
      </c>
      <c r="E305" t="str">
        <f>"WN "&amp;WEEKNUM(Table22[[#This Row],[Date]])</f>
        <v>WN 44</v>
      </c>
      <c r="F305" t="str">
        <f>TEXT(Table22[[#This Row],[Date]]-MOD(Table22[[#This Row],[Date]]-1,7),"DD")&amp;" "&amp;TEXT(Table22[[#This Row],[Date]]-MOD(Table22[[#This Row],[Date]]-1,7),"MMM")</f>
        <v>29 Oct</v>
      </c>
    </row>
    <row r="306" spans="1:6" x14ac:dyDescent="0.25">
      <c r="A306" s="8">
        <v>45231</v>
      </c>
      <c r="B306" t="str">
        <f>TEXT(Table22[[#This Row],[Date]],"ddd")</f>
        <v>Wed</v>
      </c>
      <c r="C306" t="str">
        <f>TEXT(Table22[[#This Row],[Date]],"MMM")&amp;" "&amp;YEAR(Table22[[#This Row],[Date]])</f>
        <v>Nov 2023</v>
      </c>
      <c r="D306">
        <f>YEAR(Table22[[#This Row],[Date]])</f>
        <v>2023</v>
      </c>
      <c r="E306" t="str">
        <f>"WN "&amp;WEEKNUM(Table22[[#This Row],[Date]])</f>
        <v>WN 44</v>
      </c>
      <c r="F306" t="str">
        <f>TEXT(Table22[[#This Row],[Date]]-MOD(Table22[[#This Row],[Date]]-1,7),"DD")&amp;" "&amp;TEXT(Table22[[#This Row],[Date]]-MOD(Table22[[#This Row],[Date]]-1,7),"MMM")</f>
        <v>29 Oct</v>
      </c>
    </row>
    <row r="307" spans="1:6" x14ac:dyDescent="0.25">
      <c r="A307" s="8">
        <v>45232</v>
      </c>
      <c r="B307" t="str">
        <f>TEXT(Table22[[#This Row],[Date]],"ddd")</f>
        <v>Thu</v>
      </c>
      <c r="C307" t="str">
        <f>TEXT(Table22[[#This Row],[Date]],"MMM")&amp;" "&amp;YEAR(Table22[[#This Row],[Date]])</f>
        <v>Nov 2023</v>
      </c>
      <c r="D307">
        <f>YEAR(Table22[[#This Row],[Date]])</f>
        <v>2023</v>
      </c>
      <c r="E307" t="str">
        <f>"WN "&amp;WEEKNUM(Table22[[#This Row],[Date]])</f>
        <v>WN 44</v>
      </c>
      <c r="F307" t="str">
        <f>TEXT(Table22[[#This Row],[Date]]-MOD(Table22[[#This Row],[Date]]-1,7),"DD")&amp;" "&amp;TEXT(Table22[[#This Row],[Date]]-MOD(Table22[[#This Row],[Date]]-1,7),"MMM")</f>
        <v>29 Oct</v>
      </c>
    </row>
    <row r="308" spans="1:6" x14ac:dyDescent="0.25">
      <c r="A308" s="8">
        <v>45233</v>
      </c>
      <c r="B308" t="str">
        <f>TEXT(Table22[[#This Row],[Date]],"ddd")</f>
        <v>Fri</v>
      </c>
      <c r="C308" t="str">
        <f>TEXT(Table22[[#This Row],[Date]],"MMM")&amp;" "&amp;YEAR(Table22[[#This Row],[Date]])</f>
        <v>Nov 2023</v>
      </c>
      <c r="D308">
        <f>YEAR(Table22[[#This Row],[Date]])</f>
        <v>2023</v>
      </c>
      <c r="E308" t="str">
        <f>"WN "&amp;WEEKNUM(Table22[[#This Row],[Date]])</f>
        <v>WN 44</v>
      </c>
      <c r="F308" t="str">
        <f>TEXT(Table22[[#This Row],[Date]]-MOD(Table22[[#This Row],[Date]]-1,7),"DD")&amp;" "&amp;TEXT(Table22[[#This Row],[Date]]-MOD(Table22[[#This Row],[Date]]-1,7),"MMM")</f>
        <v>29 Oct</v>
      </c>
    </row>
    <row r="309" spans="1:6" x14ac:dyDescent="0.25">
      <c r="A309" s="8">
        <v>45234</v>
      </c>
      <c r="B309" t="str">
        <f>TEXT(Table22[[#This Row],[Date]],"ddd")</f>
        <v>Sat</v>
      </c>
      <c r="C309" t="str">
        <f>TEXT(Table22[[#This Row],[Date]],"MMM")&amp;" "&amp;YEAR(Table22[[#This Row],[Date]])</f>
        <v>Nov 2023</v>
      </c>
      <c r="D309">
        <f>YEAR(Table22[[#This Row],[Date]])</f>
        <v>2023</v>
      </c>
      <c r="E309" t="str">
        <f>"WN "&amp;WEEKNUM(Table22[[#This Row],[Date]])</f>
        <v>WN 44</v>
      </c>
      <c r="F309" t="str">
        <f>TEXT(Table22[[#This Row],[Date]]-MOD(Table22[[#This Row],[Date]]-1,7),"DD")&amp;" "&amp;TEXT(Table22[[#This Row],[Date]]-MOD(Table22[[#This Row],[Date]]-1,7),"MMM")</f>
        <v>29 Oct</v>
      </c>
    </row>
    <row r="310" spans="1:6" x14ac:dyDescent="0.25">
      <c r="A310" s="8">
        <v>45235</v>
      </c>
      <c r="B310" t="str">
        <f>TEXT(Table22[[#This Row],[Date]],"ddd")</f>
        <v>Sun</v>
      </c>
      <c r="C310" t="str">
        <f>TEXT(Table22[[#This Row],[Date]],"MMM")&amp;" "&amp;YEAR(Table22[[#This Row],[Date]])</f>
        <v>Nov 2023</v>
      </c>
      <c r="D310">
        <f>YEAR(Table22[[#This Row],[Date]])</f>
        <v>2023</v>
      </c>
      <c r="E310" t="str">
        <f>"WN "&amp;WEEKNUM(Table22[[#This Row],[Date]])</f>
        <v>WN 45</v>
      </c>
      <c r="F310" t="str">
        <f>TEXT(Table22[[#This Row],[Date]]-MOD(Table22[[#This Row],[Date]]-1,7),"DD")&amp;" "&amp;TEXT(Table22[[#This Row],[Date]]-MOD(Table22[[#This Row],[Date]]-1,7),"MMM")</f>
        <v>05 Nov</v>
      </c>
    </row>
    <row r="311" spans="1:6" x14ac:dyDescent="0.25">
      <c r="A311" s="8">
        <v>45236</v>
      </c>
      <c r="B311" t="str">
        <f>TEXT(Table22[[#This Row],[Date]],"ddd")</f>
        <v>Mon</v>
      </c>
      <c r="C311" t="str">
        <f>TEXT(Table22[[#This Row],[Date]],"MMM")&amp;" "&amp;YEAR(Table22[[#This Row],[Date]])</f>
        <v>Nov 2023</v>
      </c>
      <c r="D311">
        <f>YEAR(Table22[[#This Row],[Date]])</f>
        <v>2023</v>
      </c>
      <c r="E311" t="str">
        <f>"WN "&amp;WEEKNUM(Table22[[#This Row],[Date]])</f>
        <v>WN 45</v>
      </c>
      <c r="F311" t="str">
        <f>TEXT(Table22[[#This Row],[Date]]-MOD(Table22[[#This Row],[Date]]-1,7),"DD")&amp;" "&amp;TEXT(Table22[[#This Row],[Date]]-MOD(Table22[[#This Row],[Date]]-1,7),"MMM")</f>
        <v>05 Nov</v>
      </c>
    </row>
    <row r="312" spans="1:6" x14ac:dyDescent="0.25">
      <c r="A312" s="8">
        <v>45237</v>
      </c>
      <c r="B312" t="str">
        <f>TEXT(Table22[[#This Row],[Date]],"ddd")</f>
        <v>Tue</v>
      </c>
      <c r="C312" t="str">
        <f>TEXT(Table22[[#This Row],[Date]],"MMM")&amp;" "&amp;YEAR(Table22[[#This Row],[Date]])</f>
        <v>Nov 2023</v>
      </c>
      <c r="D312">
        <f>YEAR(Table22[[#This Row],[Date]])</f>
        <v>2023</v>
      </c>
      <c r="E312" t="str">
        <f>"WN "&amp;WEEKNUM(Table22[[#This Row],[Date]])</f>
        <v>WN 45</v>
      </c>
      <c r="F312" t="str">
        <f>TEXT(Table22[[#This Row],[Date]]-MOD(Table22[[#This Row],[Date]]-1,7),"DD")&amp;" "&amp;TEXT(Table22[[#This Row],[Date]]-MOD(Table22[[#This Row],[Date]]-1,7),"MMM")</f>
        <v>05 Nov</v>
      </c>
    </row>
    <row r="313" spans="1:6" x14ac:dyDescent="0.25">
      <c r="A313" s="8">
        <v>45238</v>
      </c>
      <c r="B313" t="str">
        <f>TEXT(Table22[[#This Row],[Date]],"ddd")</f>
        <v>Wed</v>
      </c>
      <c r="C313" t="str">
        <f>TEXT(Table22[[#This Row],[Date]],"MMM")&amp;" "&amp;YEAR(Table22[[#This Row],[Date]])</f>
        <v>Nov 2023</v>
      </c>
      <c r="D313">
        <f>YEAR(Table22[[#This Row],[Date]])</f>
        <v>2023</v>
      </c>
      <c r="E313" t="str">
        <f>"WN "&amp;WEEKNUM(Table22[[#This Row],[Date]])</f>
        <v>WN 45</v>
      </c>
      <c r="F313" t="str">
        <f>TEXT(Table22[[#This Row],[Date]]-MOD(Table22[[#This Row],[Date]]-1,7),"DD")&amp;" "&amp;TEXT(Table22[[#This Row],[Date]]-MOD(Table22[[#This Row],[Date]]-1,7),"MMM")</f>
        <v>05 Nov</v>
      </c>
    </row>
    <row r="314" spans="1:6" x14ac:dyDescent="0.25">
      <c r="A314" s="8">
        <v>45239</v>
      </c>
      <c r="B314" t="str">
        <f>TEXT(Table22[[#This Row],[Date]],"ddd")</f>
        <v>Thu</v>
      </c>
      <c r="C314" t="str">
        <f>TEXT(Table22[[#This Row],[Date]],"MMM")&amp;" "&amp;YEAR(Table22[[#This Row],[Date]])</f>
        <v>Nov 2023</v>
      </c>
      <c r="D314">
        <f>YEAR(Table22[[#This Row],[Date]])</f>
        <v>2023</v>
      </c>
      <c r="E314" t="str">
        <f>"WN "&amp;WEEKNUM(Table22[[#This Row],[Date]])</f>
        <v>WN 45</v>
      </c>
      <c r="F314" t="str">
        <f>TEXT(Table22[[#This Row],[Date]]-MOD(Table22[[#This Row],[Date]]-1,7),"DD")&amp;" "&amp;TEXT(Table22[[#This Row],[Date]]-MOD(Table22[[#This Row],[Date]]-1,7),"MMM")</f>
        <v>05 Nov</v>
      </c>
    </row>
    <row r="315" spans="1:6" x14ac:dyDescent="0.25">
      <c r="A315" s="8">
        <v>45240</v>
      </c>
      <c r="B315" t="str">
        <f>TEXT(Table22[[#This Row],[Date]],"ddd")</f>
        <v>Fri</v>
      </c>
      <c r="C315" t="str">
        <f>TEXT(Table22[[#This Row],[Date]],"MMM")&amp;" "&amp;YEAR(Table22[[#This Row],[Date]])</f>
        <v>Nov 2023</v>
      </c>
      <c r="D315">
        <f>YEAR(Table22[[#This Row],[Date]])</f>
        <v>2023</v>
      </c>
      <c r="E315" t="str">
        <f>"WN "&amp;WEEKNUM(Table22[[#This Row],[Date]])</f>
        <v>WN 45</v>
      </c>
      <c r="F315" t="str">
        <f>TEXT(Table22[[#This Row],[Date]]-MOD(Table22[[#This Row],[Date]]-1,7),"DD")&amp;" "&amp;TEXT(Table22[[#This Row],[Date]]-MOD(Table22[[#This Row],[Date]]-1,7),"MMM")</f>
        <v>05 Nov</v>
      </c>
    </row>
    <row r="316" spans="1:6" x14ac:dyDescent="0.25">
      <c r="A316" s="8">
        <v>45241</v>
      </c>
      <c r="B316" t="str">
        <f>TEXT(Table22[[#This Row],[Date]],"ddd")</f>
        <v>Sat</v>
      </c>
      <c r="C316" t="str">
        <f>TEXT(Table22[[#This Row],[Date]],"MMM")&amp;" "&amp;YEAR(Table22[[#This Row],[Date]])</f>
        <v>Nov 2023</v>
      </c>
      <c r="D316">
        <f>YEAR(Table22[[#This Row],[Date]])</f>
        <v>2023</v>
      </c>
      <c r="E316" t="str">
        <f>"WN "&amp;WEEKNUM(Table22[[#This Row],[Date]])</f>
        <v>WN 45</v>
      </c>
      <c r="F316" t="str">
        <f>TEXT(Table22[[#This Row],[Date]]-MOD(Table22[[#This Row],[Date]]-1,7),"DD")&amp;" "&amp;TEXT(Table22[[#This Row],[Date]]-MOD(Table22[[#This Row],[Date]]-1,7),"MMM")</f>
        <v>05 Nov</v>
      </c>
    </row>
    <row r="317" spans="1:6" x14ac:dyDescent="0.25">
      <c r="A317" s="8">
        <v>45242</v>
      </c>
      <c r="B317" t="str">
        <f>TEXT(Table22[[#This Row],[Date]],"ddd")</f>
        <v>Sun</v>
      </c>
      <c r="C317" t="str">
        <f>TEXT(Table22[[#This Row],[Date]],"MMM")&amp;" "&amp;YEAR(Table22[[#This Row],[Date]])</f>
        <v>Nov 2023</v>
      </c>
      <c r="D317">
        <f>YEAR(Table22[[#This Row],[Date]])</f>
        <v>2023</v>
      </c>
      <c r="E317" t="str">
        <f>"WN "&amp;WEEKNUM(Table22[[#This Row],[Date]])</f>
        <v>WN 46</v>
      </c>
      <c r="F317" t="str">
        <f>TEXT(Table22[[#This Row],[Date]]-MOD(Table22[[#This Row],[Date]]-1,7),"DD")&amp;" "&amp;TEXT(Table22[[#This Row],[Date]]-MOD(Table22[[#This Row],[Date]]-1,7),"MMM")</f>
        <v>12 Nov</v>
      </c>
    </row>
    <row r="318" spans="1:6" x14ac:dyDescent="0.25">
      <c r="A318" s="8">
        <v>45243</v>
      </c>
      <c r="B318" t="str">
        <f>TEXT(Table22[[#This Row],[Date]],"ddd")</f>
        <v>Mon</v>
      </c>
      <c r="C318" t="str">
        <f>TEXT(Table22[[#This Row],[Date]],"MMM")&amp;" "&amp;YEAR(Table22[[#This Row],[Date]])</f>
        <v>Nov 2023</v>
      </c>
      <c r="D318">
        <f>YEAR(Table22[[#This Row],[Date]])</f>
        <v>2023</v>
      </c>
      <c r="E318" t="str">
        <f>"WN "&amp;WEEKNUM(Table22[[#This Row],[Date]])</f>
        <v>WN 46</v>
      </c>
      <c r="F318" t="str">
        <f>TEXT(Table22[[#This Row],[Date]]-MOD(Table22[[#This Row],[Date]]-1,7),"DD")&amp;" "&amp;TEXT(Table22[[#This Row],[Date]]-MOD(Table22[[#This Row],[Date]]-1,7),"MMM")</f>
        <v>12 Nov</v>
      </c>
    </row>
    <row r="319" spans="1:6" x14ac:dyDescent="0.25">
      <c r="A319" s="8">
        <v>45244</v>
      </c>
      <c r="B319" t="str">
        <f>TEXT(Table22[[#This Row],[Date]],"ddd")</f>
        <v>Tue</v>
      </c>
      <c r="C319" t="str">
        <f>TEXT(Table22[[#This Row],[Date]],"MMM")&amp;" "&amp;YEAR(Table22[[#This Row],[Date]])</f>
        <v>Nov 2023</v>
      </c>
      <c r="D319">
        <f>YEAR(Table22[[#This Row],[Date]])</f>
        <v>2023</v>
      </c>
      <c r="E319" t="str">
        <f>"WN "&amp;WEEKNUM(Table22[[#This Row],[Date]])</f>
        <v>WN 46</v>
      </c>
      <c r="F319" t="str">
        <f>TEXT(Table22[[#This Row],[Date]]-MOD(Table22[[#This Row],[Date]]-1,7),"DD")&amp;" "&amp;TEXT(Table22[[#This Row],[Date]]-MOD(Table22[[#This Row],[Date]]-1,7),"MMM")</f>
        <v>12 Nov</v>
      </c>
    </row>
    <row r="320" spans="1:6" x14ac:dyDescent="0.25">
      <c r="A320" s="8">
        <v>45245</v>
      </c>
      <c r="B320" t="str">
        <f>TEXT(Table22[[#This Row],[Date]],"ddd")</f>
        <v>Wed</v>
      </c>
      <c r="C320" t="str">
        <f>TEXT(Table22[[#This Row],[Date]],"MMM")&amp;" "&amp;YEAR(Table22[[#This Row],[Date]])</f>
        <v>Nov 2023</v>
      </c>
      <c r="D320">
        <f>YEAR(Table22[[#This Row],[Date]])</f>
        <v>2023</v>
      </c>
      <c r="E320" t="str">
        <f>"WN "&amp;WEEKNUM(Table22[[#This Row],[Date]])</f>
        <v>WN 46</v>
      </c>
      <c r="F320" t="str">
        <f>TEXT(Table22[[#This Row],[Date]]-MOD(Table22[[#This Row],[Date]]-1,7),"DD")&amp;" "&amp;TEXT(Table22[[#This Row],[Date]]-MOD(Table22[[#This Row],[Date]]-1,7),"MMM")</f>
        <v>12 Nov</v>
      </c>
    </row>
    <row r="321" spans="1:6" x14ac:dyDescent="0.25">
      <c r="A321" s="8">
        <v>45246</v>
      </c>
      <c r="B321" t="str">
        <f>TEXT(Table22[[#This Row],[Date]],"ddd")</f>
        <v>Thu</v>
      </c>
      <c r="C321" t="str">
        <f>TEXT(Table22[[#This Row],[Date]],"MMM")&amp;" "&amp;YEAR(Table22[[#This Row],[Date]])</f>
        <v>Nov 2023</v>
      </c>
      <c r="D321">
        <f>YEAR(Table22[[#This Row],[Date]])</f>
        <v>2023</v>
      </c>
      <c r="E321" t="str">
        <f>"WN "&amp;WEEKNUM(Table22[[#This Row],[Date]])</f>
        <v>WN 46</v>
      </c>
      <c r="F321" t="str">
        <f>TEXT(Table22[[#This Row],[Date]]-MOD(Table22[[#This Row],[Date]]-1,7),"DD")&amp;" "&amp;TEXT(Table22[[#This Row],[Date]]-MOD(Table22[[#This Row],[Date]]-1,7),"MMM")</f>
        <v>12 Nov</v>
      </c>
    </row>
    <row r="322" spans="1:6" x14ac:dyDescent="0.25">
      <c r="A322" s="8">
        <v>45247</v>
      </c>
      <c r="B322" t="str">
        <f>TEXT(Table22[[#This Row],[Date]],"ddd")</f>
        <v>Fri</v>
      </c>
      <c r="C322" t="str">
        <f>TEXT(Table22[[#This Row],[Date]],"MMM")&amp;" "&amp;YEAR(Table22[[#This Row],[Date]])</f>
        <v>Nov 2023</v>
      </c>
      <c r="D322">
        <f>YEAR(Table22[[#This Row],[Date]])</f>
        <v>2023</v>
      </c>
      <c r="E322" t="str">
        <f>"WN "&amp;WEEKNUM(Table22[[#This Row],[Date]])</f>
        <v>WN 46</v>
      </c>
      <c r="F322" t="str">
        <f>TEXT(Table22[[#This Row],[Date]]-MOD(Table22[[#This Row],[Date]]-1,7),"DD")&amp;" "&amp;TEXT(Table22[[#This Row],[Date]]-MOD(Table22[[#This Row],[Date]]-1,7),"MMM")</f>
        <v>12 Nov</v>
      </c>
    </row>
    <row r="323" spans="1:6" x14ac:dyDescent="0.25">
      <c r="A323" s="8">
        <v>45248</v>
      </c>
      <c r="B323" t="str">
        <f>TEXT(Table22[[#This Row],[Date]],"ddd")</f>
        <v>Sat</v>
      </c>
      <c r="C323" t="str">
        <f>TEXT(Table22[[#This Row],[Date]],"MMM")&amp;" "&amp;YEAR(Table22[[#This Row],[Date]])</f>
        <v>Nov 2023</v>
      </c>
      <c r="D323">
        <f>YEAR(Table22[[#This Row],[Date]])</f>
        <v>2023</v>
      </c>
      <c r="E323" t="str">
        <f>"WN "&amp;WEEKNUM(Table22[[#This Row],[Date]])</f>
        <v>WN 46</v>
      </c>
      <c r="F323" t="str">
        <f>TEXT(Table22[[#This Row],[Date]]-MOD(Table22[[#This Row],[Date]]-1,7),"DD")&amp;" "&amp;TEXT(Table22[[#This Row],[Date]]-MOD(Table22[[#This Row],[Date]]-1,7),"MMM")</f>
        <v>12 Nov</v>
      </c>
    </row>
    <row r="324" spans="1:6" x14ac:dyDescent="0.25">
      <c r="A324" s="8">
        <v>45249</v>
      </c>
      <c r="B324" t="str">
        <f>TEXT(Table22[[#This Row],[Date]],"ddd")</f>
        <v>Sun</v>
      </c>
      <c r="C324" t="str">
        <f>TEXT(Table22[[#This Row],[Date]],"MMM")&amp;" "&amp;YEAR(Table22[[#This Row],[Date]])</f>
        <v>Nov 2023</v>
      </c>
      <c r="D324">
        <f>YEAR(Table22[[#This Row],[Date]])</f>
        <v>2023</v>
      </c>
      <c r="E324" t="str">
        <f>"WN "&amp;WEEKNUM(Table22[[#This Row],[Date]])</f>
        <v>WN 47</v>
      </c>
      <c r="F324" t="str">
        <f>TEXT(Table22[[#This Row],[Date]]-MOD(Table22[[#This Row],[Date]]-1,7),"DD")&amp;" "&amp;TEXT(Table22[[#This Row],[Date]]-MOD(Table22[[#This Row],[Date]]-1,7),"MMM")</f>
        <v>19 Nov</v>
      </c>
    </row>
    <row r="325" spans="1:6" x14ac:dyDescent="0.25">
      <c r="A325" s="8">
        <v>45250</v>
      </c>
      <c r="B325" t="str">
        <f>TEXT(Table22[[#This Row],[Date]],"ddd")</f>
        <v>Mon</v>
      </c>
      <c r="C325" t="str">
        <f>TEXT(Table22[[#This Row],[Date]],"MMM")&amp;" "&amp;YEAR(Table22[[#This Row],[Date]])</f>
        <v>Nov 2023</v>
      </c>
      <c r="D325">
        <f>YEAR(Table22[[#This Row],[Date]])</f>
        <v>2023</v>
      </c>
      <c r="E325" t="str">
        <f>"WN "&amp;WEEKNUM(Table22[[#This Row],[Date]])</f>
        <v>WN 47</v>
      </c>
      <c r="F325" t="str">
        <f>TEXT(Table22[[#This Row],[Date]]-MOD(Table22[[#This Row],[Date]]-1,7),"DD")&amp;" "&amp;TEXT(Table22[[#This Row],[Date]]-MOD(Table22[[#This Row],[Date]]-1,7),"MMM")</f>
        <v>19 Nov</v>
      </c>
    </row>
    <row r="326" spans="1:6" x14ac:dyDescent="0.25">
      <c r="A326" s="8">
        <v>45251</v>
      </c>
      <c r="B326" t="str">
        <f>TEXT(Table22[[#This Row],[Date]],"ddd")</f>
        <v>Tue</v>
      </c>
      <c r="C326" t="str">
        <f>TEXT(Table22[[#This Row],[Date]],"MMM")&amp;" "&amp;YEAR(Table22[[#This Row],[Date]])</f>
        <v>Nov 2023</v>
      </c>
      <c r="D326">
        <f>YEAR(Table22[[#This Row],[Date]])</f>
        <v>2023</v>
      </c>
      <c r="E326" t="str">
        <f>"WN "&amp;WEEKNUM(Table22[[#This Row],[Date]])</f>
        <v>WN 47</v>
      </c>
      <c r="F326" t="str">
        <f>TEXT(Table22[[#This Row],[Date]]-MOD(Table22[[#This Row],[Date]]-1,7),"DD")&amp;" "&amp;TEXT(Table22[[#This Row],[Date]]-MOD(Table22[[#This Row],[Date]]-1,7),"MMM")</f>
        <v>19 Nov</v>
      </c>
    </row>
    <row r="327" spans="1:6" x14ac:dyDescent="0.25">
      <c r="A327" s="8">
        <v>45252</v>
      </c>
      <c r="B327" t="str">
        <f>TEXT(Table22[[#This Row],[Date]],"ddd")</f>
        <v>Wed</v>
      </c>
      <c r="C327" t="str">
        <f>TEXT(Table22[[#This Row],[Date]],"MMM")&amp;" "&amp;YEAR(Table22[[#This Row],[Date]])</f>
        <v>Nov 2023</v>
      </c>
      <c r="D327">
        <f>YEAR(Table22[[#This Row],[Date]])</f>
        <v>2023</v>
      </c>
      <c r="E327" t="str">
        <f>"WN "&amp;WEEKNUM(Table22[[#This Row],[Date]])</f>
        <v>WN 47</v>
      </c>
      <c r="F327" t="str">
        <f>TEXT(Table22[[#This Row],[Date]]-MOD(Table22[[#This Row],[Date]]-1,7),"DD")&amp;" "&amp;TEXT(Table22[[#This Row],[Date]]-MOD(Table22[[#This Row],[Date]]-1,7),"MMM")</f>
        <v>19 Nov</v>
      </c>
    </row>
    <row r="328" spans="1:6" x14ac:dyDescent="0.25">
      <c r="A328" s="8">
        <v>45253</v>
      </c>
      <c r="B328" t="str">
        <f>TEXT(Table22[[#This Row],[Date]],"ddd")</f>
        <v>Thu</v>
      </c>
      <c r="C328" t="str">
        <f>TEXT(Table22[[#This Row],[Date]],"MMM")&amp;" "&amp;YEAR(Table22[[#This Row],[Date]])</f>
        <v>Nov 2023</v>
      </c>
      <c r="D328">
        <f>YEAR(Table22[[#This Row],[Date]])</f>
        <v>2023</v>
      </c>
      <c r="E328" t="str">
        <f>"WN "&amp;WEEKNUM(Table22[[#This Row],[Date]])</f>
        <v>WN 47</v>
      </c>
      <c r="F328" t="str">
        <f>TEXT(Table22[[#This Row],[Date]]-MOD(Table22[[#This Row],[Date]]-1,7),"DD")&amp;" "&amp;TEXT(Table22[[#This Row],[Date]]-MOD(Table22[[#This Row],[Date]]-1,7),"MMM")</f>
        <v>19 Nov</v>
      </c>
    </row>
    <row r="329" spans="1:6" x14ac:dyDescent="0.25">
      <c r="A329" s="8">
        <v>45254</v>
      </c>
      <c r="B329" t="str">
        <f>TEXT(Table22[[#This Row],[Date]],"ddd")</f>
        <v>Fri</v>
      </c>
      <c r="C329" t="str">
        <f>TEXT(Table22[[#This Row],[Date]],"MMM")&amp;" "&amp;YEAR(Table22[[#This Row],[Date]])</f>
        <v>Nov 2023</v>
      </c>
      <c r="D329">
        <f>YEAR(Table22[[#This Row],[Date]])</f>
        <v>2023</v>
      </c>
      <c r="E329" t="str">
        <f>"WN "&amp;WEEKNUM(Table22[[#This Row],[Date]])</f>
        <v>WN 47</v>
      </c>
      <c r="F329" t="str">
        <f>TEXT(Table22[[#This Row],[Date]]-MOD(Table22[[#This Row],[Date]]-1,7),"DD")&amp;" "&amp;TEXT(Table22[[#This Row],[Date]]-MOD(Table22[[#This Row],[Date]]-1,7),"MMM")</f>
        <v>19 Nov</v>
      </c>
    </row>
    <row r="330" spans="1:6" x14ac:dyDescent="0.25">
      <c r="A330" s="8">
        <v>45255</v>
      </c>
      <c r="B330" t="str">
        <f>TEXT(Table22[[#This Row],[Date]],"ddd")</f>
        <v>Sat</v>
      </c>
      <c r="C330" t="str">
        <f>TEXT(Table22[[#This Row],[Date]],"MMM")&amp;" "&amp;YEAR(Table22[[#This Row],[Date]])</f>
        <v>Nov 2023</v>
      </c>
      <c r="D330">
        <f>YEAR(Table22[[#This Row],[Date]])</f>
        <v>2023</v>
      </c>
      <c r="E330" t="str">
        <f>"WN "&amp;WEEKNUM(Table22[[#This Row],[Date]])</f>
        <v>WN 47</v>
      </c>
      <c r="F330" t="str">
        <f>TEXT(Table22[[#This Row],[Date]]-MOD(Table22[[#This Row],[Date]]-1,7),"DD")&amp;" "&amp;TEXT(Table22[[#This Row],[Date]]-MOD(Table22[[#This Row],[Date]]-1,7),"MMM")</f>
        <v>19 Nov</v>
      </c>
    </row>
    <row r="331" spans="1:6" x14ac:dyDescent="0.25">
      <c r="A331" s="8">
        <v>45256</v>
      </c>
      <c r="B331" t="str">
        <f>TEXT(Table22[[#This Row],[Date]],"ddd")</f>
        <v>Sun</v>
      </c>
      <c r="C331" t="str">
        <f>TEXT(Table22[[#This Row],[Date]],"MMM")&amp;" "&amp;YEAR(Table22[[#This Row],[Date]])</f>
        <v>Nov 2023</v>
      </c>
      <c r="D331">
        <f>YEAR(Table22[[#This Row],[Date]])</f>
        <v>2023</v>
      </c>
      <c r="E331" t="str">
        <f>"WN "&amp;WEEKNUM(Table22[[#This Row],[Date]])</f>
        <v>WN 48</v>
      </c>
      <c r="F331" t="str">
        <f>TEXT(Table22[[#This Row],[Date]]-MOD(Table22[[#This Row],[Date]]-1,7),"DD")&amp;" "&amp;TEXT(Table22[[#This Row],[Date]]-MOD(Table22[[#This Row],[Date]]-1,7),"MMM")</f>
        <v>26 Nov</v>
      </c>
    </row>
    <row r="332" spans="1:6" x14ac:dyDescent="0.25">
      <c r="A332" s="8">
        <v>45257</v>
      </c>
      <c r="B332" t="str">
        <f>TEXT(Table22[[#This Row],[Date]],"ddd")</f>
        <v>Mon</v>
      </c>
      <c r="C332" t="str">
        <f>TEXT(Table22[[#This Row],[Date]],"MMM")&amp;" "&amp;YEAR(Table22[[#This Row],[Date]])</f>
        <v>Nov 2023</v>
      </c>
      <c r="D332">
        <f>YEAR(Table22[[#This Row],[Date]])</f>
        <v>2023</v>
      </c>
      <c r="E332" t="str">
        <f>"WN "&amp;WEEKNUM(Table22[[#This Row],[Date]])</f>
        <v>WN 48</v>
      </c>
      <c r="F332" t="str">
        <f>TEXT(Table22[[#This Row],[Date]]-MOD(Table22[[#This Row],[Date]]-1,7),"DD")&amp;" "&amp;TEXT(Table22[[#This Row],[Date]]-MOD(Table22[[#This Row],[Date]]-1,7),"MMM")</f>
        <v>26 Nov</v>
      </c>
    </row>
    <row r="333" spans="1:6" x14ac:dyDescent="0.25">
      <c r="A333" s="8">
        <v>45258</v>
      </c>
      <c r="B333" t="str">
        <f>TEXT(Table22[[#This Row],[Date]],"ddd")</f>
        <v>Tue</v>
      </c>
      <c r="C333" t="str">
        <f>TEXT(Table22[[#This Row],[Date]],"MMM")&amp;" "&amp;YEAR(Table22[[#This Row],[Date]])</f>
        <v>Nov 2023</v>
      </c>
      <c r="D333">
        <f>YEAR(Table22[[#This Row],[Date]])</f>
        <v>2023</v>
      </c>
      <c r="E333" t="str">
        <f>"WN "&amp;WEEKNUM(Table22[[#This Row],[Date]])</f>
        <v>WN 48</v>
      </c>
      <c r="F333" t="str">
        <f>TEXT(Table22[[#This Row],[Date]]-MOD(Table22[[#This Row],[Date]]-1,7),"DD")&amp;" "&amp;TEXT(Table22[[#This Row],[Date]]-MOD(Table22[[#This Row],[Date]]-1,7),"MMM")</f>
        <v>26 Nov</v>
      </c>
    </row>
    <row r="334" spans="1:6" x14ac:dyDescent="0.25">
      <c r="A334" s="8">
        <v>45259</v>
      </c>
      <c r="B334" t="str">
        <f>TEXT(Table22[[#This Row],[Date]],"ddd")</f>
        <v>Wed</v>
      </c>
      <c r="C334" t="str">
        <f>TEXT(Table22[[#This Row],[Date]],"MMM")&amp;" "&amp;YEAR(Table22[[#This Row],[Date]])</f>
        <v>Nov 2023</v>
      </c>
      <c r="D334">
        <f>YEAR(Table22[[#This Row],[Date]])</f>
        <v>2023</v>
      </c>
      <c r="E334" t="str">
        <f>"WN "&amp;WEEKNUM(Table22[[#This Row],[Date]])</f>
        <v>WN 48</v>
      </c>
      <c r="F334" t="str">
        <f>TEXT(Table22[[#This Row],[Date]]-MOD(Table22[[#This Row],[Date]]-1,7),"DD")&amp;" "&amp;TEXT(Table22[[#This Row],[Date]]-MOD(Table22[[#This Row],[Date]]-1,7),"MMM")</f>
        <v>26 Nov</v>
      </c>
    </row>
    <row r="335" spans="1:6" x14ac:dyDescent="0.25">
      <c r="A335" s="8">
        <v>45260</v>
      </c>
      <c r="B335" t="str">
        <f>TEXT(Table22[[#This Row],[Date]],"ddd")</f>
        <v>Thu</v>
      </c>
      <c r="C335" t="str">
        <f>TEXT(Table22[[#This Row],[Date]],"MMM")&amp;" "&amp;YEAR(Table22[[#This Row],[Date]])</f>
        <v>Nov 2023</v>
      </c>
      <c r="D335">
        <f>YEAR(Table22[[#This Row],[Date]])</f>
        <v>2023</v>
      </c>
      <c r="E335" t="str">
        <f>"WN "&amp;WEEKNUM(Table22[[#This Row],[Date]])</f>
        <v>WN 48</v>
      </c>
      <c r="F335" t="str">
        <f>TEXT(Table22[[#This Row],[Date]]-MOD(Table22[[#This Row],[Date]]-1,7),"DD")&amp;" "&amp;TEXT(Table22[[#This Row],[Date]]-MOD(Table22[[#This Row],[Date]]-1,7),"MMM")</f>
        <v>26 Nov</v>
      </c>
    </row>
    <row r="336" spans="1:6" x14ac:dyDescent="0.25">
      <c r="A336" s="8">
        <v>45261</v>
      </c>
      <c r="B336" t="str">
        <f>TEXT(Table22[[#This Row],[Date]],"ddd")</f>
        <v>Fri</v>
      </c>
      <c r="C336" t="str">
        <f>TEXT(Table22[[#This Row],[Date]],"MMM")&amp;" "&amp;YEAR(Table22[[#This Row],[Date]])</f>
        <v>Dec 2023</v>
      </c>
      <c r="D336">
        <f>YEAR(Table22[[#This Row],[Date]])</f>
        <v>2023</v>
      </c>
      <c r="E336" t="str">
        <f>"WN "&amp;WEEKNUM(Table22[[#This Row],[Date]])</f>
        <v>WN 48</v>
      </c>
      <c r="F336" t="str">
        <f>TEXT(Table22[[#This Row],[Date]]-MOD(Table22[[#This Row],[Date]]-1,7),"DD")&amp;" "&amp;TEXT(Table22[[#This Row],[Date]]-MOD(Table22[[#This Row],[Date]]-1,7),"MMM")</f>
        <v>26 Nov</v>
      </c>
    </row>
    <row r="337" spans="1:6" x14ac:dyDescent="0.25">
      <c r="A337" s="8">
        <v>45262</v>
      </c>
      <c r="B337" t="str">
        <f>TEXT(Table22[[#This Row],[Date]],"ddd")</f>
        <v>Sat</v>
      </c>
      <c r="C337" t="str">
        <f>TEXT(Table22[[#This Row],[Date]],"MMM")&amp;" "&amp;YEAR(Table22[[#This Row],[Date]])</f>
        <v>Dec 2023</v>
      </c>
      <c r="D337">
        <f>YEAR(Table22[[#This Row],[Date]])</f>
        <v>2023</v>
      </c>
      <c r="E337" t="str">
        <f>"WN "&amp;WEEKNUM(Table22[[#This Row],[Date]])</f>
        <v>WN 48</v>
      </c>
      <c r="F337" t="str">
        <f>TEXT(Table22[[#This Row],[Date]]-MOD(Table22[[#This Row],[Date]]-1,7),"DD")&amp;" "&amp;TEXT(Table22[[#This Row],[Date]]-MOD(Table22[[#This Row],[Date]]-1,7),"MMM")</f>
        <v>26 Nov</v>
      </c>
    </row>
    <row r="338" spans="1:6" x14ac:dyDescent="0.25">
      <c r="A338" s="8">
        <v>45263</v>
      </c>
      <c r="B338" t="str">
        <f>TEXT(Table22[[#This Row],[Date]],"ddd")</f>
        <v>Sun</v>
      </c>
      <c r="C338" t="str">
        <f>TEXT(Table22[[#This Row],[Date]],"MMM")&amp;" "&amp;YEAR(Table22[[#This Row],[Date]])</f>
        <v>Dec 2023</v>
      </c>
      <c r="D338">
        <f>YEAR(Table22[[#This Row],[Date]])</f>
        <v>2023</v>
      </c>
      <c r="E338" t="str">
        <f>"WN "&amp;WEEKNUM(Table22[[#This Row],[Date]])</f>
        <v>WN 49</v>
      </c>
      <c r="F338" t="str">
        <f>TEXT(Table22[[#This Row],[Date]]-MOD(Table22[[#This Row],[Date]]-1,7),"DD")&amp;" "&amp;TEXT(Table22[[#This Row],[Date]]-MOD(Table22[[#This Row],[Date]]-1,7),"MMM")</f>
        <v>03 Dec</v>
      </c>
    </row>
    <row r="339" spans="1:6" x14ac:dyDescent="0.25">
      <c r="A339" s="8">
        <v>45264</v>
      </c>
      <c r="B339" t="str">
        <f>TEXT(Table22[[#This Row],[Date]],"ddd")</f>
        <v>Mon</v>
      </c>
      <c r="C339" t="str">
        <f>TEXT(Table22[[#This Row],[Date]],"MMM")&amp;" "&amp;YEAR(Table22[[#This Row],[Date]])</f>
        <v>Dec 2023</v>
      </c>
      <c r="D339">
        <f>YEAR(Table22[[#This Row],[Date]])</f>
        <v>2023</v>
      </c>
      <c r="E339" t="str">
        <f>"WN "&amp;WEEKNUM(Table22[[#This Row],[Date]])</f>
        <v>WN 49</v>
      </c>
      <c r="F339" t="str">
        <f>TEXT(Table22[[#This Row],[Date]]-MOD(Table22[[#This Row],[Date]]-1,7),"DD")&amp;" "&amp;TEXT(Table22[[#This Row],[Date]]-MOD(Table22[[#This Row],[Date]]-1,7),"MMM")</f>
        <v>03 Dec</v>
      </c>
    </row>
    <row r="340" spans="1:6" x14ac:dyDescent="0.25">
      <c r="A340" s="8">
        <v>45265</v>
      </c>
      <c r="B340" t="str">
        <f>TEXT(Table22[[#This Row],[Date]],"ddd")</f>
        <v>Tue</v>
      </c>
      <c r="C340" t="str">
        <f>TEXT(Table22[[#This Row],[Date]],"MMM")&amp;" "&amp;YEAR(Table22[[#This Row],[Date]])</f>
        <v>Dec 2023</v>
      </c>
      <c r="D340">
        <f>YEAR(Table22[[#This Row],[Date]])</f>
        <v>2023</v>
      </c>
      <c r="E340" t="str">
        <f>"WN "&amp;WEEKNUM(Table22[[#This Row],[Date]])</f>
        <v>WN 49</v>
      </c>
      <c r="F340" t="str">
        <f>TEXT(Table22[[#This Row],[Date]]-MOD(Table22[[#This Row],[Date]]-1,7),"DD")&amp;" "&amp;TEXT(Table22[[#This Row],[Date]]-MOD(Table22[[#This Row],[Date]]-1,7),"MMM")</f>
        <v>03 Dec</v>
      </c>
    </row>
    <row r="341" spans="1:6" x14ac:dyDescent="0.25">
      <c r="A341" s="8">
        <v>45266</v>
      </c>
      <c r="B341" t="str">
        <f>TEXT(Table22[[#This Row],[Date]],"ddd")</f>
        <v>Wed</v>
      </c>
      <c r="C341" t="str">
        <f>TEXT(Table22[[#This Row],[Date]],"MMM")&amp;" "&amp;YEAR(Table22[[#This Row],[Date]])</f>
        <v>Dec 2023</v>
      </c>
      <c r="D341">
        <f>YEAR(Table22[[#This Row],[Date]])</f>
        <v>2023</v>
      </c>
      <c r="E341" t="str">
        <f>"WN "&amp;WEEKNUM(Table22[[#This Row],[Date]])</f>
        <v>WN 49</v>
      </c>
      <c r="F341" t="str">
        <f>TEXT(Table22[[#This Row],[Date]]-MOD(Table22[[#This Row],[Date]]-1,7),"DD")&amp;" "&amp;TEXT(Table22[[#This Row],[Date]]-MOD(Table22[[#This Row],[Date]]-1,7),"MMM")</f>
        <v>03 Dec</v>
      </c>
    </row>
    <row r="342" spans="1:6" x14ac:dyDescent="0.25">
      <c r="A342" s="8">
        <v>45267</v>
      </c>
      <c r="B342" t="str">
        <f>TEXT(Table22[[#This Row],[Date]],"ddd")</f>
        <v>Thu</v>
      </c>
      <c r="C342" t="str">
        <f>TEXT(Table22[[#This Row],[Date]],"MMM")&amp;" "&amp;YEAR(Table22[[#This Row],[Date]])</f>
        <v>Dec 2023</v>
      </c>
      <c r="D342">
        <f>YEAR(Table22[[#This Row],[Date]])</f>
        <v>2023</v>
      </c>
      <c r="E342" t="str">
        <f>"WN "&amp;WEEKNUM(Table22[[#This Row],[Date]])</f>
        <v>WN 49</v>
      </c>
      <c r="F342" t="str">
        <f>TEXT(Table22[[#This Row],[Date]]-MOD(Table22[[#This Row],[Date]]-1,7),"DD")&amp;" "&amp;TEXT(Table22[[#This Row],[Date]]-MOD(Table22[[#This Row],[Date]]-1,7),"MMM")</f>
        <v>03 Dec</v>
      </c>
    </row>
    <row r="343" spans="1:6" x14ac:dyDescent="0.25">
      <c r="A343" s="8">
        <v>45268</v>
      </c>
      <c r="B343" t="str">
        <f>TEXT(Table22[[#This Row],[Date]],"ddd")</f>
        <v>Fri</v>
      </c>
      <c r="C343" t="str">
        <f>TEXT(Table22[[#This Row],[Date]],"MMM")&amp;" "&amp;YEAR(Table22[[#This Row],[Date]])</f>
        <v>Dec 2023</v>
      </c>
      <c r="D343">
        <f>YEAR(Table22[[#This Row],[Date]])</f>
        <v>2023</v>
      </c>
      <c r="E343" t="str">
        <f>"WN "&amp;WEEKNUM(Table22[[#This Row],[Date]])</f>
        <v>WN 49</v>
      </c>
      <c r="F343" t="str">
        <f>TEXT(Table22[[#This Row],[Date]]-MOD(Table22[[#This Row],[Date]]-1,7),"DD")&amp;" "&amp;TEXT(Table22[[#This Row],[Date]]-MOD(Table22[[#This Row],[Date]]-1,7),"MMM")</f>
        <v>03 Dec</v>
      </c>
    </row>
    <row r="344" spans="1:6" x14ac:dyDescent="0.25">
      <c r="A344" s="8">
        <v>45269</v>
      </c>
      <c r="B344" t="str">
        <f>TEXT(Table22[[#This Row],[Date]],"ddd")</f>
        <v>Sat</v>
      </c>
      <c r="C344" t="str">
        <f>TEXT(Table22[[#This Row],[Date]],"MMM")&amp;" "&amp;YEAR(Table22[[#This Row],[Date]])</f>
        <v>Dec 2023</v>
      </c>
      <c r="D344">
        <f>YEAR(Table22[[#This Row],[Date]])</f>
        <v>2023</v>
      </c>
      <c r="E344" t="str">
        <f>"WN "&amp;WEEKNUM(Table22[[#This Row],[Date]])</f>
        <v>WN 49</v>
      </c>
      <c r="F344" t="str">
        <f>TEXT(Table22[[#This Row],[Date]]-MOD(Table22[[#This Row],[Date]]-1,7),"DD")&amp;" "&amp;TEXT(Table22[[#This Row],[Date]]-MOD(Table22[[#This Row],[Date]]-1,7),"MMM")</f>
        <v>03 Dec</v>
      </c>
    </row>
    <row r="345" spans="1:6" x14ac:dyDescent="0.25">
      <c r="A345" s="8">
        <v>45270</v>
      </c>
      <c r="B345" t="str">
        <f>TEXT(Table22[[#This Row],[Date]],"ddd")</f>
        <v>Sun</v>
      </c>
      <c r="C345" t="str">
        <f>TEXT(Table22[[#This Row],[Date]],"MMM")&amp;" "&amp;YEAR(Table22[[#This Row],[Date]])</f>
        <v>Dec 2023</v>
      </c>
      <c r="D345">
        <f>YEAR(Table22[[#This Row],[Date]])</f>
        <v>2023</v>
      </c>
      <c r="E345" t="str">
        <f>"WN "&amp;WEEKNUM(Table22[[#This Row],[Date]])</f>
        <v>WN 50</v>
      </c>
      <c r="F345" t="str">
        <f>TEXT(Table22[[#This Row],[Date]]-MOD(Table22[[#This Row],[Date]]-1,7),"DD")&amp;" "&amp;TEXT(Table22[[#This Row],[Date]]-MOD(Table22[[#This Row],[Date]]-1,7),"MMM")</f>
        <v>10 Dec</v>
      </c>
    </row>
    <row r="346" spans="1:6" x14ac:dyDescent="0.25">
      <c r="A346" s="8">
        <v>45271</v>
      </c>
      <c r="B346" t="str">
        <f>TEXT(Table22[[#This Row],[Date]],"ddd")</f>
        <v>Mon</v>
      </c>
      <c r="C346" t="str">
        <f>TEXT(Table22[[#This Row],[Date]],"MMM")&amp;" "&amp;YEAR(Table22[[#This Row],[Date]])</f>
        <v>Dec 2023</v>
      </c>
      <c r="D346">
        <f>YEAR(Table22[[#This Row],[Date]])</f>
        <v>2023</v>
      </c>
      <c r="E346" t="str">
        <f>"WN "&amp;WEEKNUM(Table22[[#This Row],[Date]])</f>
        <v>WN 50</v>
      </c>
      <c r="F346" t="str">
        <f>TEXT(Table22[[#This Row],[Date]]-MOD(Table22[[#This Row],[Date]]-1,7),"DD")&amp;" "&amp;TEXT(Table22[[#This Row],[Date]]-MOD(Table22[[#This Row],[Date]]-1,7),"MMM")</f>
        <v>10 Dec</v>
      </c>
    </row>
    <row r="347" spans="1:6" x14ac:dyDescent="0.25">
      <c r="A347" s="8">
        <v>45272</v>
      </c>
      <c r="B347" t="str">
        <f>TEXT(Table22[[#This Row],[Date]],"ddd")</f>
        <v>Tue</v>
      </c>
      <c r="C347" t="str">
        <f>TEXT(Table22[[#This Row],[Date]],"MMM")&amp;" "&amp;YEAR(Table22[[#This Row],[Date]])</f>
        <v>Dec 2023</v>
      </c>
      <c r="D347">
        <f>YEAR(Table22[[#This Row],[Date]])</f>
        <v>2023</v>
      </c>
      <c r="E347" t="str">
        <f>"WN "&amp;WEEKNUM(Table22[[#This Row],[Date]])</f>
        <v>WN 50</v>
      </c>
      <c r="F347" t="str">
        <f>TEXT(Table22[[#This Row],[Date]]-MOD(Table22[[#This Row],[Date]]-1,7),"DD")&amp;" "&amp;TEXT(Table22[[#This Row],[Date]]-MOD(Table22[[#This Row],[Date]]-1,7),"MMM")</f>
        <v>10 Dec</v>
      </c>
    </row>
    <row r="348" spans="1:6" x14ac:dyDescent="0.25">
      <c r="A348" s="8">
        <v>45273</v>
      </c>
      <c r="B348" t="str">
        <f>TEXT(Table22[[#This Row],[Date]],"ddd")</f>
        <v>Wed</v>
      </c>
      <c r="C348" t="str">
        <f>TEXT(Table22[[#This Row],[Date]],"MMM")&amp;" "&amp;YEAR(Table22[[#This Row],[Date]])</f>
        <v>Dec 2023</v>
      </c>
      <c r="D348">
        <f>YEAR(Table22[[#This Row],[Date]])</f>
        <v>2023</v>
      </c>
      <c r="E348" t="str">
        <f>"WN "&amp;WEEKNUM(Table22[[#This Row],[Date]])</f>
        <v>WN 50</v>
      </c>
      <c r="F348" t="str">
        <f>TEXT(Table22[[#This Row],[Date]]-MOD(Table22[[#This Row],[Date]]-1,7),"DD")&amp;" "&amp;TEXT(Table22[[#This Row],[Date]]-MOD(Table22[[#This Row],[Date]]-1,7),"MMM")</f>
        <v>10 Dec</v>
      </c>
    </row>
    <row r="349" spans="1:6" x14ac:dyDescent="0.25">
      <c r="A349" s="8">
        <v>45274</v>
      </c>
      <c r="B349" t="str">
        <f>TEXT(Table22[[#This Row],[Date]],"ddd")</f>
        <v>Thu</v>
      </c>
      <c r="C349" t="str">
        <f>TEXT(Table22[[#This Row],[Date]],"MMM")&amp;" "&amp;YEAR(Table22[[#This Row],[Date]])</f>
        <v>Dec 2023</v>
      </c>
      <c r="D349">
        <f>YEAR(Table22[[#This Row],[Date]])</f>
        <v>2023</v>
      </c>
      <c r="E349" t="str">
        <f>"WN "&amp;WEEKNUM(Table22[[#This Row],[Date]])</f>
        <v>WN 50</v>
      </c>
      <c r="F349" t="str">
        <f>TEXT(Table22[[#This Row],[Date]]-MOD(Table22[[#This Row],[Date]]-1,7),"DD")&amp;" "&amp;TEXT(Table22[[#This Row],[Date]]-MOD(Table22[[#This Row],[Date]]-1,7),"MMM")</f>
        <v>10 Dec</v>
      </c>
    </row>
    <row r="350" spans="1:6" x14ac:dyDescent="0.25">
      <c r="A350" s="8">
        <v>45275</v>
      </c>
      <c r="B350" t="str">
        <f>TEXT(Table22[[#This Row],[Date]],"ddd")</f>
        <v>Fri</v>
      </c>
      <c r="C350" t="str">
        <f>TEXT(Table22[[#This Row],[Date]],"MMM")&amp;" "&amp;YEAR(Table22[[#This Row],[Date]])</f>
        <v>Dec 2023</v>
      </c>
      <c r="D350">
        <f>YEAR(Table22[[#This Row],[Date]])</f>
        <v>2023</v>
      </c>
      <c r="E350" t="str">
        <f>"WN "&amp;WEEKNUM(Table22[[#This Row],[Date]])</f>
        <v>WN 50</v>
      </c>
      <c r="F350" t="str">
        <f>TEXT(Table22[[#This Row],[Date]]-MOD(Table22[[#This Row],[Date]]-1,7),"DD")&amp;" "&amp;TEXT(Table22[[#This Row],[Date]]-MOD(Table22[[#This Row],[Date]]-1,7),"MMM")</f>
        <v>10 Dec</v>
      </c>
    </row>
    <row r="351" spans="1:6" x14ac:dyDescent="0.25">
      <c r="A351" s="8">
        <v>45276</v>
      </c>
      <c r="B351" t="str">
        <f>TEXT(Table22[[#This Row],[Date]],"ddd")</f>
        <v>Sat</v>
      </c>
      <c r="C351" t="str">
        <f>TEXT(Table22[[#This Row],[Date]],"MMM")&amp;" "&amp;YEAR(Table22[[#This Row],[Date]])</f>
        <v>Dec 2023</v>
      </c>
      <c r="D351">
        <f>YEAR(Table22[[#This Row],[Date]])</f>
        <v>2023</v>
      </c>
      <c r="E351" t="str">
        <f>"WN "&amp;WEEKNUM(Table22[[#This Row],[Date]])</f>
        <v>WN 50</v>
      </c>
      <c r="F351" t="str">
        <f>TEXT(Table22[[#This Row],[Date]]-MOD(Table22[[#This Row],[Date]]-1,7),"DD")&amp;" "&amp;TEXT(Table22[[#This Row],[Date]]-MOD(Table22[[#This Row],[Date]]-1,7),"MMM")</f>
        <v>10 Dec</v>
      </c>
    </row>
    <row r="352" spans="1:6" x14ac:dyDescent="0.25">
      <c r="A352" s="8">
        <v>45277</v>
      </c>
      <c r="B352" t="str">
        <f>TEXT(Table22[[#This Row],[Date]],"ddd")</f>
        <v>Sun</v>
      </c>
      <c r="C352" t="str">
        <f>TEXT(Table22[[#This Row],[Date]],"MMM")&amp;" "&amp;YEAR(Table22[[#This Row],[Date]])</f>
        <v>Dec 2023</v>
      </c>
      <c r="D352">
        <f>YEAR(Table22[[#This Row],[Date]])</f>
        <v>2023</v>
      </c>
      <c r="E352" t="str">
        <f>"WN "&amp;WEEKNUM(Table22[[#This Row],[Date]])</f>
        <v>WN 51</v>
      </c>
      <c r="F352" t="str">
        <f>TEXT(Table22[[#This Row],[Date]]-MOD(Table22[[#This Row],[Date]]-1,7),"DD")&amp;" "&amp;TEXT(Table22[[#This Row],[Date]]-MOD(Table22[[#This Row],[Date]]-1,7),"MMM")</f>
        <v>17 Dec</v>
      </c>
    </row>
    <row r="353" spans="1:6" x14ac:dyDescent="0.25">
      <c r="A353" s="8">
        <v>45278</v>
      </c>
      <c r="B353" t="str">
        <f>TEXT(Table22[[#This Row],[Date]],"ddd")</f>
        <v>Mon</v>
      </c>
      <c r="C353" t="str">
        <f>TEXT(Table22[[#This Row],[Date]],"MMM")&amp;" "&amp;YEAR(Table22[[#This Row],[Date]])</f>
        <v>Dec 2023</v>
      </c>
      <c r="D353">
        <f>YEAR(Table22[[#This Row],[Date]])</f>
        <v>2023</v>
      </c>
      <c r="E353" t="str">
        <f>"WN "&amp;WEEKNUM(Table22[[#This Row],[Date]])</f>
        <v>WN 51</v>
      </c>
      <c r="F353" t="str">
        <f>TEXT(Table22[[#This Row],[Date]]-MOD(Table22[[#This Row],[Date]]-1,7),"DD")&amp;" "&amp;TEXT(Table22[[#This Row],[Date]]-MOD(Table22[[#This Row],[Date]]-1,7),"MMM")</f>
        <v>17 Dec</v>
      </c>
    </row>
    <row r="354" spans="1:6" x14ac:dyDescent="0.25">
      <c r="A354" s="8">
        <v>45279</v>
      </c>
      <c r="B354" t="str">
        <f>TEXT(Table22[[#This Row],[Date]],"ddd")</f>
        <v>Tue</v>
      </c>
      <c r="C354" t="str">
        <f>TEXT(Table22[[#This Row],[Date]],"MMM")&amp;" "&amp;YEAR(Table22[[#This Row],[Date]])</f>
        <v>Dec 2023</v>
      </c>
      <c r="D354">
        <f>YEAR(Table22[[#This Row],[Date]])</f>
        <v>2023</v>
      </c>
      <c r="E354" t="str">
        <f>"WN "&amp;WEEKNUM(Table22[[#This Row],[Date]])</f>
        <v>WN 51</v>
      </c>
      <c r="F354" t="str">
        <f>TEXT(Table22[[#This Row],[Date]]-MOD(Table22[[#This Row],[Date]]-1,7),"DD")&amp;" "&amp;TEXT(Table22[[#This Row],[Date]]-MOD(Table22[[#This Row],[Date]]-1,7),"MMM")</f>
        <v>17 Dec</v>
      </c>
    </row>
    <row r="355" spans="1:6" x14ac:dyDescent="0.25">
      <c r="A355" s="8">
        <v>45280</v>
      </c>
      <c r="B355" t="str">
        <f>TEXT(Table22[[#This Row],[Date]],"ddd")</f>
        <v>Wed</v>
      </c>
      <c r="C355" t="str">
        <f>TEXT(Table22[[#This Row],[Date]],"MMM")&amp;" "&amp;YEAR(Table22[[#This Row],[Date]])</f>
        <v>Dec 2023</v>
      </c>
      <c r="D355">
        <f>YEAR(Table22[[#This Row],[Date]])</f>
        <v>2023</v>
      </c>
      <c r="E355" t="str">
        <f>"WN "&amp;WEEKNUM(Table22[[#This Row],[Date]])</f>
        <v>WN 51</v>
      </c>
      <c r="F355" t="str">
        <f>TEXT(Table22[[#This Row],[Date]]-MOD(Table22[[#This Row],[Date]]-1,7),"DD")&amp;" "&amp;TEXT(Table22[[#This Row],[Date]]-MOD(Table22[[#This Row],[Date]]-1,7),"MMM")</f>
        <v>17 Dec</v>
      </c>
    </row>
    <row r="356" spans="1:6" x14ac:dyDescent="0.25">
      <c r="A356" s="8">
        <v>45281</v>
      </c>
      <c r="B356" t="str">
        <f>TEXT(Table22[[#This Row],[Date]],"ddd")</f>
        <v>Thu</v>
      </c>
      <c r="C356" t="str">
        <f>TEXT(Table22[[#This Row],[Date]],"MMM")&amp;" "&amp;YEAR(Table22[[#This Row],[Date]])</f>
        <v>Dec 2023</v>
      </c>
      <c r="D356">
        <f>YEAR(Table22[[#This Row],[Date]])</f>
        <v>2023</v>
      </c>
      <c r="E356" t="str">
        <f>"WN "&amp;WEEKNUM(Table22[[#This Row],[Date]])</f>
        <v>WN 51</v>
      </c>
      <c r="F356" t="str">
        <f>TEXT(Table22[[#This Row],[Date]]-MOD(Table22[[#This Row],[Date]]-1,7),"DD")&amp;" "&amp;TEXT(Table22[[#This Row],[Date]]-MOD(Table22[[#This Row],[Date]]-1,7),"MMM")</f>
        <v>17 Dec</v>
      </c>
    </row>
    <row r="357" spans="1:6" x14ac:dyDescent="0.25">
      <c r="A357" s="8">
        <v>45282</v>
      </c>
      <c r="B357" t="str">
        <f>TEXT(Table22[[#This Row],[Date]],"ddd")</f>
        <v>Fri</v>
      </c>
      <c r="C357" t="str">
        <f>TEXT(Table22[[#This Row],[Date]],"MMM")&amp;" "&amp;YEAR(Table22[[#This Row],[Date]])</f>
        <v>Dec 2023</v>
      </c>
      <c r="D357">
        <f>YEAR(Table22[[#This Row],[Date]])</f>
        <v>2023</v>
      </c>
      <c r="E357" t="str">
        <f>"WN "&amp;WEEKNUM(Table22[[#This Row],[Date]])</f>
        <v>WN 51</v>
      </c>
      <c r="F357" t="str">
        <f>TEXT(Table22[[#This Row],[Date]]-MOD(Table22[[#This Row],[Date]]-1,7),"DD")&amp;" "&amp;TEXT(Table22[[#This Row],[Date]]-MOD(Table22[[#This Row],[Date]]-1,7),"MMM")</f>
        <v>17 Dec</v>
      </c>
    </row>
    <row r="358" spans="1:6" x14ac:dyDescent="0.25">
      <c r="A358" s="8">
        <v>45283</v>
      </c>
      <c r="B358" t="str">
        <f>TEXT(Table22[[#This Row],[Date]],"ddd")</f>
        <v>Sat</v>
      </c>
      <c r="C358" t="str">
        <f>TEXT(Table22[[#This Row],[Date]],"MMM")&amp;" "&amp;YEAR(Table22[[#This Row],[Date]])</f>
        <v>Dec 2023</v>
      </c>
      <c r="D358">
        <f>YEAR(Table22[[#This Row],[Date]])</f>
        <v>2023</v>
      </c>
      <c r="E358" t="str">
        <f>"WN "&amp;WEEKNUM(Table22[[#This Row],[Date]])</f>
        <v>WN 51</v>
      </c>
      <c r="F358" t="str">
        <f>TEXT(Table22[[#This Row],[Date]]-MOD(Table22[[#This Row],[Date]]-1,7),"DD")&amp;" "&amp;TEXT(Table22[[#This Row],[Date]]-MOD(Table22[[#This Row],[Date]]-1,7),"MMM")</f>
        <v>17 Dec</v>
      </c>
    </row>
    <row r="359" spans="1:6" x14ac:dyDescent="0.25">
      <c r="A359" s="8">
        <v>45284</v>
      </c>
      <c r="B359" t="str">
        <f>TEXT(Table22[[#This Row],[Date]],"ddd")</f>
        <v>Sun</v>
      </c>
      <c r="C359" t="str">
        <f>TEXT(Table22[[#This Row],[Date]],"MMM")&amp;" "&amp;YEAR(Table22[[#This Row],[Date]])</f>
        <v>Dec 2023</v>
      </c>
      <c r="D359">
        <f>YEAR(Table22[[#This Row],[Date]])</f>
        <v>2023</v>
      </c>
      <c r="E359" t="str">
        <f>"WN "&amp;WEEKNUM(Table22[[#This Row],[Date]])</f>
        <v>WN 52</v>
      </c>
      <c r="F359" t="str">
        <f>TEXT(Table22[[#This Row],[Date]]-MOD(Table22[[#This Row],[Date]]-1,7),"DD")&amp;" "&amp;TEXT(Table22[[#This Row],[Date]]-MOD(Table22[[#This Row],[Date]]-1,7),"MMM")</f>
        <v>24 Dec</v>
      </c>
    </row>
    <row r="360" spans="1:6" x14ac:dyDescent="0.25">
      <c r="A360" s="8">
        <v>45285</v>
      </c>
      <c r="B360" t="str">
        <f>TEXT(Table22[[#This Row],[Date]],"ddd")</f>
        <v>Mon</v>
      </c>
      <c r="C360" t="str">
        <f>TEXT(Table22[[#This Row],[Date]],"MMM")&amp;" "&amp;YEAR(Table22[[#This Row],[Date]])</f>
        <v>Dec 2023</v>
      </c>
      <c r="D360">
        <f>YEAR(Table22[[#This Row],[Date]])</f>
        <v>2023</v>
      </c>
      <c r="E360" t="str">
        <f>"WN "&amp;WEEKNUM(Table22[[#This Row],[Date]])</f>
        <v>WN 52</v>
      </c>
      <c r="F360" t="str">
        <f>TEXT(Table22[[#This Row],[Date]]-MOD(Table22[[#This Row],[Date]]-1,7),"DD")&amp;" "&amp;TEXT(Table22[[#This Row],[Date]]-MOD(Table22[[#This Row],[Date]]-1,7),"MMM")</f>
        <v>24 Dec</v>
      </c>
    </row>
    <row r="361" spans="1:6" x14ac:dyDescent="0.25">
      <c r="A361" s="8">
        <v>45286</v>
      </c>
      <c r="B361" t="str">
        <f>TEXT(Table22[[#This Row],[Date]],"ddd")</f>
        <v>Tue</v>
      </c>
      <c r="C361" t="str">
        <f>TEXT(Table22[[#This Row],[Date]],"MMM")&amp;" "&amp;YEAR(Table22[[#This Row],[Date]])</f>
        <v>Dec 2023</v>
      </c>
      <c r="D361">
        <f>YEAR(Table22[[#This Row],[Date]])</f>
        <v>2023</v>
      </c>
      <c r="E361" t="str">
        <f>"WN "&amp;WEEKNUM(Table22[[#This Row],[Date]])</f>
        <v>WN 52</v>
      </c>
      <c r="F361" t="str">
        <f>TEXT(Table22[[#This Row],[Date]]-MOD(Table22[[#This Row],[Date]]-1,7),"DD")&amp;" "&amp;TEXT(Table22[[#This Row],[Date]]-MOD(Table22[[#This Row],[Date]]-1,7),"MMM")</f>
        <v>24 Dec</v>
      </c>
    </row>
    <row r="362" spans="1:6" x14ac:dyDescent="0.25">
      <c r="A362" s="8">
        <v>45287</v>
      </c>
      <c r="B362" t="str">
        <f>TEXT(Table22[[#This Row],[Date]],"ddd")</f>
        <v>Wed</v>
      </c>
      <c r="C362" t="str">
        <f>TEXT(Table22[[#This Row],[Date]],"MMM")&amp;" "&amp;YEAR(Table22[[#This Row],[Date]])</f>
        <v>Dec 2023</v>
      </c>
      <c r="D362">
        <f>YEAR(Table22[[#This Row],[Date]])</f>
        <v>2023</v>
      </c>
      <c r="E362" t="str">
        <f>"WN "&amp;WEEKNUM(Table22[[#This Row],[Date]])</f>
        <v>WN 52</v>
      </c>
      <c r="F362" t="str">
        <f>TEXT(Table22[[#This Row],[Date]]-MOD(Table22[[#This Row],[Date]]-1,7),"DD")&amp;" "&amp;TEXT(Table22[[#This Row],[Date]]-MOD(Table22[[#This Row],[Date]]-1,7),"MMM")</f>
        <v>24 Dec</v>
      </c>
    </row>
    <row r="363" spans="1:6" x14ac:dyDescent="0.25">
      <c r="A363" s="8">
        <v>45288</v>
      </c>
      <c r="B363" t="str">
        <f>TEXT(Table22[[#This Row],[Date]],"ddd")</f>
        <v>Thu</v>
      </c>
      <c r="C363" t="str">
        <f>TEXT(Table22[[#This Row],[Date]],"MMM")&amp;" "&amp;YEAR(Table22[[#This Row],[Date]])</f>
        <v>Dec 2023</v>
      </c>
      <c r="D363">
        <f>YEAR(Table22[[#This Row],[Date]])</f>
        <v>2023</v>
      </c>
      <c r="E363" t="str">
        <f>"WN "&amp;WEEKNUM(Table22[[#This Row],[Date]])</f>
        <v>WN 52</v>
      </c>
      <c r="F363" t="str">
        <f>TEXT(Table22[[#This Row],[Date]]-MOD(Table22[[#This Row],[Date]]-1,7),"DD")&amp;" "&amp;TEXT(Table22[[#This Row],[Date]]-MOD(Table22[[#This Row],[Date]]-1,7),"MMM")</f>
        <v>24 Dec</v>
      </c>
    </row>
    <row r="364" spans="1:6" x14ac:dyDescent="0.25">
      <c r="A364" s="8">
        <v>45289</v>
      </c>
      <c r="B364" t="str">
        <f>TEXT(Table22[[#This Row],[Date]],"ddd")</f>
        <v>Fri</v>
      </c>
      <c r="C364" t="str">
        <f>TEXT(Table22[[#This Row],[Date]],"MMM")&amp;" "&amp;YEAR(Table22[[#This Row],[Date]])</f>
        <v>Dec 2023</v>
      </c>
      <c r="D364">
        <f>YEAR(Table22[[#This Row],[Date]])</f>
        <v>2023</v>
      </c>
      <c r="E364" t="str">
        <f>"WN "&amp;WEEKNUM(Table22[[#This Row],[Date]])</f>
        <v>WN 52</v>
      </c>
      <c r="F364" t="str">
        <f>TEXT(Table22[[#This Row],[Date]]-MOD(Table22[[#This Row],[Date]]-1,7),"DD")&amp;" "&amp;TEXT(Table22[[#This Row],[Date]]-MOD(Table22[[#This Row],[Date]]-1,7),"MMM")</f>
        <v>24 Dec</v>
      </c>
    </row>
    <row r="365" spans="1:6" x14ac:dyDescent="0.25">
      <c r="A365" s="8">
        <v>45290</v>
      </c>
      <c r="B365" t="str">
        <f>TEXT(Table22[[#This Row],[Date]],"ddd")</f>
        <v>Sat</v>
      </c>
      <c r="C365" t="str">
        <f>TEXT(Table22[[#This Row],[Date]],"MMM")&amp;" "&amp;YEAR(Table22[[#This Row],[Date]])</f>
        <v>Dec 2023</v>
      </c>
      <c r="D365">
        <f>YEAR(Table22[[#This Row],[Date]])</f>
        <v>2023</v>
      </c>
      <c r="E365" t="str">
        <f>"WN "&amp;WEEKNUM(Table22[[#This Row],[Date]])</f>
        <v>WN 52</v>
      </c>
      <c r="F365" t="str">
        <f>TEXT(Table22[[#This Row],[Date]]-MOD(Table22[[#This Row],[Date]]-1,7),"DD")&amp;" "&amp;TEXT(Table22[[#This Row],[Date]]-MOD(Table22[[#This Row],[Date]]-1,7),"MMM")</f>
        <v>24 Dec</v>
      </c>
    </row>
    <row r="366" spans="1:6" x14ac:dyDescent="0.25">
      <c r="A366" s="8">
        <v>45291</v>
      </c>
      <c r="B366" t="str">
        <f>TEXT(Table22[[#This Row],[Date]],"ddd")</f>
        <v>Sun</v>
      </c>
      <c r="C366" t="str">
        <f>TEXT(Table22[[#This Row],[Date]],"MMM")&amp;" "&amp;YEAR(Table22[[#This Row],[Date]])</f>
        <v>Dec 2023</v>
      </c>
      <c r="D366">
        <f>YEAR(Table22[[#This Row],[Date]])</f>
        <v>2023</v>
      </c>
      <c r="E366" t="str">
        <f>"WN "&amp;WEEKNUM(Table22[[#This Row],[Date]])</f>
        <v>WN 53</v>
      </c>
      <c r="F366" t="str">
        <f>TEXT(Table22[[#This Row],[Date]]-MOD(Table22[[#This Row],[Date]]-1,7),"DD")&amp;" "&amp;TEXT(Table22[[#This Row],[Date]]-MOD(Table22[[#This Row],[Date]]-1,7),"MMM")</f>
        <v>31 Dec</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a 4 c d e b 0 - 1 0 5 1 - 4 4 c 5 - 8 6 7 f - b 1 e d 5 b 4 d 3 0 7 2 " > < C u s t o m C o n t e n t > < ! [ C D A T A [ < ? x m l   v e r s i o n = " 1 . 0 "   e n c o d i n g = " u t f - 1 6 " ? > < S e t t i n g s > < C a l c u l a t e d F i e l d s > < i t e m > < M e a s u r e N a m e > H N D   C a l l s < / M e a s u r e N a m e > < D i s p l a y N a m e > H N D   C a l l s < / D i s p l a y N a m e > < V i s i b l e > F a l s e < / V i s i b l e > < / i t e m > < i t e m > < M e a s u r e N a m e > A H T . < / M e a s u r e N a m e > < D i s p l a y N a m e > A H T . < / D i s p l a y N a m e > < V i s i b l e > F a l s e < / V i s i b l e > < / i t e m > < i t e m > < M e a s u r e N a m e > T o t a l   S u r v e y < / M e a s u r e N a m e > < D i s p l a y N a m e > T o t a l   S u r v e y < / D i s p l a y N a m e > < V i s i b l e > F a l s e < / V i s i b l e > < / i t e m > < i t e m > < M e a s u r e N a m e > T o t a l   P r o m o t e r s < / M e a s u r e N a m e > < D i s p l a y N a m e > T o t a l   P r o m o t e r s < / D i s p l a y N a m e > < V i s i b l e > F a l s e < / V i s i b l e > < / i t e m > < i t e m > < M e a s u r e N a m e > T o t a l   N e u t r a l < / M e a s u r e N a m e > < D i s p l a y N a m e > T o t a l   N e u t r a l < / D i s p l a y N a m e > < V i s i b l e > F a l s e < / V i s i b l e > < / i t e m > < i t e m > < M e a s u r e N a m e > T o t a l   D e t r a c t o r < / M e a s u r e N a m e > < D i s p l a y N a m e > T o t a l   D e t r a c t o r < / D i s p l a y N a m e > < V i s i b l e > F a l s e < / V i s i b l e > < / i t e m > < i t e m > < M e a s u r e N a m e > V O C < / M e a s u r e N a m e > < D i s p l a y N a m e > V O C < / D i s p l a y N a m e > < V i s i b l e > F a l s e < / V i s i b l e > < / i t e m > < i t e m > < M e a s u r e N a m e > T o T a l   r e s o l v e d < / M e a s u r e N a m e > < D i s p l a y N a m e > T o T a l   r e s o l v e d < / D i s p l a y N a m e > < V i s i b l e > F a l s e < / V i s i b l e > < / i t e m > < i t e m > < M e a s u r e N a m e > T o t a l   N o t   r e s o l v e d < / M e a s u r e N a m e > < D i s p l a y N a m e > T o t a l   N o t   r e s o l v e d < / D i s p l a y N a m e > < V i s i b l e > F a l s e < / V i s i b l e > < / i t e m > < i t e m > < M e a s u r e N a m e > T o t a l   C a s e s < / M e a s u r e N a m e > < D i s p l a y N a m e > T o t a l   C a s e s < / D i s p l a y N a m e > < V i s i b l e > F a l s e < / V i s i b l e > < / i t e m > < i t e m > < M e a s u r e N a m e > R R % < / M e a s u r e N a m e > < D i s p l a y N a m e > R R % < / D i s p l a y N a m e > < V i s i b l e > F a l s e < / V i s i b l e > < / i t e m > < / C a l c u l a t e d F i e l d s > < S A H o s t H a s h > 0 < / S A H o s t H a s h > < G e m i n i F i e l d L i s t V i s i b l e > T r u e < / G e m i n i F i e l d L i s t V i s i b l e > < / S e t t i n g s > ] ] > < / C u s t o m C o n t e n t > < / G e m i n i > 
</file>

<file path=customXml/item10.xml>��< ? x m l   v e r s i o n = " 1 . 0 "   e n c o d i n g = " U T F - 1 6 " ? > < G e m i n i   x m l n s = " h t t p : / / g e m i n i / p i v o t c u s t o m i z a t i o n / T a b l e X M L _ R o w   D a t a     M y   R e p o r t s _ 4 e 9 3 6 4 b 8 - 4 0 1 5 - 4 f a 5 - a 5 9 c - e 1 8 6 7 a f 0 e d f 8 " > < C u s t o m C o n t e n t   x m l n s = " h t t p : / / g e m i n i / p i v o t c u s t o m i z a t i o n / T a b l e X M L _ R o w   D a t a   M y   R e p o r t s _ 4 e 9 3 6 4 b 8 - 4 0 1 5 - 4 f a 5 - a 5 9 c - e 1 8 6 7 a f 0 e d f 8 " > < ! [ 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R o w   D a t a     M y   R e p o r t s _ 4 e 9 3 6 4 b 8 - 4 0 1 5 - 4 f a 5 - a 5 9 c - e 1 8 6 7 a f 0 e d f 8 " > < C u s t o m C o n t e n t   x m l n s = " h t t p : / / g e m i n i / p i v o t c u s t o m i z a t i o n / T a b l e X M L _ R o w   D a t a   M y   R e p o r t s _ 4 e 9 3 6 4 b 8 - 4 0 1 5 - 4 f a 5 - a 5 9 c - e 1 8 6 7 a f 0 e d f 8 " > < ! [ 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R o w   D a t a     M y   R e p o r t s _ 4 e 9 3 6 4 b 8 - 4 0 1 5 - 4 f a 5 - a 5 9 c - e 1 8 6 7 a f 0 e d f 8 " > < C u s t o m C o n t e n t   x m l n s = " h t t p : / / g e m i n i / p i v o t c u s t o m i z a t i o n / T a b l e X M L _ R o w   D a t a   M y   R e p o r t s _ 4 e 9 3 6 4 b 8 - 4 0 1 5 - 4 f a 5 - a 5 9 c - e 1 8 6 7 a f 0 e d f 8 " > < ! [ 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R o w   D a t a     M y   R e p o r t s _ 4 e 9 3 6 4 b 8 - 4 0 1 5 - 4 f a 5 - a 5 9 c - e 1 8 6 7 a f 0 e d f 8 " > < C u s t o m C o n t e n t   x m l n s = " h t t p : / / g e m i n i / p i v o t c u s t o m i z a t i o n / T a b l e X M L _ R o w   D a t a   M y   R e p o r t s _ 4 e 9 3 6 4 b 8 - 4 0 1 5 - 4 f a 5 - a 5 9 c - e 1 8 6 7 a f 0 e d f 8 " > < ! [ 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C o l u m n D i s p l a y I n d e x > < C o l u m n F r o z e n   / > < C o l u m n C h e c k e d   / > < C o l u m n F i l t e r   / > < S e l e c t i o n F i l t e r   / > < F i l t e r P a r a m e t e r s   / > < I s S o r t D e s c e n d i n g > f a l s e < / I s S o r t D e s c e n d i n g > < / T a b l e W i d g e t G r i d S e r i a l i z a t i o n > ] ] > < / C u s t o m C o n t e n t > < / G e m i n i > 
</file>

<file path=customXml/item14.xml>��< ? x m l   v e r s i o n = " 1 . 0 "   e n c o d i n g = " u t f - 1 6 " ? > < D a t a M a s h u p   s q m i d = " 4 4 6 2 b 6 3 4 - b 2 f 9 - 4 1 b e - b 1 e c - 7 1 0 1 f c 1 f c b b 2 "   x m l n s = " h t t p : / / s c h e m a s . m i c r o s o f t . c o m / D a t a M a s h u p " > A A A A A B I D A A B Q S w M E F A A C A A g A X b k D V 0 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F 2 5 A 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u Q N X K I p H u A 4 A A A A R A A A A E w A c A E Z v c m 1 1 b G F z L 1 N l Y 3 R p b 2 4 x L m 0 g o h g A K K A U A A A A A A A A A A A A A A A A A A A A A A A A A A A A K 0 5 N L s n M z 1 M I h t C G 1 g B Q S w E C L Q A U A A I A C A B d u Q N X Q 2 f p 9 a I A A A D 2 A A A A E g A A A A A A A A A A A A A A A A A A A A A A Q 2 9 u Z m l n L 1 B h Y 2 t h Z 2 U u e G 1 s U E s B A i 0 A F A A C A A g A X b k D V w / K 6 a u k A A A A 6 Q A A A B M A A A A A A A A A A A A A A A A A 7 g A A A F t D b 2 5 0 Z W 5 0 X 1 R 5 c G V z X S 5 4 b W x Q S w E C L Q A U A A I A C A B d u Q N 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q g 9 Z F L L x M U S M 0 H i H B R R d b A A A A A A C A A A A A A A D Z g A A w A A A A B A A A A B p t Q T I / W j m L V m O O g b Q O J F f A A A A A A S A A A C g A A A A E A A A A K p n 1 E b t h O p l k 3 a b i 8 T u W J l Q A A A A q O Z 8 e W C s 7 l s Z U F v + 0 R 0 g Z + C 6 g 4 T 2 v A C 0 n 2 h H c N U P H n j l k 5 7 K z u e 5 e f H z / r P E h F s H m t y R U b E b R W l 2 C z r t 8 k d o Q l c j l l O 8 o u Y g V y K 2 L w 9 V 7 C A U A A A A a T h O J W / Z h L j r e N M M a e D A + U z H L L 4 = < / D a t a M a s h u p > 
</file>

<file path=customXml/item15.xml>��< ? x m l   v e r s i o n = " 1 . 0 "   e n c o d i n g = " U T F - 1 6 " ? > < G e m i n i   x m l n s = " h t t p : / / g e m i n i / p i v o t c u s t o m i z a t i o n / T a b l e X M L _ C r f t _ 3 b 3 b e 4 8 4 - e 5 0 f - 4 e a a - 8 9 9 9 - 0 d d 6 a 4 0 1 f 3 8 6 " > < C u s t o m C o n t e n t > < ! [ C D A T A [ < T a b l e W i d g e t G r i d S e r i a l i z a t i o n   x m l n s : x s d = " h t t p : / / w w w . w 3 . o r g / 2 0 0 1 / X M L S c h e m a "   x m l n s : x s i = " h t t p : / / w w w . w 3 . o r g / 2 0 0 1 / X M L S c h e m a - i n s t a n c e " > < C o l u m n S u g g e s t e d T y p e   / > < C o l u m n F o r m a t   / > < C o l u m n A c c u r a c y   / > < C o l u m n C u r r e n c y S y m b o l   / > < C o l u m n P o s i t i v e P a t t e r n   / > < C o l u m n N e g a t i v e P a t t e r n   / > < C o l u m n W i d t h s > < i t e m > < k e y > < s t r i n g > S I D < / s t r i n g > < / k e y > < v a l u e > < i n t > 5 6 < / i n t > < / v a l u e > < / i t e m > < i t e m > < k e y > < s t r i n g > C e n t e r   M a n a g e r < / s t r i n g > < / k e y > < v a l u e > < i n t > 1 3 5 < / i n t > < / v a l u e > < / i t e m > < i t e m > < k e y > < s t r i n g > V e n d o r   M a n a g e r < / s t r i n g > < / k e y > < v a l u e > < i n t > 1 3 8 < / i n t > < / v a l u e > < / i t e m > < i t e m > < k e y > < s t r i n g > T e a m   M a n a g e r < / s t r i n g > < / k e y > < v a l u e > < i n t > 1 2 6 < / i n t > < / v a l u e > < / i t e m > < i t e m > < k e y > < s t r i n g > A T T U I D < / s t r i n g > < / k e y > < v a l u e > < i n t > 8 0 < / i n t > < / v a l u e > < / i t e m > < i t e m > < k e y > < s t r i n g > N a m e < / s t r i n g > < / k e y > < v a l u e > < i n t > 7 3 < / i n t > < / v a l u e > < / i t e m > < i t e m > < k e y > < s t r i n g > P h o n e   N u m b e r < / s t r i n g > < / k e y > < v a l u e > < i n t > 1 3 0 < / i n t > < / v a l u e > < / i t e m > < i t e m > < k e y > < s t r i n g > E m a i l < / s t r i n g > < / k e y > < v a l u e > < i n t > 7 0 < / i n t > < / v a l u e > < / i t e m > < i t e m > < k e y > < s t r i n g > B A N < / s t r i n g > < / k e y > < v a l u e > < i n t > 6 3 < / i n t > < / v a l u e > < / i t e m > < i t e m > < k e y > < s t r i n g > C a s e I D < / s t r i n g > < / k e y > < v a l u e > < i n t > 7 8 < / i n t > < / v a l u e > < / i t e m > < i t e m > < k e y > < s t r i n g > S u r v e y   D a t e < / s t r i n g > < / k e y > < v a l u e > < i n t > 1 1 0 < / i n t > < / v a l u e > < / i t e m > < i t e m > < k e y > < s t r i n g > T i c k e t   D a t e < / s t r i n g > < / k e y > < v a l u e > < i n t > 1 0 5 < / i n t > < / v a l u e > < / i t e m > < i t e m > < k e y > < s t r i n g > C a l l b a c k   R e q u e s t e d < / s t r i n g > < / k e y > < v a l u e > < i n t > 1 5 7 < / i n t > < / v a l u e > < / i t e m > < i t e m > < k e y > < s t r i n g > M a n a g e m e n t   A l e r t < / s t r i n g > < / k e y > < v a l u e > < i n t > 1 5 2 < / i n t > < / v a l u e > < / i t e m > < i t e m > < k e y > < s t r i n g > P e r f e c t   S c o r e < / s t r i n g > < / k e y > < v a l u e > < i n t > 1 1 8 < / i n t > < / v a l u e > < / i t e m > < i t e m > < k e y > < s t r i n g > W i l l i n g n e s s   t o   R e c o m m e n d   R e s p o n s e < / s t r i n g > < / k e y > < v a l u e > < i n t > 2 6 8 < / i n t > < / v a l u e > < / i t e m > < i t e m > < k e y > < s t r i n g > O v e r a l l   C o m m e n t s < / s t r i n g > < / k e y > < v a l u e > < i n t > 1 5 1 < / i n t > < / v a l u e > < / i t e m > < i t e m > < k e y > < s t r i n g > R e d   A l e r t < / s t r i n g > < / k e y > < v a l u e > < i n t > 9 4 < / i n t > < / v a l u e > < / i t e m > < i t e m > < k e y > < s t r i n g > R e p   S a t i s f a c t i o n   R e s p o n s e < / s t r i n g > < / k e y > < v a l u e > < i n t > 1 9 6 < / i n t > < / v a l u e > < / i t e m > < i t e m > < k e y > < s t r i n g > R e q u e s t   R e s o l v e d   R e s p o n s e < / s t r i n g > < / k e y > < v a l u e > < i n t > 2 1 0 < / i n t > < / v a l u e > < / i t e m > < i t e m > < k e y > < s t r i n g > C a l l b a c k   R e s p o n s e < / s t r i n g > < / k e y > < v a l u e > < i n t > 1 5 0 < / i n t > < / v a l u e > < / i t e m > < i t e m > < k e y > < s t r i n g > W i l l i n g n e s s   t o   R e c o m m e n d < / s t r i n g > < / k e y > < v a l u e > < i n t > 2 0 5 < / i n t > < / v a l u e > < / i t e m > < i t e m > < k e y > < s t r i n g > O v e r a l l   R e p   S a t i s f a c t i o n < / s t r i n g > < / k e y > < v a l u e > < i n t > 1 8 1 < / i n t > < / v a l u e > < / i t e m > < i t e m > < k e y > < s t r i n g > O r i g i n a l   W i l l i n g n e s s   t o   R e c o m m e n d < / s t r i n g > < / k e y > < v a l u e > < i n t > 2 5 7 < / i n t > < / v a l u e > < / i t e m > < i t e m > < k e y > < s t r i n g > O r i g i n a l   O v e r a l l   R e p   S a t i s f a c t i o n < / s t r i n g > < / k e y > < v a l u e > < i n t > 2 3 3 < / i n t > < / v a l u e > < / i t e m > < i t e m > < k e y > < s t r i n g > O r i g i n a l   R e q u e s t   R e s o l v e d < / s t r i n g > < / k e y > < v a l u e > < i n t > 1 9 9 < / i n t > < / v a l u e > < / i t e m > < i t e m > < k e y > < s t r i n g > O r i g i n a l   C a l l b a c k < / s t r i n g > < / k e y > < v a l u e > < i n t > 1 3 9 < / i n t > < / v a l u e > < / i t e m > < i t e m > < k e y > < s t r i n g > R e q u e s t   R e s o l v e d < / s t r i n g > < / k e y > < v a l u e > < i n t > 1 4 7 < / i n t > < / v a l u e > < / i t e m > < i t e m > < k e y > < s t r i n g > C a l l b a c k < / s t r i n g > < / k e y > < v a l u e > < i n t > 8 7 < / i n t > < / v a l u e > < / i t e m > < i t e m > < k e y > < s t r i n g > R e p   R e g i o n < / s t r i n g > < / k e y > < v a l u e > < i n t > 1 0 6 < / i n t > < / v a l u e > < / i t e m > < i t e m > < k e y > < s t r i n g > R e p   C i t y < / s t r i n g > < / k e y > < v a l u e > < i n t > 8 7 < / i n t > < / v a l u e > < / i t e m > < i t e m > < k e y > < s t r i n g > R e p   S t a t e < / s t r i n g > < / k e y > < v a l u e > < i n t > 9 5 < / i n t > < / v a l u e > < / i t e m > < i t e m > < k e y > < s t r i n g > R e p   M a r k e t < / s t r i n g > < / k e y > < v a l u e > < i n t > 1 0 7 < / i n t > < / v a l u e > < / i t e m > < i t e m > < k e y > < s t r i n g > R e p   C o u n t r y < / s t r i n g > < / k e y > < v a l u e > < i n t > 1 1 2 < / i n t > < / v a l u e > < / i t e m > < i t e m > < k e y > < s t r i n g > R e p   C e n t e r   N a m e < / s t r i n g > < / k e y > < v a l u e > < i n t > 1 4 5 < / i n t > < / v a l u e > < / i t e m > < i t e m > < k e y > < s t r i n g > R e p   C e n t e r   T y p e < / s t r i n g > < / k e y > < v a l u e > < i n t > 1 3 7 < / i n t > < / v a l u e > < / i t e m > < i t e m > < k e y > < s t r i n g > R e p   V e n d o r   N a m e < / s t r i n g > < / k e y > < v a l u e > < i n t > 1 4 8 < / i n t > < / v a l u e > < / i t e m > < i t e m > < k e y > < s t r i n g > R e p   C h a n n e l < / s t r i n g > < / k e y > < v a l u e > < i n t > 1 1 4 < / i n t > < / v a l u e > < / i t e m > < i t e m > < k e y > < s t r i n g > R e p   C o s t   C o d e < / s t r i n g > < / k e y > < v a l u e > < i n t > 1 2 5 < / i n t > < / v a l u e > < / i t e m > < i t e m > < k e y > < s t r i n g > S u r v e y   S o u r c e < / s t r i n g > < / k e y > < v a l u e > < i n t > 1 2 3 < / i n t > < / v a l u e > < / i t e m > < i t e m > < k e y > < s t r i n g > U v e r s e   I n t e r a c t i o n < / s t r i n g > < / k e y > < v a l u e > < i n t > 1 4 9 < / i n t > < / v a l u e > < / i t e m > < i t e m > < k e y > < s t r i n g > U v e r s e   C u s t o m e r < / s t r i n g > < / k e y > < v a l u e > < i n t > 1 4 2 < / i n t > < / v a l u e > < / i t e m > < i t e m > < k e y > < s t r i n g > L a n g u a g e < / s t r i n g > < / k e y > < v a l u e > < i n t > 9 4 < / i n t > < / v a l u e > < / i t e m > < i t e m > < k e y > < s t r i n g > C u s t o m e r   R e g i o n < / s t r i n g > < / k e y > < v a l u e > < i n t > 1 4 2 < / i n t > < / v a l u e > < / i t e m > < i t e m > < k e y > < s t r i n g > C u s t o m e r   S t a t e < / s t r i n g > < / k e y > < v a l u e > < i n t > 1 3 1 < / i n t > < / v a l u e > < / i t e m > < i t e m > < k e y > < s t r i n g > M u l t i - R e p < / s t r i n g > < / k e y > < v a l u e > < i n t > 9 7 < / i n t > < / v a l u e > < / i t e m > < i t e m > < k e y > < s t r i n g > A c t i o n < / s t r i n g > < / k e y > < v a l u e > < i n t > 7 5 < / i n t > < / v a l u e > < / i t e m > < i t e m > < k e y > < s t r i n g > C a s e   T a s k   N u m b e r < / s t r i n g > < / k e y > < v a l u e > < i n t > 1 4 8 < / i n t > < / v a l u e > < / i t e m > < i t e m > < k e y > < s t r i n g > C a t e g o r y < / s t r i n g > < / k e y > < v a l u e > < i n t > 9 1 < / i n t > < / v a l u e > < / i t e m > < i t e m > < k e y > < s t r i n g > C l a r i f y   W o r k   G r o u p < / s t r i n g > < / k e y > < v a l u e > < i n t > 1 5 2 < / i n t > < / v a l u e > < / i t e m > < i t e m > < k e y > < s t r i n g > C l a r i f y   D e v i c e   I D < / s t r i n g > < / k e y > < v a l u e > < i n t > 1 3 7 < / i n t > < / v a l u e > < / i t e m > < i t e m > < k e y > < s t r i n g > C u s t o m e r   R e g i o n 2 < / s t r i n g > < / k e y > < v a l u e > < i n t > 1 4 9 < / i n t > < / v a l u e > < / i t e m > < i t e m > < k e y > < s t r i n g > C u s t o m e r   S u b   M a r k e t < / s t r i n g > < / k e y > < v a l u e > < i n t > 1 6 9 < / i n t > < / v a l u e > < / i t e m > < i t e m > < k e y > < s t r i n g > C u s t o m e r   T y p e < / s t r i n g > < / k e y > < v a l u e > < i n t > 1 2 8 < / i n t > < / v a l u e > < / i t e m > < i t e m > < k e y > < s t r i n g > E m p l o y e e   T y p e < / s t r i n g > < / k e y > < v a l u e > < i n t > 1 3 0 < / i n t > < / v a l u e > < / i t e m > < i t e m > < k e y > < s t r i n g > C l a r i f y D e p t C o d e < / s t r i n g > < / k e y > < v a l u e > < i n t > 1 3 8 < / i n t > < / v a l u e > < / i t e m > < i t e m > < k e y > < s t r i n g > E q u i p m e n t   M a n u f a c t u r e r < / s t r i n g > < / k e y > < v a l u e > < i n t > 1 9 1 < / i n t > < / v a l u e > < / i t e m > < i t e m > < k e y > < s t r i n g > F i r s t   N a m e < / s t r i n g > < / k e y > < v a l u e > < i n t > 1 0 3 < / i n t > < / v a l u e > < / i t e m > < i t e m > < k e y > < s t r i n g > L a s t   N a m e < / s t r i n g > < / k e y > < v a l u e > < i n t > 1 0 0 < / i n t > < / v a l u e > < / i t e m > < i t e m > < k e y > < s t r i n g > L e v e l   1 < / s t r i n g > < / k e y > < v a l u e > < i n t > 7 9 < / i n t > < / v a l u e > < / i t e m > < i t e m > < k e y > < s t r i n g > L e v e l   3 < / s t r i n g > < / k e y > < v a l u e > < i n t > 7 9 < / i n t > < / v a l u e > < / i t e m > < i t e m > < k e y > < s t r i n g > M a r k e t   C o d e < / s t r i n g > < / k e y > < v a l u e > < i n t > 1 1 5 < / i n t > < / v a l u e > < / i t e m > < i t e m > < k e y > < s t r i n g > O w n e r   C S R   N a m e < / s t r i n g > < / k e y > < v a l u e > < i n t > 1 4 4 < / i n t > < / v a l u e > < / i t e m > < i t e m > < k e y > < s t r i n g > P r e p a i d   I n d < / s t r i n g > < / k e y > < v a l u e > < i n t > 1 0 7 < / i n t > < / v a l u e > < / i t e m > < i t e m > < k e y > < s t r i n g > P h y s i c a l   L o c a t i o n < / s t r i n g > < / k e y > < v a l u e > < i n t > 1 4 0 < / i n t > < / v a l u e > < / i t e m > < i t e m > < k e y > < s t r i n g > R e s o l u t i o n < / s t r i n g > < / k e y > < v a l u e > < i n t > 1 0 2 < / i n t > < / v a l u e > < / i t e m > < i t e m > < k e y > < s t r i n g > S e r v i c e < / s t r i n g > < / k e y > < v a l u e > < i n t > 8 1 < / i n t > < / v a l u e > < / i t e m > < i t e m > < k e y > < s t r i n g > S u b s c r i b e r   T y p e < / s t r i n g > < / k e y > < v a l u e > < i n t > 1 3 3 < / i n t > < / v a l u e > < / i t e m > < i t e m > < k e y > < s t r i n g > S r v   A c c s   I d < / s t r i n g > < / k e y > < v a l u e > < i n t > 1 0 0 < / i n t > < / v a l u e > < / i t e m > < i t e m > < k e y > < s t r i n g > A g e n t   T e n u r e   G r o u p < / s t r i n g > < / k e y > < v a l u e > < i n t > 1 6 0 < / i n t > < / v a l u e > < / i t e m > < i t e m > < k e y > < s t r i n g > O b j   T O W < / s t r i n g > < / k e y > < v a l u e > < i n t > 9 1 < / i n t > < / v a l u e > < / i t e m > < i t e m > < k e y > < s t r i n g > S p e c i a l t y < / s t r i n g > < / k e y > < v a l u e > < i n t > 9 2 < / i n t > < / v a l u e > < / i t e m > < i t e m > < k e y > < s t r i n g > C u s t o m e r   E m a i l < / s t r i n g > < / k e y > < v a l u e > < i n t > 1 3 3 < / i n t > < / v a l u e > < / i t e m > < i t e m > < k e y > < s t r i n g > S u r v e y   S t a t u s < / s t r i n g > < / k e y > < v a l u e > < i n t > 1 1 9 < / i n t > < / v a l u e > < / i t e m > < i t e m > < k e y > < s t r i n g > R e P o l l < / s t r i n g > < / k e y > < v a l u e > < i n t > 7 6 < / i n t > < / v a l u e > < / i t e m > < i t e m > < k e y > < s t r i n g > C a l l   R e c o r d i n g < / s t r i n g > < / k e y > < v a l u e > < i n t > 1 2 4 < / i n t > < / v a l u e > < / i t e m > < i t e m > < k e y > < s t r i n g > C L O C < / s t r i n g > < / k e y > < v a l u e > < i n t > 6 8 < / i n t > < / v a l u e > < / i t e m > < i t e m > < k e y > < s t r i n g > S o u r c e   N a m e < / s t r i n g > < / k e y > < v a l u e > < i n t > 1 1 8 < / i n t > < / v a l u e > < / i t e m > < i t e m > < k e y > < s t r i n g > S u r v e y   N a m e < / s t r i n g > < / k e y > < v a l u e > < i n t > 1 1 8 < / i n t > < / v a l u e > < / i t e m > < i t e m > < k e y > < s t r i n g > P o r t a l   L o a d   D a t e < / s t r i n g > < / k e y > < v a l u e > < i n t > 1 3 7 < / i n t > < / v a l u e > < / i t e m > < i t e m > < k e y > < s t r i n g > O B J E C T I V E _ T Y P E _ O F _ W O R K < / s t r i n g > < / k e y > < v a l u e > < i n t > 2 0 7 < / i n t > < / v a l u e > < / i t e m > < i t e m > < k e y > < s t r i n g > M o b i l i t y   S p e c i a l t y < / s t r i n g > < / k e y > < v a l u e > < i n t > 1 4 7 < / i n t > < / v a l u e > < / i t e m > < i t e m > < k e y > < s t r i n g > P r o m o t e r < / s t r i n g > < / k e y > < v a l u e > < i n t > 9 5 < / i n t > < / v a l u e > < / i t e m > < i t e m > < k e y > < s t r i n g > N e u t r a l < / s t r i n g > < / k e y > < v a l u e > < i n t > 8 3 < / i n t > < / v a l u e > < / i t e m > < i t e m > < k e y > < s t r i n g > D e t r a c t o r < / s t r i n g > < / k e y > < v a l u e > < i n t > 9 4 < / i n t > < / v a l u e > < / i t e m > < i t e m > < k e y > < s t r i n g > M o n t h < / s t r i n g > < / k e y > < v a l u e > < i n t > 7 7 < / i n t > < / v a l u e > < / i t e m > < i t e m > < k e y > < s t r i n g > D a y < / s t r i n g > < / k e y > < v a l u e > < i n t > 5 9 < / i n t > < / v a l u e > < / i t e m > < i t e m > < k e y > < s t r i n g > W K   # < / s t r i n g > < / k e y > < v a l u e > < i n t > 6 7 < / i n t > < / v a l u e > < / i t e m > < i t e m > < k e y > < s t r i n g > T M < / s t r i n g > < / k e y > < v a l u e > < i n t > 5 5 < / i n t > < / v a l u e > < / i t e m > < i t e m > < k e y > < s t r i n g > A g e n t   N a m e < / s t r i n g > < / k e y > < v a l u e > < i n t > 1 1 3 < / i n t > < / v a l u e > < / i t e m > < i t e m > < k e y > < s t r i n g > W a v e < / s t r i n g > < / k e y > < v a l u e > < i n t > 7 0 < / i n t > < / v a l u e > < / i t e m > < i t e m > < k e y > < s t r i n g > I R   Y e s < / s t r i n g > < / k e y > < v a l u e > < i n t > 7 1 < / i n t > < / v a l u e > < / i t e m > < i t e m > < k e y > < s t r i n g > I R   N o < / s t r i n g > < / k e y > < v a l u e > < i n t > 6 9 < / i n t > < / v a l u e > < / i t e m > < i t e m > < k e y > < s t r i n g > C o l u m n 9 4 < / s t r i n g > < / k e y > < v a l u e > < i n t > 9 8 < / i n t > < / v a l u e > < / i t e m > < i t e m > < k e y > < s t r i n g > C o l u m n 9 5 < / s t r i n g > < / k e y > < v a l u e > < i n t > 9 8 < / i n t > < / v a l u e > < / i t e m > < i t e m > < k e y > < s t r i n g > C o l u m n 9 6 < / s t r i n g > < / k e y > < v a l u e > < i n t > 9 8 < / i n t > < / v a l u e > < / i t e m > < i t e m > < k e y > < s t r i n g > C o l u m n 9 7 < / s t r i n g > < / k e y > < v a l u e > < i n t > 9 8 < / i n t > < / v a l u e > < / i t e m > < i t e m > < k e y > < s t r i n g > C o l u m n 9 8 < / s t r i n g > < / k e y > < v a l u e > < i n t > 9 8 < / i n t > < / v a l u e > < / i t e m > < i t e m > < k e y > < s t r i n g > C o l u m n 9 9 < / s t r i n g > < / k e y > < v a l u e > < i n t > 9 8 < / i n t > < / v a l u e > < / i t e m > < i t e m > < k e y > < s t r i n g > C o l u m n 1 0 0 < / s t r i n g > < / k e y > < v a l u e > < i n t > 1 0 5 < / i n t > < / v a l u e > < / i t e m > < i t e m > < k e y > < s t r i n g > C a l c u l a t e d   C o l u m n   1 < / s t r i n g > < / k e y > < v a l u e > < i n t > 1 6 2 < / i n t > < / v a l u e > < / i t e m > < / C o l u m n W i d t h s > < C o l u m n D i s p l a y I n d e x > < i t e m > < k e y > < s t r i n g > S I D < / s t r i n g > < / k e y > < v a l u e > < i n t > 0 < / i n t > < / v a l u e > < / i t e m > < i t e m > < k e y > < s t r i n g > C e n t e r   M a n a g e r < / s t r i n g > < / k e y > < v a l u e > < i n t > 1 < / i n t > < / v a l u e > < / i t e m > < i t e m > < k e y > < s t r i n g > V e n d o r   M a n a g e r < / s t r i n g > < / k e y > < v a l u e > < i n t > 2 < / i n t > < / v a l u e > < / i t e m > < i t e m > < k e y > < s t r i n g > T e a m   M a n a g e r < / s t r i n g > < / k e y > < v a l u e > < i n t > 3 < / i n t > < / v a l u e > < / i t e m > < i t e m > < k e y > < s t r i n g > A T T U I D < / s t r i n g > < / k e y > < v a l u e > < i n t > 4 < / i n t > < / v a l u e > < / i t e m > < i t e m > < k e y > < s t r i n g > N a m e < / s t r i n g > < / k e y > < v a l u e > < i n t > 5 < / i n t > < / v a l u e > < / i t e m > < i t e m > < k e y > < s t r i n g > P h o n e   N u m b e r < / s t r i n g > < / k e y > < v a l u e > < i n t > 6 < / i n t > < / v a l u e > < / i t e m > < i t e m > < k e y > < s t r i n g > E m a i l < / s t r i n g > < / k e y > < v a l u e > < i n t > 7 < / i n t > < / v a l u e > < / i t e m > < i t e m > < k e y > < s t r i n g > B A N < / s t r i n g > < / k e y > < v a l u e > < i n t > 8 < / i n t > < / v a l u e > < / i t e m > < i t e m > < k e y > < s t r i n g > C a s e I D < / s t r i n g > < / k e y > < v a l u e > < i n t > 9 < / i n t > < / v a l u e > < / i t e m > < i t e m > < k e y > < s t r i n g > S u r v e y   D a t e < / s t r i n g > < / k e y > < v a l u e > < i n t > 1 0 < / i n t > < / v a l u e > < / i t e m > < i t e m > < k e y > < s t r i n g > T i c k e t   D a t e < / s t r i n g > < / k e y > < v a l u e > < i n t > 1 1 < / i n t > < / v a l u e > < / i t e m > < i t e m > < k e y > < s t r i n g > C a l l b a c k   R e q u e s t e d < / s t r i n g > < / k e y > < v a l u e > < i n t > 1 2 < / i n t > < / v a l u e > < / i t e m > < i t e m > < k e y > < s t r i n g > M a n a g e m e n t   A l e r t < / s t r i n g > < / k e y > < v a l u e > < i n t > 1 3 < / i n t > < / v a l u e > < / i t e m > < i t e m > < k e y > < s t r i n g > P e r f e c t   S c o r e < / s t r i n g > < / k e y > < v a l u e > < i n t > 1 4 < / i n t > < / v a l u e > < / i t e m > < i t e m > < k e y > < s t r i n g > W i l l i n g n e s s   t o   R e c o m m e n d   R e s p o n s e < / s t r i n g > < / k e y > < v a l u e > < i n t > 1 5 < / i n t > < / v a l u e > < / i t e m > < i t e m > < k e y > < s t r i n g > O v e r a l l   C o m m e n t s < / s t r i n g > < / k e y > < v a l u e > < i n t > 1 6 < / i n t > < / v a l u e > < / i t e m > < i t e m > < k e y > < s t r i n g > R e d   A l e r t < / s t r i n g > < / k e y > < v a l u e > < i n t > 1 7 < / i n t > < / v a l u e > < / i t e m > < i t e m > < k e y > < s t r i n g > R e p   S a t i s f a c t i o n   R e s p o n s e < / s t r i n g > < / k e y > < v a l u e > < i n t > 1 8 < / i n t > < / v a l u e > < / i t e m > < i t e m > < k e y > < s t r i n g > R e q u e s t   R e s o l v e d   R e s p o n s e < / s t r i n g > < / k e y > < v a l u e > < i n t > 1 9 < / i n t > < / v a l u e > < / i t e m > < i t e m > < k e y > < s t r i n g > C a l l b a c k   R e s p o n s e < / s t r i n g > < / k e y > < v a l u e > < i n t > 2 0 < / i n t > < / v a l u e > < / i t e m > < i t e m > < k e y > < s t r i n g > W i l l i n g n e s s   t o   R e c o m m e n d < / s t r i n g > < / k e y > < v a l u e > < i n t > 2 1 < / i n t > < / v a l u e > < / i t e m > < i t e m > < k e y > < s t r i n g > O v e r a l l   R e p   S a t i s f a c t i o n < / s t r i n g > < / k e y > < v a l u e > < i n t > 2 2 < / i n t > < / v a l u e > < / i t e m > < i t e m > < k e y > < s t r i n g > O r i g i n a l   W i l l i n g n e s s   t o   R e c o m m e n d < / s t r i n g > < / k e y > < v a l u e > < i n t > 2 3 < / i n t > < / v a l u e > < / i t e m > < i t e m > < k e y > < s t r i n g > O r i g i n a l   O v e r a l l   R e p   S a t i s f a c t i o n < / s t r i n g > < / k e y > < v a l u e > < i n t > 2 4 < / i n t > < / v a l u e > < / i t e m > < i t e m > < k e y > < s t r i n g > O r i g i n a l   R e q u e s t   R e s o l v e d < / s t r i n g > < / k e y > < v a l u e > < i n t > 2 5 < / i n t > < / v a l u e > < / i t e m > < i t e m > < k e y > < s t r i n g > O r i g i n a l   C a l l b a c k < / s t r i n g > < / k e y > < v a l u e > < i n t > 2 6 < / i n t > < / v a l u e > < / i t e m > < i t e m > < k e y > < s t r i n g > R e q u e s t   R e s o l v e d < / s t r i n g > < / k e y > < v a l u e > < i n t > 2 7 < / i n t > < / v a l u e > < / i t e m > < i t e m > < k e y > < s t r i n g > C a l l b a c k < / s t r i n g > < / k e y > < v a l u e > < i n t > 2 8 < / i n t > < / v a l u e > < / i t e m > < i t e m > < k e y > < s t r i n g > R e p   R e g i o n < / s t r i n g > < / k e y > < v a l u e > < i n t > 2 9 < / i n t > < / v a l u e > < / i t e m > < i t e m > < k e y > < s t r i n g > R e p   C i t y < / s t r i n g > < / k e y > < v a l u e > < i n t > 3 0 < / i n t > < / v a l u e > < / i t e m > < i t e m > < k e y > < s t r i n g > R e p   S t a t e < / s t r i n g > < / k e y > < v a l u e > < i n t > 3 1 < / i n t > < / v a l u e > < / i t e m > < i t e m > < k e y > < s t r i n g > R e p   M a r k e t < / s t r i n g > < / k e y > < v a l u e > < i n t > 3 2 < / i n t > < / v a l u e > < / i t e m > < i t e m > < k e y > < s t r i n g > R e p   C o u n t r y < / s t r i n g > < / k e y > < v a l u e > < i n t > 3 3 < / i n t > < / v a l u e > < / i t e m > < i t e m > < k e y > < s t r i n g > R e p   C e n t e r   N a m e < / s t r i n g > < / k e y > < v a l u e > < i n t > 3 4 < / i n t > < / v a l u e > < / i t e m > < i t e m > < k e y > < s t r i n g > R e p   C e n t e r   T y p e < / s t r i n g > < / k e y > < v a l u e > < i n t > 3 5 < / i n t > < / v a l u e > < / i t e m > < i t e m > < k e y > < s t r i n g > R e p   V e n d o r   N a m e < / s t r i n g > < / k e y > < v a l u e > < i n t > 3 6 < / i n t > < / v a l u e > < / i t e m > < i t e m > < k e y > < s t r i n g > R e p   C h a n n e l < / s t r i n g > < / k e y > < v a l u e > < i n t > 3 7 < / i n t > < / v a l u e > < / i t e m > < i t e m > < k e y > < s t r i n g > R e p   C o s t   C o d e < / s t r i n g > < / k e y > < v a l u e > < i n t > 3 8 < / i n t > < / v a l u e > < / i t e m > < i t e m > < k e y > < s t r i n g > S u r v e y   S o u r c e < / s t r i n g > < / k e y > < v a l u e > < i n t > 3 9 < / i n t > < / v a l u e > < / i t e m > < i t e m > < k e y > < s t r i n g > U v e r s e   I n t e r a c t i o n < / s t r i n g > < / k e y > < v a l u e > < i n t > 4 0 < / i n t > < / v a l u e > < / i t e m > < i t e m > < k e y > < s t r i n g > U v e r s e   C u s t o m e r < / s t r i n g > < / k e y > < v a l u e > < i n t > 4 1 < / i n t > < / v a l u e > < / i t e m > < i t e m > < k e y > < s t r i n g > L a n g u a g e < / s t r i n g > < / k e y > < v a l u e > < i n t > 4 2 < / i n t > < / v a l u e > < / i t e m > < i t e m > < k e y > < s t r i n g > C u s t o m e r   R e g i o n < / s t r i n g > < / k e y > < v a l u e > < i n t > 4 3 < / i n t > < / v a l u e > < / i t e m > < i t e m > < k e y > < s t r i n g > C u s t o m e r   S t a t e < / s t r i n g > < / k e y > < v a l u e > < i n t > 4 4 < / i n t > < / v a l u e > < / i t e m > < i t e m > < k e y > < s t r i n g > M u l t i - R e p < / s t r i n g > < / k e y > < v a l u e > < i n t > 4 5 < / i n t > < / v a l u e > < / i t e m > < i t e m > < k e y > < s t r i n g > A c t i o n < / s t r i n g > < / k e y > < v a l u e > < i n t > 4 6 < / i n t > < / v a l u e > < / i t e m > < i t e m > < k e y > < s t r i n g > C a s e   T a s k   N u m b e r < / s t r i n g > < / k e y > < v a l u e > < i n t > 4 7 < / i n t > < / v a l u e > < / i t e m > < i t e m > < k e y > < s t r i n g > C a t e g o r y < / s t r i n g > < / k e y > < v a l u e > < i n t > 4 8 < / i n t > < / v a l u e > < / i t e m > < i t e m > < k e y > < s t r i n g > C l a r i f y   W o r k   G r o u p < / s t r i n g > < / k e y > < v a l u e > < i n t > 4 9 < / i n t > < / v a l u e > < / i t e m > < i t e m > < k e y > < s t r i n g > C l a r i f y   D e v i c e   I D < / s t r i n g > < / k e y > < v a l u e > < i n t > 5 0 < / i n t > < / v a l u e > < / i t e m > < i t e m > < k e y > < s t r i n g > C u s t o m e r   R e g i o n 2 < / s t r i n g > < / k e y > < v a l u e > < i n t > 5 1 < / i n t > < / v a l u e > < / i t e m > < i t e m > < k e y > < s t r i n g > C u s t o m e r   S u b   M a r k e t < / s t r i n g > < / k e y > < v a l u e > < i n t > 5 2 < / i n t > < / v a l u e > < / i t e m > < i t e m > < k e y > < s t r i n g > C u s t o m e r   T y p e < / s t r i n g > < / k e y > < v a l u e > < i n t > 5 3 < / i n t > < / v a l u e > < / i t e m > < i t e m > < k e y > < s t r i n g > E m p l o y e e   T y p e < / s t r i n g > < / k e y > < v a l u e > < i n t > 5 4 < / i n t > < / v a l u e > < / i t e m > < i t e m > < k e y > < s t r i n g > C l a r i f y D e p t C o d e < / s t r i n g > < / k e y > < v a l u e > < i n t > 5 5 < / i n t > < / v a l u e > < / i t e m > < i t e m > < k e y > < s t r i n g > E q u i p m e n t   M a n u f a c t u r e r < / s t r i n g > < / k e y > < v a l u e > < i n t > 5 6 < / i n t > < / v a l u e > < / i t e m > < i t e m > < k e y > < s t r i n g > F i r s t   N a m e < / s t r i n g > < / k e y > < v a l u e > < i n t > 5 7 < / i n t > < / v a l u e > < / i t e m > < i t e m > < k e y > < s t r i n g > L a s t   N a m e < / s t r i n g > < / k e y > < v a l u e > < i n t > 5 8 < / i n t > < / v a l u e > < / i t e m > < i t e m > < k e y > < s t r i n g > L e v e l   1 < / s t r i n g > < / k e y > < v a l u e > < i n t > 5 9 < / i n t > < / v a l u e > < / i t e m > < i t e m > < k e y > < s t r i n g > L e v e l   3 < / s t r i n g > < / k e y > < v a l u e > < i n t > 6 0 < / i n t > < / v a l u e > < / i t e m > < i t e m > < k e y > < s t r i n g > M a r k e t   C o d e < / s t r i n g > < / k e y > < v a l u e > < i n t > 6 1 < / i n t > < / v a l u e > < / i t e m > < i t e m > < k e y > < s t r i n g > O w n e r   C S R   N a m e < / s t r i n g > < / k e y > < v a l u e > < i n t > 6 2 < / i n t > < / v a l u e > < / i t e m > < i t e m > < k e y > < s t r i n g > P r e p a i d   I n d < / s t r i n g > < / k e y > < v a l u e > < i n t > 6 3 < / i n t > < / v a l u e > < / i t e m > < i t e m > < k e y > < s t r i n g > P h y s i c a l   L o c a t i o n < / s t r i n g > < / k e y > < v a l u e > < i n t > 6 4 < / i n t > < / v a l u e > < / i t e m > < i t e m > < k e y > < s t r i n g > R e s o l u t i o n < / s t r i n g > < / k e y > < v a l u e > < i n t > 6 5 < / i n t > < / v a l u e > < / i t e m > < i t e m > < k e y > < s t r i n g > S e r v i c e < / s t r i n g > < / k e y > < v a l u e > < i n t > 6 6 < / i n t > < / v a l u e > < / i t e m > < i t e m > < k e y > < s t r i n g > S u b s c r i b e r   T y p e < / s t r i n g > < / k e y > < v a l u e > < i n t > 6 7 < / i n t > < / v a l u e > < / i t e m > < i t e m > < k e y > < s t r i n g > S r v   A c c s   I d < / s t r i n g > < / k e y > < v a l u e > < i n t > 6 8 < / i n t > < / v a l u e > < / i t e m > < i t e m > < k e y > < s t r i n g > A g e n t   T e n u r e   G r o u p < / s t r i n g > < / k e y > < v a l u e > < i n t > 6 9 < / i n t > < / v a l u e > < / i t e m > < i t e m > < k e y > < s t r i n g > O b j   T O W < / s t r i n g > < / k e y > < v a l u e > < i n t > 7 0 < / i n t > < / v a l u e > < / i t e m > < i t e m > < k e y > < s t r i n g > S p e c i a l t y < / s t r i n g > < / k e y > < v a l u e > < i n t > 7 1 < / i n t > < / v a l u e > < / i t e m > < i t e m > < k e y > < s t r i n g > C u s t o m e r   E m a i l < / s t r i n g > < / k e y > < v a l u e > < i n t > 7 2 < / i n t > < / v a l u e > < / i t e m > < i t e m > < k e y > < s t r i n g > S u r v e y   S t a t u s < / s t r i n g > < / k e y > < v a l u e > < i n t > 7 3 < / i n t > < / v a l u e > < / i t e m > < i t e m > < k e y > < s t r i n g > R e P o l l < / s t r i n g > < / k e y > < v a l u e > < i n t > 7 4 < / i n t > < / v a l u e > < / i t e m > < i t e m > < k e y > < s t r i n g > C a l l   R e c o r d i n g < / s t r i n g > < / k e y > < v a l u e > < i n t > 7 5 < / i n t > < / v a l u e > < / i t e m > < i t e m > < k e y > < s t r i n g > C L O C < / s t r i n g > < / k e y > < v a l u e > < i n t > 7 6 < / i n t > < / v a l u e > < / i t e m > < i t e m > < k e y > < s t r i n g > S o u r c e   N a m e < / s t r i n g > < / k e y > < v a l u e > < i n t > 7 7 < / i n t > < / v a l u e > < / i t e m > < i t e m > < k e y > < s t r i n g > S u r v e y   N a m e < / s t r i n g > < / k e y > < v a l u e > < i n t > 7 8 < / i n t > < / v a l u e > < / i t e m > < i t e m > < k e y > < s t r i n g > P o r t a l   L o a d   D a t e < / s t r i n g > < / k e y > < v a l u e > < i n t > 7 9 < / i n t > < / v a l u e > < / i t e m > < i t e m > < k e y > < s t r i n g > O B J E C T I V E _ T Y P E _ O F _ W O R K < / s t r i n g > < / k e y > < v a l u e > < i n t > 8 0 < / i n t > < / v a l u e > < / i t e m > < i t e m > < k e y > < s t r i n g > M o b i l i t y   S p e c i a l t y < / s t r i n g > < / k e y > < v a l u e > < i n t > 8 1 < / i n t > < / v a l u e > < / i t e m > < i t e m > < k e y > < s t r i n g > P r o m o t e r < / s t r i n g > < / k e y > < v a l u e > < i n t > 8 2 < / i n t > < / v a l u e > < / i t e m > < i t e m > < k e y > < s t r i n g > N e u t r a l < / s t r i n g > < / k e y > < v a l u e > < i n t > 8 3 < / i n t > < / v a l u e > < / i t e m > < i t e m > < k e y > < s t r i n g > D e t r a c t o r < / s t r i n g > < / k e y > < v a l u e > < i n t > 8 4 < / i n t > < / v a l u e > < / i t e m > < i t e m > < k e y > < s t r i n g > M o n t h < / s t r i n g > < / k e y > < v a l u e > < i n t > 8 5 < / i n t > < / v a l u e > < / i t e m > < i t e m > < k e y > < s t r i n g > D a y < / s t r i n g > < / k e y > < v a l u e > < i n t > 8 6 < / i n t > < / v a l u e > < / i t e m > < i t e m > < k e y > < s t r i n g > W K   # < / s t r i n g > < / k e y > < v a l u e > < i n t > 8 7 < / i n t > < / v a l u e > < / i t e m > < i t e m > < k e y > < s t r i n g > T M < / s t r i n g > < / k e y > < v a l u e > < i n t > 8 8 < / i n t > < / v a l u e > < / i t e m > < i t e m > < k e y > < s t r i n g > A g e n t   N a m e < / s t r i n g > < / k e y > < v a l u e > < i n t > 8 9 < / i n t > < / v a l u e > < / i t e m > < i t e m > < k e y > < s t r i n g > W a v e < / s t r i n g > < / k e y > < v a l u e > < i n t > 9 0 < / i n t > < / v a l u e > < / i t e m > < i t e m > < k e y > < s t r i n g > I R   Y e s < / s t r i n g > < / k e y > < v a l u e > < i n t > 9 1 < / i n t > < / v a l u e > < / i t e m > < i t e m > < k e y > < s t r i n g > I R   N o < / s t r i n g > < / k e y > < v a l u e > < i n t > 9 2 < / i n t > < / v a l u e > < / i t e m > < i t e m > < k e y > < s t r i n g > C o l u m n 9 4 < / s t r i n g > < / k e y > < v a l u e > < i n t > 9 3 < / i n t > < / v a l u e > < / i t e m > < i t e m > < k e y > < s t r i n g > C o l u m n 9 5 < / s t r i n g > < / k e y > < v a l u e > < i n t > 9 4 < / i n t > < / v a l u e > < / i t e m > < i t e m > < k e y > < s t r i n g > C o l u m n 9 6 < / s t r i n g > < / k e y > < v a l u e > < i n t > 9 5 < / i n t > < / v a l u e > < / i t e m > < i t e m > < k e y > < s t r i n g > C o l u m n 9 7 < / s t r i n g > < / k e y > < v a l u e > < i n t > 9 6 < / i n t > < / v a l u e > < / i t e m > < i t e m > < k e y > < s t r i n g > C o l u m n 9 8 < / s t r i n g > < / k e y > < v a l u e > < i n t > 9 7 < / i n t > < / v a l u e > < / i t e m > < i t e m > < k e y > < s t r i n g > C o l u m n 9 9 < / s t r i n g > < / k e y > < v a l u e > < i n t > 9 8 < / i n t > < / v a l u e > < / i t e m > < i t e m > < k e y > < s t r i n g > C o l u m n 1 0 0 < / s t r i n g > < / k e y > < v a l u e > < i n t > 9 9 < / i n t > < / v a l u e > < / i t e m > < i t e m > < k e y > < s t r i n g > C a l c u l a t e d   C o l u m n   1 < / s t r i n g > < / k e y > < v a l u e > < i n t > 1 0 0 < / i n t > < / v a l u e > < / i t e m > < / C o l u m n D i s p l a y I n d e x > < C o l u m n F r o z e n   / > < C o l u m n C h e c k e d   / > < C o l u m n F i l t e r   / > < S e l e c t i o n F i l t e r   / > < F i l t e r P a r a m e t e r s   / > < I s S o r t D e s c e n d i n g > f a l s e < / I s S o r t D e s c e n d i n g > < / T a b l e W i d g e t G r i d S e r i a l i z a t i o n > ] ] > < / C u s t o m C o n t e n t > < / G e m i n i > 
</file>

<file path=customXml/item16.xml><?xml version="1.0" encoding="utf-8"?>
<ct:contentTypeSchema xmlns:ct="http://schemas.microsoft.com/office/2006/metadata/contentType" xmlns:ma="http://schemas.microsoft.com/office/2006/metadata/properties/metaAttributes" ct:_="" ma:_="" ma:contentTypeName="Document" ma:contentTypeID="0x01010050D2BD286B6E984C827BF5896A930B51" ma:contentTypeVersion="14" ma:contentTypeDescription="Create a new document." ma:contentTypeScope="" ma:versionID="251945b0f4bda0a1528f8123c536e064">
  <xsd:schema xmlns:xsd="http://www.w3.org/2001/XMLSchema" xmlns:xs="http://www.w3.org/2001/XMLSchema" xmlns:p="http://schemas.microsoft.com/office/2006/metadata/properties" xmlns:ns3="88f30b07-cd1d-4cfd-b00e-ad6ede7a67b0" xmlns:ns4="7bc72c09-2e21-445f-93f8-c21106c185d0" targetNamespace="http://schemas.microsoft.com/office/2006/metadata/properties" ma:root="true" ma:fieldsID="a8bfb3c1ce36c4180341f655e6347eb1" ns3:_="" ns4:_="">
    <xsd:import namespace="88f30b07-cd1d-4cfd-b00e-ad6ede7a67b0"/>
    <xsd:import namespace="7bc72c09-2e21-445f-93f8-c21106c185d0"/>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f30b07-cd1d-4cfd-b00e-ad6ede7a6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c72c09-2e21-445f-93f8-c21106c185d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7.xml>��< ? x m l   v e r s i o n = " 1 . 0 "   e n c o d i n g = " U T F - 1 6 " ? > < G e m i n i   x m l n s = " h t t p : / / g e m i n i / p i v o t c u s t o m i z a t i o n / T a b l e X M L _ R o w   D a t a     M y   R e p o r t s _ 4 e 9 3 6 4 b 8 - 4 0 1 5 - 4 f a 5 - a 5 9 c - e 1 8 6 7 a f 0 e d f 8 " > < C u s t o m C o n t e n t   x m l n s = " h t t p : / / g e m i n i / p i v o t c u s t o m i z a t i o n / T a b l e X M L _ R o w   D a t a   M y   R e p o r t s _ 4 e 9 3 6 4 b 8 - 4 0 1 5 - 4 f a 5 - a 5 9 c - e 1 8 6 7 a f 0 e d f 8 " > < ! [ 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R o w   D a t a     M y   R e p o r t s _ 4 e 9 3 6 4 b 8 - 4 0 1 5 - 4 f a 5 - a 5 9 c - e 1 8 6 7 a f 0 e d f 8 " > < C u s t o m C o n t e n t   x m l n s = " h t t p : / / g e m i n i / p i v o t c u s t o m i z a t i o n / T a b l e X M L _ R o w   D a t a   M y   R e p o r t s _ 4 e 9 3 6 4 b 8 - 4 0 1 5 - 4 f a 5 - a 5 9 c - e 1 8 6 7 a f 0 e d f 8 " > < ! [ 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R o w   D a t a     M y   R e p o r t s _ 4 e 9 3 6 4 b 8 - 4 0 1 5 - 4 f a 5 - a 5 9 c - e 1 8 6 7 a f 0 e d f 8 " > < C u s t o m C o n t e n t   x m l n s = " h t t p : / / g e m i n i / p i v o t c u s t o m i z a t i o n / T a b l e X M L _ R o w   D a t a   M y   R e p o r t s _ 4 e 9 3 6 4 b 8 - 4 0 1 5 - 4 f a 5 - a 5 9 c - e 1 8 6 7 a f 0 e d f 8 " > < ! [ 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R o w   D a t a     M y   R e p o r t s _ 4 e 9 3 6 4 b 8 - 4 0 1 5 - 4 f a 5 - a 5 9 c - e 1 8 6 7 a f 0 e d f 8 " > < C u s t o m C o n t e n t   x m l n s = " h t t p : / / g e m i n i / p i v o t c u s t o m i z a t i o n / T a b l e X M L _ R o w   D a t a   M y   R e p o r t s _ 4 e 9 3 6 4 b 8 - 4 0 1 5 - 4 f a 5 - a 5 9 c - e 1 8 6 7 a f 0 e d f 8 " > < ! [ 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 C r f t 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 C r f t 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 C o l u m n s \ S I D < / K e y > < / a : K e y > < a : V a l u e   i : t y p e = " T a b l e W i d g e t B a s e V i e w S t a t e " / > < / a : K e y V a l u e O f D i a g r a m O b j e c t K e y a n y T y p e z b w N T n L X > < a : K e y V a l u e O f D i a g r a m O b j e c t K e y a n y T y p e z b w N T n L X > < a : K e y > < K e y > C o l u m n s \ C e n t e r   M a n a g e r < / K e y > < / a : K e y > < a : V a l u e   i : t y p e = " T a b l e W i d g e t B a s e V i e w S t a t e " / > < / a : K e y V a l u e O f D i a g r a m O b j e c t K e y a n y T y p e z b w N T n L X > < a : K e y V a l u e O f D i a g r a m O b j e c t K e y a n y T y p e z b w N T n L X > < a : K e y > < K e y > C o l u m n s \ V e n d o r   M a n a g e r < / K e y > < / a : K e y > < a : V a l u e   i : t y p e = " T a b l e W i d g e t B a s e V i e w S t a t e " / > < / a : K e y V a l u e O f D i a g r a m O b j e c t K e y a n y T y p e z b w N T n L X > < a : K e y V a l u e O f D i a g r a m O b j e c t K e y a n y T y p e z b w N T n L X > < a : K e y > < K e y > C o l u m n s \ T e a m   M a n a g e r < / K e y > < / a : K e y > < a : V a l u e   i : t y p e = " T a b l e W i d g e t B a s e V i e w S t a t e " / > < / a : K e y V a l u e O f D i a g r a m O b j e c t K e y a n y T y p e z b w N T n L X > < a : K e y V a l u e O f D i a g r a m O b j e c t K e y a n y T y p e z b w N T n L X > < a : K e y > < K e y > C o l u m n s \ A T T U I D 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 C o l u m n s \ B A N < / K e y > < / a : K e y > < a : V a l u e   i : t y p e = " T a b l e W i d g e t B a s e V i e w S t a t e " / > < / a : K e y V a l u e O f D i a g r a m O b j e c t K e y a n y T y p e z b w N T n L X > < a : K e y V a l u e O f D i a g r a m O b j e c t K e y a n y T y p e z b w N T n L X > < a : K e y > < K e y > C o l u m n s \ C a s e I D < / K e y > < / a : K e y > < a : V a l u e   i : t y p e = " T a b l e W i d g e t B a s e V i e w S t a t e " / > < / a : K e y V a l u e O f D i a g r a m O b j e c t K e y a n y T y p e z b w N T n L X > < a : K e y V a l u e O f D i a g r a m O b j e c t K e y a n y T y p e z b w N T n L X > < a : K e y > < K e y > C o l u m n s \ S u r v e y   D a t e < / K e y > < / a : K e y > < a : V a l u e   i : t y p e = " T a b l e W i d g e t B a s e V i e w S t a t e " / > < / a : K e y V a l u e O f D i a g r a m O b j e c t K e y a n y T y p e z b w N T n L X > < a : K e y V a l u e O f D i a g r a m O b j e c t K e y a n y T y p e z b w N T n L X > < a : K e y > < K e y > C o l u m n s \ T i c k e t   D a t e < / K e y > < / a : K e y > < a : V a l u e   i : t y p e = " T a b l e W i d g e t B a s e V i e w S t a t e " / > < / a : K e y V a l u e O f D i a g r a m O b j e c t K e y a n y T y p e z b w N T n L X > < a : K e y V a l u e O f D i a g r a m O b j e c t K e y a n y T y p e z b w N T n L X > < a : K e y > < K e y > C o l u m n s \ C a l l b a c k   R e q u e s t e d < / K e y > < / a : K e y > < a : V a l u e   i : t y p e = " T a b l e W i d g e t B a s e V i e w S t a t e " / > < / a : K e y V a l u e O f D i a g r a m O b j e c t K e y a n y T y p e z b w N T n L X > < a : K e y V a l u e O f D i a g r a m O b j e c t K e y a n y T y p e z b w N T n L X > < a : K e y > < K e y > C o l u m n s \ M a n a g e m e n t   A l e r t < / K e y > < / a : K e y > < a : V a l u e   i : t y p e = " T a b l e W i d g e t B a s e V i e w S t a t e " / > < / a : K e y V a l u e O f D i a g r a m O b j e c t K e y a n y T y p e z b w N T n L X > < a : K e y V a l u e O f D i a g r a m O b j e c t K e y a n y T y p e z b w N T n L X > < a : K e y > < K e y > C o l u m n s \ P e r f e c t   S c o r e < / K e y > < / a : K e y > < a : V a l u e   i : t y p e = " T a b l e W i d g e t B a s e V i e w S t a t e " / > < / a : K e y V a l u e O f D i a g r a m O b j e c t K e y a n y T y p e z b w N T n L X > < a : K e y V a l u e O f D i a g r a m O b j e c t K e y a n y T y p e z b w N T n L X > < a : K e y > < K e y > C o l u m n s \ W i l l i n g n e s s   t o   R e c o m m e n d   R e s p o n s e < / K e y > < / a : K e y > < a : V a l u e   i : t y p e = " T a b l e W i d g e t B a s e V i e w S t a t e " / > < / a : K e y V a l u e O f D i a g r a m O b j e c t K e y a n y T y p e z b w N T n L X > < a : K e y V a l u e O f D i a g r a m O b j e c t K e y a n y T y p e z b w N T n L X > < a : K e y > < K e y > C o l u m n s \ O v e r a l l   C o m m e n t s < / K e y > < / a : K e y > < a : V a l u e   i : t y p e = " T a b l e W i d g e t B a s e V i e w S t a t e " / > < / a : K e y V a l u e O f D i a g r a m O b j e c t K e y a n y T y p e z b w N T n L X > < a : K e y V a l u e O f D i a g r a m O b j e c t K e y a n y T y p e z b w N T n L X > < a : K e y > < K e y > C o l u m n s \ R e d   A l e r t < / K e y > < / a : K e y > < a : V a l u e   i : t y p e = " T a b l e W i d g e t B a s e V i e w S t a t e " / > < / a : K e y V a l u e O f D i a g r a m O b j e c t K e y a n y T y p e z b w N T n L X > < a : K e y V a l u e O f D i a g r a m O b j e c t K e y a n y T y p e z b w N T n L X > < a : K e y > < K e y > C o l u m n s \ R e p   S a t i s f a c t i o n   R e s p o n s e < / K e y > < / a : K e y > < a : V a l u e   i : t y p e = " T a b l e W i d g e t B a s e V i e w S t a t e " / > < / a : K e y V a l u e O f D i a g r a m O b j e c t K e y a n y T y p e z b w N T n L X > < a : K e y V a l u e O f D i a g r a m O b j e c t K e y a n y T y p e z b w N T n L X > < a : K e y > < K e y > C o l u m n s \ R e q u e s t   R e s o l v e d   R e s p o n s e < / K e y > < / a : K e y > < a : V a l u e   i : t y p e = " T a b l e W i d g e t B a s e V i e w S t a t e " / > < / a : K e y V a l u e O f D i a g r a m O b j e c t K e y a n y T y p e z b w N T n L X > < a : K e y V a l u e O f D i a g r a m O b j e c t K e y a n y T y p e z b w N T n L X > < a : K e y > < K e y > C o l u m n s \ C a l l b a c k   R e s p o n s e < / K e y > < / a : K e y > < a : V a l u e   i : t y p e = " T a b l e W i d g e t B a s e V i e w S t a t e " / > < / a : K e y V a l u e O f D i a g r a m O b j e c t K e y a n y T y p e z b w N T n L X > < a : K e y V a l u e O f D i a g r a m O b j e c t K e y a n y T y p e z b w N T n L X > < a : K e y > < K e y > C o l u m n s \ W i l l i n g n e s s   t o   R e c o m m e n d < / K e y > < / a : K e y > < a : V a l u e   i : t y p e = " T a b l e W i d g e t B a s e V i e w S t a t e " / > < / a : K e y V a l u e O f D i a g r a m O b j e c t K e y a n y T y p e z b w N T n L X > < a : K e y V a l u e O f D i a g r a m O b j e c t K e y a n y T y p e z b w N T n L X > < a : K e y > < K e y > C o l u m n s \ O v e r a l l   R e p   S a t i s f a c t i o n < / K e y > < / a : K e y > < a : V a l u e   i : t y p e = " T a b l e W i d g e t B a s e V i e w S t a t e " / > < / a : K e y V a l u e O f D i a g r a m O b j e c t K e y a n y T y p e z b w N T n L X > < a : K e y V a l u e O f D i a g r a m O b j e c t K e y a n y T y p e z b w N T n L X > < a : K e y > < K e y > C o l u m n s \ O r i g i n a l   W i l l i n g n e s s   t o   R e c o m m e n d < / K e y > < / a : K e y > < a : V a l u e   i : t y p e = " T a b l e W i d g e t B a s e V i e w S t a t e " / > < / a : K e y V a l u e O f D i a g r a m O b j e c t K e y a n y T y p e z b w N T n L X > < a : K e y V a l u e O f D i a g r a m O b j e c t K e y a n y T y p e z b w N T n L X > < a : K e y > < K e y > C o l u m n s \ O r i g i n a l   O v e r a l l   R e p   S a t i s f a c t i o n < / K e y > < / a : K e y > < a : V a l u e   i : t y p e = " T a b l e W i d g e t B a s e V i e w S t a t e " / > < / a : K e y V a l u e O f D i a g r a m O b j e c t K e y a n y T y p e z b w N T n L X > < a : K e y V a l u e O f D i a g r a m O b j e c t K e y a n y T y p e z b w N T n L X > < a : K e y > < K e y > C o l u m n s \ O r i g i n a l   R e q u e s t   R e s o l v e d < / K e y > < / a : K e y > < a : V a l u e   i : t y p e = " T a b l e W i d g e t B a s e V i e w S t a t e " / > < / a : K e y V a l u e O f D i a g r a m O b j e c t K e y a n y T y p e z b w N T n L X > < a : K e y V a l u e O f D i a g r a m O b j e c t K e y a n y T y p e z b w N T n L X > < a : K e y > < K e y > C o l u m n s \ O r i g i n a l   C a l l b a c k < / K e y > < / a : K e y > < a : V a l u e   i : t y p e = " T a b l e W i d g e t B a s e V i e w S t a t e " / > < / a : K e y V a l u e O f D i a g r a m O b j e c t K e y a n y T y p e z b w N T n L X > < a : K e y V a l u e O f D i a g r a m O b j e c t K e y a n y T y p e z b w N T n L X > < a : K e y > < K e y > C o l u m n s \ R e q u e s t   R e s o l v e d < / K e y > < / a : K e y > < a : V a l u e   i : t y p e = " T a b l e W i d g e t B a s e V i e w S t a t e " / > < / a : K e y V a l u e O f D i a g r a m O b j e c t K e y a n y T y p e z b w N T n L X > < a : K e y V a l u e O f D i a g r a m O b j e c t K e y a n y T y p e z b w N T n L X > < a : K e y > < K e y > C o l u m n s \ C a l l b a c k < / K e y > < / a : K e y > < a : V a l u e   i : t y p e = " T a b l e W i d g e t B a s e V i e w S t a t e " / > < / a : K e y V a l u e O f D i a g r a m O b j e c t K e y a n y T y p e z b w N T n L X > < a : K e y V a l u e O f D i a g r a m O b j e c t K e y a n y T y p e z b w N T n L X > < a : K e y > < K e y > C o l u m n s \ R e p   R e g i o n < / K e y > < / a : K e y > < a : V a l u e   i : t y p e = " T a b l e W i d g e t B a s e V i e w S t a t e " / > < / a : K e y V a l u e O f D i a g r a m O b j e c t K e y a n y T y p e z b w N T n L X > < a : K e y V a l u e O f D i a g r a m O b j e c t K e y a n y T y p e z b w N T n L X > < a : K e y > < K e y > C o l u m n s \ R e p   C i t y < / K e y > < / a : K e y > < a : V a l u e   i : t y p e = " T a b l e W i d g e t B a s e V i e w S t a t e " / > < / a : K e y V a l u e O f D i a g r a m O b j e c t K e y a n y T y p e z b w N T n L X > < a : K e y V a l u e O f D i a g r a m O b j e c t K e y a n y T y p e z b w N T n L X > < a : K e y > < K e y > C o l u m n s \ R e p   S t a t e < / K e y > < / a : K e y > < a : V a l u e   i : t y p e = " T a b l e W i d g e t B a s e V i e w S t a t e " / > < / a : K e y V a l u e O f D i a g r a m O b j e c t K e y a n y T y p e z b w N T n L X > < a : K e y V a l u e O f D i a g r a m O b j e c t K e y a n y T y p e z b w N T n L X > < a : K e y > < K e y > C o l u m n s \ R e p   M a r k e t < / K e y > < / a : K e y > < a : V a l u e   i : t y p e = " T a b l e W i d g e t B a s e V i e w S t a t e " / > < / a : K e y V a l u e O f D i a g r a m O b j e c t K e y a n y T y p e z b w N T n L X > < a : K e y V a l u e O f D i a g r a m O b j e c t K e y a n y T y p e z b w N T n L X > < a : K e y > < K e y > C o l u m n s \ R e p   C o u n t r y < / K e y > < / a : K e y > < a : V a l u e   i : t y p e = " T a b l e W i d g e t B a s e V i e w S t a t e " / > < / a : K e y V a l u e O f D i a g r a m O b j e c t K e y a n y T y p e z b w N T n L X > < a : K e y V a l u e O f D i a g r a m O b j e c t K e y a n y T y p e z b w N T n L X > < a : K e y > < K e y > C o l u m n s \ R e p   C e n t e r   N a m e < / K e y > < / a : K e y > < a : V a l u e   i : t y p e = " T a b l e W i d g e t B a s e V i e w S t a t e " / > < / a : K e y V a l u e O f D i a g r a m O b j e c t K e y a n y T y p e z b w N T n L X > < a : K e y V a l u e O f D i a g r a m O b j e c t K e y a n y T y p e z b w N T n L X > < a : K e y > < K e y > C o l u m n s \ R e p   C e n t e r   T y p e < / K e y > < / a : K e y > < a : V a l u e   i : t y p e = " T a b l e W i d g e t B a s e V i e w S t a t e " / > < / a : K e y V a l u e O f D i a g r a m O b j e c t K e y a n y T y p e z b w N T n L X > < a : K e y V a l u e O f D i a g r a m O b j e c t K e y a n y T y p e z b w N T n L X > < a : K e y > < K e y > C o l u m n s \ R e p   V e n d o r   N a m e < / K e y > < / a : K e y > < a : V a l u e   i : t y p e = " T a b l e W i d g e t B a s e V i e w S t a t e " / > < / a : K e y V a l u e O f D i a g r a m O b j e c t K e y a n y T y p e z b w N T n L X > < a : K e y V a l u e O f D i a g r a m O b j e c t K e y a n y T y p e z b w N T n L X > < a : K e y > < K e y > C o l u m n s \ R e p   C h a n n e l < / K e y > < / a : K e y > < a : V a l u e   i : t y p e = " T a b l e W i d g e t B a s e V i e w S t a t e " / > < / a : K e y V a l u e O f D i a g r a m O b j e c t K e y a n y T y p e z b w N T n L X > < a : K e y V a l u e O f D i a g r a m O b j e c t K e y a n y T y p e z b w N T n L X > < a : K e y > < K e y > C o l u m n s \ R e p   C o s t   C o d e < / K e y > < / a : K e y > < a : V a l u e   i : t y p e = " T a b l e W i d g e t B a s e V i e w S t a t e " / > < / a : K e y V a l u e O f D i a g r a m O b j e c t K e y a n y T y p e z b w N T n L X > < a : K e y V a l u e O f D i a g r a m O b j e c t K e y a n y T y p e z b w N T n L X > < a : K e y > < K e y > C o l u m n s \ S u r v e y   S o u r c e < / K e y > < / a : K e y > < a : V a l u e   i : t y p e = " T a b l e W i d g e t B a s e V i e w S t a t e " / > < / a : K e y V a l u e O f D i a g r a m O b j e c t K e y a n y T y p e z b w N T n L X > < a : K e y V a l u e O f D i a g r a m O b j e c t K e y a n y T y p e z b w N T n L X > < a : K e y > < K e y > C o l u m n s \ U v e r s e   I n t e r a c t i o n < / K e y > < / a : K e y > < a : V a l u e   i : t y p e = " T a b l e W i d g e t B a s e V i e w S t a t e " / > < / a : K e y V a l u e O f D i a g r a m O b j e c t K e y a n y T y p e z b w N T n L X > < a : K e y V a l u e O f D i a g r a m O b j e c t K e y a n y T y p e z b w N T n L X > < a : K e y > < K e y > C o l u m n s \ U v e r s e   C u s t o m e r < / 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 C o l u m n s \ C u s t o m e r   R e g i o n < / K e y > < / a : K e y > < a : V a l u e   i : t y p e = " T a b l e W i d g e t B a s e V i e w S t a t e " / > < / a : K e y V a l u e O f D i a g r a m O b j e c t K e y a n y T y p e z b w N T n L X > < a : K e y V a l u e O f D i a g r a m O b j e c t K e y a n y T y p e z b w N T n L X > < a : K e y > < K e y > C o l u m n s \ C u s t o m e r   S t a t e < / K e y > < / a : K e y > < a : V a l u e   i : t y p e = " T a b l e W i d g e t B a s e V i e w S t a t e " / > < / a : K e y V a l u e O f D i a g r a m O b j e c t K e y a n y T y p e z b w N T n L X > < a : K e y V a l u e O f D i a g r a m O b j e c t K e y a n y T y p e z b w N T n L X > < a : K e y > < K e y > C o l u m n s \ M u l t i - R e p < / K e y > < / a : K e y > < a : V a l u e   i : t y p e = " T a b l e W i d g e t B a s e V i e w S t a t e " / > < / a : K e y V a l u e O f D i a g r a m O b j e c t K e y a n y T y p e z b w N T n L X > < a : K e y V a l u e O f D i a g r a m O b j e c t K e y a n y T y p e z b w N T n L X > < a : K e y > < K e y > C o l u m n s \ A c t i o n < / K e y > < / a : K e y > < a : V a l u e   i : t y p e = " T a b l e W i d g e t B a s e V i e w S t a t e " / > < / a : K e y V a l u e O f D i a g r a m O b j e c t K e y a n y T y p e z b w N T n L X > < a : K e y V a l u e O f D i a g r a m O b j e c t K e y a n y T y p e z b w N T n L X > < a : K e y > < K e y > C o l u m n s \ C a s e   T a s k   N u m b e r 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 C o l u m n s \ C l a r i f y   W o r k   G r o u p < / K e y > < / a : K e y > < a : V a l u e   i : t y p e = " T a b l e W i d g e t B a s e V i e w S t a t e " / > < / a : K e y V a l u e O f D i a g r a m O b j e c t K e y a n y T y p e z b w N T n L X > < a : K e y V a l u e O f D i a g r a m O b j e c t K e y a n y T y p e z b w N T n L X > < a : K e y > < K e y > C o l u m n s \ C l a r i f y   D e v i c e   I D < / K e y > < / a : K e y > < a : V a l u e   i : t y p e = " T a b l e W i d g e t B a s e V i e w S t a t e " / > < / a : K e y V a l u e O f D i a g r a m O b j e c t K e y a n y T y p e z b w N T n L X > < a : K e y V a l u e O f D i a g r a m O b j e c t K e y a n y T y p e z b w N T n L X > < a : K e y > < K e y > C o l u m n s \ C u s t o m e r   R e g i o n 2 < / K e y > < / a : K e y > < a : V a l u e   i : t y p e = " T a b l e W i d g e t B a s e V i e w S t a t e " / > < / a : K e y V a l u e O f D i a g r a m O b j e c t K e y a n y T y p e z b w N T n L X > < a : K e y V a l u e O f D i a g r a m O b j e c t K e y a n y T y p e z b w N T n L X > < a : K e y > < K e y > C o l u m n s \ C u s t o m e r   S u b   M a r k e t < / 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 C o l u m n s \ E m p l o y e e   T y p e < / K e y > < / a : K e y > < a : V a l u e   i : t y p e = " T a b l e W i d g e t B a s e V i e w S t a t e " / > < / a : K e y V a l u e O f D i a g r a m O b j e c t K e y a n y T y p e z b w N T n L X > < a : K e y V a l u e O f D i a g r a m O b j e c t K e y a n y T y p e z b w N T n L X > < a : K e y > < K e y > C o l u m n s \ C l a r i f y D e p t C o d e < / K e y > < / a : K e y > < a : V a l u e   i : t y p e = " T a b l e W i d g e t B a s e V i e w S t a t e " / > < / a : K e y V a l u e O f D i a g r a m O b j e c t K e y a n y T y p e z b w N T n L X > < a : K e y V a l u e O f D i a g r a m O b j e c t K e y a n y T y p e z b w N T n L X > < a : K e y > < K e y > C o l u m n s \ E q u i p m e n t   M a n u f a c t u r e r < / 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 C o l u m n s \ L e v e l   1 < / K e y > < / a : K e y > < a : V a l u e   i : t y p e = " T a b l e W i d g e t B a s e V i e w S t a t e " / > < / a : K e y V a l u e O f D i a g r a m O b j e c t K e y a n y T y p e z b w N T n L X > < a : K e y V a l u e O f D i a g r a m O b j e c t K e y a n y T y p e z b w N T n L X > < a : K e y > < K e y > C o l u m n s \ L e v e l   3 < / K e y > < / a : K e y > < a : V a l u e   i : t y p e = " T a b l e W i d g e t B a s e V i e w S t a t e " / > < / a : K e y V a l u e O f D i a g r a m O b j e c t K e y a n y T y p e z b w N T n L X > < a : K e y V a l u e O f D i a g r a m O b j e c t K e y a n y T y p e z b w N T n L X > < a : K e y > < K e y > C o l u m n s \ M a r k e t   C o d e < / K e y > < / a : K e y > < a : V a l u e   i : t y p e = " T a b l e W i d g e t B a s e V i e w S t a t e " / > < / a : K e y V a l u e O f D i a g r a m O b j e c t K e y a n y T y p e z b w N T n L X > < a : K e y V a l u e O f D i a g r a m O b j e c t K e y a n y T y p e z b w N T n L X > < a : K e y > < K e y > C o l u m n s \ O w n e r   C S R   N a m e < / K e y > < / a : K e y > < a : V a l u e   i : t y p e = " T a b l e W i d g e t B a s e V i e w S t a t e " / > < / a : K e y V a l u e O f D i a g r a m O b j e c t K e y a n y T y p e z b w N T n L X > < a : K e y V a l u e O f D i a g r a m O b j e c t K e y a n y T y p e z b w N T n L X > < a : K e y > < K e y > C o l u m n s \ P r e p a i d   I n d < / K e y > < / a : K e y > < a : V a l u e   i : t y p e = " T a b l e W i d g e t B a s e V i e w S t a t e " / > < / a : K e y V a l u e O f D i a g r a m O b j e c t K e y a n y T y p e z b w N T n L X > < a : K e y V a l u e O f D i a g r a m O b j e c t K e y a n y T y p e z b w N T n L X > < a : K e y > < K e y > C o l u m n s \ P h y s i c a l   L o c a t i o n < / K e y > < / a : K e y > < a : V a l u e   i : t y p e = " T a b l e W i d g e t B a s e V i e w S t a t e " / > < / a : K e y V a l u e O f D i a g r a m O b j e c t K e y a n y T y p e z b w N T n L X > < a : K e y V a l u e O f D i a g r a m O b j e c t K e y a n y T y p e z b w N T n L X > < a : K e y > < K e y > C o l u m n s \ R e s o l u t i o n < / K e y > < / a : K e y > < a : V a l u e   i : t y p e = " T a b l e W i d g e t B a s e V i e w S t a t e " / > < / a : K e y V a l u e O f D i a g r a m O b j e c t K e y a n y T y p e z b w N T n L X > < a : K e y V a l u e O f D i a g r a m O b j e c t K e y a n y T y p e z b w N T n L X > < a : K e y > < K e y > C o l u m n s \ S e r v i c e < / K e y > < / a : K e y > < a : V a l u e   i : t y p e = " T a b l e W i d g e t B a s e V i e w S t a t e " / > < / a : K e y V a l u e O f D i a g r a m O b j e c t K e y a n y T y p e z b w N T n L X > < a : K e y V a l u e O f D i a g r a m O b j e c t K e y a n y T y p e z b w N T n L X > < a : K e y > < K e y > C o l u m n s \ S u b s c r i b e r   T y p e < / K e y > < / a : K e y > < a : V a l u e   i : t y p e = " T a b l e W i d g e t B a s e V i e w S t a t e " / > < / a : K e y V a l u e O f D i a g r a m O b j e c t K e y a n y T y p e z b w N T n L X > < a : K e y V a l u e O f D i a g r a m O b j e c t K e y a n y T y p e z b w N T n L X > < a : K e y > < K e y > C o l u m n s \ S r v   A c c s   I d < / K e y > < / a : K e y > < a : V a l u e   i : t y p e = " T a b l e W i d g e t B a s e V i e w S t a t e " / > < / a : K e y V a l u e O f D i a g r a m O b j e c t K e y a n y T y p e z b w N T n L X > < a : K e y V a l u e O f D i a g r a m O b j e c t K e y a n y T y p e z b w N T n L X > < a : K e y > < K e y > C o l u m n s \ A g e n t   T e n u r e   G r o u p < / K e y > < / a : K e y > < a : V a l u e   i : t y p e = " T a b l e W i d g e t B a s e V i e w S t a t e " / > < / a : K e y V a l u e O f D i a g r a m O b j e c t K e y a n y T y p e z b w N T n L X > < a : K e y V a l u e O f D i a g r a m O b j e c t K e y a n y T y p e z b w N T n L X > < a : K e y > < K e y > C o l u m n s \ O b j   T O W < / 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 C o l u m n s \ C u s t o m e r   E m a i l < / K e y > < / a : K e y > < a : V a l u e   i : t y p e = " T a b l e W i d g e t B a s e V i e w S t a t e " / > < / a : K e y V a l u e O f D i a g r a m O b j e c t K e y a n y T y p e z b w N T n L X > < a : K e y V a l u e O f D i a g r a m O b j e c t K e y a n y T y p e z b w N T n L X > < a : K e y > < K e y > C o l u m n s \ S u r v e y   S t a t u s < / K e y > < / a : K e y > < a : V a l u e   i : t y p e = " T a b l e W i d g e t B a s e V i e w S t a t e " / > < / a : K e y V a l u e O f D i a g r a m O b j e c t K e y a n y T y p e z b w N T n L X > < a : K e y V a l u e O f D i a g r a m O b j e c t K e y a n y T y p e z b w N T n L X > < a : K e y > < K e y > C o l u m n s \ R e P o l l < / K e y > < / a : K e y > < a : V a l u e   i : t y p e = " T a b l e W i d g e t B a s e V i e w S t a t e " / > < / a : K e y V a l u e O f D i a g r a m O b j e c t K e y a n y T y p e z b w N T n L X > < a : K e y V a l u e O f D i a g r a m O b j e c t K e y a n y T y p e z b w N T n L X > < a : K e y > < K e y > C o l u m n s \ C a l l   R e c o r d i n g < / K e y > < / a : K e y > < a : V a l u e   i : t y p e = " T a b l e W i d g e t B a s e V i e w S t a t e " / > < / a : K e y V a l u e O f D i a g r a m O b j e c t K e y a n y T y p e z b w N T n L X > < a : K e y V a l u e O f D i a g r a m O b j e c t K e y a n y T y p e z b w N T n L X > < a : K e y > < K e y > C o l u m n s \ C L O C < / K e y > < / a : K e y > < a : V a l u e   i : t y p e = " T a b l e W i d g e t B a s e V i e w S t a t e " / > < / a : K e y V a l u e O f D i a g r a m O b j e c t K e y a n y T y p e z b w N T n L X > < a : K e y V a l u e O f D i a g r a m O b j e c t K e y a n y T y p e z b w N T n L X > < a : K e y > < K e y > C o l u m n s \ S o u r c e   N a m e < / K e y > < / a : K e y > < a : V a l u e   i : t y p e = " T a b l e W i d g e t B a s e V i e w S t a t e " / > < / a : K e y V a l u e O f D i a g r a m O b j e c t K e y a n y T y p e z b w N T n L X > < a : K e y V a l u e O f D i a g r a m O b j e c t K e y a n y T y p e z b w N T n L X > < a : K e y > < K e y > C o l u m n s \ S u r v e y   N a m e < / K e y > < / a : K e y > < a : V a l u e   i : t y p e = " T a b l e W i d g e t B a s e V i e w S t a t e " / > < / a : K e y V a l u e O f D i a g r a m O b j e c t K e y a n y T y p e z b w N T n L X > < a : K e y V a l u e O f D i a g r a m O b j e c t K e y a n y T y p e z b w N T n L X > < a : K e y > < K e y > C o l u m n s \ P o r t a l   L o a d   D a t e < / K e y > < / a : K e y > < a : V a l u e   i : t y p e = " T a b l e W i d g e t B a s e V i e w S t a t e " / > < / a : K e y V a l u e O f D i a g r a m O b j e c t K e y a n y T y p e z b w N T n L X > < a : K e y V a l u e O f D i a g r a m O b j e c t K e y a n y T y p e z b w N T n L X > < a : K e y > < K e y > C o l u m n s \ O B J E C T I V E _ T Y P E _ O F _ W O R K < / K e y > < / a : K e y > < a : V a l u e   i : t y p e = " T a b l e W i d g e t B a s e V i e w S t a t e " / > < / a : K e y V a l u e O f D i a g r a m O b j e c t K e y a n y T y p e z b w N T n L X > < a : K e y V a l u e O f D i a g r a m O b j e c t K e y a n y T y p e z b w N T n L X > < a : K e y > < K e y > C o l u m n s \ M o b i l i t y   S p e c i a l t y < / K e y > < / a : K e y > < a : V a l u e   i : t y p e = " T a b l e W i d g e t B a s e V i e w S t a t e " / > < / a : K e y V a l u e O f D i a g r a m O b j e c t K e y a n y T y p e z b w N T n L X > < a : K e y V a l u e O f D i a g r a m O b j e c t K e y a n y T y p e z b w N T n L X > < a : K e y > < K e y > C o l u m n s \ P r o m o t e r < / K e y > < / a : K e y > < a : V a l u e   i : t y p e = " T a b l e W i d g e t B a s e V i e w S t a t e " / > < / a : K e y V a l u e O f D i a g r a m O b j e c t K e y a n y T y p e z b w N T n L X > < a : K e y V a l u e O f D i a g r a m O b j e c t K e y a n y T y p e z b w N T n L X > < a : K e y > < K e y > C o l u m n s \ N e u t r a l < / K e y > < / a : K e y > < a : V a l u e   i : t y p e = " T a b l e W i d g e t B a s e V i e w S t a t e " / > < / a : K e y V a l u e O f D i a g r a m O b j e c t K e y a n y T y p e z b w N T n L X > < a : K e y V a l u e O f D i a g r a m O b j e c t K e y a n y T y p e z b w N T n L X > < a : K e y > < K e y > C o l u m n s \ D e t r a c t o r 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 C o l u m n s \ W K   # < / K e y > < / a : K e y > < a : V a l u e   i : t y p e = " T a b l e W i d g e t B a s e V i e w S t a t e " / > < / a : K e y V a l u e O f D i a g r a m O b j e c t K e y a n y T y p e z b w N T n L X > < a : K e y V a l u e O f D i a g r a m O b j e c t K e y a n y T y p e z b w N T n L X > < a : K e y > < K e y > C o l u m n s \ T M < / K e y > < / a : K e y > < a : V a l u e   i : t y p e = " T a b l e W i d g e t B a s e V i e w S t a t e " / > < / a : K e y V a l u e O f D i a g r a m O b j e c t K e y a n y T y p e z b w N T n L X > < a : K e y V a l u e O f D i a g r a m O b j e c t K e y a n y T y p e z b w N T n L X > < a : K e y > < K e y > C o l u m n s \ A g e n t   N a m e < / K e y > < / a : K e y > < a : V a l u e   i : t y p e = " T a b l e W i d g e t B a s e V i e w S t a t e " / > < / a : K e y V a l u e O f D i a g r a m O b j e c t K e y a n y T y p e z b w N T n L X > < a : K e y V a l u e O f D i a g r a m O b j e c t K e y a n y T y p e z b w N T n L X > < a : K e y > < K e y > C o l u m n s \ W a v e < / K e y > < / a : K e y > < a : V a l u e   i : t y p e = " T a b l e W i d g e t B a s e V i e w S t a t e " / > < / a : K e y V a l u e O f D i a g r a m O b j e c t K e y a n y T y p e z b w N T n L X > < a : K e y V a l u e O f D i a g r a m O b j e c t K e y a n y T y p e z b w N T n L X > < a : K e y > < K e y > C o l u m n s \ I R   Y e s < / K e y > < / a : K e y > < a : V a l u e   i : t y p e = " T a b l e W i d g e t B a s e V i e w S t a t e " / > < / a : K e y V a l u e O f D i a g r a m O b j e c t K e y a n y T y p e z b w N T n L X > < a : K e y V a l u e O f D i a g r a m O b j e c t K e y a n y T y p e z b w N T n L X > < a : K e y > < K e y > C o l u m n s \ I R   N o < / K e y > < / a : K e y > < a : V a l u e   i : t y p e = " T a b l e W i d g e t B a s e V i e w S t a t e " / > < / a : K e y V a l u e O f D i a g r a m O b j e c t K e y a n y T y p e z b w N T n L X > < a : K e y V a l u e O f D i a g r a m O b j e c t K e y a n y T y p e z b w N T n L X > < a : K e y > < K e y > C o l u m n s \ C o l u m n 9 4 < / K e y > < / a : K e y > < a : V a l u e   i : t y p e = " T a b l e W i d g e t B a s e V i e w S t a t e " / > < / a : K e y V a l u e O f D i a g r a m O b j e c t K e y a n y T y p e z b w N T n L X > < a : K e y V a l u e O f D i a g r a m O b j e c t K e y a n y T y p e z b w N T n L X > < a : K e y > < K e y > C o l u m n s \ C o l u m n 9 5 < / K e y > < / a : K e y > < a : V a l u e   i : t y p e = " T a b l e W i d g e t B a s e V i e w S t a t e " / > < / a : K e y V a l u e O f D i a g r a m O b j e c t K e y a n y T y p e z b w N T n L X > < a : K e y V a l u e O f D i a g r a m O b j e c t K e y a n y T y p e z b w N T n L X > < a : K e y > < K e y > C o l u m n s \ C o l u m n 9 6 < / K e y > < / a : K e y > < a : V a l u e   i : t y p e = " T a b l e W i d g e t B a s e V i e w S t a t e " / > < / a : K e y V a l u e O f D i a g r a m O b j e c t K e y a n y T y p e z b w N T n L X > < a : K e y V a l u e O f D i a g r a m O b j e c t K e y a n y T y p e z b w N T n L X > < a : K e y > < K e y > C o l u m n s \ C o l u m n 9 7 < / K e y > < / a : K e y > < a : V a l u e   i : t y p e = " T a b l e W i d g e t B a s e V i e w S t a t e " / > < / a : K e y V a l u e O f D i a g r a m O b j e c t K e y a n y T y p e z b w N T n L X > < a : K e y V a l u e O f D i a g r a m O b j e c t K e y a n y T y p e z b w N T n L X > < a : K e y > < K e y > C o l u m n s \ C o l u m n 9 8 < / K e y > < / a : K e y > < a : V a l u e   i : t y p e = " T a b l e W i d g e t B a s e V i e w S t a t e " / > < / a : K e y V a l u e O f D i a g r a m O b j e c t K e y a n y T y p e z b w N T n L X > < a : K e y V a l u e O f D i a g r a m O b j e c t K e y a n y T y p e z b w N T n L X > < a : K e y > < K e y > C o l u m n s \ C o l u m n 9 9 < / K e y > < / a : K e y > < a : V a l u e   i : t y p e = " T a b l e W i d g e t B a s e V i e w S t a t e " / > < / a : K e y V a l u e O f D i a g r a m O b j e c t K e y a n y T y p e z b w N T n L X > < a : K e y V a l u e O f D i a g r a m O b j e c t K e y a n y T y p e z b w N T n L X > < a : K e y > < K e y > C o l u m n s \ C o l u m n 1 0 0 < / 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 R o s t e r 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 R o s t e r 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 C o l u m n s \ W a v e < / K e y > < / a : K e y > < a : V a l u e   i : t y p e = " T a b l e W i d g e t B a s e V i e w S t a t e " / > < / a : K e y V a l u e O f D i a g r a m O b j e c t K e y a n y T y p e z b w N T n L X > < a : K e y V a l u e O f D i a g r a m O b j e c t K e y a n y T y p e z b w N T n L X > < a : K e y > < K e y > C o l u m n s \ E I D < / K e y > < / a : K e y > < a : V a l u e   i : t y p e = " T a b l e W i d g e t B a s e V i e w S t a t e " / > < / a : K e y V a l u e O f D i a g r a m O b j e c t K e y a n y T y p e z b w N T n L X > < a : K e y V a l u e O f D i a g r a m O b j e c t K e y a n y T y p e z b w N T n L X > < a : K e y > < K e y > C o l u m n s \ A T T U I D < / K e y > < / a : K e y > < a : V a l u e   i : t y p e = " T a b l e W i d g e t B a s e V i e w S t a t e " / > < / a : K e y V a l u e O f D i a g r a m O b j e c t K e y a n y T y p e z b w N T n L X > < a : K e y V a l u e O f D i a g r a m O b j e c t K e y a n y T y p e z b w N T n L X > < a : K e y > < K e y > C o l u m n s \ C M S   I D < / K e y > < / a : K e y > < a : V a l u e   i : t y p e = " T a b l e W i d g e t B a s e V i e w S t a t e " / > < / a : K e y V a l u e O f D i a g r a m O b j e c t K e y a n y T y p e z b w N T n L X > < a : K e y V a l u e O f D i a g r a m O b j e c t K e y a n y T y p e z b w N T n L X > < a : K e y > < K e y > C o l u m n s \ I E X < / K e y > < / a : K e y > < a : V a l u e   i : t y p e = " T a b l e W i d g e t B a s e V i e w S t a t e " / > < / a : K e y V a l u e O f D i a g r a m O b j e c t K e y a n y T y p e z b w N T n L X > < a : K e y V a l u e O f D i a g r a m O b j e c t K e y a n y T y p e z b w N T n L X > < a : K e y > < K e y > C o l u m n s \ S u p   1 U P < / K e y > < / a : K e y > < a : V a l u e   i : t y p e = " T a b l e W i d g e t B a s e V i e w S t a t e " / > < / a : K e y V a l u e O f D i a g r a m O b j e c t K e y a n y T y p e z b w N T n L X > < a : K e y V a l u e O f D i a g r a m O b j e c t K e y a n y T y p e z b w N T n L X > < a : K e y > < K e y > C o l u m n s \ S u p   2 U P < / K e y > < / a : K e y > < a : V a l u e   i : t y p e = " T a b l e W i d g e t B a s e V i e w S t a t e " / > < / a : K e y V a l u e O f D i a g r a m O b j e c t K e y a n y T y p e z b w N T n L X > < a : K e y V a l u e O f D i a g r a m O b j e c t K e y a n y T y p e z b w N T n L X > < a : K e y > < K e y > C o l u m n s \ F i r s t < / 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 C o l u m n s \ J O B   T I T L E   ( O n l y   f o r   C X I ) < / K e y > < / a : K e y > < a : V a l u e   i : t y p e = " T a b l e W i d g e t B a s e V i e w S t a t e " / > < / a : K e y V a l u e O f D i a g r a m O b j e c t K e y a n y T y p e z b w N T n L X > < a : K e y V a l u e O f D i a g r a m O b j e c t K e y a n y T y p e z b w N T n L X > < a : K e y > < K e y > C o l u m n s \ T r a i n e r 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 C o l u m n s \ R o w < / K e y > < / a : K e y > < a : V a l u e   i : t y p e = " T a b l e W i d g e t B a s e V i e w S t a t e " / > < / a : K e y V a l u e O f D i a g r a m O b j e c t K e y a n y T y p e z b w N T n L X > < a : K e y V a l u e O f D i a g r a m O b j e c t K e y a n y T y p e z b w N T n L X > < a : K e y > < K e y > C o l u m n s \ S t a r t < / K e y > < / a : K e y > < a : V a l u e   i : t y p e = " T a b l e W i d g e t B a s e V i e w S t a t e " / > < / a : K e y V a l u e O f D i a g r a m O b j e c t K e y a n y T y p e z b w N T n L X > < a : K e y V a l u e O f D i a g r a m O b j e c t K e y a n y T y p e z b w N T n L X > < a : K e y > < K e y > C o l u m n s \ P S T   S t a r t < / K e y > < / a : K e y > < a : V a l u e   i : t y p e = " T a b l e W i d g e t B a s e V i e w S t a t e " / > < / a : K e y V a l u e O f D i a g r a m O b j e c t K e y a n y T y p e z b w N T n L X > < a : K e y V a l u e O f D i a g r a m O b j e c t K e y a n y T y p e z b w N T n L X > < a : K e y > < K e y > C o l u m n s \ L i v e < / K e y > < / a : K e y > < a : V a l u e   i : t y p e = " T a b l e W i d g e t B a s e V i e w S t a t e " / > < / a : K e y V a l u e O f D i a g r a m O b j e c t K e y a n y T y p e z b w N T n L X > < a : K e y V a l u e O f D i a g r a m O b j e c t K e y a n y T y p e z b w N T n L X > < a : K e y > < K e y > C o l u m n s \ C u r r e n t   S t a g e 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 C o l u m n s \ A g e n t   T y p e < / K e y > < / a : K e y > < a : V a l u e   i : t y p e = " T a b l e W i d g e t B a s e V i e w S t a t e " / > < / a : K e y V a l u e O f D i a g r a m O b j e c t K e y a n y T y p e z b w N T n L X > < a : K e y V a l u e O f D i a g r a m O b j e c t K e y a n y T y p e z b w N T n L X > < a : K e y > < K e y > C o l u m n s \ E m p l o y e e   T y p e 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 C o l u m n s \ W a v e 2 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 R o w   D a t a     M y   R e p o r t s 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 R o w   D a t a     M y   R e p o r t s 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 C o l u m n s \ E M P L I D < / K e y > < / a : K e y > < a : V a l u e   i : t y p e = " T a b l e W i d g e t B a s e V i e w S t a t e " / > < / a : K e y V a l u e O f D i a g r a m O b j e c t K e y a n y T y p e z b w N T n L X > < a : K e y V a l u e O f D i a g r a m O b j e c t K e y a n y T y p e z b w N T n L X > < a : K e y > < K e y > C o l u m n s \ C A L L _ D A T E < / K e y > < / a : K e y > < a : V a l u e   i : t y p e = " T a b l e W i d g e t B a s e V i e w S t a t e " / > < / a : K e y V a l u e O f D i a g r a m O b j e c t K e y a n y T y p e z b w N T n L X > < a : K e y V a l u e O f D i a g r a m O b j e c t K e y a n y T y p e z b w N T n L X > < a : K e y > < K e y > C o l u m n s \ S R C _ S K I L L S E T _ I D < / K e y > < / a : K e y > < a : V a l u e   i : t y p e = " T a b l e W i d g e t B a s e V i e w S t a t e " / > < / a : K e y V a l u e O f D i a g r a m O b j e c t K e y a n y T y p e z b w N T n L X > < a : K e y V a l u e O f D i a g r a m O b j e c t K e y a n y T y p e z b w N T n L X > < a : K e y > < K e y > C o l u m n s \ A C D _ C A L L S < / K e y > < / a : K e y > < a : V a l u e   i : t y p e = " T a b l e W i d g e t B a s e V i e w S t a t e " / > < / a : K e y V a l u e O f D i a g r a m O b j e c t K e y a n y T y p e z b w N T n L X > < a : K e y V a l u e O f D i a g r a m O b j e c t K e y a n y T y p e z b w N T n L X > < a : K e y > < K e y > C o l u m n s \ A B N _ C A L L S < / K e y > < / a : K e y > < a : V a l u e   i : t y p e = " T a b l e W i d g e t B a s e V i e w S t a t e " / > < / a : K e y V a l u e O f D i a g r a m O b j e c t K e y a n y T y p e z b w N T n L X > < a : K e y V a l u e O f D i a g r a m O b j e c t K e y a n y T y p e z b w N T n L X > < a : K e y > < K e y > C o l u m n s \ I _ A C D _ T I M E < / K e y > < / a : K e y > < a : V a l u e   i : t y p e = " T a b l e W i d g e t B a s e V i e w S t a t e " / > < / a : K e y V a l u e O f D i a g r a m O b j e c t K e y a n y T y p e z b w N T n L X > < a : K e y V a l u e O f D i a g r a m O b j e c t K e y a n y T y p e z b w N T n L X > < a : K e y > < K e y > C o l u m n s \ I _ A C D _ O T H E R _ T I M E < / K e y > < / a : K e y > < a : V a l u e   i : t y p e = " T a b l e W i d g e t B a s e V i e w S t a t e " / > < / a : K e y V a l u e O f D i a g r a m O b j e c t K e y a n y T y p e z b w N T n L X > < a : K e y V a l u e O f D i a g r a m O b j e c t K e y a n y T y p e z b w N T n L X > < a : K e y > < K e y > C o l u m n s \ I _ A C D _ A U X _ O U T _ T I M E < / K e y > < / a : K e y > < a : V a l u e   i : t y p e = " T a b l e W i d g e t B a s e V i e w S t a t e " / > < / a : K e y V a l u e O f D i a g r a m O b j e c t K e y a n y T y p e z b w N T n L X > < a : K e y V a l u e O f D i a g r a m O b j e c t K e y a n y T y p e z b w N T n L X > < a : K e y > < K e y > C o l u m n s \ I _ A C W _ T I M E < / K e y > < / a : K e y > < a : V a l u e   i : t y p e = " T a b l e W i d g e t B a s e V i e w S t a t e " / > < / a : K e y V a l u e O f D i a g r a m O b j e c t K e y a n y T y p e z b w N T n L X > < a : K e y V a l u e O f D i a g r a m O b j e c t K e y a n y T y p e z b w N T n L X > < a : K e y > < K e y > C o l u m n s \ I _ A C W _ O U T _ T I M E < / K e y > < / a : K e y > < a : V a l u e   i : t y p e = " T a b l e W i d g e t B a s e V i e w S t a t e " / > < / a : K e y V a l u e O f D i a g r a m O b j e c t K e y a n y T y p e z b w N T n L X > < a : K e y V a l u e O f D i a g r a m O b j e c t K e y a n y T y p e z b w N T n L X > < a : K e y > < K e y > C o l u m n s \ I _ A U X _ O U T _ T I M E < / K e y > < / a : K e y > < a : V a l u e   i : t y p e = " T a b l e W i d g e t B a s e V i e w S t a t e " / > < / a : K e y V a l u e O f D i a g r a m O b j e c t K e y a n y T y p e z b w N T n L X > < a : K e y V a l u e O f D i a g r a m O b j e c t K e y a n y T y p e z b w N T n L X > < a : K e y > < K e y > C o l u m n s \ I _ A U X _ I N _ T I M E < / K e y > < / a : K e y > < a : V a l u e   i : t y p e = " T a b l e W i d g e t B a s e V i e w S t a t e " / > < / a : K e y V a l u e O f D i a g r a m O b j e c t K e y a n y T y p e z b w N T n L X > < a : K e y V a l u e O f D i a g r a m O b j e c t K e y a n y T y p e z b w N T n L X > < a : K e y > < K e y > C o l u m n s \ A C W _ O U T _ C A L L S < / K e y > < / a : K e y > < a : V a l u e   i : t y p e = " T a b l e W i d g e t B a s e V i e w S t a t e " / > < / a : K e y V a l u e O f D i a g r a m O b j e c t K e y a n y T y p e z b w N T n L X > < a : K e y V a l u e O f D i a g r a m O b j e c t K e y a n y T y p e z b w N T n L X > < a : K e y > < K e y > C o l u m n s \ A U X _ O U T _ C A L L S < / K e y > < / a : K e y > < a : V a l u e   i : t y p e = " T a b l e W i d g e t B a s e V i e w S t a t e " / > < / a : K e y V a l u e O f D i a g r a m O b j e c t K e y a n y T y p e z b w N T n L X > < a : K e y V a l u e O f D i a g r a m O b j e c t K e y a n y T y p e z b w N T n L X > < a : K e y > < K e y > C o l u m n s \ H O L D _ T I M E < / K e y > < / a : K e y > < a : V a l u e   i : t y p e = " T a b l e W i d g e t B a s e V i e w S t a t e " / > < / a : K e y V a l u e O f D i a g r a m O b j e c t K e y a n y T y p e z b w N T n L X > < a : K e y V a l u e O f D i a g r a m O b j e c t K e y a n y T y p e z b w N T n L X > < a : K e y > < K e y > C o l u m n s \ H O L D _ C A L L S < / K e y > < / a : K e y > < a : V a l u e   i : t y p e = " T a b l e W i d g e t B a s e V i e w S t a t e " / > < / a : K e y V a l u e O f D i a g r a m O b j e c t K e y a n y T y p e z b w N T n L X > < a : K e y V a l u e O f D i a g r a m O b j e c t K e y a n y T y p e z b w N T n L X > < a : K e y > < K e y > C o l u m n s \ I _ R I N G _ T I M E < / K e y > < / a : K e y > < a : V a l u e   i : t y p e = " T a b l e W i d g e t B a s e V i e w S t a t e " / > < / a : K e y V a l u e O f D i a g r a m O b j e c t K e y a n y T y p e z b w N T n L X > < a : K e y V a l u e O f D i a g r a m O b j e c t K e y a n y T y p e z b w N T n L X > < a : K e y > < K e y > C o l u m n s \ T R A N S F E R R E D < / K e y > < / a : K e y > < a : V a l u e   i : t y p e = " T a b l e W i d g e t B a s e V i e w S t a t e " / > < / a : K e y V a l u e O f D i a g r a m O b j e c t K e y a n y T y p e z b w N T n L X > < a : K e y V a l u e O f D i a g r a m O b j e c t K e y a n y T y p e z b w N T n L X > < a : K e y > < K e y > C o l u m n s \ C O N F E R E N C E < / K e y > < / a : K e y > < a : V a l u e   i : t y p e = " T a b l e W i d g e t B a s e V i e w S t a t e " / > < / a : K e y V a l u e O f D i a g r a m O b j e c t K e y a n y T y p e z b w N T n L X > < a : K e y V a l u e O f D i a g r a m O b j e c t K e y a n y T y p e z b w N T n L X > < a : K e y > < K e y > C o l u m n s \ S T A F F _ T I M E < / K e y > < / a : K e y > < a : V a l u e   i : t y p e = " T a b l e W i d g e t B a s e V i e w S t a t e " / > < / a : K e y V a l u e O f D i a g r a m O b j e c t K e y a n y T y p e z b w N T n L X > < a : K e y V a l u e O f D i a g r a m O b j e c t K e y a n y T y p e z b w N T n L X > < a : K e y > < K e y > C o l u m n s \ T I _ A U X _ T I M E < / K e y > < / a : K e y > < a : V a l u e   i : t y p e = " T a b l e W i d g e t B a s e V i e w S t a t e " / > < / a : K e y V a l u e O f D i a g r a m O b j e c t K e y a n y T y p e z b w N T n L X > < a : K e y V a l u e O f D i a g r a m O b j e c t K e y a n y T y p e z b w N T n L X > < a : K e y > < K e y > C o l u m n s \ T I _ A V A I L _ T I M E < / K e y > < / a : K e y > < a : V a l u e   i : t y p e = " T a b l e W i d g e t B a s e V i e w S t a t e " / > < / a : K e y V a l u e O f D i a g r a m O b j e c t K e y a n y T y p e z b w N T n L X > < a : K e y V a l u e O f D i a g r a m O b j e c t K e y a n y T y p e z b w N T n L X > < a : K e y > < K e y > C o l u m n s \ A U X 1 _ T I M E < / K e y > < / a : K e y > < a : V a l u e   i : t y p e = " T a b l e W i d g e t B a s e V i e w S t a t e " / > < / a : K e y V a l u e O f D i a g r a m O b j e c t K e y a n y T y p e z b w N T n L X > < a : K e y V a l u e O f D i a g r a m O b j e c t K e y a n y T y p e z b w N T n L X > < a : K e y > < K e y > C o l u m n s \ A U X 2 _ T I M E < / K e y > < / a : K e y > < a : V a l u e   i : t y p e = " T a b l e W i d g e t B a s e V i e w S t a t e " / > < / a : K e y V a l u e O f D i a g r a m O b j e c t K e y a n y T y p e z b w N T n L X > < a : K e y V a l u e O f D i a g r a m O b j e c t K e y a n y T y p e z b w N T n L X > < a : K e y > < K e y > C o l u m n s \ A U X 3 _ T I M E < / K e y > < / a : K e y > < a : V a l u e   i : t y p e = " T a b l e W i d g e t B a s e V i e w S t a t e " / > < / a : K e y V a l u e O f D i a g r a m O b j e c t K e y a n y T y p e z b w N T n L X > < a : K e y V a l u e O f D i a g r a m O b j e c t K e y a n y T y p e z b w N T n L X > < a : K e y > < K e y > C o l u m n s \ A U X 4 _ T I M E < / K e y > < / a : K e y > < a : V a l u e   i : t y p e = " T a b l e W i d g e t B a s e V i e w S t a t e " / > < / a : K e y V a l u e O f D i a g r a m O b j e c t K e y a n y T y p e z b w N T n L X > < a : K e y V a l u e O f D i a g r a m O b j e c t K e y a n y T y p e z b w N T n L X > < a : K e y > < K e y > C o l u m n s \ A U X 5 _ T I M E < / K e y > < / a : K e y > < a : V a l u e   i : t y p e = " T a b l e W i d g e t B a s e V i e w S t a t e " / > < / a : K e y V a l u e O f D i a g r a m O b j e c t K e y a n y T y p e z b w N T n L X > < a : K e y V a l u e O f D i a g r a m O b j e c t K e y a n y T y p e z b w N T n L X > < a : K e y > < K e y > C o l u m n s \ A U X 6 _ T I M E < / K e y > < / a : K e y > < a : V a l u e   i : t y p e = " T a b l e W i d g e t B a s e V i e w S t a t e " / > < / a : K e y V a l u e O f D i a g r a m O b j e c t K e y a n y T y p e z b w N T n L X > < a : K e y V a l u e O f D i a g r a m O b j e c t K e y a n y T y p e z b w N T n L X > < a : K e y > < K e y > C o l u m n s \ A U X 7 _ T I M E < / K e y > < / a : K e y > < a : V a l u e   i : t y p e = " T a b l e W i d g e t B a s e V i e w S t a t e " / > < / a : K e y V a l u e O f D i a g r a m O b j e c t K e y a n y T y p e z b w N T n L X > < a : K e y V a l u e O f D i a g r a m O b j e c t K e y a n y T y p e z b w N T n L X > < a : K e y > < K e y > C o l u m n s \ A U X 8 _ T I M E < / K e y > < / a : K e y > < a : V a l u e   i : t y p e = " T a b l e W i d g e t B a s e V i e w S t a t e " / > < / a : K e y V a l u e O f D i a g r a m O b j e c t K e y a n y T y p e z b w N T n L X > < a : K e y V a l u e O f D i a g r a m O b j e c t K e y a n y T y p e z b w N T n L X > < a : K e y > < K e y > C o l u m n s \ A U X 9 _ T I M E < / K e y > < / a : K e y > < a : V a l u e   i : t y p e = " T a b l e W i d g e t B a s e V i e w S t a t e " / > < / a : K e y V a l u e O f D i a g r a m O b j e c t K e y a n y T y p e z b w N T n L X > < a : K e y V a l u e O f D i a g r a m O b j e c t K e y a n y T y p e z b w N T n L X > < a : K e y > < K e y > C o l u m n s \ A G T _ N A M E < / K e y > < / a : K e y > < a : V a l u e   i : t y p e = " T a b l e W i d g e t B a s e V i e w S t a t e " / > < / a : K e y V a l u e O f D i a g r a m O b j e c t K e y a n y T y p e z b w N T n L X > < a : K e y V a l u e O f D i a g r a m O b j e c t K e y a n y T y p e z b w N T n L X > < a : K e y > < K e y > C o l u m n s \ S U P _ N A M E < / K e y > < / a : K e y > < a : V a l u e   i : t y p e = " T a b l e W i d g e t B a s e V i e w S t a t e " / > < / a : K e y V a l u e O f D i a g r a m O b j e c t K e y a n y T y p e z b w N T n L X > < a : K e y V a l u e O f D i a g r a m O b j e c t K e y a n y T y p e z b w N T n L X > < a : K e y > < K e y > C o l u m n s \ M G R _ N A M E < / K e y > < / a : K e y > < a : V a l u e   i : t y p e = " T a b l e W i d g e t B a s e V i e w S t a t e " / > < / a : K e y V a l u e O f D i a g r a m O b j e c t K e y a n y T y p e z b w N T n L X > < a : K e y V a l u e O f D i a g r a m O b j e c t K e y a n y T y p e z b w N T n L X > < a : K e y > < K e y > C o l u m n s \ L V L 3 _ N A M E < / K e y > < / a : K e y > < a : V a l u e   i : t y p e = " T a b l e W i d g e t B a s e V i e w S t a t e " / > < / a : K e y V a l u e O f D i a g r a m O b j e c t K e y a n y T y p e z b w N T n L X > < a : K e y V a l u e O f D i a g r a m O b j e c t K e y a n y T y p e z b w N T n L X > < a : K e y > < K e y > C o l u m n s \ P R O D _ T E N U R E < / K e y > < / a : K e y > < a : V a l u e   i : t y p e = " T a b l e W i d g e t B a s e V i e w S t a t e " / > < / a : K e y V a l u e O f D i a g r a m O b j e c t K e y a n y T y p e z b w N T n L X > < a : K e y V a l u e O f D i a g r a m O b j e c t K e y a n y T y p e z b w N T n L X > < a : K e y > < K e y > C o l u m n s \ F I X E D _ B O M _ T E N U R E < / K e y > < / a : K e y > < a : V a l u e   i : t y p e = " T a b l e W i d g e t B a s e V i e w S t a t e " / > < / a : K e y V a l u e O f D i a g r a m O b j e c t K e y a n y T y p e z b w N T n L X > < a : K e y V a l u e O f D i a g r a m O b j e c t K e y a n y T y p e z b w N T n L X > < a : K e y > < K e y > C o l u m n s \ W K _ E N D < / K e y > < / a : K e y > < a : V a l u e   i : t y p e = " T a b l e W i d g e t B a s e V i e w S t a t e " / > < / a : K e y V a l u e O f D i a g r a m O b j e c t K e y a n y T y p e z b w N T n L X > < a : K e y V a l u e O f D i a g r a m O b j e c t K e y a n y T y p e z b w N T n L X > < a : K e y > < K e y > C o l u m n s \ R E Q _ I D < / K e y > < / a : K e y > < a : V a l u e   i : t y p e = " T a b l e W i d g e t B a s e V i e w S t a t e " / > < / a : K e y V a l u e O f D i a g r a m O b j e c t K e y a n y T y p e z b w N T n L X > < a : K e y V a l u e O f D i a g r a m O b j e c t K e y a n y T y p e z b w N T n L X > < a : K e y > < K e y > C o l u m n s \ C O V I D 1 9 _ W A H < / K e y > < / a : K e y > < a : V a l u e   i : t y p e = " T a b l e W i d g e t B a s e V i e w S t a t e " / > < / a : K e y V a l u e O f D i a g r a m O b j e c t K e y a n y T y p e z b w N T n L X > < a : K e y V a l u e O f D i a g r a m O b j e c t K e y a n y T y p e z b w N T n L X > < a : K e y > < K e y > C o l u m n s \ C E N T E R _ A G E N T < / K e y > < / a : K e y > < a : V a l u e   i : t y p e = " T a b l e W i d g e t B a s e V i e w S t a t e " / > < / a : K e y V a l u e O f D i a g r a m O b j e c t K e y a n y T y p e z b w N T n L X > < a : K e y V a l u e O f D i a g r a m O b j e c t K e y a n y T y p e z b w N T n L X > < a : K e y > < K e y > C o l u m n s \ C E N T E R _ S K I L L < / K e y > < / a : K e y > < a : V a l u e   i : t y p e = " T a b l e W i d g e t B a s e V i e w S t a t e " / > < / a : K e y V a l u e O f D i a g r a m O b j e c t K e y a n y T y p e z b w N T n L X > < a : K e y V a l u e O f D i a g r a m O b j e c t K e y a n y T y p e z b w N T n L X > < a : K e y > < K e y > C o l u m n s \ C M S I D < / K e y > < / a : K e y > < a : V a l u e   i : t y p e = " T a b l e W i d g e t B a s e V i e w S t a t e " / > < / a : K e y V a l u e O f D i a g r a m O b j e c t K e y a n y T y p e z b w N T n L X > < a : K e y V a l u e O f D i a g r a m O b j e c t K e y a n y T y p e z b w N T n L X > < a : K e y > < K e y > C o l u m n s \ L O B < / K e y > < / a : K e y > < a : V a l u e   i : t y p e = " T a b l e W i d g e t B a s e V i e w S t a t e " / > < / a : K e y V a l u e O f D i a g r a m O b j e c t K e y a n y T y p e z b w N T n L X > < a : K e y V a l u e O f D i a g r a m O b j e c t K e y a n y T y p e z b w N T n L X > < a : K e y > < K e y > C o l u m n s \ T H T < / K e y > < / a : K e y > < a : V a l u e   i : t y p e = " T a b l e W i d g e t B a s e V i e w S t a t e " / > < / a : K e y V a l u e O f D i a g r a m O b j e c t K e y a n y T y p e z b w N T n L X > < a : K e y V a l u e O f D i a g r a m O b j e c t K e y a n y T y p e z b w N T n L X > < a : K e y > < K e y > C o l u m n s \ A H T 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R o s t e r _ 5 1 c e 0 1 a c - 4 3 9 4 - 4 b e a - a 5 d 4 - 6 a 9 1 d 1 c 9 7 a f d " > < C u s t o m C o n t e n t > < ! [ C D A T A [ < T a b l e W i d g e t G r i d S e r i a l i z a t i o n   x m l n s : x s d = " h t t p : / / w w w . w 3 . o r g / 2 0 0 1 / X M L S c h e m a "   x m l n s : x s i = " h t t p : / / w w w . w 3 . o r g / 2 0 0 1 / X M L S c h e m a - i n s t a n c e " > < C o l u m n S u g g e s t e d T y p e   / > < C o l u m n F o r m a t   / > < C o l u m n A c c u r a c y   / > < C o l u m n C u r r e n c y S y m b o l   / > < C o l u m n P o s i t i v e P a t t e r n   / > < C o l u m n N e g a t i v e P a t t e r n   / > < C o l u m n W i d t h s > < i t e m > < k e y > < s t r i n g > W a v e < / s t r i n g > < / k e y > < v a l u e > < i n t > 7 0 < / i n t > < / v a l u e > < / i t e m > < i t e m > < k e y > < s t r i n g > E I D < / s t r i n g > < / k e y > < v a l u e > < i n t > 5 6 < / i n t > < / v a l u e > < / i t e m > < i t e m > < k e y > < s t r i n g > A T T U I D < / s t r i n g > < / k e y > < v a l u e > < i n t > 8 0 < / i n t > < / v a l u e > < / i t e m > < i t e m > < k e y > < s t r i n g > C M S   I D < / s t r i n g > < / k e y > < v a l u e > < i n t > 7 9 < / i n t > < / v a l u e > < / i t e m > < i t e m > < k e y > < s t r i n g > I E X < / s t r i n g > < / k e y > < v a l u e > < i n t > 5 5 < / i n t > < / v a l u e > < / i t e m > < i t e m > < k e y > < s t r i n g > S u p   1 U P < / s t r i n g > < / k e y > < v a l u e > < i n t > 8 6 < / i n t > < / v a l u e > < / i t e m > < i t e m > < k e y > < s t r i n g > S u p   2 U P < / s t r i n g > < / k e y > < v a l u e > < i n t > 8 6 < / i n t > < / v a l u e > < / i t e m > < i t e m > < k e y > < s t r i n g > F i r s t < / s t r i n g > < / k e y > < v a l u e > < i n t > 6 3 < / i n t > < / v a l u e > < / i t e m > < i t e m > < k e y > < s t r i n g > L a s t   N a m e < / s t r i n g > < / k e y > < v a l u e > < i n t > 1 0 0 < / i n t > < / v a l u e > < / i t e m > < i t e m > < k e y > < s t r i n g > N a m e < / s t r i n g > < / k e y > < v a l u e > < i n t > 7 3 < / i n t > < / v a l u e > < / i t e m > < i t e m > < k e y > < s t r i n g > J O B   T I T L E   ( O n l y   f o r   C X I ) < / s t r i n g > < / k e y > < v a l u e > < i n t > 1 7 9 < / i n t > < / v a l u e > < / i t e m > < i t e m > < k e y > < s t r i n g > T r a i n e r < / s t r i n g > < / k e y > < v a l u e > < i n t > 7 9 < / i n t > < / v a l u e > < / i t e m > < i t e m > < k e y > < s t r i n g > S t a t u s < / s t r i n g > < / k e y > < v a l u e > < i n t > 7 4 < / i n t > < / v a l u e > < / i t e m > < i t e m > < k e y > < s t r i n g > R o w < / s t r i n g > < / k e y > < v a l u e > < i n t > 6 3 < / i n t > < / v a l u e > < / i t e m > < i t e m > < k e y > < s t r i n g > S t a r t < / s t r i n g > < / k e y > < v a l u e > < i n t > 6 5 < / i n t > < / v a l u e > < / i t e m > < i t e m > < k e y > < s t r i n g > P S T   S t a r t < / s t r i n g > < / k e y > < v a l u e > < i n t > 9 0 < / i n t > < / v a l u e > < / i t e m > < i t e m > < k e y > < s t r i n g > L i v e < / s t r i n g > < / k e y > < v a l u e > < i n t > 6 1 < / i n t > < / v a l u e > < / i t e m > < i t e m > < k e y > < s t r i n g > C u r r e n t   S t a g e < / s t r i n g > < / k e y > < v a l u e > < i n t > 1 2 0 < / i n t > < / v a l u e > < / i t e m > < i t e m > < k e y > < s t r i n g > E m a i l   A d d r e s s < / s t r i n g > < / k e y > < v a l u e > < i n t > 1 2 3 < / i n t > < / v a l u e > < / i t e m > < i t e m > < k e y > < s t r i n g > T e n u r e < / s t r i n g > < / k e y > < v a l u e > < i n t > 7 9 < / i n t > < / v a l u e > < / i t e m > < i t e m > < k e y > < s t r i n g > A g e n t   T y p e < / s t r i n g > < / k e y > < v a l u e > < i n t > 1 0 5 < / i n t > < / v a l u e > < / i t e m > < i t e m > < k e y > < s t r i n g > E m p l o y e e   T y p e < / s t r i n g > < / k e y > < v a l u e > < i n t > 1 3 0 < / i n t > < / v a l u e > < / i t e m > < i t e m > < k e y > < s t r i n g > F i n a l   S t a t u s < / s t r i n g > < / k e y > < v a l u e > < i n t > 1 0 7 < / i n t > < / v a l u e > < / i t e m > < i t e m > < k e y > < s t r i n g > W a v e 2 < / s t r i n g > < / k e y > < v a l u e > < i n t > 7 7 < / i n t > < / v a l u e > < / i t e m > < / C o l u m n W i d t h s > < C o l u m n D i s p l a y I n d e x > < i t e m > < k e y > < s t r i n g > W a v e < / s t r i n g > < / k e y > < v a l u e > < i n t > 0 < / i n t > < / v a l u e > < / i t e m > < i t e m > < k e y > < s t r i n g > E I D < / s t r i n g > < / k e y > < v a l u e > < i n t > 1 < / i n t > < / v a l u e > < / i t e m > < i t e m > < k e y > < s t r i n g > A T T U I D < / s t r i n g > < / k e y > < v a l u e > < i n t > 2 < / i n t > < / v a l u e > < / i t e m > < i t e m > < k e y > < s t r i n g > C M S   I D < / s t r i n g > < / k e y > < v a l u e > < i n t > 3 < / i n t > < / v a l u e > < / i t e m > < i t e m > < k e y > < s t r i n g > I E X < / s t r i n g > < / k e y > < v a l u e > < i n t > 4 < / i n t > < / v a l u e > < / i t e m > < i t e m > < k e y > < s t r i n g > S u p   1 U P < / s t r i n g > < / k e y > < v a l u e > < i n t > 5 < / i n t > < / v a l u e > < / i t e m > < i t e m > < k e y > < s t r i n g > S u p   2 U P < / s t r i n g > < / k e y > < v a l u e > < i n t > 6 < / i n t > < / v a l u e > < / i t e m > < i t e m > < k e y > < s t r i n g > F i r s t < / s t r i n g > < / k e y > < v a l u e > < i n t > 7 < / i n t > < / v a l u e > < / i t e m > < i t e m > < k e y > < s t r i n g > L a s t   N a m e < / s t r i n g > < / k e y > < v a l u e > < i n t > 8 < / i n t > < / v a l u e > < / i t e m > < i t e m > < k e y > < s t r i n g > N a m e < / s t r i n g > < / k e y > < v a l u e > < i n t > 9 < / i n t > < / v a l u e > < / i t e m > < i t e m > < k e y > < s t r i n g > J O B   T I T L E   ( O n l y   f o r   C X I ) < / s t r i n g > < / k e y > < v a l u e > < i n t > 1 0 < / i n t > < / v a l u e > < / i t e m > < i t e m > < k e y > < s t r i n g > T r a i n e r < / s t r i n g > < / k e y > < v a l u e > < i n t > 1 1 < / i n t > < / v a l u e > < / i t e m > < i t e m > < k e y > < s t r i n g > S t a t u s < / s t r i n g > < / k e y > < v a l u e > < i n t > 1 2 < / i n t > < / v a l u e > < / i t e m > < i t e m > < k e y > < s t r i n g > R o w < / s t r i n g > < / k e y > < v a l u e > < i n t > 1 3 < / i n t > < / v a l u e > < / i t e m > < i t e m > < k e y > < s t r i n g > S t a r t < / s t r i n g > < / k e y > < v a l u e > < i n t > 1 4 < / i n t > < / v a l u e > < / i t e m > < i t e m > < k e y > < s t r i n g > P S T   S t a r t < / s t r i n g > < / k e y > < v a l u e > < i n t > 1 5 < / i n t > < / v a l u e > < / i t e m > < i t e m > < k e y > < s t r i n g > L i v e < / s t r i n g > < / k e y > < v a l u e > < i n t > 1 6 < / i n t > < / v a l u e > < / i t e m > < i t e m > < k e y > < s t r i n g > C u r r e n t   S t a g e < / s t r i n g > < / k e y > < v a l u e > < i n t > 1 7 < / i n t > < / v a l u e > < / i t e m > < i t e m > < k e y > < s t r i n g > E m a i l   A d d r e s s < / s t r i n g > < / k e y > < v a l u e > < i n t > 1 8 < / i n t > < / v a l u e > < / i t e m > < i t e m > < k e y > < s t r i n g > T e n u r e < / s t r i n g > < / k e y > < v a l u e > < i n t > 1 9 < / i n t > < / v a l u e > < / i t e m > < i t e m > < k e y > < s t r i n g > A g e n t   T y p e < / s t r i n g > < / k e y > < v a l u e > < i n t > 2 0 < / i n t > < / v a l u e > < / i t e m > < i t e m > < k e y > < s t r i n g > E m p l o y e e   T y p e < / s t r i n g > < / k e y > < v a l u e > < i n t > 2 1 < / i n t > < / v a l u e > < / i t e m > < i t e m > < k e y > < s t r i n g > F i n a l   S t a t u s < / s t r i n g > < / k e y > < v a l u e > < i n t > 2 2 < / i n t > < / v a l u e > < / i t e m > < i t e m > < k e y > < s t r i n g > W a v e 2 < / s t r i n g > < / k e y > < v a l u e > < i n t > 2 3 < / i n t > < / v a l u e > < / i t e m > < / C o l u m n D i s p l a y I n d e x > < C o l u m n F r o z e n   / > < C o l u m n C h e c k e d   / > < C o l u m n F i l t e r   / > < S e l e c t i o n F i l t e r   / > < F i l t e r P a r a m e t e r s   / > < I s S o r t D e s c e n d i n g > f a l s e < / I s S o r t D e s c e n d i n g > < / T a b l e W i d g e t G r i d S e r i a l i z a t i o n > ] ] > < / C u s t o m C o n t e n t > < / G e m i n i > 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1 6 " ? > < G e m i n i   x m l n s = " h t t p : / / g e m i n i / p i v o t c u s t o m i z a t i o n / T a b l e X M L _ R o w   D a t a     M y   R e p o r t s _ 4 e 9 3 6 4 b 8 - 4 0 1 5 - 4 f a 5 - a 5 9 c - e 1 8 6 7 a f 0 e d f 8 " > < C u s t o m C o n t e n t   x m l n s = " h t t p : / / g e m i n i / p i v o t c u s t o m i z a t i o n / T a b l e X M L _ R o w   D a t a   M y   R e p o r t s _ 4 e 9 3 6 4 b 8 - 4 0 1 5 - 4 f a 5 - a 5 9 c - e 1 8 6 7 a f 0 e d f 8 " > < ! [ 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R o w   D a t a     M y   R e p o r t s _ 4 e 9 3 6 4 b 8 - 4 0 1 5 - 4 f a 5 - a 5 9 c - e 1 8 6 7 a f 0 e d f 8 " > < C u s t o m C o n t e n t   x m l n s = " h t t p : / / g e m i n i / p i v o t c u s t o m i z a t i o n / T a b l e X M L _ R o w   D a t a   M y   R e p o r t s _ 4 e 9 3 6 4 b 8 - 4 0 1 5 - 4 f a 5 - a 5 9 c - e 1 8 6 7 a f 0 e d f 8 " > < ! [ 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C o l u m n D i s p l a y I n d e x > < C o l u m n F r o z e n   / > < C o l u m n C h e c k e d   / > < C o l u m n F i l t e r   / > < S e l e c t i o n F i l t e r   / > < F i l t e r P a r a m e t e r s   / > < I s S o r t D e s c e n d i n g > f a l s e < / I s S o r t D e s c e n d i n g > < / T a b l e W i d g e t G r i d S e r i a l i z a t i o n > ] ] > < / C u s t o m C o n t e n t > < / G e m i n i > 
</file>

<file path=customXml/item8.xml><?xml version="1.0" encoding="utf-8"?>
<p:properties xmlns:p="http://schemas.microsoft.com/office/2006/metadata/properties" xmlns:xsi="http://www.w3.org/2001/XMLSchema-instance" xmlns:pc="http://schemas.microsoft.com/office/infopath/2007/PartnerControls">
  <documentManagement>
    <_activity xmlns="88f30b07-cd1d-4cfd-b00e-ad6ede7a67b0" xsi:nil="true"/>
  </documentManagement>
</p:properties>
</file>

<file path=customXml/item9.xml>��< ? x m l   v e r s i o n = " 1 . 0 "   e n c o d i n g = " U T F - 1 6 " ? > < G e m i n i   x m l n s = " h t t p : / / g e m i n i / p i v o t c u s t o m i z a t i o n / T a b l e X M L _ R o w   D a t a     M y   R e p o r t s _ 4 e 9 3 6 4 b 8 - 4 0 1 5 - 4 f a 5 - a 5 9 c - e 1 8 6 7 a f 0 e d f 8 " > < C u s t o m C o n t e n t   x m l n s = " h t t p : / / g e m i n i / p i v o t c u s t o m i z a t i o n / T a b l e X M L _ R o w   D a t a   M y   R e p o r t s _ 4 e 9 3 6 4 b 8 - 4 0 1 5 - 4 f a 5 - a 5 9 c - e 1 8 6 7 a f 0 e d f 8 " > < ! [ C D A T A [ < T a b l e W i d g e t G r i d S e r i a l i z a t i o n   x m l n s : x s d = " h t t p : / / w w w . w 3 . o r g / 2 0 0 1 / X M L S c h e m a "   x m l n s : x s i = " h t t p : / / w w w . w 3 . o r g / 2 0 0 1 / X M L S c h e m a - i n s t a n c e " > < C o l u m n S u g g e s t e d T y p e   / > < C o l u m n F o r m a t   / > < C o l u m n A c c u r a c y   / > < C o l u m n C u r r e n c y S y m b o l   / > < C o l u m n P o s i t i v e P a t t e r n   / > < C o l u m n N e g a t i v e P a t t e r n   / > < C o l u m n W i d t h s > < i t e m > < k e y > < s t r i n g > K e y < / s t r i n g > < / k e y > < v a l u e > < i n t > 5 9 < / i n t > < / v a l u e > < / i t e m > < i t e m > < k e y > < s t r i n g > E M P L I D < / s t r i n g > < / k e y > < v a l u e > < i n t > 8 2 < / i n t > < / v a l u e > < / i t e m > < i t e m > < k e y > < s t r i n g > C A L L _ D A T E < / s t r i n g > < / k e y > < v a l u e > < i n t > 1 0 3 < / i n t > < / v a l u e > < / i t e m > < i t e m > < k e y > < s t r i n g > S R C _ S K I L L S E T _ I D < / s t r i n g > < / k e y > < v a l u e > < i n t > 1 3 8 < / i n t > < / v a l u e > < / i t e m > < i t e m > < k e y > < s t r i n g > A C D _ C A L L S < / s t r i n g > < / k e y > < v a l u e > < i n t > 1 0 5 < / i n t > < / v a l u e > < / i t e m > < i t e m > < k e y > < s t r i n g > A B N _ C A L L S < / s t r i n g > < / k e y > < v a l u e > < i n t > 1 0 6 < / i n t > < / v a l u e > < / i t e m > < i t e m > < k e y > < s t r i n g > I _ A C D _ T I M E < / s t r i n g > < / k e y > < v a l u e > < i n t > 1 1 0 < / i n t > < / v a l u e > < / i t e m > < i t e m > < k e y > < s t r i n g > I _ A C D _ O T H E R _ T I M E < / s t r i n g > < / k e y > < v a l u e > < i n t > 1 5 8 < / i n t > < / v a l u e > < / i t e m > < i t e m > < k e y > < s t r i n g > I _ A C D _ A U X _ O U T _ T I M E < / s t r i n g > < / k e y > < v a l u e > < i n t > 1 7 6 < / i n t > < / v a l u e > < / i t e m > < i t e m > < k e y > < s t r i n g > I _ A C W _ T I M E < / s t r i n g > < / k e y > < v a l u e > < i n t > 1 1 4 < / i n t > < / v a l u e > < / i t e m > < i t e m > < k e y > < s t r i n g > I _ A C W _ O U T _ T I M E < / s t r i n g > < / k e y > < v a l u e > < i n t > 1 4 7 < / i n t > < / v a l u e > < / i t e m > < i t e m > < k e y > < s t r i n g > I _ A U X _ O U T _ T I M E < / s t r i n g > < / k e y > < v a l u e > < i n t > 1 4 3 < / i n t > < / v a l u e > < / i t e m > < i t e m > < k e y > < s t r i n g > I _ A U X _ I N _ T I M E < / s t r i n g > < / k e y > < v a l u e > < i n t > 1 3 1 < / i n t > < / v a l u e > < / i t e m > < i t e m > < k e y > < s t r i n g > A C W _ O U T _ C A L L S < / s t r i n g > < / k e y > < v a l u e > < i n t > 1 4 2 < / i n t > < / v a l u e > < / i t e m > < i t e m > < k e y > < s t r i n g > A U X _ O U T _ C A L L S < / s t r i n g > < / k e y > < v a l u e > < i n t > 1 3 8 < / i n t > < / v a l u e > < / i t e m > < i t e m > < k e y > < s t r i n g > H O L D _ T I M E < / s t r i n g > < / k e y > < v a l u e > < i n t > 1 0 7 < / i n t > < / v a l u e > < / i t e m > < i t e m > < k e y > < s t r i n g > H O L D _ C A L L S < / s t r i n g > < / k e y > < v a l u e > < i n t > 1 1 3 < / i n t > < / v a l u e > < / i t e m > < i t e m > < k e y > < s t r i n g > I _ R I N G _ T I M E < / s t r i n g > < / k e y > < v a l u e > < i n t > 1 1 5 < / i n t > < / v a l u e > < / i t e m > < i t e m > < k e y > < s t r i n g > T R A N S F E R R E D < / s t r i n g > < / k e y > < v a l u e > < i n t > 1 2 3 < / i n t > < / v a l u e > < / i t e m > < i t e m > < k e y > < s t r i n g > C O N F E R E N C E < / s t r i n g > < / k e y > < v a l u e > < i n t > 1 1 8 < / i n t > < / v a l u e > < / i t e m > < i t e m > < k e y > < s t r i n g > S T A F F _ T I M E < / s t r i n g > < / k e y > < v a l u e > < i n t > 1 0 9 < / i n t > < / v a l u e > < / i t e m > < i t e m > < k e y > < s t r i n g > T I _ A U X _ T I M E < / s t r i n g > < / k e y > < v a l u e > < i n t > 1 1 7 < / i n t > < / v a l u e > < / i t e m > < i t e m > < k e y > < s t r i n g > T I _ A V A I L _ T I M E < / s t r i n g > < / k e y > < v a l u e > < i n t > 1 2 6 < / i n t > < / v a l u e > < / i t e m > < i t e m > < k e y > < s t r i n g > A U X 1 _ T I M E < / s t r i n g > < / k e y > < v a l u e > < i n t > 1 0 6 < / i n t > < / v a l u e > < / i t e m > < i t e m > < k e y > < s t r i n g > A U X 2 _ T I M E < / s t r i n g > < / k e y > < v a l u e > < i n t > 1 0 6 < / i n t > < / v a l u e > < / i t e m > < i t e m > < k e y > < s t r i n g > A U X 3 _ T I M E < / s t r i n g > < / k e y > < v a l u e > < i n t > 1 0 6 < / i n t > < / v a l u e > < / i t e m > < i t e m > < k e y > < s t r i n g > A U X 4 _ T I M E < / s t r i n g > < / k e y > < v a l u e > < i n t > 1 0 6 < / i n t > < / v a l u e > < / i t e m > < i t e m > < k e y > < s t r i n g > A U X 5 _ T I M E < / s t r i n g > < / k e y > < v a l u e > < i n t > 1 0 6 < / i n t > < / v a l u e > < / i t e m > < i t e m > < k e y > < s t r i n g > A U X 6 _ T I M E < / s t r i n g > < / k e y > < v a l u e > < i n t > 1 0 6 < / i n t > < / v a l u e > < / i t e m > < i t e m > < k e y > < s t r i n g > A U X 7 _ T I M E < / s t r i n g > < / k e y > < v a l u e > < i n t > 1 0 6 < / i n t > < / v a l u e > < / i t e m > < i t e m > < k e y > < s t r i n g > A U X 8 _ T I M E < / s t r i n g > < / k e y > < v a l u e > < i n t > 1 0 6 < / i n t > < / v a l u e > < / i t e m > < i t e m > < k e y > < s t r i n g > A U X 9 _ T I M E < / s t r i n g > < / k e y > < v a l u e > < i n t > 1 0 6 < / i n t > < / v a l u e > < / i t e m > < i t e m > < k e y > < s t r i n g > A G T _ N A M E < / s t r i n g > < / k e y > < v a l u e > < i n t > 1 0 6 < / i n t > < / v a l u e > < / i t e m > < i t e m > < k e y > < s t r i n g > S U P _ N A M E < / s t r i n g > < / k e y > < v a l u e > < i n t > 1 0 5 < / i n t > < / v a l u e > < / i t e m > < i t e m > < k e y > < s t r i n g > M G R _ N A M E < / s t r i n g > < / k e y > < v a l u e > < i n t > 1 1 0 < / i n t > < / v a l u e > < / i t e m > < i t e m > < k e y > < s t r i n g > L V L 3 _ N A M E < / s t r i n g > < / k e y > < v a l u e > < i n t > 1 0 8 < / i n t > < / v a l u e > < / i t e m > < i t e m > < k e y > < s t r i n g > P R O D _ T E N U R E < / s t r i n g > < / k e y > < v a l u e > < i n t > 1 2 6 < / i n t > < / v a l u e > < / i t e m > < i t e m > < k e y > < s t r i n g > F I X E D _ B O M _ T E N U R E < / s t r i n g > < / k e y > < v a l u e > < i n t > 1 6 3 < / i n t > < / v a l u e > < / i t e m > < i t e m > < k e y > < s t r i n g > W K _ E N D < / s t r i n g > < / k e y > < v a l u e > < i n t > 9 0 < / i n t > < / v a l u e > < / i t e m > < i t e m > < k e y > < s t r i n g > R E Q _ I D < / s t r i n g > < / k e y > < v a l u e > < i n t > 8 1 < / i n t > < / v a l u e > < / i t e m > < i t e m > < k e y > < s t r i n g > C O V I D 1 9 _ W A H < / s t r i n g > < / k e y > < v a l u e > < i n t > 1 2 7 < / i n t > < / v a l u e > < / i t e m > < i t e m > < k e y > < s t r i n g > C E N T E R _ A G E N T < / s t r i n g > < / k e y > < v a l u e > < i n t > 1 3 2 < / i n t > < / v a l u e > < / i t e m > < i t e m > < k e y > < s t r i n g > C E N T E R _ S K I L L < / s t r i n g > < / k e y > < v a l u e > < i n t > 1 2 1 < / i n t > < / v a l u e > < / i t e m > < i t e m > < k e y > < s t r i n g > C M S I D < / s t r i n g > < / k e y > < v a l u e > < i n t > 7 6 < / i n t > < / v a l u e > < / i t e m > < i t e m > < k e y > < s t r i n g > L O B < / s t r i n g > < / k e y > < v a l u e > < i n t > 6 0 < / i n t > < / v a l u e > < / i t e m > < i t e m > < k e y > < s t r i n g > T H T < / s t r i n g > < / k e y > < v a l u e > < i n t > 5 9 < / i n t > < / v a l u e > < / i t e m > < i t e m > < k e y > < s t r i n g > A H T < / s t r i n g > < / k e y > < v a l u e > < i n t > 6 1 < / i n t > < / v a l u e > < / i t e m > < / C o l u m n W i d t h s > < C o l u m n D i s p l a y I n d e x > < i t e m > < k e y > < s t r i n g > K e y < / s t r i n g > < / k e y > < v a l u e > < i n t > 0 < / i n t > < / v a l u e > < / i t e m > < i t e m > < k e y > < s t r i n g > E M P L I D < / s t r i n g > < / k e y > < v a l u e > < i n t > 1 < / i n t > < / v a l u e > < / i t e m > < i t e m > < k e y > < s t r i n g > C A L L _ D A T E < / s t r i n g > < / k e y > < v a l u e > < i n t > 2 < / i n t > < / v a l u e > < / i t e m > < i t e m > < k e y > < s t r i n g > S R C _ S K I L L S E T _ I D < / s t r i n g > < / k e y > < v a l u e > < i n t > 3 < / i n t > < / v a l u e > < / i t e m > < i t e m > < k e y > < s t r i n g > A C D _ C A L L S < / s t r i n g > < / k e y > < v a l u e > < i n t > 4 < / i n t > < / v a l u e > < / i t e m > < i t e m > < k e y > < s t r i n g > A B N _ C A L L S < / s t r i n g > < / k e y > < v a l u e > < i n t > 5 < / i n t > < / v a l u e > < / i t e m > < i t e m > < k e y > < s t r i n g > I _ A C D _ T I M E < / s t r i n g > < / k e y > < v a l u e > < i n t > 6 < / i n t > < / v a l u e > < / i t e m > < i t e m > < k e y > < s t r i n g > I _ A C D _ O T H E R _ T I M E < / s t r i n g > < / k e y > < v a l u e > < i n t > 7 < / i n t > < / v a l u e > < / i t e m > < i t e m > < k e y > < s t r i n g > I _ A C D _ A U X _ O U T _ T I M E < / s t r i n g > < / k e y > < v a l u e > < i n t > 8 < / i n t > < / v a l u e > < / i t e m > < i t e m > < k e y > < s t r i n g > I _ A C W _ T I M E < / s t r i n g > < / k e y > < v a l u e > < i n t > 9 < / i n t > < / v a l u e > < / i t e m > < i t e m > < k e y > < s t r i n g > I _ A C W _ O U T _ T I M E < / s t r i n g > < / k e y > < v a l u e > < i n t > 1 0 < / i n t > < / v a l u e > < / i t e m > < i t e m > < k e y > < s t r i n g > I _ A U X _ O U T _ T I M E < / s t r i n g > < / k e y > < v a l u e > < i n t > 1 1 < / i n t > < / v a l u e > < / i t e m > < i t e m > < k e y > < s t r i n g > I _ A U X _ I N _ T I M E < / s t r i n g > < / k e y > < v a l u e > < i n t > 1 2 < / i n t > < / v a l u e > < / i t e m > < i t e m > < k e y > < s t r i n g > A C W _ O U T _ C A L L S < / s t r i n g > < / k e y > < v a l u e > < i n t > 1 3 < / i n t > < / v a l u e > < / i t e m > < i t e m > < k e y > < s t r i n g > A U X _ O U T _ C A L L S < / s t r i n g > < / k e y > < v a l u e > < i n t > 1 4 < / i n t > < / v a l u e > < / i t e m > < i t e m > < k e y > < s t r i n g > H O L D _ T I M E < / s t r i n g > < / k e y > < v a l u e > < i n t > 1 5 < / i n t > < / v a l u e > < / i t e m > < i t e m > < k e y > < s t r i n g > H O L D _ C A L L S < / s t r i n g > < / k e y > < v a l u e > < i n t > 1 6 < / i n t > < / v a l u e > < / i t e m > < i t e m > < k e y > < s t r i n g > I _ R I N G _ T I M E < / s t r i n g > < / k e y > < v a l u e > < i n t > 1 7 < / i n t > < / v a l u e > < / i t e m > < i t e m > < k e y > < s t r i n g > T R A N S F E R R E D < / s t r i n g > < / k e y > < v a l u e > < i n t > 1 8 < / i n t > < / v a l u e > < / i t e m > < i t e m > < k e y > < s t r i n g > C O N F E R E N C E < / s t r i n g > < / k e y > < v a l u e > < i n t > 1 9 < / i n t > < / v a l u e > < / i t e m > < i t e m > < k e y > < s t r i n g > S T A F F _ T I M E < / s t r i n g > < / k e y > < v a l u e > < i n t > 2 0 < / i n t > < / v a l u e > < / i t e m > < i t e m > < k e y > < s t r i n g > T I _ A U X _ T I M E < / s t r i n g > < / k e y > < v a l u e > < i n t > 2 1 < / i n t > < / v a l u e > < / i t e m > < i t e m > < k e y > < s t r i n g > T I _ A V A I L _ T I M E < / s t r i n g > < / k e y > < v a l u e > < i n t > 2 2 < / i n t > < / v a l u e > < / i t e m > < i t e m > < k e y > < s t r i n g > A U X 1 _ T I M E < / s t r i n g > < / k e y > < v a l u e > < i n t > 2 3 < / i n t > < / v a l u e > < / i t e m > < i t e m > < k e y > < s t r i n g > A U X 2 _ T I M E < / s t r i n g > < / k e y > < v a l u e > < i n t > 2 4 < / i n t > < / v a l u e > < / i t e m > < i t e m > < k e y > < s t r i n g > A U X 3 _ T I M E < / s t r i n g > < / k e y > < v a l u e > < i n t > 2 5 < / i n t > < / v a l u e > < / i t e m > < i t e m > < k e y > < s t r i n g > A U X 4 _ T I M E < / s t r i n g > < / k e y > < v a l u e > < i n t > 2 6 < / i n t > < / v a l u e > < / i t e m > < i t e m > < k e y > < s t r i n g > A U X 5 _ T I M E < / s t r i n g > < / k e y > < v a l u e > < i n t > 2 7 < / i n t > < / v a l u e > < / i t e m > < i t e m > < k e y > < s t r i n g > A U X 6 _ T I M E < / s t r i n g > < / k e y > < v a l u e > < i n t > 2 8 < / i n t > < / v a l u e > < / i t e m > < i t e m > < k e y > < s t r i n g > A U X 7 _ T I M E < / s t r i n g > < / k e y > < v a l u e > < i n t > 2 9 < / i n t > < / v a l u e > < / i t e m > < i t e m > < k e y > < s t r i n g > A U X 8 _ T I M E < / s t r i n g > < / k e y > < v a l u e > < i n t > 3 0 < / i n t > < / v a l u e > < / i t e m > < i t e m > < k e y > < s t r i n g > A U X 9 _ T I M E < / s t r i n g > < / k e y > < v a l u e > < i n t > 3 1 < / i n t > < / v a l u e > < / i t e m > < i t e m > < k e y > < s t r i n g > A G T _ N A M E < / s t r i n g > < / k e y > < v a l u e > < i n t > 3 2 < / i n t > < / v a l u e > < / i t e m > < i t e m > < k e y > < s t r i n g > S U P _ N A M E < / s t r i n g > < / k e y > < v a l u e > < i n t > 3 3 < / i n t > < / v a l u e > < / i t e m > < i t e m > < k e y > < s t r i n g > M G R _ N A M E < / s t r i n g > < / k e y > < v a l u e > < i n t > 3 4 < / i n t > < / v a l u e > < / i t e m > < i t e m > < k e y > < s t r i n g > L V L 3 _ N A M E < / s t r i n g > < / k e y > < v a l u e > < i n t > 3 5 < / i n t > < / v a l u e > < / i t e m > < i t e m > < k e y > < s t r i n g > P R O D _ T E N U R E < / s t r i n g > < / k e y > < v a l u e > < i n t > 3 6 < / i n t > < / v a l u e > < / i t e m > < i t e m > < k e y > < s t r i n g > F I X E D _ B O M _ T E N U R E < / s t r i n g > < / k e y > < v a l u e > < i n t > 3 7 < / i n t > < / v a l u e > < / i t e m > < i t e m > < k e y > < s t r i n g > W K _ E N D < / s t r i n g > < / k e y > < v a l u e > < i n t > 3 8 < / i n t > < / v a l u e > < / i t e m > < i t e m > < k e y > < s t r i n g > R E Q _ I D < / s t r i n g > < / k e y > < v a l u e > < i n t > 3 9 < / i n t > < / v a l u e > < / i t e m > < i t e m > < k e y > < s t r i n g > C O V I D 1 9 _ W A H < / s t r i n g > < / k e y > < v a l u e > < i n t > 4 0 < / i n t > < / v a l u e > < / i t e m > < i t e m > < k e y > < s t r i n g > C E N T E R _ A G E N T < / s t r i n g > < / k e y > < v a l u e > < i n t > 4 1 < / i n t > < / v a l u e > < / i t e m > < i t e m > < k e y > < s t r i n g > C E N T E R _ S K I L L < / s t r i n g > < / k e y > < v a l u e > < i n t > 4 2 < / i n t > < / v a l u e > < / i t e m > < i t e m > < k e y > < s t r i n g > C M S I D < / s t r i n g > < / k e y > < v a l u e > < i n t > 4 3 < / i n t > < / v a l u e > < / i t e m > < i t e m > < k e y > < s t r i n g > L O B < / s t r i n g > < / k e y > < v a l u e > < i n t > 4 4 < / i n t > < / v a l u e > < / i t e m > < i t e m > < k e y > < s t r i n g > T H T < / s t r i n g > < / k e y > < v a l u e > < i n t > 4 5 < / i n t > < / v a l u e > < / i t e m > < i t e m > < k e y > < s t r i n g > A H T < / s t r i n g > < / k e y > < v a l u e > < i n t > 4 6 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B4FD668-66DF-4FE9-BD3E-E2F2805E18EF}">
  <ds:schemaRefs>
    <ds:schemaRef ds:uri="http://gemini/pivotcustomization/0a4cdeb0-1051-44c5-867f-b1ed5b4d3072"/>
  </ds:schemaRefs>
</ds:datastoreItem>
</file>

<file path=customXml/itemProps10.xml><?xml version="1.0" encoding="utf-8"?>
<ds:datastoreItem xmlns:ds="http://schemas.openxmlformats.org/officeDocument/2006/customXml" ds:itemID="{9778EB36-9665-4BFD-9AAB-C900B13B5CBC}">
  <ds:schemaRefs>
    <ds:schemaRef ds:uri="http://gemini/pivotcustomization/TableXML_Row Data My Reports_4e9364b8-4015-4fa5-a59c-e1867af0edf8"/>
  </ds:schemaRefs>
</ds:datastoreItem>
</file>

<file path=customXml/itemProps11.xml><?xml version="1.0" encoding="utf-8"?>
<ds:datastoreItem xmlns:ds="http://schemas.openxmlformats.org/officeDocument/2006/customXml" ds:itemID="{525345E0-20A7-439C-BD1F-73684AF839EB}">
  <ds:schemaRefs>
    <ds:schemaRef ds:uri="http://gemini/pivotcustomization/TableXML_Row Data My Reports_4e9364b8-4015-4fa5-a59c-e1867af0edf8"/>
  </ds:schemaRefs>
</ds:datastoreItem>
</file>

<file path=customXml/itemProps12.xml><?xml version="1.0" encoding="utf-8"?>
<ds:datastoreItem xmlns:ds="http://schemas.openxmlformats.org/officeDocument/2006/customXml" ds:itemID="{35F37A29-068B-4E8F-AACD-82569324CDEF}">
  <ds:schemaRefs>
    <ds:schemaRef ds:uri="http://gemini/pivotcustomization/TableXML_Row Data My Reports_4e9364b8-4015-4fa5-a59c-e1867af0edf8"/>
  </ds:schemaRefs>
</ds:datastoreItem>
</file>

<file path=customXml/itemProps13.xml><?xml version="1.0" encoding="utf-8"?>
<ds:datastoreItem xmlns:ds="http://schemas.openxmlformats.org/officeDocument/2006/customXml" ds:itemID="{350DE37F-ED29-4579-846A-2585A18D51EF}">
  <ds:schemaRefs>
    <ds:schemaRef ds:uri="http://gemini/pivotcustomization/TableXML_Row Data My Reports_4e9364b8-4015-4fa5-a59c-e1867af0edf8"/>
  </ds:schemaRefs>
</ds:datastoreItem>
</file>

<file path=customXml/itemProps14.xml><?xml version="1.0" encoding="utf-8"?>
<ds:datastoreItem xmlns:ds="http://schemas.openxmlformats.org/officeDocument/2006/customXml" ds:itemID="{F6DA9A6E-2AE6-476F-96E1-B836322DA991}">
  <ds:schemaRefs>
    <ds:schemaRef ds:uri="http://schemas.microsoft.com/DataMashup"/>
  </ds:schemaRefs>
</ds:datastoreItem>
</file>

<file path=customXml/itemProps15.xml><?xml version="1.0" encoding="utf-8"?>
<ds:datastoreItem xmlns:ds="http://schemas.openxmlformats.org/officeDocument/2006/customXml" ds:itemID="{719D9646-8DF8-4F0F-B79F-B7FE6FE44603}">
  <ds:schemaRefs>
    <ds:schemaRef ds:uri="http://gemini/pivotcustomization/TableXML_Crft_3b3be484-e50f-4eaa-8999-0dd6a401f386"/>
  </ds:schemaRefs>
</ds:datastoreItem>
</file>

<file path=customXml/itemProps16.xml><?xml version="1.0" encoding="utf-8"?>
<ds:datastoreItem xmlns:ds="http://schemas.openxmlformats.org/officeDocument/2006/customXml" ds:itemID="{741E1BDC-9781-4304-B0F0-C7EFACFBA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f30b07-cd1d-4cfd-b00e-ad6ede7a67b0"/>
    <ds:schemaRef ds:uri="7bc72c09-2e21-445f-93f8-c21106c18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7.xml><?xml version="1.0" encoding="utf-8"?>
<ds:datastoreItem xmlns:ds="http://schemas.openxmlformats.org/officeDocument/2006/customXml" ds:itemID="{12C5B49A-F167-4EA3-8E28-DF031A07258B}">
  <ds:schemaRefs>
    <ds:schemaRef ds:uri="http://gemini/pivotcustomization/TableXML_Row Data My Reports_4e9364b8-4015-4fa5-a59c-e1867af0edf8"/>
  </ds:schemaRefs>
</ds:datastoreItem>
</file>

<file path=customXml/itemProps18.xml><?xml version="1.0" encoding="utf-8"?>
<ds:datastoreItem xmlns:ds="http://schemas.openxmlformats.org/officeDocument/2006/customXml" ds:itemID="{0BA30A8D-2913-40F5-80DD-E636D09D5FBD}">
  <ds:schemaRefs>
    <ds:schemaRef ds:uri="http://gemini/pivotcustomization/TableXML_Row Data My Reports_4e9364b8-4015-4fa5-a59c-e1867af0edf8"/>
  </ds:schemaRefs>
</ds:datastoreItem>
</file>

<file path=customXml/itemProps19.xml><?xml version="1.0" encoding="utf-8"?>
<ds:datastoreItem xmlns:ds="http://schemas.openxmlformats.org/officeDocument/2006/customXml" ds:itemID="{5E6D5DBA-23CE-463B-AA60-9B0EAA43DFAF}">
  <ds:schemaRefs>
    <ds:schemaRef ds:uri="http://gemini/pivotcustomization/TableXML_Row Data My Reports_4e9364b8-4015-4fa5-a59c-e1867af0edf8"/>
  </ds:schemaRefs>
</ds:datastoreItem>
</file>

<file path=customXml/itemProps2.xml><?xml version="1.0" encoding="utf-8"?>
<ds:datastoreItem xmlns:ds="http://schemas.openxmlformats.org/officeDocument/2006/customXml" ds:itemID="{2260DD63-DC86-4DB9-92EF-AB380B29A90D}">
  <ds:schemaRefs>
    <ds:schemaRef ds:uri="http://gemini/pivotcustomization/TableXML_Row Data My Reports_4e9364b8-4015-4fa5-a59c-e1867af0edf8"/>
  </ds:schemaRefs>
</ds:datastoreItem>
</file>

<file path=customXml/itemProps20.xml><?xml version="1.0" encoding="utf-8"?>
<ds:datastoreItem xmlns:ds="http://schemas.openxmlformats.org/officeDocument/2006/customXml" ds:itemID="{5E05CE09-92F8-4E6C-9969-CC3CA4BD21A0}">
  <ds:schemaRefs>
    <ds:schemaRef ds:uri="http://gemini/pivotcustomization/FormulaBarState"/>
  </ds:schemaRefs>
</ds:datastoreItem>
</file>

<file path=customXml/itemProps3.xml><?xml version="1.0" encoding="utf-8"?>
<ds:datastoreItem xmlns:ds="http://schemas.openxmlformats.org/officeDocument/2006/customXml" ds:itemID="{F5FF0258-E5A3-4528-8189-BA302F29584A}">
  <ds:schemaRefs>
    <ds:schemaRef ds:uri="http://gemini/pivotcustomization/TableWidget"/>
  </ds:schemaRefs>
</ds:datastoreItem>
</file>

<file path=customXml/itemProps4.xml><?xml version="1.0" encoding="utf-8"?>
<ds:datastoreItem xmlns:ds="http://schemas.openxmlformats.org/officeDocument/2006/customXml" ds:itemID="{BCF0BBED-DB0F-46BA-8EC5-18958578BD6F}">
  <ds:schemaRefs>
    <ds:schemaRef ds:uri="http://gemini/pivotcustomization/TableXML_Roster_51ce01ac-4394-4bea-a5d4-6a91d1c97afd"/>
  </ds:schemaRefs>
</ds:datastoreItem>
</file>

<file path=customXml/itemProps5.xml><?xml version="1.0" encoding="utf-8"?>
<ds:datastoreItem xmlns:ds="http://schemas.openxmlformats.org/officeDocument/2006/customXml" ds:itemID="{5E862EB7-F18B-48C0-B3D9-A39691084646}">
  <ds:schemaRefs>
    <ds:schemaRef ds:uri="http://schemas.microsoft.com/sharepoint/v3/contenttype/forms"/>
  </ds:schemaRefs>
</ds:datastoreItem>
</file>

<file path=customXml/itemProps6.xml><?xml version="1.0" encoding="utf-8"?>
<ds:datastoreItem xmlns:ds="http://schemas.openxmlformats.org/officeDocument/2006/customXml" ds:itemID="{A307AE7B-A5F9-4DE2-9BEE-4A9D21B81343}">
  <ds:schemaRefs>
    <ds:schemaRef ds:uri="http://gemini/pivotcustomization/TableXML_Row Data My Reports_4e9364b8-4015-4fa5-a59c-e1867af0edf8"/>
  </ds:schemaRefs>
</ds:datastoreItem>
</file>

<file path=customXml/itemProps7.xml><?xml version="1.0" encoding="utf-8"?>
<ds:datastoreItem xmlns:ds="http://schemas.openxmlformats.org/officeDocument/2006/customXml" ds:itemID="{C6F6AA87-9FC9-4ECD-A6BD-DCC25D6954E4}">
  <ds:schemaRefs>
    <ds:schemaRef ds:uri="http://gemini/pivotcustomization/TableXML_Row Data My Reports_4e9364b8-4015-4fa5-a59c-e1867af0edf8"/>
  </ds:schemaRefs>
</ds:datastoreItem>
</file>

<file path=customXml/itemProps8.xml><?xml version="1.0" encoding="utf-8"?>
<ds:datastoreItem xmlns:ds="http://schemas.openxmlformats.org/officeDocument/2006/customXml" ds:itemID="{7A080273-5CEA-4863-BF8F-ABE9DD2702DF}">
  <ds:schemaRefs>
    <ds:schemaRef ds:uri="http://purl.org/dc/terms/"/>
    <ds:schemaRef ds:uri="88f30b07-cd1d-4cfd-b00e-ad6ede7a67b0"/>
    <ds:schemaRef ds:uri="http://purl.org/dc/elements/1.1/"/>
    <ds:schemaRef ds:uri="7bc72c09-2e21-445f-93f8-c21106c185d0"/>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9.xml><?xml version="1.0" encoding="utf-8"?>
<ds:datastoreItem xmlns:ds="http://schemas.openxmlformats.org/officeDocument/2006/customXml" ds:itemID="{30AFE71E-92B5-424C-8612-6FF8B5268EF0}">
  <ds:schemaRefs>
    <ds:schemaRef ds:uri="http://gemini/pivotcustomization/TableXML_Row Data My Reports_4e9364b8-4015-4fa5-a59c-e1867af0ed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Roster</vt:lpstr>
      <vt:lpstr>Row Data (My Reports)</vt:lpstr>
      <vt:lpstr>Crft </vt:lpstr>
      <vt:lpstr>Date 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Kareem Abdelgawad</dc:creator>
  <cp:keywords/>
  <dc:description/>
  <cp:lastModifiedBy>Kareem Abdelgawad</cp:lastModifiedBy>
  <cp:revision/>
  <dcterms:created xsi:type="dcterms:W3CDTF">2023-08-03T16:37:18Z</dcterms:created>
  <dcterms:modified xsi:type="dcterms:W3CDTF">2023-12-14T21:05:36Z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0x01010050D2BD286B6E984C827BF5896A930B51</vt:lpwstr>
  </property>
</Properties>
</file>