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01"/>
  <workbookPr checkCompatibility="1"/>
  <mc:AlternateContent xmlns:mc="http://schemas.openxmlformats.org/markup-compatibility/2006">
    <mc:Choice Requires="x15">
      <x15ac:absPath xmlns:x15ac="http://schemas.microsoft.com/office/spreadsheetml/2010/11/ac" url="/Users/Diego/Dropbox/Source Stat Lab/Analisis de datos/"/>
    </mc:Choice>
  </mc:AlternateContent>
  <bookViews>
    <workbookView xWindow="120" yWindow="460" windowWidth="25480" windowHeight="14320" firstSheet="1" activeTab="2"/>
  </bookViews>
  <sheets>
    <sheet name="all" sheetId="15" state="hidden" r:id="rId1"/>
    <sheet name="datos" sheetId="26" r:id="rId2"/>
    <sheet name="performance" sheetId="27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4" i="27" l="1"/>
  <c r="C14" i="27"/>
  <c r="C13" i="27"/>
  <c r="C12" i="27"/>
  <c r="C11" i="27"/>
  <c r="C10" i="27"/>
  <c r="C9" i="27"/>
  <c r="C8" i="27"/>
  <c r="C7" i="27"/>
  <c r="C6" i="27"/>
  <c r="C5" i="27"/>
  <c r="B14" i="27"/>
  <c r="B13" i="27"/>
  <c r="B12" i="27"/>
  <c r="B11" i="27"/>
  <c r="B10" i="27"/>
  <c r="B9" i="27"/>
  <c r="B8" i="27"/>
  <c r="B7" i="27"/>
  <c r="B6" i="27"/>
  <c r="A13" i="27"/>
  <c r="A12" i="27"/>
  <c r="A11" i="27"/>
  <c r="A10" i="27"/>
  <c r="A9" i="27"/>
  <c r="A8" i="27"/>
  <c r="A7" i="27"/>
  <c r="A6" i="27"/>
  <c r="A5" i="27"/>
  <c r="F13" i="26"/>
  <c r="AE12" i="26"/>
  <c r="E13" i="26"/>
  <c r="W12" i="26"/>
  <c r="D13" i="26"/>
  <c r="O11" i="26"/>
  <c r="C13" i="26"/>
  <c r="J12" i="26"/>
  <c r="D14" i="27"/>
  <c r="AD12" i="26"/>
  <c r="AG12" i="26"/>
  <c r="Z12" i="26"/>
  <c r="V12" i="26"/>
  <c r="V11" i="26"/>
  <c r="V10" i="26"/>
  <c r="V9" i="26"/>
  <c r="V8" i="26"/>
  <c r="V7" i="26"/>
  <c r="V6" i="26"/>
  <c r="V5" i="26"/>
  <c r="V4" i="26"/>
  <c r="V3" i="26"/>
  <c r="R12" i="26"/>
  <c r="N12" i="26"/>
  <c r="N11" i="26"/>
  <c r="N10" i="26"/>
  <c r="N9" i="26"/>
  <c r="N8" i="26"/>
  <c r="N7" i="26"/>
  <c r="N6" i="26"/>
  <c r="N5" i="26"/>
  <c r="I12" i="26"/>
  <c r="Z11" i="26"/>
  <c r="R11" i="26"/>
  <c r="AE10" i="26"/>
  <c r="Z10" i="26"/>
  <c r="R10" i="26"/>
  <c r="Z9" i="26"/>
  <c r="R9" i="26"/>
  <c r="Z8" i="26"/>
  <c r="R8" i="26"/>
  <c r="Z7" i="26"/>
  <c r="R7" i="26"/>
  <c r="Z6" i="26"/>
  <c r="R6" i="26"/>
  <c r="Z5" i="26"/>
  <c r="R5" i="26"/>
  <c r="Z4" i="26"/>
  <c r="R4" i="26"/>
  <c r="G13" i="26"/>
  <c r="AC3" i="26"/>
  <c r="AC4" i="26"/>
  <c r="Z3" i="26"/>
  <c r="U3" i="26"/>
  <c r="U4" i="26"/>
  <c r="R3" i="26"/>
  <c r="M3" i="26"/>
  <c r="M4" i="26"/>
  <c r="H3" i="26"/>
  <c r="W32" i="15"/>
  <c r="A3" i="15"/>
  <c r="B3" i="15"/>
  <c r="C3" i="15"/>
  <c r="D3" i="15"/>
  <c r="C4" i="15"/>
  <c r="C5" i="15"/>
  <c r="C41" i="15"/>
  <c r="C6" i="15"/>
  <c r="C7" i="15"/>
  <c r="C8" i="15"/>
  <c r="C9" i="15"/>
  <c r="C10" i="15"/>
  <c r="C11" i="15"/>
  <c r="C12" i="15"/>
  <c r="E12" i="15"/>
  <c r="I3" i="15"/>
  <c r="I4" i="15"/>
  <c r="I5" i="15"/>
  <c r="I6" i="15"/>
  <c r="I7" i="15"/>
  <c r="I8" i="15"/>
  <c r="O8" i="15"/>
  <c r="I9" i="15"/>
  <c r="I10" i="15"/>
  <c r="I11" i="15"/>
  <c r="I12" i="15"/>
  <c r="K12" i="15"/>
  <c r="R3" i="15"/>
  <c r="S3" i="15"/>
  <c r="R4" i="15"/>
  <c r="R5" i="15"/>
  <c r="R6" i="15"/>
  <c r="R7" i="15"/>
  <c r="X7" i="15"/>
  <c r="R8" i="15"/>
  <c r="R9" i="15"/>
  <c r="R10" i="15"/>
  <c r="R11" i="15"/>
  <c r="R12" i="15"/>
  <c r="T12" i="15"/>
  <c r="AA3" i="15"/>
  <c r="AG3" i="15"/>
  <c r="AH3" i="15"/>
  <c r="AJ3" i="15"/>
  <c r="AI3" i="15"/>
  <c r="AA4" i="15"/>
  <c r="AA8" i="15"/>
  <c r="X4" i="15"/>
  <c r="AA7" i="15"/>
  <c r="AA11" i="15"/>
  <c r="A4" i="15"/>
  <c r="A40" i="15"/>
  <c r="B4" i="15"/>
  <c r="B40" i="15"/>
  <c r="AG4" i="15"/>
  <c r="AH4" i="15"/>
  <c r="AI4" i="15"/>
  <c r="AJ4" i="15"/>
  <c r="AQ4" i="15"/>
  <c r="A5" i="15"/>
  <c r="A41" i="15"/>
  <c r="B5" i="15"/>
  <c r="B41" i="15"/>
  <c r="AA5" i="15"/>
  <c r="AG5" i="15"/>
  <c r="AH5" i="15"/>
  <c r="AI5" i="15"/>
  <c r="A6" i="15"/>
  <c r="B6" i="15"/>
  <c r="B42" i="15"/>
  <c r="AA6" i="15"/>
  <c r="X6" i="15"/>
  <c r="AG6" i="15"/>
  <c r="AJ6" i="15"/>
  <c r="AH6" i="15"/>
  <c r="AI6" i="15"/>
  <c r="A7" i="15"/>
  <c r="A43" i="15"/>
  <c r="B7" i="15"/>
  <c r="B43" i="15"/>
  <c r="AG7" i="15"/>
  <c r="AH7" i="15"/>
  <c r="AI7" i="15"/>
  <c r="A8" i="15"/>
  <c r="B8" i="15"/>
  <c r="X8" i="15"/>
  <c r="AG8" i="15"/>
  <c r="AH8" i="15"/>
  <c r="AI8" i="15"/>
  <c r="A9" i="15"/>
  <c r="A45" i="15"/>
  <c r="B9" i="15"/>
  <c r="AA9" i="15"/>
  <c r="O9" i="15"/>
  <c r="AG9" i="15"/>
  <c r="AH9" i="15"/>
  <c r="AI9" i="15"/>
  <c r="A10" i="15"/>
  <c r="A46" i="15"/>
  <c r="B10" i="15"/>
  <c r="AA10" i="15"/>
  <c r="O10" i="15"/>
  <c r="AG10" i="15"/>
  <c r="AH10" i="15"/>
  <c r="AI10" i="15"/>
  <c r="A11" i="15"/>
  <c r="A47" i="15"/>
  <c r="B11" i="15"/>
  <c r="B47" i="15"/>
  <c r="AG11" i="15"/>
  <c r="AH11" i="15"/>
  <c r="AI11" i="15"/>
  <c r="AJ11" i="15"/>
  <c r="A12" i="15"/>
  <c r="B12" i="15"/>
  <c r="B48" i="15"/>
  <c r="AA12" i="15"/>
  <c r="O12" i="15"/>
  <c r="AG12" i="15"/>
  <c r="AH12" i="15"/>
  <c r="AI12" i="15"/>
  <c r="AJ12" i="15"/>
  <c r="AK12" i="15"/>
  <c r="AE22" i="15"/>
  <c r="AF22" i="15"/>
  <c r="AG22" i="15"/>
  <c r="AG23" i="15"/>
  <c r="AG24" i="15"/>
  <c r="AG25" i="15"/>
  <c r="AG26" i="15"/>
  <c r="AG27" i="15"/>
  <c r="AG28" i="15"/>
  <c r="AG29" i="15"/>
  <c r="AG30" i="15"/>
  <c r="AG31" i="15"/>
  <c r="AE23" i="15"/>
  <c r="AF23" i="15"/>
  <c r="AE24" i="15"/>
  <c r="AF24" i="15"/>
  <c r="AE25" i="15"/>
  <c r="AF25" i="15"/>
  <c r="AE26" i="15"/>
  <c r="AF26" i="15"/>
  <c r="AE27" i="15"/>
  <c r="AF27" i="15"/>
  <c r="AE28" i="15"/>
  <c r="AF28" i="15"/>
  <c r="AE29" i="15"/>
  <c r="AF29" i="15"/>
  <c r="AE30" i="15"/>
  <c r="AF30" i="15"/>
  <c r="AE31" i="15"/>
  <c r="AF31" i="15"/>
  <c r="L32" i="15"/>
  <c r="M32" i="15"/>
  <c r="N32" i="15"/>
  <c r="O32" i="15"/>
  <c r="P32" i="15"/>
  <c r="Q32" i="15"/>
  <c r="R32" i="15"/>
  <c r="X32" i="15"/>
  <c r="Y32" i="15"/>
  <c r="X34" i="15"/>
  <c r="AB32" i="15"/>
  <c r="A39" i="15"/>
  <c r="B39" i="15"/>
  <c r="C40" i="15"/>
  <c r="A42" i="15"/>
  <c r="C42" i="15"/>
  <c r="A44" i="15"/>
  <c r="B44" i="15"/>
  <c r="C44" i="15"/>
  <c r="B45" i="15"/>
  <c r="C45" i="15"/>
  <c r="O45" i="15"/>
  <c r="B46" i="15"/>
  <c r="C47" i="15"/>
  <c r="A48" i="15"/>
  <c r="C48" i="15"/>
  <c r="AJ5" i="15"/>
  <c r="I13" i="15"/>
  <c r="L6" i="15"/>
  <c r="O6" i="15"/>
  <c r="S4" i="15"/>
  <c r="R13" i="15"/>
  <c r="V3" i="15"/>
  <c r="D4" i="15"/>
  <c r="D5" i="15"/>
  <c r="AB3" i="15"/>
  <c r="AB4" i="15"/>
  <c r="AB5" i="15"/>
  <c r="X5" i="15"/>
  <c r="E11" i="15"/>
  <c r="C43" i="15"/>
  <c r="C13" i="15"/>
  <c r="F10" i="15"/>
  <c r="X12" i="15"/>
  <c r="AC12" i="15"/>
  <c r="AC11" i="15"/>
  <c r="AJ7" i="15"/>
  <c r="AQ7" i="15"/>
  <c r="AW7" i="15"/>
  <c r="K43" i="15"/>
  <c r="C46" i="15"/>
  <c r="C39" i="15"/>
  <c r="O7" i="15"/>
  <c r="O3" i="15"/>
  <c r="AK3" i="15"/>
  <c r="AL3" i="15"/>
  <c r="J3" i="15"/>
  <c r="Y3" i="15"/>
  <c r="X3" i="15"/>
  <c r="AQ3" i="15"/>
  <c r="O11" i="15"/>
  <c r="F9" i="15"/>
  <c r="H12" i="15"/>
  <c r="F8" i="15"/>
  <c r="U5" i="15"/>
  <c r="U4" i="15"/>
  <c r="U7" i="15"/>
  <c r="U12" i="15"/>
  <c r="W12" i="15"/>
  <c r="G4" i="15"/>
  <c r="F3" i="15"/>
  <c r="Q12" i="15"/>
  <c r="G3" i="15"/>
  <c r="F7" i="15"/>
  <c r="E10" i="15"/>
  <c r="H10" i="15"/>
  <c r="J4" i="15"/>
  <c r="P3" i="15"/>
  <c r="L11" i="15"/>
  <c r="L4" i="15"/>
  <c r="L12" i="15"/>
  <c r="S5" i="15"/>
  <c r="S6" i="15"/>
  <c r="V6" i="15"/>
  <c r="AQ5" i="15"/>
  <c r="AW5" i="15"/>
  <c r="K41" i="15"/>
  <c r="L5" i="15"/>
  <c r="Z12" i="15"/>
  <c r="L10" i="15"/>
  <c r="G43" i="15"/>
  <c r="E9" i="15"/>
  <c r="H9" i="15"/>
  <c r="M4" i="15"/>
  <c r="AK6" i="15"/>
  <c r="AQ6" i="15"/>
  <c r="E8" i="15"/>
  <c r="E7" i="15"/>
  <c r="H7" i="15"/>
  <c r="AK11" i="15"/>
  <c r="AH13" i="15"/>
  <c r="H11" i="15"/>
  <c r="X10" i="15"/>
  <c r="Y35" i="15"/>
  <c r="AJ9" i="15"/>
  <c r="O12" i="26"/>
  <c r="AE6" i="26"/>
  <c r="AE4" i="26"/>
  <c r="AE8" i="26"/>
  <c r="AW3" i="15"/>
  <c r="K39" i="15"/>
  <c r="G39" i="15"/>
  <c r="G5" i="15"/>
  <c r="D6" i="15"/>
  <c r="H8" i="15"/>
  <c r="T11" i="15"/>
  <c r="O4" i="15"/>
  <c r="S7" i="15"/>
  <c r="V7" i="15"/>
  <c r="G41" i="15"/>
  <c r="F11" i="15"/>
  <c r="AK7" i="15"/>
  <c r="F6" i="15"/>
  <c r="U6" i="15"/>
  <c r="U10" i="15"/>
  <c r="U11" i="15"/>
  <c r="U8" i="15"/>
  <c r="U9" i="15"/>
  <c r="U3" i="15"/>
  <c r="F12" i="15"/>
  <c r="F5" i="15"/>
  <c r="C49" i="15"/>
  <c r="F4" i="15"/>
  <c r="AC10" i="15"/>
  <c r="V4" i="15"/>
  <c r="P33" i="15"/>
  <c r="M33" i="15"/>
  <c r="AH22" i="15"/>
  <c r="AI22" i="15"/>
  <c r="AI13" i="15"/>
  <c r="AJ10" i="15"/>
  <c r="AK9" i="15"/>
  <c r="AJ8" i="15"/>
  <c r="AJ13" i="15"/>
  <c r="AA13" i="15"/>
  <c r="AD10" i="15"/>
  <c r="O4" i="26"/>
  <c r="AE5" i="26"/>
  <c r="AE7" i="26"/>
  <c r="AE9" i="26"/>
  <c r="Q5" i="26"/>
  <c r="AD11" i="26"/>
  <c r="AG11" i="26"/>
  <c r="J3" i="26"/>
  <c r="D5" i="27"/>
  <c r="Y3" i="26"/>
  <c r="W4" i="26"/>
  <c r="W5" i="26"/>
  <c r="W6" i="26"/>
  <c r="W7" i="26"/>
  <c r="W8" i="26"/>
  <c r="W9" i="26"/>
  <c r="W10" i="26"/>
  <c r="O3" i="26"/>
  <c r="O8" i="26"/>
  <c r="Q9" i="26"/>
  <c r="N4" i="26"/>
  <c r="Q4" i="26"/>
  <c r="O6" i="26"/>
  <c r="Q7" i="26"/>
  <c r="O10" i="26"/>
  <c r="Q11" i="26"/>
  <c r="O5" i="26"/>
  <c r="Q6" i="26"/>
  <c r="O7" i="26"/>
  <c r="Q8" i="26"/>
  <c r="O9" i="26"/>
  <c r="Q10" i="26"/>
  <c r="Q12" i="26"/>
  <c r="C15" i="27"/>
  <c r="K3" i="26"/>
  <c r="E5" i="27"/>
  <c r="J4" i="26"/>
  <c r="D6" i="27"/>
  <c r="L12" i="26"/>
  <c r="F14" i="27"/>
  <c r="AF3" i="26"/>
  <c r="J5" i="26"/>
  <c r="D7" i="27"/>
  <c r="J6" i="26"/>
  <c r="D8" i="27"/>
  <c r="J7" i="26"/>
  <c r="D9" i="27"/>
  <c r="J8" i="26"/>
  <c r="D10" i="27"/>
  <c r="J9" i="26"/>
  <c r="D11" i="27"/>
  <c r="J10" i="26"/>
  <c r="D12" i="27"/>
  <c r="J11" i="26"/>
  <c r="D13" i="27"/>
  <c r="X3" i="26"/>
  <c r="AE3" i="26"/>
  <c r="AN4" i="26"/>
  <c r="AN5" i="26"/>
  <c r="G7" i="27"/>
  <c r="AN6" i="26"/>
  <c r="AN7" i="26"/>
  <c r="AN8" i="26"/>
  <c r="AN9" i="26"/>
  <c r="G11" i="27"/>
  <c r="AN10" i="26"/>
  <c r="AE11" i="26"/>
  <c r="W3" i="26"/>
  <c r="Y4" i="26"/>
  <c r="Y5" i="26"/>
  <c r="Y6" i="26"/>
  <c r="Y7" i="26"/>
  <c r="Y8" i="26"/>
  <c r="Y9" i="26"/>
  <c r="Y10" i="26"/>
  <c r="Y11" i="26"/>
  <c r="Y12" i="26"/>
  <c r="P3" i="26"/>
  <c r="AN11" i="26"/>
  <c r="G13" i="27"/>
  <c r="AN12" i="26"/>
  <c r="I11" i="26"/>
  <c r="U5" i="26"/>
  <c r="AA4" i="26"/>
  <c r="X4" i="26"/>
  <c r="M5" i="26"/>
  <c r="S4" i="26"/>
  <c r="P4" i="26"/>
  <c r="AC5" i="26"/>
  <c r="AF4" i="26"/>
  <c r="H4" i="26"/>
  <c r="T12" i="26"/>
  <c r="AB12" i="26"/>
  <c r="S3" i="26"/>
  <c r="AA3" i="26"/>
  <c r="AH3" i="26"/>
  <c r="AN3" i="26"/>
  <c r="G5" i="27"/>
  <c r="AH4" i="26"/>
  <c r="AH5" i="26"/>
  <c r="AH6" i="26"/>
  <c r="AH7" i="26"/>
  <c r="AH8" i="26"/>
  <c r="AH9" i="26"/>
  <c r="AH10" i="26"/>
  <c r="W11" i="26"/>
  <c r="AH11" i="26"/>
  <c r="AH12" i="26"/>
  <c r="S8" i="15"/>
  <c r="V5" i="15"/>
  <c r="P4" i="15"/>
  <c r="J5" i="15"/>
  <c r="AB6" i="15"/>
  <c r="AE5" i="15"/>
  <c r="AK10" i="15"/>
  <c r="AQ10" i="15"/>
  <c r="AK8" i="15"/>
  <c r="AQ8" i="15"/>
  <c r="AD11" i="15"/>
  <c r="AD12" i="15"/>
  <c r="AD5" i="15"/>
  <c r="AD8" i="15"/>
  <c r="AD6" i="15"/>
  <c r="AD9" i="15"/>
  <c r="AD3" i="15"/>
  <c r="E6" i="15"/>
  <c r="AW6" i="15"/>
  <c r="K42" i="15"/>
  <c r="G42" i="15"/>
  <c r="AM12" i="15"/>
  <c r="AM11" i="15"/>
  <c r="G40" i="15"/>
  <c r="AW4" i="15"/>
  <c r="K40" i="15"/>
  <c r="T10" i="15"/>
  <c r="W11" i="15"/>
  <c r="K11" i="15"/>
  <c r="Z11" i="15"/>
  <c r="N12" i="15"/>
  <c r="Y4" i="15"/>
  <c r="L9" i="15"/>
  <c r="L8" i="15"/>
  <c r="L7" i="15"/>
  <c r="M3" i="15"/>
  <c r="AR3" i="15"/>
  <c r="AR4" i="15"/>
  <c r="L3" i="15"/>
  <c r="AG13" i="15"/>
  <c r="AQ12" i="15"/>
  <c r="O5" i="15"/>
  <c r="AK5" i="15"/>
  <c r="X9" i="15"/>
  <c r="AQ9" i="15"/>
  <c r="AH23" i="15"/>
  <c r="AK4" i="15"/>
  <c r="X11" i="15"/>
  <c r="AQ11" i="15"/>
  <c r="AT11" i="26"/>
  <c r="K13" i="27"/>
  <c r="T11" i="26"/>
  <c r="AB11" i="26"/>
  <c r="AD10" i="26"/>
  <c r="AB10" i="26"/>
  <c r="AC9" i="15"/>
  <c r="AF10" i="15"/>
  <c r="G6" i="15"/>
  <c r="D7" i="15"/>
  <c r="AQ13" i="15"/>
  <c r="AD7" i="15"/>
  <c r="AD4" i="15"/>
  <c r="AE3" i="15"/>
  <c r="AF12" i="15"/>
  <c r="AE4" i="15"/>
  <c r="AF11" i="15"/>
  <c r="T10" i="26"/>
  <c r="AT5" i="26"/>
  <c r="K7" i="27"/>
  <c r="N3" i="26"/>
  <c r="Q3" i="26"/>
  <c r="AT7" i="26"/>
  <c r="K9" i="27"/>
  <c r="G9" i="27"/>
  <c r="AT12" i="26"/>
  <c r="K14" i="27"/>
  <c r="G14" i="27"/>
  <c r="AT8" i="26"/>
  <c r="K10" i="27"/>
  <c r="G10" i="27"/>
  <c r="AT6" i="26"/>
  <c r="K8" i="27"/>
  <c r="G8" i="27"/>
  <c r="AT9" i="26"/>
  <c r="K11" i="27"/>
  <c r="AT10" i="26"/>
  <c r="K12" i="27"/>
  <c r="G12" i="27"/>
  <c r="AT4" i="26"/>
  <c r="K6" i="27"/>
  <c r="G6" i="27"/>
  <c r="AP12" i="26"/>
  <c r="AP11" i="26"/>
  <c r="AV11" i="26"/>
  <c r="M13" i="27"/>
  <c r="L11" i="26"/>
  <c r="F13" i="27"/>
  <c r="I10" i="26"/>
  <c r="AC6" i="26"/>
  <c r="AF5" i="26"/>
  <c r="U6" i="26"/>
  <c r="AA5" i="26"/>
  <c r="X5" i="26"/>
  <c r="AJ12" i="26"/>
  <c r="AN13" i="26"/>
  <c r="AT3" i="26"/>
  <c r="K5" i="27"/>
  <c r="AO3" i="26"/>
  <c r="K4" i="26"/>
  <c r="E6" i="27"/>
  <c r="H5" i="26"/>
  <c r="AJ11" i="26"/>
  <c r="AJ10" i="26"/>
  <c r="AH13" i="26"/>
  <c r="AK9" i="26"/>
  <c r="AI3" i="26"/>
  <c r="M6" i="26"/>
  <c r="S5" i="26"/>
  <c r="P5" i="26"/>
  <c r="AT7" i="15"/>
  <c r="H43" i="15"/>
  <c r="G49" i="15"/>
  <c r="AT5" i="15"/>
  <c r="H41" i="15"/>
  <c r="AT6" i="15"/>
  <c r="H42" i="15"/>
  <c r="AT3" i="15"/>
  <c r="H39" i="15"/>
  <c r="AT4" i="15"/>
  <c r="H40" i="15"/>
  <c r="AI23" i="15"/>
  <c r="AH24" i="15"/>
  <c r="AX3" i="15"/>
  <c r="L39" i="15"/>
  <c r="AU3" i="15"/>
  <c r="I39" i="15"/>
  <c r="G44" i="15"/>
  <c r="AT8" i="15"/>
  <c r="H44" i="15"/>
  <c r="AW8" i="15"/>
  <c r="K44" i="15"/>
  <c r="AT10" i="15"/>
  <c r="H46" i="15"/>
  <c r="AW10" i="15"/>
  <c r="K46" i="15"/>
  <c r="G46" i="15"/>
  <c r="P5" i="15"/>
  <c r="M5" i="15"/>
  <c r="J6" i="15"/>
  <c r="Y5" i="15"/>
  <c r="AN4" i="15"/>
  <c r="AK13" i="15"/>
  <c r="AL4" i="15"/>
  <c r="AO4" i="15"/>
  <c r="AW9" i="15"/>
  <c r="K45" i="15"/>
  <c r="G45" i="15"/>
  <c r="AT9" i="15"/>
  <c r="H45" i="15"/>
  <c r="AS12" i="15"/>
  <c r="AS11" i="15"/>
  <c r="AS10" i="15"/>
  <c r="AS9" i="15"/>
  <c r="AW12" i="15"/>
  <c r="K48" i="15"/>
  <c r="AT12" i="15"/>
  <c r="H48" i="15"/>
  <c r="G48" i="15"/>
  <c r="AW11" i="15"/>
  <c r="K47" i="15"/>
  <c r="AT11" i="15"/>
  <c r="H47" i="15"/>
  <c r="G47" i="15"/>
  <c r="K10" i="15"/>
  <c r="Z10" i="15"/>
  <c r="N11" i="15"/>
  <c r="Q11" i="15"/>
  <c r="W10" i="15"/>
  <c r="T9" i="15"/>
  <c r="AR5" i="15"/>
  <c r="AU4" i="15"/>
  <c r="I40" i="15"/>
  <c r="AX4" i="15"/>
  <c r="L40" i="15"/>
  <c r="H6" i="15"/>
  <c r="E5" i="15"/>
  <c r="AN8" i="15"/>
  <c r="AN10" i="15"/>
  <c r="AM10" i="15"/>
  <c r="AE6" i="15"/>
  <c r="AB7" i="15"/>
  <c r="V8" i="15"/>
  <c r="S9" i="15"/>
  <c r="AP12" i="15"/>
  <c r="AD9" i="26"/>
  <c r="AG9" i="26"/>
  <c r="AG10" i="26"/>
  <c r="G7" i="15"/>
  <c r="D8" i="15"/>
  <c r="AC8" i="15"/>
  <c r="AF9" i="15"/>
  <c r="G15" i="27"/>
  <c r="AP10" i="26"/>
  <c r="AV10" i="26"/>
  <c r="M12" i="27"/>
  <c r="AV12" i="26"/>
  <c r="M14" i="27"/>
  <c r="AS11" i="26"/>
  <c r="J13" i="27"/>
  <c r="AL3" i="26"/>
  <c r="T9" i="26"/>
  <c r="AM10" i="26"/>
  <c r="AK7" i="26"/>
  <c r="AK3" i="26"/>
  <c r="AK4" i="26"/>
  <c r="AK8" i="26"/>
  <c r="AK11" i="26"/>
  <c r="AK12" i="26"/>
  <c r="AK5" i="26"/>
  <c r="L10" i="26"/>
  <c r="F12" i="27"/>
  <c r="I9" i="26"/>
  <c r="M7" i="26"/>
  <c r="S6" i="26"/>
  <c r="P6" i="26"/>
  <c r="K5" i="26"/>
  <c r="E7" i="27"/>
  <c r="H6" i="26"/>
  <c r="AR3" i="26"/>
  <c r="I5" i="27"/>
  <c r="AU3" i="26"/>
  <c r="L5" i="27"/>
  <c r="AO4" i="26"/>
  <c r="U7" i="26"/>
  <c r="AA6" i="26"/>
  <c r="X6" i="26"/>
  <c r="AC7" i="26"/>
  <c r="AF6" i="26"/>
  <c r="AJ9" i="26"/>
  <c r="AS12" i="26"/>
  <c r="AI4" i="26"/>
  <c r="AK6" i="26"/>
  <c r="AK10" i="26"/>
  <c r="AM11" i="26"/>
  <c r="AQ3" i="26"/>
  <c r="H5" i="27"/>
  <c r="AM12" i="26"/>
  <c r="AQ11" i="26"/>
  <c r="H13" i="27"/>
  <c r="AQ4" i="26"/>
  <c r="H6" i="27"/>
  <c r="AQ5" i="26"/>
  <c r="H7" i="27"/>
  <c r="AQ6" i="26"/>
  <c r="H8" i="27"/>
  <c r="AQ7" i="26"/>
  <c r="H9" i="27"/>
  <c r="AQ8" i="26"/>
  <c r="H10" i="27"/>
  <c r="AQ9" i="26"/>
  <c r="H11" i="27"/>
  <c r="AQ10" i="26"/>
  <c r="H12" i="27"/>
  <c r="AQ12" i="26"/>
  <c r="H14" i="27"/>
  <c r="V9" i="15"/>
  <c r="S10" i="15"/>
  <c r="AY9" i="15"/>
  <c r="M45" i="15"/>
  <c r="AV9" i="15"/>
  <c r="AP10" i="15"/>
  <c r="AM9" i="15"/>
  <c r="E4" i="15"/>
  <c r="H5" i="15"/>
  <c r="AX5" i="15"/>
  <c r="L41" i="15"/>
  <c r="AR6" i="15"/>
  <c r="AU5" i="15"/>
  <c r="I41" i="15"/>
  <c r="T8" i="15"/>
  <c r="W9" i="15"/>
  <c r="N10" i="15"/>
  <c r="Q10" i="15"/>
  <c r="K9" i="15"/>
  <c r="AV11" i="15"/>
  <c r="AY11" i="15"/>
  <c r="M47" i="15"/>
  <c r="AY12" i="15"/>
  <c r="M48" i="15"/>
  <c r="AV12" i="15"/>
  <c r="AN9" i="15"/>
  <c r="AN7" i="15"/>
  <c r="AN11" i="15"/>
  <c r="BA11" i="15"/>
  <c r="AN3" i="15"/>
  <c r="AO3" i="15"/>
  <c r="AN12" i="15"/>
  <c r="BA12" i="15"/>
  <c r="AN6" i="15"/>
  <c r="M6" i="15"/>
  <c r="J7" i="15"/>
  <c r="Y6" i="15"/>
  <c r="P6" i="15"/>
  <c r="AH25" i="15"/>
  <c r="AI24" i="15"/>
  <c r="AS8" i="15"/>
  <c r="AN5" i="15"/>
  <c r="AP11" i="15"/>
  <c r="AE7" i="15"/>
  <c r="AB8" i="15"/>
  <c r="AY10" i="15"/>
  <c r="M46" i="15"/>
  <c r="AV10" i="15"/>
  <c r="BA10" i="15"/>
  <c r="AL5" i="15"/>
  <c r="AD8" i="26"/>
  <c r="AG8" i="26"/>
  <c r="AB9" i="26"/>
  <c r="D9" i="15"/>
  <c r="G8" i="15"/>
  <c r="AC7" i="15"/>
  <c r="AF8" i="15"/>
  <c r="AS10" i="26"/>
  <c r="AW10" i="26"/>
  <c r="AW11" i="26"/>
  <c r="AP9" i="26"/>
  <c r="AS9" i="26"/>
  <c r="J11" i="27"/>
  <c r="AX11" i="26"/>
  <c r="J14" i="27"/>
  <c r="AD7" i="26"/>
  <c r="T8" i="26"/>
  <c r="AB8" i="26"/>
  <c r="L9" i="26"/>
  <c r="F11" i="27"/>
  <c r="I8" i="26"/>
  <c r="AL4" i="26"/>
  <c r="AI5" i="26"/>
  <c r="AM9" i="26"/>
  <c r="AJ8" i="26"/>
  <c r="AC8" i="26"/>
  <c r="AF7" i="26"/>
  <c r="AR4" i="26"/>
  <c r="I6" i="27"/>
  <c r="AU4" i="26"/>
  <c r="L6" i="27"/>
  <c r="AO5" i="26"/>
  <c r="U8" i="26"/>
  <c r="AA7" i="26"/>
  <c r="X7" i="26"/>
  <c r="K6" i="26"/>
  <c r="E8" i="27"/>
  <c r="H7" i="26"/>
  <c r="M8" i="26"/>
  <c r="S7" i="26"/>
  <c r="P7" i="26"/>
  <c r="AW12" i="26"/>
  <c r="AX12" i="26"/>
  <c r="AV8" i="15"/>
  <c r="AY8" i="15"/>
  <c r="M44" i="15"/>
  <c r="AS7" i="15"/>
  <c r="AH26" i="15"/>
  <c r="AI25" i="15"/>
  <c r="AE8" i="15"/>
  <c r="AB9" i="15"/>
  <c r="J48" i="15"/>
  <c r="AZ12" i="15"/>
  <c r="K8" i="15"/>
  <c r="Z8" i="15"/>
  <c r="N9" i="15"/>
  <c r="Q9" i="15"/>
  <c r="H4" i="15"/>
  <c r="E3" i="15"/>
  <c r="H3" i="15"/>
  <c r="Z9" i="15"/>
  <c r="AO5" i="15"/>
  <c r="AL6" i="15"/>
  <c r="AZ10" i="15"/>
  <c r="J46" i="15"/>
  <c r="J8" i="15"/>
  <c r="P7" i="15"/>
  <c r="M7" i="15"/>
  <c r="Y7" i="15"/>
  <c r="J47" i="15"/>
  <c r="AZ11" i="15"/>
  <c r="W8" i="15"/>
  <c r="T7" i="15"/>
  <c r="AX6" i="15"/>
  <c r="L42" i="15"/>
  <c r="AU6" i="15"/>
  <c r="I42" i="15"/>
  <c r="AR7" i="15"/>
  <c r="AP9" i="15"/>
  <c r="AZ9" i="15"/>
  <c r="AM8" i="15"/>
  <c r="J45" i="15"/>
  <c r="V10" i="15"/>
  <c r="S11" i="15"/>
  <c r="BA9" i="15"/>
  <c r="AV9" i="26"/>
  <c r="M11" i="27"/>
  <c r="AC6" i="15"/>
  <c r="AF7" i="15"/>
  <c r="D10" i="15"/>
  <c r="G9" i="15"/>
  <c r="AP8" i="26"/>
  <c r="AS8" i="26"/>
  <c r="J10" i="27"/>
  <c r="J12" i="27"/>
  <c r="AX10" i="26"/>
  <c r="AG7" i="26"/>
  <c r="AD6" i="26"/>
  <c r="T7" i="26"/>
  <c r="AB7" i="26"/>
  <c r="L8" i="26"/>
  <c r="F10" i="27"/>
  <c r="I7" i="26"/>
  <c r="M9" i="26"/>
  <c r="S8" i="26"/>
  <c r="P8" i="26"/>
  <c r="AR5" i="26"/>
  <c r="I7" i="27"/>
  <c r="AU5" i="26"/>
  <c r="L7" i="27"/>
  <c r="AO6" i="26"/>
  <c r="AC9" i="26"/>
  <c r="AF8" i="26"/>
  <c r="AW9" i="26"/>
  <c r="AX9" i="26"/>
  <c r="AM8" i="26"/>
  <c r="AJ7" i="26"/>
  <c r="AL5" i="26"/>
  <c r="AI6" i="26"/>
  <c r="K7" i="26"/>
  <c r="E9" i="27"/>
  <c r="H8" i="26"/>
  <c r="U9" i="26"/>
  <c r="AA8" i="26"/>
  <c r="X8" i="26"/>
  <c r="M8" i="15"/>
  <c r="J9" i="15"/>
  <c r="P8" i="15"/>
  <c r="Y8" i="15"/>
  <c r="AO6" i="15"/>
  <c r="AL7" i="15"/>
  <c r="AP8" i="15"/>
  <c r="AM7" i="15"/>
  <c r="AX7" i="15"/>
  <c r="L43" i="15"/>
  <c r="AU7" i="15"/>
  <c r="I43" i="15"/>
  <c r="AR8" i="15"/>
  <c r="K7" i="15"/>
  <c r="N8" i="15"/>
  <c r="Q8" i="15"/>
  <c r="AH27" i="15"/>
  <c r="AI26" i="15"/>
  <c r="AY7" i="15"/>
  <c r="M43" i="15"/>
  <c r="AS6" i="15"/>
  <c r="AV7" i="15"/>
  <c r="J44" i="15"/>
  <c r="AZ8" i="15"/>
  <c r="BA8" i="15"/>
  <c r="S12" i="15"/>
  <c r="V11" i="15"/>
  <c r="W7" i="15"/>
  <c r="Z7" i="15"/>
  <c r="T6" i="15"/>
  <c r="AB10" i="15"/>
  <c r="AE9" i="15"/>
  <c r="AV8" i="26"/>
  <c r="M10" i="27"/>
  <c r="AP7" i="26"/>
  <c r="AV7" i="26"/>
  <c r="M9" i="27"/>
  <c r="G10" i="15"/>
  <c r="D11" i="15"/>
  <c r="AF6" i="15"/>
  <c r="AC5" i="15"/>
  <c r="AG6" i="26"/>
  <c r="AD5" i="26"/>
  <c r="T6" i="26"/>
  <c r="AB6" i="26"/>
  <c r="L7" i="26"/>
  <c r="F9" i="27"/>
  <c r="I6" i="26"/>
  <c r="K8" i="26"/>
  <c r="E10" i="27"/>
  <c r="H9" i="26"/>
  <c r="AL6" i="26"/>
  <c r="AI7" i="26"/>
  <c r="AM7" i="26"/>
  <c r="AJ6" i="26"/>
  <c r="AR6" i="26"/>
  <c r="I8" i="27"/>
  <c r="AU6" i="26"/>
  <c r="L8" i="27"/>
  <c r="AO7" i="26"/>
  <c r="AW8" i="26"/>
  <c r="AX8" i="26"/>
  <c r="U10" i="26"/>
  <c r="AA9" i="26"/>
  <c r="X9" i="26"/>
  <c r="AC10" i="26"/>
  <c r="AF9" i="26"/>
  <c r="M10" i="26"/>
  <c r="S9" i="26"/>
  <c r="P9" i="26"/>
  <c r="J43" i="15"/>
  <c r="BA7" i="15"/>
  <c r="AH28" i="15"/>
  <c r="AI27" i="15"/>
  <c r="AO7" i="15"/>
  <c r="AL8" i="15"/>
  <c r="J10" i="15"/>
  <c r="P9" i="15"/>
  <c r="M9" i="15"/>
  <c r="Y9" i="15"/>
  <c r="AB11" i="15"/>
  <c r="AE10" i="15"/>
  <c r="V12" i="15"/>
  <c r="AS5" i="15"/>
  <c r="AY6" i="15"/>
  <c r="M42" i="15"/>
  <c r="AV6" i="15"/>
  <c r="K6" i="15"/>
  <c r="N7" i="15"/>
  <c r="Q7" i="15"/>
  <c r="AU8" i="15"/>
  <c r="I44" i="15"/>
  <c r="AX8" i="15"/>
  <c r="L44" i="15"/>
  <c r="AR9" i="15"/>
  <c r="W6" i="15"/>
  <c r="T5" i="15"/>
  <c r="Z6" i="15"/>
  <c r="AP7" i="15"/>
  <c r="AZ7" i="15"/>
  <c r="AM6" i="15"/>
  <c r="AS7" i="26"/>
  <c r="J9" i="27"/>
  <c r="AP6" i="26"/>
  <c r="AS6" i="26"/>
  <c r="J8" i="27"/>
  <c r="AF5" i="15"/>
  <c r="AC4" i="15"/>
  <c r="D12" i="15"/>
  <c r="G12" i="15"/>
  <c r="G11" i="15"/>
  <c r="AG5" i="26"/>
  <c r="AD4" i="26"/>
  <c r="T5" i="26"/>
  <c r="AB5" i="26"/>
  <c r="L6" i="26"/>
  <c r="F8" i="27"/>
  <c r="I5" i="26"/>
  <c r="M11" i="26"/>
  <c r="S10" i="26"/>
  <c r="P10" i="26"/>
  <c r="AC11" i="26"/>
  <c r="AF10" i="26"/>
  <c r="AR7" i="26"/>
  <c r="I9" i="27"/>
  <c r="AU7" i="26"/>
  <c r="L9" i="27"/>
  <c r="AO8" i="26"/>
  <c r="AW7" i="26"/>
  <c r="U11" i="26"/>
  <c r="AA10" i="26"/>
  <c r="X10" i="26"/>
  <c r="AM6" i="26"/>
  <c r="AJ5" i="26"/>
  <c r="AL7" i="26"/>
  <c r="AI8" i="26"/>
  <c r="K9" i="26"/>
  <c r="E11" i="27"/>
  <c r="H10" i="26"/>
  <c r="N6" i="15"/>
  <c r="Q6" i="15"/>
  <c r="K5" i="15"/>
  <c r="AO8" i="15"/>
  <c r="AL9" i="15"/>
  <c r="AH29" i="15"/>
  <c r="AI28" i="15"/>
  <c r="AP6" i="15"/>
  <c r="AZ6" i="15"/>
  <c r="AM5" i="15"/>
  <c r="W5" i="15"/>
  <c r="T4" i="15"/>
  <c r="Z5" i="15"/>
  <c r="J42" i="15"/>
  <c r="BA6" i="15"/>
  <c r="AS4" i="15"/>
  <c r="AY5" i="15"/>
  <c r="M41" i="15"/>
  <c r="AV5" i="15"/>
  <c r="M10" i="15"/>
  <c r="P10" i="15"/>
  <c r="J11" i="15"/>
  <c r="Y10" i="15"/>
  <c r="AX9" i="15"/>
  <c r="L45" i="15"/>
  <c r="AU9" i="15"/>
  <c r="I45" i="15"/>
  <c r="AR10" i="15"/>
  <c r="AB12" i="15"/>
  <c r="AE12" i="15"/>
  <c r="AE11" i="15"/>
  <c r="AV6" i="26"/>
  <c r="M8" i="27"/>
  <c r="AX7" i="26"/>
  <c r="AP5" i="26"/>
  <c r="AV5" i="26"/>
  <c r="M7" i="27"/>
  <c r="AF4" i="15"/>
  <c r="AC3" i="15"/>
  <c r="AF3" i="15"/>
  <c r="AG4" i="26"/>
  <c r="AD3" i="26"/>
  <c r="AB4" i="26"/>
  <c r="T4" i="26"/>
  <c r="L5" i="26"/>
  <c r="F7" i="27"/>
  <c r="I4" i="26"/>
  <c r="AR8" i="26"/>
  <c r="I10" i="27"/>
  <c r="AU8" i="26"/>
  <c r="L10" i="27"/>
  <c r="AO9" i="26"/>
  <c r="AC12" i="26"/>
  <c r="AF12" i="26"/>
  <c r="AF11" i="26"/>
  <c r="AW6" i="26"/>
  <c r="AX6" i="26"/>
  <c r="K10" i="26"/>
  <c r="E12" i="27"/>
  <c r="H11" i="26"/>
  <c r="AL8" i="26"/>
  <c r="AI9" i="26"/>
  <c r="AM5" i="26"/>
  <c r="AJ4" i="26"/>
  <c r="U12" i="26"/>
  <c r="AA11" i="26"/>
  <c r="X11" i="26"/>
  <c r="M12" i="26"/>
  <c r="S11" i="26"/>
  <c r="P11" i="26"/>
  <c r="N5" i="15"/>
  <c r="Q5" i="15"/>
  <c r="K4" i="15"/>
  <c r="AU10" i="15"/>
  <c r="I46" i="15"/>
  <c r="AX10" i="15"/>
  <c r="L46" i="15"/>
  <c r="AR11" i="15"/>
  <c r="P11" i="15"/>
  <c r="M11" i="15"/>
  <c r="J12" i="15"/>
  <c r="Y11" i="15"/>
  <c r="J41" i="15"/>
  <c r="BA5" i="15"/>
  <c r="AY4" i="15"/>
  <c r="M40" i="15"/>
  <c r="AS3" i="15"/>
  <c r="AV4" i="15"/>
  <c r="W4" i="15"/>
  <c r="Z4" i="15"/>
  <c r="T3" i="15"/>
  <c r="AH30" i="15"/>
  <c r="AI29" i="15"/>
  <c r="AO9" i="15"/>
  <c r="AL10" i="15"/>
  <c r="AP5" i="15"/>
  <c r="AZ5" i="15"/>
  <c r="AM4" i="15"/>
  <c r="AS5" i="26"/>
  <c r="J7" i="27"/>
  <c r="AP4" i="26"/>
  <c r="AV4" i="26"/>
  <c r="M6" i="27"/>
  <c r="AG3" i="26"/>
  <c r="AB3" i="26"/>
  <c r="T3" i="26"/>
  <c r="L4" i="26"/>
  <c r="F6" i="27"/>
  <c r="I3" i="26"/>
  <c r="L3" i="26"/>
  <c r="F5" i="27"/>
  <c r="S12" i="26"/>
  <c r="P12" i="26"/>
  <c r="AM4" i="26"/>
  <c r="AJ3" i="26"/>
  <c r="AM3" i="26"/>
  <c r="AL9" i="26"/>
  <c r="AI10" i="26"/>
  <c r="K11" i="26"/>
  <c r="E13" i="27"/>
  <c r="H12" i="26"/>
  <c r="K12" i="26"/>
  <c r="E14" i="27"/>
  <c r="AR9" i="26"/>
  <c r="I11" i="27"/>
  <c r="AU9" i="26"/>
  <c r="L11" i="27"/>
  <c r="AO10" i="26"/>
  <c r="AW5" i="26"/>
  <c r="AA12" i="26"/>
  <c r="X12" i="26"/>
  <c r="AO10" i="15"/>
  <c r="AL11" i="15"/>
  <c r="J40" i="15"/>
  <c r="BA4" i="15"/>
  <c r="AP4" i="15"/>
  <c r="AZ4" i="15"/>
  <c r="AM3" i="15"/>
  <c r="AP3" i="15"/>
  <c r="AH31" i="15"/>
  <c r="AI31" i="15"/>
  <c r="AI30" i="15"/>
  <c r="W3" i="15"/>
  <c r="AY3" i="15"/>
  <c r="M39" i="15"/>
  <c r="AV3" i="15"/>
  <c r="M12" i="15"/>
  <c r="P12" i="15"/>
  <c r="Y12" i="15"/>
  <c r="AU11" i="15"/>
  <c r="I47" i="15"/>
  <c r="AX11" i="15"/>
  <c r="L47" i="15"/>
  <c r="AR12" i="15"/>
  <c r="N4" i="15"/>
  <c r="K3" i="15"/>
  <c r="Q4" i="15"/>
  <c r="AS4" i="26"/>
  <c r="J6" i="27"/>
  <c r="AX5" i="26"/>
  <c r="AP3" i="26"/>
  <c r="AV3" i="26"/>
  <c r="M5" i="27"/>
  <c r="AL10" i="26"/>
  <c r="AI11" i="26"/>
  <c r="AR10" i="26"/>
  <c r="I12" i="27"/>
  <c r="AU10" i="26"/>
  <c r="L12" i="27"/>
  <c r="AO11" i="26"/>
  <c r="N3" i="15"/>
  <c r="Q3" i="15"/>
  <c r="AU12" i="15"/>
  <c r="I48" i="15"/>
  <c r="AX12" i="15"/>
  <c r="L48" i="15"/>
  <c r="J39" i="15"/>
  <c r="AZ3" i="15"/>
  <c r="AZ13" i="15"/>
  <c r="A36" i="15"/>
  <c r="BA3" i="15"/>
  <c r="BA13" i="15"/>
  <c r="AO11" i="15"/>
  <c r="AL12" i="15"/>
  <c r="AO12" i="15"/>
  <c r="Z3" i="15"/>
  <c r="AX4" i="26"/>
  <c r="AW4" i="26"/>
  <c r="AS3" i="26"/>
  <c r="J5" i="27"/>
  <c r="AL11" i="26"/>
  <c r="AI12" i="26"/>
  <c r="AL12" i="26"/>
  <c r="AR11" i="26"/>
  <c r="I13" i="27"/>
  <c r="AU11" i="26"/>
  <c r="L13" i="27"/>
  <c r="AO12" i="26"/>
  <c r="C36" i="15"/>
  <c r="BB13" i="15"/>
  <c r="E36" i="15"/>
  <c r="AX3" i="26"/>
  <c r="AX13" i="26"/>
  <c r="B2" i="27"/>
  <c r="AW3" i="26"/>
  <c r="AW13" i="26"/>
  <c r="A2" i="27"/>
  <c r="AR12" i="26"/>
  <c r="I14" i="27"/>
  <c r="AU12" i="26"/>
  <c r="L14" i="27"/>
  <c r="AY13" i="26"/>
  <c r="C2" i="27"/>
</calcChain>
</file>

<file path=xl/sharedStrings.xml><?xml version="1.0" encoding="utf-8"?>
<sst xmlns="http://schemas.openxmlformats.org/spreadsheetml/2006/main" count="199" uniqueCount="46">
  <si>
    <t>Bad</t>
  </si>
  <si>
    <t>Good</t>
  </si>
  <si>
    <t>No Perf</t>
  </si>
  <si>
    <t>Bad Rate</t>
  </si>
  <si>
    <t>Score</t>
  </si>
  <si>
    <t>Total</t>
  </si>
  <si>
    <t>Good Rate</t>
  </si>
  <si>
    <t>Indet</t>
  </si>
  <si>
    <t>Bad at Obs</t>
  </si>
  <si>
    <t>Insufficient</t>
  </si>
  <si>
    <t>Other Total</t>
  </si>
  <si>
    <t>Min</t>
  </si>
  <si>
    <t>Max</t>
  </si>
  <si>
    <t>Int</t>
  </si>
  <si>
    <t>Cum</t>
  </si>
  <si>
    <t>Decum</t>
  </si>
  <si>
    <t>Int%</t>
  </si>
  <si>
    <t>Cum%</t>
  </si>
  <si>
    <t>Decum%</t>
  </si>
  <si>
    <t>KS</t>
  </si>
  <si>
    <t>ROC</t>
  </si>
  <si>
    <t>GINI</t>
  </si>
  <si>
    <t>Bad Orig</t>
  </si>
  <si>
    <t>Good Orig</t>
  </si>
  <si>
    <t>Indet orig</t>
  </si>
  <si>
    <t>insuff</t>
  </si>
  <si>
    <t>no perf</t>
  </si>
  <si>
    <t>bad at obs</t>
  </si>
  <si>
    <t>Gini</t>
  </si>
  <si>
    <t>clase</t>
  </si>
  <si>
    <t>min</t>
  </si>
  <si>
    <t>max</t>
  </si>
  <si>
    <t>total</t>
  </si>
  <si>
    <t>bad</t>
  </si>
  <si>
    <t>good</t>
  </si>
  <si>
    <t>indet</t>
  </si>
  <si>
    <t>insuf</t>
  </si>
  <si>
    <t>noperf</t>
  </si>
  <si>
    <t>badobs</t>
  </si>
  <si>
    <t>-----------</t>
  </si>
  <si>
    <t>----------</t>
  </si>
  <si>
    <t>-------</t>
  </si>
  <si>
    <t>-------------</t>
  </si>
  <si>
    <t>Int#</t>
  </si>
  <si>
    <t>#Int</t>
  </si>
  <si>
    <t>Other*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</si>
</sst>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.00_);_(* \(#,##0.00\);_(* &quot;-&quot;??_);_(@_)"/>
    <numFmt numFmtId="165" formatCode="0.0%"/>
    <numFmt numFmtId="166" formatCode="0.000"/>
    <numFmt numFmtId="167" formatCode="#,##0.0_);\(#,##0.0\)"/>
    <numFmt numFmtId="168" formatCode="_(* #,##0_);_(* \(#,##0\);_(* &quot;-&quot;??_);_(@_)"/>
    <numFmt numFmtId="169" formatCode="0.0"/>
  </numFmts>
  <fonts count="1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color indexed="9"/>
      <name val="Century Gothic"/>
      <family val="2"/>
    </font>
    <font>
      <sz val="8"/>
      <color indexed="9"/>
      <name val="Century Gothic"/>
      <family val="2"/>
    </font>
    <font>
      <sz val="10"/>
      <color indexed="9"/>
      <name val="Century Gothic"/>
      <family val="2"/>
    </font>
    <font>
      <sz val="10"/>
      <name val="Century Gothic"/>
      <family val="2"/>
    </font>
    <font>
      <b/>
      <sz val="10"/>
      <color indexed="9"/>
      <name val="Arial Narrow"/>
      <family val="2"/>
    </font>
    <font>
      <sz val="10"/>
      <name val="Arial Narrow"/>
      <family val="2"/>
    </font>
    <font>
      <b/>
      <sz val="10"/>
      <name val="Century Gothic"/>
      <family val="2"/>
    </font>
    <font>
      <b/>
      <i/>
      <sz val="10"/>
      <name val="Century Gothic"/>
      <family val="2"/>
    </font>
    <font>
      <b/>
      <i/>
      <sz val="10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8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3" fillId="0" borderId="0"/>
    <xf numFmtId="9" fontId="13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133">
    <xf numFmtId="0" fontId="0" fillId="0" borderId="0" xfId="0"/>
    <xf numFmtId="0" fontId="6" fillId="0" borderId="0" xfId="0" applyFont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3" fontId="3" fillId="2" borderId="1" xfId="0" applyNumberFormat="1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wrapText="1"/>
    </xf>
    <xf numFmtId="165" fontId="5" fillId="2" borderId="1" xfId="3" applyNumberFormat="1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165" fontId="3" fillId="2" borderId="1" xfId="3" applyNumberFormat="1" applyFont="1" applyFill="1" applyBorder="1" applyAlignment="1">
      <alignment horizontal="center" wrapText="1"/>
    </xf>
    <xf numFmtId="166" fontId="8" fillId="0" borderId="0" xfId="0" applyNumberFormat="1" applyFont="1" applyAlignment="1">
      <alignment wrapText="1"/>
    </xf>
    <xf numFmtId="0" fontId="8" fillId="0" borderId="0" xfId="0" applyFont="1" applyAlignment="1">
      <alignment wrapText="1"/>
    </xf>
    <xf numFmtId="0" fontId="9" fillId="3" borderId="1" xfId="0" applyFont="1" applyFill="1" applyBorder="1" applyAlignment="1">
      <alignment horizontal="center" wrapText="1"/>
    </xf>
    <xf numFmtId="3" fontId="6" fillId="3" borderId="1" xfId="0" applyNumberFormat="1" applyFont="1" applyFill="1" applyBorder="1" applyAlignment="1">
      <alignment horizontal="center" wrapText="1"/>
    </xf>
    <xf numFmtId="3" fontId="6" fillId="0" borderId="1" xfId="0" applyNumberFormat="1" applyFont="1" applyBorder="1" applyAlignment="1">
      <alignment horizontal="center" wrapText="1"/>
    </xf>
    <xf numFmtId="9" fontId="6" fillId="0" borderId="1" xfId="0" applyNumberFormat="1" applyFont="1" applyBorder="1" applyAlignment="1">
      <alignment horizontal="center" wrapText="1"/>
    </xf>
    <xf numFmtId="165" fontId="6" fillId="0" borderId="1" xfId="3" applyNumberFormat="1" applyFont="1" applyBorder="1" applyAlignment="1">
      <alignment horizontal="center" wrapText="1"/>
    </xf>
    <xf numFmtId="3" fontId="6" fillId="0" borderId="1" xfId="0" applyNumberFormat="1" applyFont="1" applyBorder="1" applyAlignment="1">
      <alignment wrapText="1"/>
    </xf>
    <xf numFmtId="165" fontId="6" fillId="0" borderId="0" xfId="0" applyNumberFormat="1" applyFont="1" applyAlignment="1">
      <alignment wrapText="1"/>
    </xf>
    <xf numFmtId="166" fontId="8" fillId="0" borderId="0" xfId="0" applyNumberFormat="1" applyFont="1" applyFill="1" applyAlignment="1">
      <alignment wrapText="1"/>
    </xf>
    <xf numFmtId="0" fontId="8" fillId="0" borderId="0" xfId="0" applyFont="1" applyFill="1" applyAlignment="1">
      <alignment wrapText="1"/>
    </xf>
    <xf numFmtId="0" fontId="6" fillId="0" borderId="0" xfId="0" applyFont="1" applyAlignment="1">
      <alignment wrapText="1"/>
    </xf>
    <xf numFmtId="165" fontId="6" fillId="0" borderId="1" xfId="3" applyNumberFormat="1" applyFont="1" applyFill="1" applyBorder="1" applyAlignment="1">
      <alignment horizontal="center" wrapText="1"/>
    </xf>
    <xf numFmtId="3" fontId="10" fillId="0" borderId="1" xfId="0" applyNumberFormat="1" applyFont="1" applyBorder="1" applyAlignment="1">
      <alignment horizontal="center" wrapText="1"/>
    </xf>
    <xf numFmtId="9" fontId="10" fillId="0" borderId="1" xfId="0" applyNumberFormat="1" applyFont="1" applyBorder="1" applyAlignment="1">
      <alignment horizontal="center" wrapText="1"/>
    </xf>
    <xf numFmtId="165" fontId="10" fillId="0" borderId="1" xfId="3" applyNumberFormat="1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3" fontId="10" fillId="0" borderId="1" xfId="0" applyNumberFormat="1" applyFont="1" applyBorder="1" applyAlignment="1">
      <alignment wrapText="1"/>
    </xf>
    <xf numFmtId="165" fontId="10" fillId="0" borderId="0" xfId="0" applyNumberFormat="1" applyFont="1" applyAlignment="1">
      <alignment wrapText="1"/>
    </xf>
    <xf numFmtId="166" fontId="11" fillId="0" borderId="0" xfId="3" applyNumberFormat="1" applyFont="1" applyAlignment="1">
      <alignment wrapText="1"/>
    </xf>
    <xf numFmtId="166" fontId="11" fillId="0" borderId="0" xfId="0" applyNumberFormat="1" applyFont="1" applyAlignment="1">
      <alignment wrapText="1"/>
    </xf>
    <xf numFmtId="0" fontId="10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3" fontId="6" fillId="0" borderId="0" xfId="0" applyNumberFormat="1" applyFont="1" applyAlignment="1">
      <alignment horizontal="center" wrapText="1"/>
    </xf>
    <xf numFmtId="0" fontId="3" fillId="2" borderId="1" xfId="0" applyFont="1" applyFill="1" applyBorder="1" applyAlignment="1"/>
    <xf numFmtId="3" fontId="3" fillId="2" borderId="1" xfId="0" applyNumberFormat="1" applyFont="1" applyFill="1" applyBorder="1" applyAlignment="1">
      <alignment wrapText="1"/>
    </xf>
    <xf numFmtId="1" fontId="6" fillId="0" borderId="0" xfId="3" applyNumberFormat="1" applyFont="1" applyAlignment="1">
      <alignment horizontal="center" wrapText="1"/>
    </xf>
    <xf numFmtId="3" fontId="6" fillId="4" borderId="0" xfId="0" applyNumberFormat="1" applyFont="1" applyFill="1" applyAlignment="1">
      <alignment horizontal="center" wrapText="1"/>
    </xf>
    <xf numFmtId="3" fontId="6" fillId="0" borderId="0" xfId="0" applyNumberFormat="1" applyFont="1" applyAlignment="1">
      <alignment wrapText="1"/>
    </xf>
    <xf numFmtId="165" fontId="6" fillId="0" borderId="0" xfId="3" applyNumberFormat="1" applyFont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3" fontId="6" fillId="3" borderId="1" xfId="0" applyNumberFormat="1" applyFont="1" applyFill="1" applyBorder="1"/>
    <xf numFmtId="10" fontId="0" fillId="0" borderId="0" xfId="0" applyNumberFormat="1"/>
    <xf numFmtId="3" fontId="7" fillId="2" borderId="1" xfId="0" applyNumberFormat="1" applyFont="1" applyFill="1" applyBorder="1" applyAlignment="1">
      <alignment horizontal="center" wrapText="1"/>
    </xf>
    <xf numFmtId="165" fontId="7" fillId="2" borderId="1" xfId="3" applyNumberFormat="1" applyFont="1" applyFill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3" fontId="8" fillId="0" borderId="1" xfId="0" applyNumberFormat="1" applyFont="1" applyFill="1" applyBorder="1" applyAlignment="1">
      <alignment horizontal="center" wrapText="1"/>
    </xf>
    <xf numFmtId="9" fontId="8" fillId="0" borderId="1" xfId="0" applyNumberFormat="1" applyFont="1" applyBorder="1" applyAlignment="1">
      <alignment horizontal="center" wrapText="1"/>
    </xf>
    <xf numFmtId="3" fontId="8" fillId="0" borderId="1" xfId="0" applyNumberFormat="1" applyFont="1" applyBorder="1" applyAlignment="1">
      <alignment horizontal="center" wrapText="1"/>
    </xf>
    <xf numFmtId="165" fontId="8" fillId="0" borderId="1" xfId="0" applyNumberFormat="1" applyFont="1" applyBorder="1" applyAlignment="1">
      <alignment horizontal="center" wrapText="1"/>
    </xf>
    <xf numFmtId="3" fontId="11" fillId="0" borderId="1" xfId="0" applyNumberFormat="1" applyFont="1" applyBorder="1" applyAlignment="1">
      <alignment horizontal="center" wrapText="1"/>
    </xf>
    <xf numFmtId="9" fontId="11" fillId="0" borderId="1" xfId="0" applyNumberFormat="1" applyFont="1" applyBorder="1" applyAlignment="1">
      <alignment horizontal="center" wrapText="1"/>
    </xf>
    <xf numFmtId="165" fontId="11" fillId="0" borderId="1" xfId="3" applyNumberFormat="1" applyFont="1" applyBorder="1" applyAlignment="1">
      <alignment horizontal="center" wrapText="1"/>
    </xf>
    <xf numFmtId="10" fontId="6" fillId="0" borderId="0" xfId="3" applyNumberFormat="1" applyFont="1" applyAlignment="1">
      <alignment horizontal="center" wrapText="1"/>
    </xf>
    <xf numFmtId="168" fontId="6" fillId="0" borderId="0" xfId="4" applyNumberFormat="1" applyFont="1" applyAlignment="1">
      <alignment horizontal="center" wrapText="1"/>
    </xf>
    <xf numFmtId="165" fontId="6" fillId="0" borderId="0" xfId="3" applyNumberFormat="1" applyFont="1" applyAlignment="1">
      <alignment wrapText="1"/>
    </xf>
    <xf numFmtId="165" fontId="8" fillId="0" borderId="1" xfId="0" applyNumberFormat="1" applyFont="1" applyFill="1" applyBorder="1" applyAlignment="1">
      <alignment horizontal="center" wrapText="1"/>
    </xf>
    <xf numFmtId="164" fontId="6" fillId="0" borderId="0" xfId="4" applyFont="1" applyAlignment="1">
      <alignment horizontal="center" wrapText="1"/>
    </xf>
    <xf numFmtId="9" fontId="8" fillId="0" borderId="1" xfId="0" applyNumberFormat="1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0" borderId="0" xfId="0" applyNumberFormat="1" applyFont="1" applyAlignment="1">
      <alignment horizontal="center" wrapText="1"/>
    </xf>
    <xf numFmtId="165" fontId="8" fillId="0" borderId="0" xfId="3" applyNumberFormat="1" applyFont="1" applyAlignment="1">
      <alignment horizontal="center" wrapText="1"/>
    </xf>
    <xf numFmtId="165" fontId="8" fillId="0" borderId="1" xfId="3" applyNumberFormat="1" applyFont="1" applyBorder="1" applyAlignment="1">
      <alignment horizontal="center" wrapText="1"/>
    </xf>
    <xf numFmtId="165" fontId="8" fillId="0" borderId="0" xfId="0" applyNumberFormat="1" applyFont="1" applyAlignment="1">
      <alignment wrapText="1"/>
    </xf>
    <xf numFmtId="165" fontId="11" fillId="0" borderId="0" xfId="0" applyNumberFormat="1" applyFont="1" applyAlignment="1">
      <alignment wrapText="1"/>
    </xf>
    <xf numFmtId="0" fontId="11" fillId="0" borderId="0" xfId="0" applyFont="1" applyAlignment="1">
      <alignment wrapText="1"/>
    </xf>
    <xf numFmtId="0" fontId="8" fillId="0" borderId="1" xfId="0" applyFont="1" applyFill="1" applyBorder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166" fontId="8" fillId="0" borderId="0" xfId="0" applyNumberFormat="1" applyFont="1" applyAlignment="1">
      <alignment vertical="center" wrapText="1"/>
    </xf>
    <xf numFmtId="0" fontId="8" fillId="0" borderId="0" xfId="0" applyFont="1" applyAlignment="1">
      <alignment vertical="center" wrapText="1"/>
    </xf>
    <xf numFmtId="3" fontId="8" fillId="0" borderId="1" xfId="0" applyNumberFormat="1" applyFont="1" applyBorder="1" applyAlignment="1">
      <alignment horizontal="center" vertical="center" wrapText="1"/>
    </xf>
    <xf numFmtId="9" fontId="8" fillId="0" borderId="1" xfId="0" applyNumberFormat="1" applyFont="1" applyBorder="1" applyAlignment="1">
      <alignment horizontal="center" vertical="center" wrapText="1"/>
    </xf>
    <xf numFmtId="165" fontId="8" fillId="0" borderId="1" xfId="3" applyNumberFormat="1" applyFont="1" applyBorder="1" applyAlignment="1">
      <alignment horizontal="center" vertical="center" wrapText="1"/>
    </xf>
    <xf numFmtId="3" fontId="8" fillId="0" borderId="1" xfId="0" applyNumberFormat="1" applyFont="1" applyBorder="1" applyAlignment="1">
      <alignment vertical="center" wrapText="1"/>
    </xf>
    <xf numFmtId="165" fontId="8" fillId="0" borderId="0" xfId="0" applyNumberFormat="1" applyFont="1" applyAlignment="1">
      <alignment vertical="center" wrapText="1"/>
    </xf>
    <xf numFmtId="166" fontId="8" fillId="0" borderId="0" xfId="0" applyNumberFormat="1" applyFont="1" applyFill="1" applyAlignment="1">
      <alignment vertical="center" wrapText="1"/>
    </xf>
    <xf numFmtId="0" fontId="8" fillId="0" borderId="0" xfId="0" applyFont="1" applyFill="1" applyAlignment="1">
      <alignment vertical="center" wrapText="1"/>
    </xf>
    <xf numFmtId="165" fontId="8" fillId="0" borderId="1" xfId="3" applyNumberFormat="1" applyFont="1" applyFill="1" applyBorder="1" applyAlignment="1">
      <alignment horizontal="center" vertical="center" wrapText="1"/>
    </xf>
    <xf numFmtId="3" fontId="11" fillId="0" borderId="1" xfId="0" applyNumberFormat="1" applyFont="1" applyBorder="1" applyAlignment="1">
      <alignment horizontal="center" vertical="center" wrapText="1"/>
    </xf>
    <xf numFmtId="9" fontId="11" fillId="0" borderId="1" xfId="0" applyNumberFormat="1" applyFont="1" applyBorder="1" applyAlignment="1">
      <alignment horizontal="center" vertical="center" wrapText="1"/>
    </xf>
    <xf numFmtId="165" fontId="11" fillId="0" borderId="1" xfId="3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3" fontId="11" fillId="0" borderId="1" xfId="0" applyNumberFormat="1" applyFont="1" applyBorder="1" applyAlignment="1">
      <alignment vertical="center" wrapText="1"/>
    </xf>
    <xf numFmtId="165" fontId="11" fillId="0" borderId="0" xfId="0" applyNumberFormat="1" applyFont="1" applyAlignment="1">
      <alignment vertical="center" wrapText="1"/>
    </xf>
    <xf numFmtId="166" fontId="11" fillId="0" borderId="0" xfId="3" applyNumberFormat="1" applyFont="1" applyAlignment="1">
      <alignment vertical="center" wrapText="1"/>
    </xf>
    <xf numFmtId="166" fontId="11" fillId="0" borderId="0" xfId="0" applyNumberFormat="1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3" fontId="8" fillId="0" borderId="0" xfId="0" applyNumberFormat="1" applyFont="1" applyAlignment="1">
      <alignment horizontal="center" vertical="center" wrapText="1"/>
    </xf>
    <xf numFmtId="165" fontId="8" fillId="0" borderId="0" xfId="3" applyNumberFormat="1" applyFont="1" applyAlignment="1">
      <alignment horizontal="center" vertical="center" wrapText="1"/>
    </xf>
    <xf numFmtId="3" fontId="8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horizontal="center" wrapText="1"/>
    </xf>
    <xf numFmtId="3" fontId="3" fillId="2" borderId="1" xfId="0" applyNumberFormat="1" applyFont="1" applyFill="1" applyBorder="1" applyAlignment="1">
      <alignment horizontal="center" wrapText="1"/>
    </xf>
    <xf numFmtId="165" fontId="7" fillId="2" borderId="1" xfId="3" applyNumberFormat="1" applyFont="1" applyFill="1" applyBorder="1" applyAlignment="1">
      <alignment horizontal="center" wrapText="1"/>
    </xf>
    <xf numFmtId="3" fontId="7" fillId="2" borderId="1" xfId="0" applyNumberFormat="1" applyFont="1" applyFill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165" fontId="10" fillId="0" borderId="3" xfId="0" applyNumberFormat="1" applyFont="1" applyBorder="1" applyAlignment="1">
      <alignment horizontal="center" wrapText="1"/>
    </xf>
    <xf numFmtId="167" fontId="10" fillId="0" borderId="3" xfId="4" applyNumberFormat="1" applyFont="1" applyBorder="1" applyAlignment="1">
      <alignment horizontal="center" wrapText="1"/>
    </xf>
    <xf numFmtId="0" fontId="7" fillId="2" borderId="1" xfId="0" applyFont="1" applyFill="1" applyBorder="1" applyAlignment="1">
      <alignment horizontal="center" wrapText="1"/>
    </xf>
    <xf numFmtId="165" fontId="4" fillId="2" borderId="1" xfId="3" applyNumberFormat="1" applyFont="1" applyFill="1" applyBorder="1" applyAlignment="1">
      <alignment horizontal="center" wrapText="1"/>
    </xf>
    <xf numFmtId="165" fontId="5" fillId="2" borderId="1" xfId="3" applyNumberFormat="1" applyFont="1" applyFill="1" applyBorder="1" applyAlignment="1">
      <alignment horizontal="center" wrapText="1"/>
    </xf>
    <xf numFmtId="165" fontId="3" fillId="2" borderId="1" xfId="3" applyNumberFormat="1" applyFont="1" applyFill="1" applyBorder="1" applyAlignment="1">
      <alignment horizontal="center" wrapText="1"/>
    </xf>
    <xf numFmtId="0" fontId="11" fillId="0" borderId="1" xfId="0" applyFont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3" fontId="8" fillId="5" borderId="1" xfId="0" applyNumberFormat="1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3" fontId="15" fillId="6" borderId="4" xfId="0" applyNumberFormat="1" applyFont="1" applyFill="1" applyBorder="1" applyAlignment="1">
      <alignment horizontal="center" vertical="center" wrapText="1"/>
    </xf>
    <xf numFmtId="0" fontId="15" fillId="6" borderId="2" xfId="0" applyFont="1" applyFill="1" applyBorder="1" applyAlignment="1">
      <alignment horizontal="center" vertical="center" wrapText="1"/>
    </xf>
    <xf numFmtId="3" fontId="15" fillId="6" borderId="4" xfId="0" applyNumberFormat="1" applyFont="1" applyFill="1" applyBorder="1" applyAlignment="1">
      <alignment horizontal="center" vertical="center" wrapText="1"/>
    </xf>
    <xf numFmtId="3" fontId="15" fillId="6" borderId="5" xfId="0" applyNumberFormat="1" applyFont="1" applyFill="1" applyBorder="1" applyAlignment="1">
      <alignment horizontal="center" vertical="center" wrapText="1"/>
    </xf>
    <xf numFmtId="3" fontId="15" fillId="6" borderId="6" xfId="0" applyNumberFormat="1" applyFont="1" applyFill="1" applyBorder="1" applyAlignment="1">
      <alignment horizontal="center" vertical="center" wrapText="1"/>
    </xf>
    <xf numFmtId="165" fontId="1" fillId="6" borderId="1" xfId="3" applyNumberFormat="1" applyFont="1" applyFill="1" applyBorder="1" applyAlignment="1">
      <alignment horizontal="center" vertical="center" wrapText="1"/>
    </xf>
    <xf numFmtId="3" fontId="15" fillId="6" borderId="1" xfId="0" applyNumberFormat="1" applyFont="1" applyFill="1" applyBorder="1" applyAlignment="1">
      <alignment horizontal="center" vertical="center" wrapText="1"/>
    </xf>
    <xf numFmtId="165" fontId="15" fillId="6" borderId="1" xfId="3" applyNumberFormat="1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3" fontId="15" fillId="6" borderId="1" xfId="0" applyNumberFormat="1" applyFont="1" applyFill="1" applyBorder="1" applyAlignment="1">
      <alignment horizontal="center" vertical="center" wrapText="1"/>
    </xf>
    <xf numFmtId="165" fontId="1" fillId="6" borderId="1" xfId="3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165" fontId="15" fillId="6" borderId="1" xfId="3" applyNumberFormat="1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3" fontId="16" fillId="6" borderId="1" xfId="0" applyNumberFormat="1" applyFont="1" applyFill="1" applyBorder="1" applyAlignment="1">
      <alignment horizontal="center" vertical="center" wrapText="1"/>
    </xf>
    <xf numFmtId="165" fontId="16" fillId="6" borderId="1" xfId="3" applyNumberFormat="1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3" fontId="16" fillId="6" borderId="1" xfId="0" applyNumberFormat="1" applyFont="1" applyFill="1" applyBorder="1" applyAlignment="1">
      <alignment horizontal="center" vertical="center" wrapText="1"/>
    </xf>
    <xf numFmtId="165" fontId="16" fillId="6" borderId="1" xfId="3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169" fontId="11" fillId="0" borderId="0" xfId="0" applyNumberFormat="1" applyFont="1" applyBorder="1" applyAlignment="1">
      <alignment horizontal="center" vertical="center" wrapText="1"/>
    </xf>
    <xf numFmtId="169" fontId="11" fillId="0" borderId="0" xfId="4" applyNumberFormat="1" applyFont="1" applyBorder="1" applyAlignment="1">
      <alignment horizontal="center" vertical="center" wrapText="1"/>
    </xf>
    <xf numFmtId="167" fontId="11" fillId="0" borderId="0" xfId="4" applyNumberFormat="1" applyFont="1" applyBorder="1" applyAlignment="1">
      <alignment vertical="center" wrapText="1"/>
    </xf>
  </cellXfs>
  <cellStyles count="5">
    <cellStyle name="Millares" xfId="4" builtinId="3"/>
    <cellStyle name="Normal" xfId="0" builtinId="0"/>
    <cellStyle name="Normal 2" xfId="1"/>
    <cellStyle name="Percent 2" xfId="2"/>
    <cellStyle name="Porcentaje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9"/>
  <sheetViews>
    <sheetView workbookViewId="0">
      <selection activeCell="F25" sqref="F25"/>
    </sheetView>
  </sheetViews>
  <sheetFormatPr baseColWidth="10" defaultColWidth="9.1640625" defaultRowHeight="13" x14ac:dyDescent="0.15"/>
  <cols>
    <col min="1" max="2" width="9.1640625" style="30"/>
    <col min="3" max="5" width="9.1640625" style="31"/>
    <col min="6" max="8" width="9.1640625" style="1"/>
    <col min="9" max="11" width="9.1640625" style="31"/>
    <col min="12" max="13" width="9.1640625" style="1"/>
    <col min="14" max="14" width="11.5" style="1" bestFit="1" customWidth="1"/>
    <col min="15" max="15" width="9.5" style="37" bestFit="1" customWidth="1"/>
    <col min="16" max="17" width="9.1640625" style="1"/>
    <col min="18" max="20" width="9.1640625" style="31"/>
    <col min="21" max="23" width="9.1640625" style="1"/>
    <col min="24" max="24" width="12.5" style="37" customWidth="1"/>
    <col min="25" max="26" width="9.1640625" style="1"/>
    <col min="27" max="29" width="9.1640625" style="31"/>
    <col min="30" max="32" width="9.1640625" style="1"/>
    <col min="33" max="34" width="9.1640625" style="31"/>
    <col min="35" max="35" width="11.5" style="31" bestFit="1" customWidth="1"/>
    <col min="36" max="36" width="9.1640625" style="19"/>
    <col min="37" max="39" width="9.1640625" style="36"/>
    <col min="40" max="42" width="9.1640625" style="1"/>
    <col min="43" max="45" width="9.1640625" style="36"/>
    <col min="46" max="48" width="9.1640625" style="1"/>
    <col min="49" max="51" width="9.1640625" style="37"/>
    <col min="52" max="16384" width="9.1640625" style="19"/>
  </cols>
  <sheetData>
    <row r="1" spans="1:54" s="1" customFormat="1" x14ac:dyDescent="0.15">
      <c r="A1" s="92" t="s">
        <v>4</v>
      </c>
      <c r="B1" s="92"/>
      <c r="C1" s="93" t="s">
        <v>5</v>
      </c>
      <c r="D1" s="93"/>
      <c r="E1" s="93"/>
      <c r="F1" s="93"/>
      <c r="G1" s="93"/>
      <c r="H1" s="93"/>
      <c r="I1" s="93" t="s">
        <v>1</v>
      </c>
      <c r="J1" s="93"/>
      <c r="K1" s="93"/>
      <c r="L1" s="93"/>
      <c r="M1" s="93"/>
      <c r="N1" s="93"/>
      <c r="O1" s="103" t="s">
        <v>6</v>
      </c>
      <c r="P1" s="103"/>
      <c r="Q1" s="103"/>
      <c r="R1" s="93" t="s">
        <v>0</v>
      </c>
      <c r="S1" s="93"/>
      <c r="T1" s="93"/>
      <c r="U1" s="93"/>
      <c r="V1" s="93"/>
      <c r="W1" s="93"/>
      <c r="X1" s="104" t="s">
        <v>3</v>
      </c>
      <c r="Y1" s="104"/>
      <c r="Z1" s="104"/>
      <c r="AA1" s="93" t="s">
        <v>7</v>
      </c>
      <c r="AB1" s="93"/>
      <c r="AC1" s="93"/>
      <c r="AD1" s="93"/>
      <c r="AE1" s="93"/>
      <c r="AF1" s="93"/>
      <c r="AG1" s="93" t="s">
        <v>8</v>
      </c>
      <c r="AH1" s="93" t="s">
        <v>9</v>
      </c>
      <c r="AI1" s="93" t="s">
        <v>2</v>
      </c>
      <c r="AJ1" s="92" t="s">
        <v>10</v>
      </c>
      <c r="AK1" s="93" t="s">
        <v>1</v>
      </c>
      <c r="AL1" s="93"/>
      <c r="AM1" s="93"/>
      <c r="AN1" s="93"/>
      <c r="AO1" s="93"/>
      <c r="AP1" s="93"/>
      <c r="AQ1" s="93" t="s">
        <v>0</v>
      </c>
      <c r="AR1" s="93"/>
      <c r="AS1" s="93"/>
      <c r="AT1" s="93"/>
      <c r="AU1" s="93"/>
      <c r="AV1" s="93"/>
      <c r="AW1" s="105" t="s">
        <v>3</v>
      </c>
      <c r="AX1" s="105"/>
      <c r="AY1" s="105"/>
    </row>
    <row r="2" spans="1:54" s="1" customFormat="1" ht="15" customHeight="1" x14ac:dyDescent="0.15">
      <c r="A2" s="2" t="s">
        <v>11</v>
      </c>
      <c r="B2" s="2" t="s">
        <v>12</v>
      </c>
      <c r="C2" s="3" t="s">
        <v>13</v>
      </c>
      <c r="D2" s="3" t="s">
        <v>14</v>
      </c>
      <c r="E2" s="3" t="s">
        <v>15</v>
      </c>
      <c r="F2" s="2" t="s">
        <v>16</v>
      </c>
      <c r="G2" s="4" t="s">
        <v>17</v>
      </c>
      <c r="H2" s="4" t="s">
        <v>18</v>
      </c>
      <c r="I2" s="3" t="s">
        <v>13</v>
      </c>
      <c r="J2" s="3" t="s">
        <v>14</v>
      </c>
      <c r="K2" s="3" t="s">
        <v>15</v>
      </c>
      <c r="L2" s="2" t="s">
        <v>16</v>
      </c>
      <c r="M2" s="4" t="s">
        <v>17</v>
      </c>
      <c r="N2" s="4" t="s">
        <v>18</v>
      </c>
      <c r="O2" s="5"/>
      <c r="P2" s="6"/>
      <c r="Q2" s="6"/>
      <c r="R2" s="3" t="s">
        <v>13</v>
      </c>
      <c r="S2" s="3" t="s">
        <v>14</v>
      </c>
      <c r="T2" s="3" t="s">
        <v>15</v>
      </c>
      <c r="U2" s="2" t="s">
        <v>16</v>
      </c>
      <c r="V2" s="4" t="s">
        <v>17</v>
      </c>
      <c r="W2" s="4" t="s">
        <v>18</v>
      </c>
      <c r="X2" s="5"/>
      <c r="Y2" s="6"/>
      <c r="Z2" s="6"/>
      <c r="AA2" s="3" t="s">
        <v>13</v>
      </c>
      <c r="AB2" s="3" t="s">
        <v>14</v>
      </c>
      <c r="AC2" s="3" t="s">
        <v>15</v>
      </c>
      <c r="AD2" s="2" t="s">
        <v>16</v>
      </c>
      <c r="AE2" s="4" t="s">
        <v>17</v>
      </c>
      <c r="AF2" s="4" t="s">
        <v>18</v>
      </c>
      <c r="AG2" s="93"/>
      <c r="AH2" s="93"/>
      <c r="AI2" s="93"/>
      <c r="AJ2" s="92"/>
      <c r="AK2" s="3" t="s">
        <v>13</v>
      </c>
      <c r="AL2" s="3" t="s">
        <v>14</v>
      </c>
      <c r="AM2" s="3" t="s">
        <v>15</v>
      </c>
      <c r="AN2" s="2" t="s">
        <v>16</v>
      </c>
      <c r="AO2" s="4" t="s">
        <v>17</v>
      </c>
      <c r="AP2" s="4" t="s">
        <v>18</v>
      </c>
      <c r="AQ2" s="3" t="s">
        <v>13</v>
      </c>
      <c r="AR2" s="3" t="s">
        <v>14</v>
      </c>
      <c r="AS2" s="3" t="s">
        <v>15</v>
      </c>
      <c r="AT2" s="2" t="s">
        <v>16</v>
      </c>
      <c r="AU2" s="4" t="s">
        <v>17</v>
      </c>
      <c r="AV2" s="4" t="s">
        <v>18</v>
      </c>
      <c r="AW2" s="7" t="s">
        <v>13</v>
      </c>
      <c r="AX2" s="4" t="s">
        <v>17</v>
      </c>
      <c r="AY2" s="4" t="s">
        <v>18</v>
      </c>
      <c r="AZ2" s="1" t="s">
        <v>19</v>
      </c>
      <c r="BA2" s="8" t="s">
        <v>20</v>
      </c>
      <c r="BB2" s="9" t="s">
        <v>21</v>
      </c>
    </row>
    <row r="3" spans="1:54" x14ac:dyDescent="0.15">
      <c r="A3" s="10">
        <f t="shared" ref="A3:A12" si="0">J22</f>
        <v>991</v>
      </c>
      <c r="B3" s="10">
        <f t="shared" ref="B3:B12" si="1">K22</f>
        <v>992</v>
      </c>
      <c r="C3" s="11">
        <f t="shared" ref="C3:C12" si="2">L22</f>
        <v>1906</v>
      </c>
      <c r="D3" s="12">
        <f>C3</f>
        <v>1906</v>
      </c>
      <c r="E3" s="12">
        <f t="shared" ref="E3:E11" si="3">C3+E4</f>
        <v>19051</v>
      </c>
      <c r="F3" s="13">
        <f t="shared" ref="F3:F12" si="4">C3/C$13</f>
        <v>0.10004724161461341</v>
      </c>
      <c r="G3" s="13">
        <f t="shared" ref="G3:G12" si="5">D3/C$13</f>
        <v>0.10004724161461341</v>
      </c>
      <c r="H3" s="13">
        <f t="shared" ref="H3:H12" si="6">E3/C$13</f>
        <v>1</v>
      </c>
      <c r="I3" s="11">
        <f t="shared" ref="I3:I12" si="7">N22</f>
        <v>1821</v>
      </c>
      <c r="J3" s="12">
        <f>I3</f>
        <v>1821</v>
      </c>
      <c r="K3" s="12">
        <f t="shared" ref="K3:K11" si="8">I3+K4</f>
        <v>17617</v>
      </c>
      <c r="L3" s="13">
        <f t="shared" ref="L3:L12" si="9">I3/I$13</f>
        <v>0.10336606686723052</v>
      </c>
      <c r="M3" s="13">
        <f t="shared" ref="M3:M12" si="10">J3/I$13</f>
        <v>0.10336606686723052</v>
      </c>
      <c r="N3" s="13">
        <f t="shared" ref="N3:N12" si="11">K3/I$13</f>
        <v>1</v>
      </c>
      <c r="O3" s="14">
        <f t="shared" ref="O3:O12" si="12">I3/(I3+R3+AA3)</f>
        <v>0.95540398740818466</v>
      </c>
      <c r="P3" s="14">
        <f t="shared" ref="P3:P12" si="13">J3/(J3+S3+AB3)</f>
        <v>0.95540398740818466</v>
      </c>
      <c r="Q3" s="14">
        <f t="shared" ref="Q3:Q12" si="14">K3/(K3+T3+AC3)</f>
        <v>0.92472836071597286</v>
      </c>
      <c r="R3" s="11">
        <f t="shared" ref="R3:R12" si="15">M22</f>
        <v>19</v>
      </c>
      <c r="S3" s="12">
        <f>R3</f>
        <v>19</v>
      </c>
      <c r="T3" s="12">
        <f t="shared" ref="T3:T11" si="16">R3+T4</f>
        <v>421</v>
      </c>
      <c r="U3" s="13">
        <f t="shared" ref="U3:U12" si="17">R3/R$13</f>
        <v>4.5130641330166268E-2</v>
      </c>
      <c r="V3" s="13">
        <f t="shared" ref="V3:V12" si="18">S3/R$13</f>
        <v>4.5130641330166268E-2</v>
      </c>
      <c r="W3" s="13">
        <f t="shared" ref="W3:W12" si="19">T3/R$13</f>
        <v>1</v>
      </c>
      <c r="X3" s="14">
        <f t="shared" ref="X3:X12" si="20">R3/(I3+R3+AA3)</f>
        <v>9.9685204616998951E-3</v>
      </c>
      <c r="Y3" s="14">
        <f t="shared" ref="Y3:Y12" si="21">S3/(J3+S3+AB3)</f>
        <v>9.9685204616998951E-3</v>
      </c>
      <c r="Z3" s="14">
        <f t="shared" ref="Z3:Z12" si="22">T3/(K3+T3+AC3)</f>
        <v>2.2098577502493309E-2</v>
      </c>
      <c r="AA3" s="11">
        <f t="shared" ref="AA3:AA12" si="23">O22</f>
        <v>66</v>
      </c>
      <c r="AB3" s="12">
        <f>AA3</f>
        <v>66</v>
      </c>
      <c r="AC3" s="12">
        <f t="shared" ref="AC3:AC11" si="24">AA3+AC4</f>
        <v>1013</v>
      </c>
      <c r="AD3" s="13">
        <f t="shared" ref="AD3:AD12" si="25">AA3/AA$13</f>
        <v>6.5153010858835139E-2</v>
      </c>
      <c r="AE3" s="13">
        <f t="shared" ref="AE3:AE12" si="26">AB3/AA$13</f>
        <v>6.5153010858835139E-2</v>
      </c>
      <c r="AF3" s="13">
        <f t="shared" ref="AF3:AF12" si="27">AC3/AA$13</f>
        <v>1</v>
      </c>
      <c r="AG3" s="11">
        <f t="shared" ref="AG3:AG12" si="28">R22</f>
        <v>0</v>
      </c>
      <c r="AH3" s="11">
        <f t="shared" ref="AH3:AH12" si="29">P22</f>
        <v>0</v>
      </c>
      <c r="AI3" s="11">
        <f t="shared" ref="AI3:AI12" si="30">Q22</f>
        <v>0</v>
      </c>
      <c r="AJ3" s="15">
        <f t="shared" ref="AJ3:AJ12" si="31">SUM(AG3:AI3)</f>
        <v>0</v>
      </c>
      <c r="AK3" s="15">
        <f t="shared" ref="AK3:AK12" si="32">ROUND($AJ3*O3+I3,0)</f>
        <v>1821</v>
      </c>
      <c r="AL3" s="12">
        <f>AK3</f>
        <v>1821</v>
      </c>
      <c r="AM3" s="12">
        <f t="shared" ref="AM3:AM11" si="33">AK3+AM4</f>
        <v>17617</v>
      </c>
      <c r="AN3" s="13">
        <f t="shared" ref="AN3:AN12" si="34">AK3/AK$13</f>
        <v>0.10336606686723052</v>
      </c>
      <c r="AO3" s="13">
        <f t="shared" ref="AO3:AO12" si="35">AL3/AK$13</f>
        <v>0.10336606686723052</v>
      </c>
      <c r="AP3" s="13">
        <f t="shared" ref="AP3:AP12" si="36">AM3/AK$13</f>
        <v>1</v>
      </c>
      <c r="AQ3" s="15">
        <f t="shared" ref="AQ3:AQ12" si="37">ROUND($AJ3*X3+R3,0)</f>
        <v>19</v>
      </c>
      <c r="AR3" s="12">
        <f>AQ3</f>
        <v>19</v>
      </c>
      <c r="AS3" s="12">
        <f t="shared" ref="AS3:AS11" si="38">AQ3+AS4</f>
        <v>421</v>
      </c>
      <c r="AT3" s="13">
        <f t="shared" ref="AT3:AT12" si="39">AQ3/AQ$13</f>
        <v>4.5130641330166268E-2</v>
      </c>
      <c r="AU3" s="13">
        <f t="shared" ref="AU3:AU12" si="40">AR3/AQ$13</f>
        <v>4.5130641330166268E-2</v>
      </c>
      <c r="AV3" s="13">
        <f t="shared" ref="AV3:AV12" si="41">AS3/AQ$13</f>
        <v>1</v>
      </c>
      <c r="AW3" s="14">
        <f t="shared" ref="AW3:AW12" si="42">AQ3/C3</f>
        <v>9.9685204616998951E-3</v>
      </c>
      <c r="AX3" s="14">
        <f t="shared" ref="AX3:AX12" si="43">AR3/D3</f>
        <v>9.9685204616998951E-3</v>
      </c>
      <c r="AY3" s="14">
        <f t="shared" ref="AY3:AY12" si="44">AS3/E3</f>
        <v>2.2098577502493309E-2</v>
      </c>
      <c r="AZ3" s="16">
        <f t="shared" ref="AZ3:AZ12" si="45">AV3-AP3</f>
        <v>0</v>
      </c>
      <c r="BA3" s="17">
        <f t="shared" ref="BA3:BA12" si="46">AN3*((AV3+AV4)/2)</f>
        <v>0.10103357842248303</v>
      </c>
      <c r="BB3" s="18"/>
    </row>
    <row r="4" spans="1:54" x14ac:dyDescent="0.15">
      <c r="A4" s="10">
        <f t="shared" si="0"/>
        <v>948</v>
      </c>
      <c r="B4" s="10">
        <f t="shared" si="1"/>
        <v>991</v>
      </c>
      <c r="C4" s="11">
        <f t="shared" si="2"/>
        <v>1905</v>
      </c>
      <c r="D4" s="12">
        <f t="shared" ref="D4:D12" si="47">C4+D3</f>
        <v>3811</v>
      </c>
      <c r="E4" s="12">
        <f t="shared" si="3"/>
        <v>17145</v>
      </c>
      <c r="F4" s="13">
        <f t="shared" si="4"/>
        <v>9.9994750931709619E-2</v>
      </c>
      <c r="G4" s="13">
        <f t="shared" si="5"/>
        <v>0.20004199254632302</v>
      </c>
      <c r="H4" s="13">
        <f t="shared" si="6"/>
        <v>0.89995275838538658</v>
      </c>
      <c r="I4" s="11">
        <f t="shared" si="7"/>
        <v>1796</v>
      </c>
      <c r="J4" s="12">
        <f t="shared" ref="J4:J12" si="48">I4+J3</f>
        <v>3617</v>
      </c>
      <c r="K4" s="12">
        <f t="shared" si="8"/>
        <v>15796</v>
      </c>
      <c r="L4" s="13">
        <f t="shared" si="9"/>
        <v>0.10194698302775727</v>
      </c>
      <c r="M4" s="13">
        <f t="shared" si="10"/>
        <v>0.2053130498949878</v>
      </c>
      <c r="N4" s="13">
        <f t="shared" si="11"/>
        <v>0.89663393313276951</v>
      </c>
      <c r="O4" s="14">
        <f t="shared" si="12"/>
        <v>0.94278215223097117</v>
      </c>
      <c r="P4" s="14">
        <f t="shared" si="13"/>
        <v>0.94909472579375487</v>
      </c>
      <c r="Q4" s="14">
        <f t="shared" si="14"/>
        <v>0.92131816856226301</v>
      </c>
      <c r="R4" s="11">
        <f t="shared" si="15"/>
        <v>24</v>
      </c>
      <c r="S4" s="12">
        <f t="shared" ref="S4:S12" si="49">R4+S3</f>
        <v>43</v>
      </c>
      <c r="T4" s="12">
        <f t="shared" si="16"/>
        <v>402</v>
      </c>
      <c r="U4" s="13">
        <f t="shared" si="17"/>
        <v>5.7007125890736345E-2</v>
      </c>
      <c r="V4" s="13">
        <f t="shared" si="18"/>
        <v>0.10213776722090261</v>
      </c>
      <c r="W4" s="13">
        <f t="shared" si="19"/>
        <v>0.95486935866983369</v>
      </c>
      <c r="X4" s="14">
        <f t="shared" si="20"/>
        <v>1.2598425196850394E-2</v>
      </c>
      <c r="Y4" s="14">
        <f t="shared" si="21"/>
        <v>1.1283127787982157E-2</v>
      </c>
      <c r="Z4" s="14">
        <f t="shared" si="22"/>
        <v>2.3447069116360453E-2</v>
      </c>
      <c r="AA4" s="11">
        <f t="shared" si="23"/>
        <v>85</v>
      </c>
      <c r="AB4" s="12">
        <f t="shared" ref="AB4:AB12" si="50">AA4+AB3</f>
        <v>151</v>
      </c>
      <c r="AC4" s="12">
        <f t="shared" si="24"/>
        <v>947</v>
      </c>
      <c r="AD4" s="13">
        <f t="shared" si="25"/>
        <v>8.3909180651530108E-2</v>
      </c>
      <c r="AE4" s="13">
        <f t="shared" si="26"/>
        <v>0.14906219151036526</v>
      </c>
      <c r="AF4" s="13">
        <f t="shared" si="27"/>
        <v>0.93484698914116482</v>
      </c>
      <c r="AG4" s="11">
        <f t="shared" si="28"/>
        <v>0</v>
      </c>
      <c r="AH4" s="11">
        <f t="shared" si="29"/>
        <v>0</v>
      </c>
      <c r="AI4" s="11">
        <f t="shared" si="30"/>
        <v>0</v>
      </c>
      <c r="AJ4" s="15">
        <f t="shared" si="31"/>
        <v>0</v>
      </c>
      <c r="AK4" s="15">
        <f t="shared" si="32"/>
        <v>1796</v>
      </c>
      <c r="AL4" s="12">
        <f t="shared" ref="AL4:AL12" si="51">AK4+AL3</f>
        <v>3617</v>
      </c>
      <c r="AM4" s="12">
        <f t="shared" si="33"/>
        <v>15796</v>
      </c>
      <c r="AN4" s="13">
        <f t="shared" si="34"/>
        <v>0.10194698302775727</v>
      </c>
      <c r="AO4" s="13">
        <f t="shared" si="35"/>
        <v>0.2053130498949878</v>
      </c>
      <c r="AP4" s="13">
        <f t="shared" si="36"/>
        <v>0.89663393313276951</v>
      </c>
      <c r="AQ4" s="15">
        <f t="shared" si="37"/>
        <v>24</v>
      </c>
      <c r="AR4" s="12">
        <f t="shared" ref="AR4:AR12" si="52">AQ4+AR3</f>
        <v>43</v>
      </c>
      <c r="AS4" s="12">
        <f t="shared" si="38"/>
        <v>402</v>
      </c>
      <c r="AT4" s="13">
        <f t="shared" si="39"/>
        <v>5.7007125890736345E-2</v>
      </c>
      <c r="AU4" s="13">
        <f t="shared" si="40"/>
        <v>0.10213776722090261</v>
      </c>
      <c r="AV4" s="13">
        <f t="shared" si="41"/>
        <v>0.95486935866983369</v>
      </c>
      <c r="AW4" s="14">
        <f t="shared" si="42"/>
        <v>1.2598425196850394E-2</v>
      </c>
      <c r="AX4" s="14">
        <f t="shared" si="43"/>
        <v>1.1283127787982157E-2</v>
      </c>
      <c r="AY4" s="14">
        <f t="shared" si="44"/>
        <v>2.3447069116360453E-2</v>
      </c>
      <c r="AZ4" s="16">
        <f t="shared" si="45"/>
        <v>5.8235425537064178E-2</v>
      </c>
      <c r="BA4" s="17">
        <f t="shared" si="46"/>
        <v>9.4440198054216953E-2</v>
      </c>
      <c r="BB4" s="18"/>
    </row>
    <row r="5" spans="1:54" x14ac:dyDescent="0.15">
      <c r="A5" s="10">
        <f t="shared" si="0"/>
        <v>928</v>
      </c>
      <c r="B5" s="10">
        <f t="shared" si="1"/>
        <v>948</v>
      </c>
      <c r="C5" s="11">
        <f t="shared" si="2"/>
        <v>1905</v>
      </c>
      <c r="D5" s="12">
        <f t="shared" si="47"/>
        <v>5716</v>
      </c>
      <c r="E5" s="12">
        <f t="shared" si="3"/>
        <v>15240</v>
      </c>
      <c r="F5" s="13">
        <f t="shared" si="4"/>
        <v>9.9994750931709619E-2</v>
      </c>
      <c r="G5" s="13">
        <f t="shared" si="5"/>
        <v>0.30003674347803266</v>
      </c>
      <c r="H5" s="13">
        <f t="shared" si="6"/>
        <v>0.79995800745367696</v>
      </c>
      <c r="I5" s="11">
        <f t="shared" si="7"/>
        <v>1784</v>
      </c>
      <c r="J5" s="12">
        <f t="shared" si="48"/>
        <v>5401</v>
      </c>
      <c r="K5" s="12">
        <f t="shared" si="8"/>
        <v>14000</v>
      </c>
      <c r="L5" s="13">
        <f t="shared" si="9"/>
        <v>0.10126582278481013</v>
      </c>
      <c r="M5" s="13">
        <f t="shared" si="10"/>
        <v>0.30657887267979794</v>
      </c>
      <c r="N5" s="13">
        <f t="shared" si="11"/>
        <v>0.79468695010501222</v>
      </c>
      <c r="O5" s="14">
        <f t="shared" si="12"/>
        <v>0.93648293963254592</v>
      </c>
      <c r="P5" s="14">
        <f t="shared" si="13"/>
        <v>0.94489153254023794</v>
      </c>
      <c r="Q5" s="14">
        <f t="shared" si="14"/>
        <v>0.9186351706036745</v>
      </c>
      <c r="R5" s="11">
        <f t="shared" si="15"/>
        <v>38</v>
      </c>
      <c r="S5" s="12">
        <f t="shared" si="49"/>
        <v>81</v>
      </c>
      <c r="T5" s="12">
        <f t="shared" si="16"/>
        <v>378</v>
      </c>
      <c r="U5" s="13">
        <f t="shared" si="17"/>
        <v>9.0261282660332537E-2</v>
      </c>
      <c r="V5" s="13">
        <f t="shared" si="18"/>
        <v>0.19239904988123516</v>
      </c>
      <c r="W5" s="13">
        <f t="shared" si="19"/>
        <v>0.89786223277909738</v>
      </c>
      <c r="X5" s="14">
        <f t="shared" si="20"/>
        <v>1.994750656167979E-2</v>
      </c>
      <c r="Y5" s="14">
        <f t="shared" si="21"/>
        <v>1.417074877536739E-2</v>
      </c>
      <c r="Z5" s="14">
        <f t="shared" si="22"/>
        <v>2.4803149606299212E-2</v>
      </c>
      <c r="AA5" s="11">
        <f t="shared" si="23"/>
        <v>83</v>
      </c>
      <c r="AB5" s="12">
        <f t="shared" si="50"/>
        <v>234</v>
      </c>
      <c r="AC5" s="12">
        <f t="shared" si="24"/>
        <v>862</v>
      </c>
      <c r="AD5" s="13">
        <f t="shared" si="25"/>
        <v>8.1934846989141163E-2</v>
      </c>
      <c r="AE5" s="13">
        <f t="shared" si="26"/>
        <v>0.23099703849950642</v>
      </c>
      <c r="AF5" s="13">
        <f t="shared" si="27"/>
        <v>0.85093780848963474</v>
      </c>
      <c r="AG5" s="11">
        <f t="shared" si="28"/>
        <v>0</v>
      </c>
      <c r="AH5" s="11">
        <f t="shared" si="29"/>
        <v>0</v>
      </c>
      <c r="AI5" s="11">
        <f t="shared" si="30"/>
        <v>0</v>
      </c>
      <c r="AJ5" s="15">
        <f t="shared" si="31"/>
        <v>0</v>
      </c>
      <c r="AK5" s="15">
        <f t="shared" si="32"/>
        <v>1784</v>
      </c>
      <c r="AL5" s="12">
        <f t="shared" si="51"/>
        <v>5401</v>
      </c>
      <c r="AM5" s="12">
        <f t="shared" si="33"/>
        <v>14000</v>
      </c>
      <c r="AN5" s="13">
        <f t="shared" si="34"/>
        <v>0.10126582278481013</v>
      </c>
      <c r="AO5" s="13">
        <f t="shared" si="35"/>
        <v>0.30657887267979794</v>
      </c>
      <c r="AP5" s="13">
        <f t="shared" si="36"/>
        <v>0.79468695010501222</v>
      </c>
      <c r="AQ5" s="15">
        <f t="shared" si="37"/>
        <v>38</v>
      </c>
      <c r="AR5" s="12">
        <f t="shared" si="52"/>
        <v>81</v>
      </c>
      <c r="AS5" s="12">
        <f t="shared" si="38"/>
        <v>378</v>
      </c>
      <c r="AT5" s="13">
        <f t="shared" si="39"/>
        <v>9.0261282660332537E-2</v>
      </c>
      <c r="AU5" s="13">
        <f t="shared" si="40"/>
        <v>0.19239904988123516</v>
      </c>
      <c r="AV5" s="13">
        <f t="shared" si="41"/>
        <v>0.89786223277909738</v>
      </c>
      <c r="AW5" s="14">
        <f t="shared" si="42"/>
        <v>1.994750656167979E-2</v>
      </c>
      <c r="AX5" s="14">
        <f t="shared" si="43"/>
        <v>1.417074877536739E-2</v>
      </c>
      <c r="AY5" s="14">
        <f t="shared" si="44"/>
        <v>2.4803149606299212E-2</v>
      </c>
      <c r="AZ5" s="16">
        <f t="shared" si="45"/>
        <v>0.10317528267408516</v>
      </c>
      <c r="BA5" s="17">
        <f t="shared" si="46"/>
        <v>8.6352566222676563E-2</v>
      </c>
      <c r="BB5" s="18"/>
    </row>
    <row r="6" spans="1:54" x14ac:dyDescent="0.15">
      <c r="A6" s="10">
        <f t="shared" si="0"/>
        <v>913</v>
      </c>
      <c r="B6" s="10">
        <f t="shared" si="1"/>
        <v>928</v>
      </c>
      <c r="C6" s="11">
        <f t="shared" si="2"/>
        <v>1905</v>
      </c>
      <c r="D6" s="12">
        <f t="shared" si="47"/>
        <v>7621</v>
      </c>
      <c r="E6" s="12">
        <f t="shared" si="3"/>
        <v>13335</v>
      </c>
      <c r="F6" s="13">
        <f t="shared" si="4"/>
        <v>9.9994750931709619E-2</v>
      </c>
      <c r="G6" s="13">
        <f t="shared" si="5"/>
        <v>0.40003149440974228</v>
      </c>
      <c r="H6" s="13">
        <f t="shared" si="6"/>
        <v>0.69996325652196734</v>
      </c>
      <c r="I6" s="11">
        <f t="shared" si="7"/>
        <v>1787</v>
      </c>
      <c r="J6" s="12">
        <f t="shared" si="48"/>
        <v>7188</v>
      </c>
      <c r="K6" s="12">
        <f t="shared" si="8"/>
        <v>12216</v>
      </c>
      <c r="L6" s="13">
        <f t="shared" si="9"/>
        <v>0.10143611284554692</v>
      </c>
      <c r="M6" s="13">
        <f t="shared" si="10"/>
        <v>0.40801498552534482</v>
      </c>
      <c r="N6" s="13">
        <f t="shared" si="11"/>
        <v>0.69342112732020211</v>
      </c>
      <c r="O6" s="14">
        <f t="shared" si="12"/>
        <v>0.93805774278215226</v>
      </c>
      <c r="P6" s="14">
        <f t="shared" si="13"/>
        <v>0.94318330927699778</v>
      </c>
      <c r="Q6" s="14">
        <f t="shared" si="14"/>
        <v>0.91608548931383582</v>
      </c>
      <c r="R6" s="11">
        <f t="shared" si="15"/>
        <v>31</v>
      </c>
      <c r="S6" s="12">
        <f t="shared" si="49"/>
        <v>112</v>
      </c>
      <c r="T6" s="12">
        <f t="shared" si="16"/>
        <v>340</v>
      </c>
      <c r="U6" s="13">
        <f t="shared" si="17"/>
        <v>7.3634204275534437E-2</v>
      </c>
      <c r="V6" s="13">
        <f t="shared" si="18"/>
        <v>0.26603325415676959</v>
      </c>
      <c r="W6" s="13">
        <f t="shared" si="19"/>
        <v>0.80760095011876487</v>
      </c>
      <c r="X6" s="14">
        <f t="shared" si="20"/>
        <v>1.6272965879265092E-2</v>
      </c>
      <c r="Y6" s="14">
        <f t="shared" si="21"/>
        <v>1.4696234090014434E-2</v>
      </c>
      <c r="Z6" s="14">
        <f t="shared" si="22"/>
        <v>2.5496812898387702E-2</v>
      </c>
      <c r="AA6" s="11">
        <f t="shared" si="23"/>
        <v>87</v>
      </c>
      <c r="AB6" s="12">
        <f t="shared" si="50"/>
        <v>321</v>
      </c>
      <c r="AC6" s="12">
        <f t="shared" si="24"/>
        <v>779</v>
      </c>
      <c r="AD6" s="13">
        <f t="shared" si="25"/>
        <v>8.5883514313919052E-2</v>
      </c>
      <c r="AE6" s="13">
        <f t="shared" si="26"/>
        <v>0.31688055281342548</v>
      </c>
      <c r="AF6" s="13">
        <f t="shared" si="27"/>
        <v>0.76900296150049363</v>
      </c>
      <c r="AG6" s="11">
        <f t="shared" si="28"/>
        <v>0</v>
      </c>
      <c r="AH6" s="11">
        <f t="shared" si="29"/>
        <v>0</v>
      </c>
      <c r="AI6" s="11">
        <f t="shared" si="30"/>
        <v>0</v>
      </c>
      <c r="AJ6" s="15">
        <f t="shared" si="31"/>
        <v>0</v>
      </c>
      <c r="AK6" s="15">
        <f t="shared" si="32"/>
        <v>1787</v>
      </c>
      <c r="AL6" s="12">
        <f t="shared" si="51"/>
        <v>7188</v>
      </c>
      <c r="AM6" s="12">
        <f t="shared" si="33"/>
        <v>12216</v>
      </c>
      <c r="AN6" s="13">
        <f t="shared" si="34"/>
        <v>0.10143611284554692</v>
      </c>
      <c r="AO6" s="13">
        <f t="shared" si="35"/>
        <v>0.40801498552534482</v>
      </c>
      <c r="AP6" s="13">
        <f t="shared" si="36"/>
        <v>0.69342112732020211</v>
      </c>
      <c r="AQ6" s="15">
        <f t="shared" si="37"/>
        <v>31</v>
      </c>
      <c r="AR6" s="12">
        <f t="shared" si="52"/>
        <v>112</v>
      </c>
      <c r="AS6" s="12">
        <f t="shared" si="38"/>
        <v>340</v>
      </c>
      <c r="AT6" s="13">
        <f t="shared" si="39"/>
        <v>7.3634204275534437E-2</v>
      </c>
      <c r="AU6" s="13">
        <f t="shared" si="40"/>
        <v>0.26603325415676959</v>
      </c>
      <c r="AV6" s="13">
        <f t="shared" si="41"/>
        <v>0.80760095011876487</v>
      </c>
      <c r="AW6" s="14">
        <f t="shared" si="42"/>
        <v>1.6272965879265092E-2</v>
      </c>
      <c r="AX6" s="14">
        <f t="shared" si="43"/>
        <v>1.4696234090014434E-2</v>
      </c>
      <c r="AY6" s="14">
        <f t="shared" si="44"/>
        <v>2.5496812898387702E-2</v>
      </c>
      <c r="AZ6" s="16">
        <f t="shared" si="45"/>
        <v>0.11417982279856276</v>
      </c>
      <c r="BA6" s="17">
        <f t="shared" si="46"/>
        <v>7.8185317383325362E-2</v>
      </c>
      <c r="BB6" s="18"/>
    </row>
    <row r="7" spans="1:54" x14ac:dyDescent="0.15">
      <c r="A7" s="10">
        <f t="shared" si="0"/>
        <v>897</v>
      </c>
      <c r="B7" s="10">
        <f t="shared" si="1"/>
        <v>913</v>
      </c>
      <c r="C7" s="11">
        <f t="shared" si="2"/>
        <v>1905</v>
      </c>
      <c r="D7" s="12">
        <f t="shared" si="47"/>
        <v>9526</v>
      </c>
      <c r="E7" s="12">
        <f t="shared" si="3"/>
        <v>11430</v>
      </c>
      <c r="F7" s="13">
        <f t="shared" si="4"/>
        <v>9.9994750931709619E-2</v>
      </c>
      <c r="G7" s="13">
        <f t="shared" si="5"/>
        <v>0.5000262453414519</v>
      </c>
      <c r="H7" s="13">
        <f t="shared" si="6"/>
        <v>0.59996850559025772</v>
      </c>
      <c r="I7" s="11">
        <f t="shared" si="7"/>
        <v>1792</v>
      </c>
      <c r="J7" s="12">
        <f t="shared" si="48"/>
        <v>8980</v>
      </c>
      <c r="K7" s="12">
        <f t="shared" si="8"/>
        <v>10429</v>
      </c>
      <c r="L7" s="13">
        <f t="shared" si="9"/>
        <v>0.10171992961344156</v>
      </c>
      <c r="M7" s="13">
        <f t="shared" si="10"/>
        <v>0.50973491513878644</v>
      </c>
      <c r="N7" s="13">
        <f t="shared" si="11"/>
        <v>0.59198501447465512</v>
      </c>
      <c r="O7" s="14">
        <f t="shared" si="12"/>
        <v>0.94068241469816272</v>
      </c>
      <c r="P7" s="14">
        <f t="shared" si="13"/>
        <v>0.94268318286794039</v>
      </c>
      <c r="Q7" s="14">
        <f t="shared" si="14"/>
        <v>0.91242344706911638</v>
      </c>
      <c r="R7" s="11">
        <f t="shared" si="15"/>
        <v>25</v>
      </c>
      <c r="S7" s="12">
        <f t="shared" si="49"/>
        <v>137</v>
      </c>
      <c r="T7" s="12">
        <f t="shared" si="16"/>
        <v>309</v>
      </c>
      <c r="U7" s="13">
        <f t="shared" si="17"/>
        <v>5.9382422802850353E-2</v>
      </c>
      <c r="V7" s="13">
        <f t="shared" si="18"/>
        <v>0.32541567695961993</v>
      </c>
      <c r="W7" s="13">
        <f t="shared" si="19"/>
        <v>0.73396674584323041</v>
      </c>
      <c r="X7" s="14">
        <f t="shared" si="20"/>
        <v>1.3123359580052493E-2</v>
      </c>
      <c r="Y7" s="14">
        <f t="shared" si="21"/>
        <v>1.4381692210791518E-2</v>
      </c>
      <c r="Z7" s="14">
        <f t="shared" si="22"/>
        <v>2.7034120734908136E-2</v>
      </c>
      <c r="AA7" s="11">
        <f t="shared" si="23"/>
        <v>88</v>
      </c>
      <c r="AB7" s="12">
        <f t="shared" si="50"/>
        <v>409</v>
      </c>
      <c r="AC7" s="12">
        <f t="shared" si="24"/>
        <v>692</v>
      </c>
      <c r="AD7" s="13">
        <f t="shared" si="25"/>
        <v>8.6870681145113524E-2</v>
      </c>
      <c r="AE7" s="13">
        <f t="shared" si="26"/>
        <v>0.40375123395853901</v>
      </c>
      <c r="AF7" s="13">
        <f t="shared" si="27"/>
        <v>0.68311944718657458</v>
      </c>
      <c r="AG7" s="11">
        <f t="shared" si="28"/>
        <v>0</v>
      </c>
      <c r="AH7" s="11">
        <f t="shared" si="29"/>
        <v>0</v>
      </c>
      <c r="AI7" s="11">
        <f t="shared" si="30"/>
        <v>0</v>
      </c>
      <c r="AJ7" s="15">
        <f t="shared" si="31"/>
        <v>0</v>
      </c>
      <c r="AK7" s="15">
        <f t="shared" si="32"/>
        <v>1792</v>
      </c>
      <c r="AL7" s="12">
        <f t="shared" si="51"/>
        <v>8980</v>
      </c>
      <c r="AM7" s="12">
        <f t="shared" si="33"/>
        <v>10429</v>
      </c>
      <c r="AN7" s="13">
        <f t="shared" si="34"/>
        <v>0.10171992961344156</v>
      </c>
      <c r="AO7" s="13">
        <f t="shared" si="35"/>
        <v>0.50973491513878644</v>
      </c>
      <c r="AP7" s="13">
        <f t="shared" si="36"/>
        <v>0.59198501447465512</v>
      </c>
      <c r="AQ7" s="15">
        <f t="shared" si="37"/>
        <v>25</v>
      </c>
      <c r="AR7" s="12">
        <f t="shared" si="52"/>
        <v>137</v>
      </c>
      <c r="AS7" s="12">
        <f t="shared" si="38"/>
        <v>309</v>
      </c>
      <c r="AT7" s="13">
        <f t="shared" si="39"/>
        <v>5.9382422802850353E-2</v>
      </c>
      <c r="AU7" s="13">
        <f t="shared" si="40"/>
        <v>0.32541567695961993</v>
      </c>
      <c r="AV7" s="13">
        <f t="shared" si="41"/>
        <v>0.73396674584323041</v>
      </c>
      <c r="AW7" s="14">
        <f t="shared" si="42"/>
        <v>1.3123359580052493E-2</v>
      </c>
      <c r="AX7" s="14">
        <f t="shared" si="43"/>
        <v>1.4381692210791518E-2</v>
      </c>
      <c r="AY7" s="14">
        <f t="shared" si="44"/>
        <v>2.7034120734908136E-2</v>
      </c>
      <c r="AZ7" s="16">
        <f t="shared" si="45"/>
        <v>0.14198173136857528</v>
      </c>
      <c r="BA7" s="17">
        <f t="shared" si="46"/>
        <v>7.1638857791889374E-2</v>
      </c>
      <c r="BB7" s="18"/>
    </row>
    <row r="8" spans="1:54" x14ac:dyDescent="0.15">
      <c r="A8" s="10">
        <f t="shared" si="0"/>
        <v>879</v>
      </c>
      <c r="B8" s="10">
        <f t="shared" si="1"/>
        <v>897</v>
      </c>
      <c r="C8" s="11">
        <f t="shared" si="2"/>
        <v>1905</v>
      </c>
      <c r="D8" s="12">
        <f t="shared" si="47"/>
        <v>11431</v>
      </c>
      <c r="E8" s="12">
        <f t="shared" si="3"/>
        <v>9525</v>
      </c>
      <c r="F8" s="13">
        <f t="shared" si="4"/>
        <v>9.9994750931709619E-2</v>
      </c>
      <c r="G8" s="13">
        <f t="shared" si="5"/>
        <v>0.60002099627316152</v>
      </c>
      <c r="H8" s="13">
        <f t="shared" si="6"/>
        <v>0.4999737546585481</v>
      </c>
      <c r="I8" s="11">
        <f t="shared" si="7"/>
        <v>1785</v>
      </c>
      <c r="J8" s="12">
        <f t="shared" si="48"/>
        <v>10765</v>
      </c>
      <c r="K8" s="12">
        <f t="shared" si="8"/>
        <v>8637</v>
      </c>
      <c r="L8" s="13">
        <f t="shared" si="9"/>
        <v>0.10132258613838906</v>
      </c>
      <c r="M8" s="13">
        <f t="shared" si="10"/>
        <v>0.61105750127717551</v>
      </c>
      <c r="N8" s="13">
        <f t="shared" si="11"/>
        <v>0.49026508486121362</v>
      </c>
      <c r="O8" s="14">
        <f t="shared" si="12"/>
        <v>0.93700787401574803</v>
      </c>
      <c r="P8" s="14">
        <f t="shared" si="13"/>
        <v>0.94173738080657865</v>
      </c>
      <c r="Q8" s="14">
        <f t="shared" si="14"/>
        <v>0.90677165354330713</v>
      </c>
      <c r="R8" s="11">
        <f t="shared" si="15"/>
        <v>34</v>
      </c>
      <c r="S8" s="12">
        <f t="shared" si="49"/>
        <v>171</v>
      </c>
      <c r="T8" s="12">
        <f t="shared" si="16"/>
        <v>284</v>
      </c>
      <c r="U8" s="13">
        <f t="shared" si="17"/>
        <v>8.076009501187649E-2</v>
      </c>
      <c r="V8" s="13">
        <f t="shared" si="18"/>
        <v>0.40617577197149646</v>
      </c>
      <c r="W8" s="13">
        <f t="shared" si="19"/>
        <v>0.67458432304038007</v>
      </c>
      <c r="X8" s="14">
        <f t="shared" si="20"/>
        <v>1.7847769028871391E-2</v>
      </c>
      <c r="Y8" s="14">
        <f t="shared" si="21"/>
        <v>1.4959321144256845E-2</v>
      </c>
      <c r="Z8" s="14">
        <f t="shared" si="22"/>
        <v>2.9816272965879267E-2</v>
      </c>
      <c r="AA8" s="11">
        <f t="shared" si="23"/>
        <v>86</v>
      </c>
      <c r="AB8" s="12">
        <f t="shared" si="50"/>
        <v>495</v>
      </c>
      <c r="AC8" s="12">
        <f t="shared" si="24"/>
        <v>604</v>
      </c>
      <c r="AD8" s="13">
        <f t="shared" si="25"/>
        <v>8.489634748272458E-2</v>
      </c>
      <c r="AE8" s="13">
        <f t="shared" si="26"/>
        <v>0.48864758144126358</v>
      </c>
      <c r="AF8" s="13">
        <f t="shared" si="27"/>
        <v>0.59624876604146104</v>
      </c>
      <c r="AG8" s="11">
        <f t="shared" si="28"/>
        <v>0</v>
      </c>
      <c r="AH8" s="11">
        <f t="shared" si="29"/>
        <v>0</v>
      </c>
      <c r="AI8" s="11">
        <f t="shared" si="30"/>
        <v>0</v>
      </c>
      <c r="AJ8" s="15">
        <f t="shared" si="31"/>
        <v>0</v>
      </c>
      <c r="AK8" s="15">
        <f t="shared" si="32"/>
        <v>1785</v>
      </c>
      <c r="AL8" s="12">
        <f t="shared" si="51"/>
        <v>10765</v>
      </c>
      <c r="AM8" s="12">
        <f t="shared" si="33"/>
        <v>8637</v>
      </c>
      <c r="AN8" s="13">
        <f t="shared" si="34"/>
        <v>0.10132258613838906</v>
      </c>
      <c r="AO8" s="13">
        <f t="shared" si="35"/>
        <v>0.61105750127717551</v>
      </c>
      <c r="AP8" s="13">
        <f t="shared" si="36"/>
        <v>0.49026508486121362</v>
      </c>
      <c r="AQ8" s="15">
        <f t="shared" si="37"/>
        <v>34</v>
      </c>
      <c r="AR8" s="12">
        <f t="shared" si="52"/>
        <v>171</v>
      </c>
      <c r="AS8" s="12">
        <f t="shared" si="38"/>
        <v>284</v>
      </c>
      <c r="AT8" s="13">
        <f t="shared" si="39"/>
        <v>8.076009501187649E-2</v>
      </c>
      <c r="AU8" s="13">
        <f t="shared" si="40"/>
        <v>0.40617577197149646</v>
      </c>
      <c r="AV8" s="13">
        <f t="shared" si="41"/>
        <v>0.67458432304038007</v>
      </c>
      <c r="AW8" s="20">
        <f t="shared" si="42"/>
        <v>1.7847769028871391E-2</v>
      </c>
      <c r="AX8" s="14">
        <f t="shared" si="43"/>
        <v>1.4959321144256845E-2</v>
      </c>
      <c r="AY8" s="14">
        <f t="shared" si="44"/>
        <v>2.9816272965879267E-2</v>
      </c>
      <c r="AZ8" s="16">
        <f t="shared" si="45"/>
        <v>0.18431923817916646</v>
      </c>
      <c r="BA8" s="17">
        <f t="shared" si="46"/>
        <v>6.4259217337173102E-2</v>
      </c>
      <c r="BB8" s="18"/>
    </row>
    <row r="9" spans="1:54" x14ac:dyDescent="0.15">
      <c r="A9" s="10">
        <f t="shared" si="0"/>
        <v>860</v>
      </c>
      <c r="B9" s="10">
        <f t="shared" si="1"/>
        <v>879</v>
      </c>
      <c r="C9" s="11">
        <f t="shared" si="2"/>
        <v>1905</v>
      </c>
      <c r="D9" s="12">
        <f t="shared" si="47"/>
        <v>13336</v>
      </c>
      <c r="E9" s="12">
        <f t="shared" si="3"/>
        <v>7620</v>
      </c>
      <c r="F9" s="13">
        <f t="shared" si="4"/>
        <v>9.9994750931709619E-2</v>
      </c>
      <c r="G9" s="13">
        <f t="shared" si="5"/>
        <v>0.70001574720487114</v>
      </c>
      <c r="H9" s="13">
        <f t="shared" si="6"/>
        <v>0.39997900372683848</v>
      </c>
      <c r="I9" s="11">
        <f t="shared" si="7"/>
        <v>1757</v>
      </c>
      <c r="J9" s="12">
        <f t="shared" si="48"/>
        <v>12522</v>
      </c>
      <c r="K9" s="12">
        <f t="shared" si="8"/>
        <v>6852</v>
      </c>
      <c r="L9" s="13">
        <f t="shared" si="9"/>
        <v>9.9733212238179034E-2</v>
      </c>
      <c r="M9" s="13">
        <f t="shared" si="10"/>
        <v>0.7107907135153545</v>
      </c>
      <c r="N9" s="13">
        <f t="shared" si="11"/>
        <v>0.38894249872282455</v>
      </c>
      <c r="O9" s="14">
        <f t="shared" si="12"/>
        <v>0.92230971128608918</v>
      </c>
      <c r="P9" s="14">
        <f t="shared" si="13"/>
        <v>0.93896220755848825</v>
      </c>
      <c r="Q9" s="14">
        <f t="shared" si="14"/>
        <v>0.89921259842519685</v>
      </c>
      <c r="R9" s="11">
        <f t="shared" si="15"/>
        <v>55</v>
      </c>
      <c r="S9" s="12">
        <f t="shared" si="49"/>
        <v>226</v>
      </c>
      <c r="T9" s="12">
        <f t="shared" si="16"/>
        <v>250</v>
      </c>
      <c r="U9" s="13">
        <f t="shared" si="17"/>
        <v>0.13064133016627077</v>
      </c>
      <c r="V9" s="13">
        <f t="shared" si="18"/>
        <v>0.53681710213776723</v>
      </c>
      <c r="W9" s="13">
        <f t="shared" si="19"/>
        <v>0.59382422802850354</v>
      </c>
      <c r="X9" s="14">
        <f t="shared" si="20"/>
        <v>2.8871391076115485E-2</v>
      </c>
      <c r="Y9" s="14">
        <f t="shared" si="21"/>
        <v>1.6946610677864429E-2</v>
      </c>
      <c r="Z9" s="14">
        <f t="shared" si="22"/>
        <v>3.2808398950131233E-2</v>
      </c>
      <c r="AA9" s="11">
        <f t="shared" si="23"/>
        <v>93</v>
      </c>
      <c r="AB9" s="12">
        <f t="shared" si="50"/>
        <v>588</v>
      </c>
      <c r="AC9" s="12">
        <f t="shared" si="24"/>
        <v>518</v>
      </c>
      <c r="AD9" s="13">
        <f t="shared" si="25"/>
        <v>9.1806515301085884E-2</v>
      </c>
      <c r="AE9" s="13">
        <f t="shared" si="26"/>
        <v>0.58045409674234949</v>
      </c>
      <c r="AF9" s="13">
        <f t="shared" si="27"/>
        <v>0.51135241855873648</v>
      </c>
      <c r="AG9" s="11">
        <f t="shared" si="28"/>
        <v>0</v>
      </c>
      <c r="AH9" s="11">
        <f t="shared" si="29"/>
        <v>0</v>
      </c>
      <c r="AI9" s="11">
        <f t="shared" si="30"/>
        <v>0</v>
      </c>
      <c r="AJ9" s="15">
        <f t="shared" si="31"/>
        <v>0</v>
      </c>
      <c r="AK9" s="15">
        <f t="shared" si="32"/>
        <v>1757</v>
      </c>
      <c r="AL9" s="12">
        <f t="shared" si="51"/>
        <v>12522</v>
      </c>
      <c r="AM9" s="12">
        <f t="shared" si="33"/>
        <v>6852</v>
      </c>
      <c r="AN9" s="13">
        <f t="shared" si="34"/>
        <v>9.9733212238179034E-2</v>
      </c>
      <c r="AO9" s="13">
        <f t="shared" si="35"/>
        <v>0.7107907135153545</v>
      </c>
      <c r="AP9" s="13">
        <f t="shared" si="36"/>
        <v>0.38894249872282455</v>
      </c>
      <c r="AQ9" s="15">
        <f t="shared" si="37"/>
        <v>55</v>
      </c>
      <c r="AR9" s="12">
        <f t="shared" si="52"/>
        <v>226</v>
      </c>
      <c r="AS9" s="12">
        <f t="shared" si="38"/>
        <v>250</v>
      </c>
      <c r="AT9" s="13">
        <f t="shared" si="39"/>
        <v>0.13064133016627077</v>
      </c>
      <c r="AU9" s="13">
        <f t="shared" si="40"/>
        <v>0.53681710213776723</v>
      </c>
      <c r="AV9" s="13">
        <f t="shared" si="41"/>
        <v>0.59382422802850354</v>
      </c>
      <c r="AW9" s="20">
        <f t="shared" si="42"/>
        <v>2.8871391076115485E-2</v>
      </c>
      <c r="AX9" s="14">
        <f t="shared" si="43"/>
        <v>1.6946610677864429E-2</v>
      </c>
      <c r="AY9" s="14">
        <f t="shared" si="44"/>
        <v>3.2808398950131233E-2</v>
      </c>
      <c r="AZ9" s="16">
        <f t="shared" si="45"/>
        <v>0.20488172930567899</v>
      </c>
      <c r="BA9" s="17">
        <f t="shared" si="46"/>
        <v>5.2709358011864216E-2</v>
      </c>
      <c r="BB9" s="18"/>
    </row>
    <row r="10" spans="1:54" x14ac:dyDescent="0.15">
      <c r="A10" s="10">
        <f t="shared" si="0"/>
        <v>832</v>
      </c>
      <c r="B10" s="10">
        <f t="shared" si="1"/>
        <v>860</v>
      </c>
      <c r="C10" s="11">
        <f t="shared" si="2"/>
        <v>1905</v>
      </c>
      <c r="D10" s="12">
        <f t="shared" si="47"/>
        <v>15241</v>
      </c>
      <c r="E10" s="12">
        <f t="shared" si="3"/>
        <v>5715</v>
      </c>
      <c r="F10" s="13">
        <f t="shared" si="4"/>
        <v>9.9994750931709619E-2</v>
      </c>
      <c r="G10" s="13">
        <f t="shared" si="5"/>
        <v>0.80001049813658076</v>
      </c>
      <c r="H10" s="13">
        <f t="shared" si="6"/>
        <v>0.29998425279512886</v>
      </c>
      <c r="I10" s="11">
        <f t="shared" si="7"/>
        <v>1772</v>
      </c>
      <c r="J10" s="12">
        <f t="shared" si="48"/>
        <v>14294</v>
      </c>
      <c r="K10" s="12">
        <f t="shared" si="8"/>
        <v>5095</v>
      </c>
      <c r="L10" s="13">
        <f t="shared" si="9"/>
        <v>0.10058466254186298</v>
      </c>
      <c r="M10" s="13">
        <f t="shared" si="10"/>
        <v>0.81137537605721743</v>
      </c>
      <c r="N10" s="13">
        <f t="shared" si="11"/>
        <v>0.2892092864846455</v>
      </c>
      <c r="O10" s="14">
        <f t="shared" si="12"/>
        <v>0.93018372703412078</v>
      </c>
      <c r="P10" s="14">
        <f t="shared" si="13"/>
        <v>0.93786496949019094</v>
      </c>
      <c r="Q10" s="14">
        <f t="shared" si="14"/>
        <v>0.89151356080489941</v>
      </c>
      <c r="R10" s="11">
        <f t="shared" si="15"/>
        <v>28</v>
      </c>
      <c r="S10" s="12">
        <f t="shared" si="49"/>
        <v>254</v>
      </c>
      <c r="T10" s="12">
        <f t="shared" si="16"/>
        <v>195</v>
      </c>
      <c r="U10" s="13">
        <f t="shared" si="17"/>
        <v>6.6508313539192399E-2</v>
      </c>
      <c r="V10" s="13">
        <f t="shared" si="18"/>
        <v>0.60332541567695963</v>
      </c>
      <c r="W10" s="13">
        <f t="shared" si="19"/>
        <v>0.46318289786223277</v>
      </c>
      <c r="X10" s="14">
        <f t="shared" si="20"/>
        <v>1.4698162729658792E-2</v>
      </c>
      <c r="Y10" s="14">
        <f t="shared" si="21"/>
        <v>1.6665573125123023E-2</v>
      </c>
      <c r="Z10" s="14">
        <f t="shared" si="22"/>
        <v>3.4120734908136482E-2</v>
      </c>
      <c r="AA10" s="11">
        <f t="shared" si="23"/>
        <v>105</v>
      </c>
      <c r="AB10" s="12">
        <f t="shared" si="50"/>
        <v>693</v>
      </c>
      <c r="AC10" s="12">
        <f t="shared" si="24"/>
        <v>425</v>
      </c>
      <c r="AD10" s="13">
        <f t="shared" si="25"/>
        <v>0.10365251727541955</v>
      </c>
      <c r="AE10" s="13">
        <f t="shared" si="26"/>
        <v>0.68410661401776895</v>
      </c>
      <c r="AF10" s="13">
        <f t="shared" si="27"/>
        <v>0.41954590325765057</v>
      </c>
      <c r="AG10" s="11">
        <f t="shared" si="28"/>
        <v>0</v>
      </c>
      <c r="AH10" s="11">
        <f t="shared" si="29"/>
        <v>0</v>
      </c>
      <c r="AI10" s="11">
        <f t="shared" si="30"/>
        <v>0</v>
      </c>
      <c r="AJ10" s="15">
        <f t="shared" si="31"/>
        <v>0</v>
      </c>
      <c r="AK10" s="15">
        <f t="shared" si="32"/>
        <v>1772</v>
      </c>
      <c r="AL10" s="12">
        <f t="shared" si="51"/>
        <v>14294</v>
      </c>
      <c r="AM10" s="12">
        <f t="shared" si="33"/>
        <v>5095</v>
      </c>
      <c r="AN10" s="13">
        <f t="shared" si="34"/>
        <v>0.10058466254186298</v>
      </c>
      <c r="AO10" s="13">
        <f t="shared" si="35"/>
        <v>0.81137537605721743</v>
      </c>
      <c r="AP10" s="13">
        <f t="shared" si="36"/>
        <v>0.2892092864846455</v>
      </c>
      <c r="AQ10" s="15">
        <f t="shared" si="37"/>
        <v>28</v>
      </c>
      <c r="AR10" s="12">
        <f t="shared" si="52"/>
        <v>254</v>
      </c>
      <c r="AS10" s="12">
        <f t="shared" si="38"/>
        <v>195</v>
      </c>
      <c r="AT10" s="13">
        <f t="shared" si="39"/>
        <v>6.6508313539192399E-2</v>
      </c>
      <c r="AU10" s="13">
        <f t="shared" si="40"/>
        <v>0.60332541567695963</v>
      </c>
      <c r="AV10" s="13">
        <f t="shared" si="41"/>
        <v>0.46318289786223277</v>
      </c>
      <c r="AW10" s="14">
        <f t="shared" si="42"/>
        <v>1.4698162729658792E-2</v>
      </c>
      <c r="AX10" s="14">
        <f t="shared" si="43"/>
        <v>1.6665573125123023E-2</v>
      </c>
      <c r="AY10" s="14">
        <f t="shared" si="44"/>
        <v>3.4120734908136482E-2</v>
      </c>
      <c r="AZ10" s="16">
        <f t="shared" si="45"/>
        <v>0.17397361137758727</v>
      </c>
      <c r="BA10" s="17">
        <f t="shared" si="46"/>
        <v>4.3244237339850826E-2</v>
      </c>
      <c r="BB10" s="18"/>
    </row>
    <row r="11" spans="1:54" x14ac:dyDescent="0.15">
      <c r="A11" s="10">
        <f t="shared" si="0"/>
        <v>791</v>
      </c>
      <c r="B11" s="10">
        <f t="shared" si="1"/>
        <v>832</v>
      </c>
      <c r="C11" s="11">
        <f t="shared" si="2"/>
        <v>1905</v>
      </c>
      <c r="D11" s="12">
        <f t="shared" si="47"/>
        <v>17146</v>
      </c>
      <c r="E11" s="12">
        <f t="shared" si="3"/>
        <v>3810</v>
      </c>
      <c r="F11" s="13">
        <f t="shared" si="4"/>
        <v>9.9994750931709619E-2</v>
      </c>
      <c r="G11" s="13">
        <f t="shared" si="5"/>
        <v>0.90000524906829038</v>
      </c>
      <c r="H11" s="13">
        <f t="shared" si="6"/>
        <v>0.19998950186341924</v>
      </c>
      <c r="I11" s="11">
        <f t="shared" si="7"/>
        <v>1745</v>
      </c>
      <c r="J11" s="12">
        <f t="shared" si="48"/>
        <v>16039</v>
      </c>
      <c r="K11" s="12">
        <f t="shared" si="8"/>
        <v>3323</v>
      </c>
      <c r="L11" s="13">
        <f t="shared" si="9"/>
        <v>9.9052051995231885E-2</v>
      </c>
      <c r="M11" s="13">
        <f t="shared" si="10"/>
        <v>0.91042742805244936</v>
      </c>
      <c r="N11" s="13">
        <f t="shared" si="11"/>
        <v>0.18862462394278254</v>
      </c>
      <c r="O11" s="14">
        <f t="shared" si="12"/>
        <v>0.91601049868766404</v>
      </c>
      <c r="P11" s="14">
        <f t="shared" si="13"/>
        <v>0.93543683657996035</v>
      </c>
      <c r="Q11" s="14">
        <f t="shared" si="14"/>
        <v>0.87217847769028867</v>
      </c>
      <c r="R11" s="11">
        <f t="shared" si="15"/>
        <v>44</v>
      </c>
      <c r="S11" s="12">
        <f t="shared" si="49"/>
        <v>298</v>
      </c>
      <c r="T11" s="12">
        <f t="shared" si="16"/>
        <v>167</v>
      </c>
      <c r="U11" s="13">
        <f t="shared" si="17"/>
        <v>0.10451306413301663</v>
      </c>
      <c r="V11" s="13">
        <f t="shared" si="18"/>
        <v>0.70783847980997627</v>
      </c>
      <c r="W11" s="13">
        <f t="shared" si="19"/>
        <v>0.39667458432304037</v>
      </c>
      <c r="X11" s="14">
        <f t="shared" si="20"/>
        <v>2.3097112860892388E-2</v>
      </c>
      <c r="Y11" s="14">
        <f t="shared" si="21"/>
        <v>1.7380146973054941E-2</v>
      </c>
      <c r="Z11" s="14">
        <f t="shared" si="22"/>
        <v>4.3832020997375327E-2</v>
      </c>
      <c r="AA11" s="11">
        <f t="shared" si="23"/>
        <v>116</v>
      </c>
      <c r="AB11" s="12">
        <f t="shared" si="50"/>
        <v>809</v>
      </c>
      <c r="AC11" s="12">
        <f t="shared" si="24"/>
        <v>320</v>
      </c>
      <c r="AD11" s="13">
        <f t="shared" si="25"/>
        <v>0.11451135241855874</v>
      </c>
      <c r="AE11" s="13">
        <f t="shared" si="26"/>
        <v>0.79861796643632776</v>
      </c>
      <c r="AF11" s="13">
        <f t="shared" si="27"/>
        <v>0.31589338598223099</v>
      </c>
      <c r="AG11" s="11">
        <f t="shared" si="28"/>
        <v>0</v>
      </c>
      <c r="AH11" s="11">
        <f t="shared" si="29"/>
        <v>0</v>
      </c>
      <c r="AI11" s="11">
        <f t="shared" si="30"/>
        <v>0</v>
      </c>
      <c r="AJ11" s="15">
        <f t="shared" si="31"/>
        <v>0</v>
      </c>
      <c r="AK11" s="15">
        <f t="shared" si="32"/>
        <v>1745</v>
      </c>
      <c r="AL11" s="12">
        <f t="shared" si="51"/>
        <v>16039</v>
      </c>
      <c r="AM11" s="12">
        <f t="shared" si="33"/>
        <v>3323</v>
      </c>
      <c r="AN11" s="13">
        <f t="shared" si="34"/>
        <v>9.9052051995231885E-2</v>
      </c>
      <c r="AO11" s="13">
        <f t="shared" si="35"/>
        <v>0.91042742805244936</v>
      </c>
      <c r="AP11" s="13">
        <f t="shared" si="36"/>
        <v>0.18862462394278254</v>
      </c>
      <c r="AQ11" s="15">
        <f t="shared" si="37"/>
        <v>44</v>
      </c>
      <c r="AR11" s="12">
        <f t="shared" si="52"/>
        <v>298</v>
      </c>
      <c r="AS11" s="12">
        <f t="shared" si="38"/>
        <v>167</v>
      </c>
      <c r="AT11" s="13">
        <f t="shared" si="39"/>
        <v>0.10451306413301663</v>
      </c>
      <c r="AU11" s="13">
        <f t="shared" si="40"/>
        <v>0.70783847980997627</v>
      </c>
      <c r="AV11" s="13">
        <f t="shared" si="41"/>
        <v>0.39667458432304037</v>
      </c>
      <c r="AW11" s="14">
        <f t="shared" si="42"/>
        <v>2.3097112860892388E-2</v>
      </c>
      <c r="AX11" s="14">
        <f t="shared" si="43"/>
        <v>1.7380146973054941E-2</v>
      </c>
      <c r="AY11" s="14">
        <f t="shared" si="44"/>
        <v>4.3832020997375327E-2</v>
      </c>
      <c r="AZ11" s="16">
        <f t="shared" si="45"/>
        <v>0.20804996038025783</v>
      </c>
      <c r="BA11" s="17">
        <f t="shared" si="46"/>
        <v>3.4115314820210504E-2</v>
      </c>
      <c r="BB11" s="18"/>
    </row>
    <row r="12" spans="1:54" x14ac:dyDescent="0.15">
      <c r="A12" s="10">
        <f t="shared" si="0"/>
        <v>1</v>
      </c>
      <c r="B12" s="10">
        <f t="shared" si="1"/>
        <v>791</v>
      </c>
      <c r="C12" s="11">
        <f t="shared" si="2"/>
        <v>1905</v>
      </c>
      <c r="D12" s="12">
        <f t="shared" si="47"/>
        <v>19051</v>
      </c>
      <c r="E12" s="12">
        <f>C12</f>
        <v>1905</v>
      </c>
      <c r="F12" s="13">
        <f t="shared" si="4"/>
        <v>9.9994750931709619E-2</v>
      </c>
      <c r="G12" s="13">
        <f t="shared" si="5"/>
        <v>1</v>
      </c>
      <c r="H12" s="13">
        <f t="shared" si="6"/>
        <v>9.9994750931709619E-2</v>
      </c>
      <c r="I12" s="11">
        <f t="shared" si="7"/>
        <v>1578</v>
      </c>
      <c r="J12" s="12">
        <f t="shared" si="48"/>
        <v>17617</v>
      </c>
      <c r="K12" s="12">
        <f>I12</f>
        <v>1578</v>
      </c>
      <c r="L12" s="13">
        <f t="shared" si="9"/>
        <v>8.9572571947550667E-2</v>
      </c>
      <c r="M12" s="13">
        <f t="shared" si="10"/>
        <v>1</v>
      </c>
      <c r="N12" s="13">
        <f t="shared" si="11"/>
        <v>8.9572571947550667E-2</v>
      </c>
      <c r="O12" s="14">
        <f t="shared" si="12"/>
        <v>0.8283464566929134</v>
      </c>
      <c r="P12" s="14">
        <f t="shared" si="13"/>
        <v>0.92472836071597286</v>
      </c>
      <c r="Q12" s="14">
        <f t="shared" si="14"/>
        <v>0.8283464566929134</v>
      </c>
      <c r="R12" s="11">
        <f t="shared" si="15"/>
        <v>123</v>
      </c>
      <c r="S12" s="12">
        <f t="shared" si="49"/>
        <v>421</v>
      </c>
      <c r="T12" s="12">
        <f>R12</f>
        <v>123</v>
      </c>
      <c r="U12" s="13">
        <f t="shared" si="17"/>
        <v>0.29216152019002373</v>
      </c>
      <c r="V12" s="13">
        <f t="shared" si="18"/>
        <v>1</v>
      </c>
      <c r="W12" s="13">
        <f t="shared" si="19"/>
        <v>0.29216152019002373</v>
      </c>
      <c r="X12" s="14">
        <f t="shared" si="20"/>
        <v>6.4566929133858267E-2</v>
      </c>
      <c r="Y12" s="14">
        <f t="shared" si="21"/>
        <v>2.2098577502493309E-2</v>
      </c>
      <c r="Z12" s="14">
        <f t="shared" si="22"/>
        <v>6.4566929133858267E-2</v>
      </c>
      <c r="AA12" s="11">
        <f t="shared" si="23"/>
        <v>204</v>
      </c>
      <c r="AB12" s="12">
        <f t="shared" si="50"/>
        <v>1013</v>
      </c>
      <c r="AC12" s="12">
        <f>AA12</f>
        <v>204</v>
      </c>
      <c r="AD12" s="13">
        <f t="shared" si="25"/>
        <v>0.20138203356367226</v>
      </c>
      <c r="AE12" s="13">
        <f t="shared" si="26"/>
        <v>1</v>
      </c>
      <c r="AF12" s="13">
        <f t="shared" si="27"/>
        <v>0.20138203356367226</v>
      </c>
      <c r="AG12" s="11">
        <f t="shared" si="28"/>
        <v>0</v>
      </c>
      <c r="AH12" s="11">
        <f t="shared" si="29"/>
        <v>0</v>
      </c>
      <c r="AI12" s="11">
        <f t="shared" si="30"/>
        <v>0</v>
      </c>
      <c r="AJ12" s="15">
        <f t="shared" si="31"/>
        <v>0</v>
      </c>
      <c r="AK12" s="15">
        <f t="shared" si="32"/>
        <v>1578</v>
      </c>
      <c r="AL12" s="12">
        <f t="shared" si="51"/>
        <v>17617</v>
      </c>
      <c r="AM12" s="12">
        <f>AK12</f>
        <v>1578</v>
      </c>
      <c r="AN12" s="13">
        <f t="shared" si="34"/>
        <v>8.9572571947550667E-2</v>
      </c>
      <c r="AO12" s="13">
        <f t="shared" si="35"/>
        <v>1</v>
      </c>
      <c r="AP12" s="13">
        <f t="shared" si="36"/>
        <v>8.9572571947550667E-2</v>
      </c>
      <c r="AQ12" s="15">
        <f t="shared" si="37"/>
        <v>123</v>
      </c>
      <c r="AR12" s="12">
        <f t="shared" si="52"/>
        <v>421</v>
      </c>
      <c r="AS12" s="12">
        <f>AQ12</f>
        <v>123</v>
      </c>
      <c r="AT12" s="13">
        <f t="shared" si="39"/>
        <v>0.29216152019002373</v>
      </c>
      <c r="AU12" s="13">
        <f t="shared" si="40"/>
        <v>1</v>
      </c>
      <c r="AV12" s="13">
        <f t="shared" si="41"/>
        <v>0.29216152019002373</v>
      </c>
      <c r="AW12" s="14">
        <f t="shared" si="42"/>
        <v>6.4566929133858267E-2</v>
      </c>
      <c r="AX12" s="14">
        <f t="shared" si="43"/>
        <v>2.2098577502493309E-2</v>
      </c>
      <c r="AY12" s="14">
        <f t="shared" si="44"/>
        <v>6.4566929133858267E-2</v>
      </c>
      <c r="AZ12" s="16">
        <f t="shared" si="45"/>
        <v>0.20258894824247306</v>
      </c>
      <c r="BA12" s="17">
        <f t="shared" si="46"/>
        <v>1.3084829393763339E-2</v>
      </c>
      <c r="BB12" s="18"/>
    </row>
    <row r="13" spans="1:54" s="29" customFormat="1" x14ac:dyDescent="0.15">
      <c r="A13" s="96" t="s">
        <v>5</v>
      </c>
      <c r="B13" s="96"/>
      <c r="C13" s="21">
        <f>SUM(C3:C12)</f>
        <v>19051</v>
      </c>
      <c r="D13" s="21"/>
      <c r="E13" s="21"/>
      <c r="F13" s="22"/>
      <c r="G13" s="22"/>
      <c r="H13" s="22"/>
      <c r="I13" s="21">
        <f>SUM(I3:I12)</f>
        <v>17617</v>
      </c>
      <c r="J13" s="21"/>
      <c r="K13" s="21"/>
      <c r="L13" s="22"/>
      <c r="M13" s="22"/>
      <c r="N13" s="22"/>
      <c r="O13" s="23"/>
      <c r="P13" s="24"/>
      <c r="Q13" s="24"/>
      <c r="R13" s="21">
        <f>SUM(R3:R12)</f>
        <v>421</v>
      </c>
      <c r="S13" s="21"/>
      <c r="T13" s="21"/>
      <c r="U13" s="22"/>
      <c r="V13" s="22"/>
      <c r="W13" s="22"/>
      <c r="X13" s="23"/>
      <c r="Y13" s="24"/>
      <c r="Z13" s="24"/>
      <c r="AA13" s="21">
        <f>SUM(AA3:AA12)</f>
        <v>1013</v>
      </c>
      <c r="AB13" s="21"/>
      <c r="AC13" s="21"/>
      <c r="AD13" s="22"/>
      <c r="AE13" s="22"/>
      <c r="AF13" s="22"/>
      <c r="AG13" s="21">
        <f>SUM(AG3:AG12)</f>
        <v>0</v>
      </c>
      <c r="AH13" s="21">
        <f>SUM(AH3:AH12)</f>
        <v>0</v>
      </c>
      <c r="AI13" s="21">
        <f>SUM(AI3:AI12)</f>
        <v>0</v>
      </c>
      <c r="AJ13" s="21">
        <f>SUM(AJ3:AJ12)</f>
        <v>0</v>
      </c>
      <c r="AK13" s="25">
        <f>SUM(AK3:AK12)</f>
        <v>17617</v>
      </c>
      <c r="AL13" s="25"/>
      <c r="AM13" s="25"/>
      <c r="AN13" s="22"/>
      <c r="AO13" s="22"/>
      <c r="AP13" s="22"/>
      <c r="AQ13" s="25">
        <f>SUM(AQ3:AQ12)</f>
        <v>421</v>
      </c>
      <c r="AR13" s="25"/>
      <c r="AS13" s="25"/>
      <c r="AT13" s="22"/>
      <c r="AU13" s="22"/>
      <c r="AV13" s="22"/>
      <c r="AW13" s="23"/>
      <c r="AX13" s="23"/>
      <c r="AY13" s="23"/>
      <c r="AZ13" s="26">
        <f>MAX(AZ3:AZ12)</f>
        <v>0.20804996038025783</v>
      </c>
      <c r="BA13" s="27">
        <f>SUM(BA3:BA12)</f>
        <v>0.63906347477745318</v>
      </c>
      <c r="BB13" s="28">
        <f>2*BA13-1</f>
        <v>0.27812694955490636</v>
      </c>
    </row>
    <row r="20" spans="10:51" ht="26" x14ac:dyDescent="0.15">
      <c r="J20" s="97" t="s">
        <v>4</v>
      </c>
      <c r="K20" s="97"/>
      <c r="L20" s="32" t="s">
        <v>5</v>
      </c>
      <c r="M20" s="33" t="s">
        <v>22</v>
      </c>
      <c r="N20" s="33" t="s">
        <v>23</v>
      </c>
      <c r="O20" s="33" t="s">
        <v>24</v>
      </c>
      <c r="P20" s="3" t="s">
        <v>25</v>
      </c>
      <c r="Q20" s="3" t="s">
        <v>26</v>
      </c>
      <c r="R20" s="3" t="s">
        <v>27</v>
      </c>
      <c r="S20" s="1"/>
      <c r="T20" s="1" t="s">
        <v>29</v>
      </c>
      <c r="U20" s="1" t="s">
        <v>30</v>
      </c>
      <c r="V20" s="1" t="s">
        <v>31</v>
      </c>
      <c r="W20" s="34" t="s">
        <v>32</v>
      </c>
      <c r="X20" s="1" t="s">
        <v>33</v>
      </c>
      <c r="Y20" s="1" t="s">
        <v>34</v>
      </c>
      <c r="Z20" s="35" t="s">
        <v>35</v>
      </c>
      <c r="AA20" s="31" t="s">
        <v>36</v>
      </c>
      <c r="AB20" s="31" t="s">
        <v>37</v>
      </c>
      <c r="AC20" s="1" t="s">
        <v>38</v>
      </c>
      <c r="AF20" s="31"/>
      <c r="AI20" s="19"/>
      <c r="AJ20" s="36"/>
      <c r="AM20" s="1"/>
      <c r="AP20" s="36"/>
      <c r="AS20" s="1"/>
      <c r="AV20" s="37"/>
      <c r="AY20" s="19"/>
    </row>
    <row r="21" spans="10:51" x14ac:dyDescent="0.15">
      <c r="J21" s="38" t="s">
        <v>11</v>
      </c>
      <c r="K21" s="38" t="s">
        <v>12</v>
      </c>
      <c r="L21" s="39" t="s">
        <v>13</v>
      </c>
      <c r="M21" s="39" t="s">
        <v>13</v>
      </c>
      <c r="N21" s="3" t="s">
        <v>13</v>
      </c>
      <c r="O21" s="3" t="s">
        <v>13</v>
      </c>
      <c r="P21" s="3" t="s">
        <v>13</v>
      </c>
      <c r="Q21" s="3" t="s">
        <v>13</v>
      </c>
      <c r="R21" s="3" t="s">
        <v>13</v>
      </c>
      <c r="T21" s="1" t="s">
        <v>39</v>
      </c>
      <c r="U21" s="1" t="s">
        <v>40</v>
      </c>
      <c r="V21" s="1" t="s">
        <v>41</v>
      </c>
      <c r="W21" s="34" t="s">
        <v>42</v>
      </c>
      <c r="X21" s="1" t="s">
        <v>41</v>
      </c>
      <c r="Y21" s="1" t="s">
        <v>40</v>
      </c>
      <c r="Z21" s="35" t="s">
        <v>40</v>
      </c>
      <c r="AA21" s="31" t="s">
        <v>40</v>
      </c>
      <c r="AB21" s="31" t="s">
        <v>40</v>
      </c>
      <c r="AC21" s="1" t="s">
        <v>40</v>
      </c>
      <c r="AF21" s="31"/>
      <c r="AI21" s="19"/>
      <c r="AJ21" s="36"/>
      <c r="AM21" s="1"/>
      <c r="AP21" s="36"/>
      <c r="AS21" s="1"/>
      <c r="AV21" s="37"/>
      <c r="AY21" s="19"/>
    </row>
    <row r="22" spans="10:51" ht="15" x14ac:dyDescent="0.2">
      <c r="J22" s="40">
        <v>991</v>
      </c>
      <c r="K22" s="40">
        <v>992</v>
      </c>
      <c r="L22" s="41">
        <v>1906</v>
      </c>
      <c r="M22" s="41">
        <v>19</v>
      </c>
      <c r="N22" s="11">
        <v>1821</v>
      </c>
      <c r="O22" s="11">
        <v>66</v>
      </c>
      <c r="P22" s="11">
        <v>0</v>
      </c>
      <c r="Q22" s="11">
        <v>0</v>
      </c>
      <c r="R22" s="11">
        <v>0</v>
      </c>
      <c r="T22">
        <v>10</v>
      </c>
      <c r="U22">
        <v>991</v>
      </c>
      <c r="V22">
        <v>992</v>
      </c>
      <c r="W22">
        <v>1906</v>
      </c>
      <c r="X22">
        <v>19</v>
      </c>
      <c r="Y22">
        <v>1821</v>
      </c>
      <c r="Z22" s="42">
        <v>0</v>
      </c>
      <c r="AA22">
        <v>0</v>
      </c>
      <c r="AB22">
        <v>66</v>
      </c>
      <c r="AC22">
        <v>0</v>
      </c>
      <c r="AD22"/>
      <c r="AE22">
        <f t="shared" ref="AE22:AE31" si="53">SUM(X22:Y22)</f>
        <v>1840</v>
      </c>
      <c r="AF22" s="53">
        <f t="shared" ref="AF22:AF31" si="54">X22/AE22</f>
        <v>1.0326086956521738E-2</v>
      </c>
      <c r="AG22" s="31">
        <f>X22</f>
        <v>19</v>
      </c>
      <c r="AH22" s="31">
        <f>AE22</f>
        <v>1840</v>
      </c>
      <c r="AI22" s="55">
        <f t="shared" ref="AI22:AI31" si="55">AG22/AH22</f>
        <v>1.0326086956521738E-2</v>
      </c>
      <c r="AJ22" s="36"/>
      <c r="AM22" s="1"/>
      <c r="AP22" s="36"/>
      <c r="AS22" s="1"/>
      <c r="AV22" s="37"/>
      <c r="AY22" s="19"/>
    </row>
    <row r="23" spans="10:51" ht="15" x14ac:dyDescent="0.2">
      <c r="J23" s="40">
        <v>948</v>
      </c>
      <c r="K23" s="40">
        <v>991</v>
      </c>
      <c r="L23" s="41">
        <v>1905</v>
      </c>
      <c r="M23" s="41">
        <v>24</v>
      </c>
      <c r="N23" s="11">
        <v>1796</v>
      </c>
      <c r="O23" s="11">
        <v>85</v>
      </c>
      <c r="P23" s="11">
        <v>0</v>
      </c>
      <c r="Q23" s="11">
        <v>0</v>
      </c>
      <c r="R23" s="11">
        <v>0</v>
      </c>
      <c r="T23">
        <v>9</v>
      </c>
      <c r="U23">
        <v>948</v>
      </c>
      <c r="V23">
        <v>991</v>
      </c>
      <c r="W23">
        <v>1905</v>
      </c>
      <c r="X23">
        <v>24</v>
      </c>
      <c r="Y23">
        <v>1796</v>
      </c>
      <c r="Z23" s="42">
        <v>0</v>
      </c>
      <c r="AA23">
        <v>0</v>
      </c>
      <c r="AB23">
        <v>85</v>
      </c>
      <c r="AC23">
        <v>0</v>
      </c>
      <c r="AD23"/>
      <c r="AE23">
        <f t="shared" si="53"/>
        <v>1820</v>
      </c>
      <c r="AF23" s="53">
        <f t="shared" si="54"/>
        <v>1.3186813186813187E-2</v>
      </c>
      <c r="AG23" s="31">
        <f t="shared" ref="AG23:AG31" si="56">AG22+X23</f>
        <v>43</v>
      </c>
      <c r="AH23" s="31">
        <f t="shared" ref="AH23:AH31" si="57">AH22+AE23</f>
        <v>3660</v>
      </c>
      <c r="AI23" s="55">
        <f t="shared" si="55"/>
        <v>1.1748633879781421E-2</v>
      </c>
      <c r="AJ23" s="36"/>
      <c r="AM23" s="1"/>
      <c r="AP23" s="36"/>
      <c r="AS23" s="1"/>
      <c r="AV23" s="37"/>
      <c r="AY23" s="19"/>
    </row>
    <row r="24" spans="10:51" ht="15" x14ac:dyDescent="0.2">
      <c r="J24" s="40">
        <v>928</v>
      </c>
      <c r="K24" s="40">
        <v>948</v>
      </c>
      <c r="L24" s="41">
        <v>1905</v>
      </c>
      <c r="M24" s="41">
        <v>38</v>
      </c>
      <c r="N24" s="11">
        <v>1784</v>
      </c>
      <c r="O24" s="11">
        <v>83</v>
      </c>
      <c r="P24" s="11">
        <v>0</v>
      </c>
      <c r="Q24" s="11">
        <v>0</v>
      </c>
      <c r="R24" s="11">
        <v>0</v>
      </c>
      <c r="T24">
        <v>8</v>
      </c>
      <c r="U24">
        <v>928</v>
      </c>
      <c r="V24">
        <v>948</v>
      </c>
      <c r="W24">
        <v>1905</v>
      </c>
      <c r="X24">
        <v>38</v>
      </c>
      <c r="Y24">
        <v>1784</v>
      </c>
      <c r="Z24" s="42">
        <v>0</v>
      </c>
      <c r="AA24">
        <v>0</v>
      </c>
      <c r="AB24">
        <v>83</v>
      </c>
      <c r="AC24">
        <v>0</v>
      </c>
      <c r="AD24"/>
      <c r="AE24">
        <f t="shared" si="53"/>
        <v>1822</v>
      </c>
      <c r="AF24" s="53">
        <f t="shared" si="54"/>
        <v>2.0856201975850714E-2</v>
      </c>
      <c r="AG24" s="31">
        <f t="shared" si="56"/>
        <v>81</v>
      </c>
      <c r="AH24" s="31">
        <f t="shared" si="57"/>
        <v>5482</v>
      </c>
      <c r="AI24" s="55">
        <f t="shared" si="55"/>
        <v>1.4775629332360452E-2</v>
      </c>
      <c r="AJ24" s="36"/>
      <c r="AM24" s="1"/>
      <c r="AP24" s="36"/>
      <c r="AS24" s="1"/>
      <c r="AV24" s="37"/>
      <c r="AY24" s="19"/>
    </row>
    <row r="25" spans="10:51" ht="15" x14ac:dyDescent="0.2">
      <c r="J25" s="40">
        <v>913</v>
      </c>
      <c r="K25" s="40">
        <v>928</v>
      </c>
      <c r="L25" s="41">
        <v>1905</v>
      </c>
      <c r="M25" s="41">
        <v>31</v>
      </c>
      <c r="N25" s="11">
        <v>1787</v>
      </c>
      <c r="O25" s="11">
        <v>87</v>
      </c>
      <c r="P25" s="11">
        <v>0</v>
      </c>
      <c r="Q25" s="11">
        <v>0</v>
      </c>
      <c r="R25" s="11">
        <v>0</v>
      </c>
      <c r="T25">
        <v>7</v>
      </c>
      <c r="U25">
        <v>913</v>
      </c>
      <c r="V25">
        <v>928</v>
      </c>
      <c r="W25">
        <v>1905</v>
      </c>
      <c r="X25">
        <v>31</v>
      </c>
      <c r="Y25">
        <v>1787</v>
      </c>
      <c r="Z25" s="42">
        <v>0</v>
      </c>
      <c r="AA25">
        <v>0</v>
      </c>
      <c r="AB25">
        <v>87</v>
      </c>
      <c r="AC25">
        <v>0</v>
      </c>
      <c r="AD25"/>
      <c r="AE25">
        <f t="shared" si="53"/>
        <v>1818</v>
      </c>
      <c r="AF25" s="53">
        <f t="shared" si="54"/>
        <v>1.7051705170517052E-2</v>
      </c>
      <c r="AG25" s="31">
        <f t="shared" si="56"/>
        <v>112</v>
      </c>
      <c r="AH25" s="31">
        <f t="shared" si="57"/>
        <v>7300</v>
      </c>
      <c r="AI25" s="55">
        <f t="shared" si="55"/>
        <v>1.5342465753424657E-2</v>
      </c>
      <c r="AJ25" s="36"/>
      <c r="AM25" s="1"/>
      <c r="AP25" s="36"/>
      <c r="AS25" s="1"/>
      <c r="AV25" s="37"/>
      <c r="AY25" s="19"/>
    </row>
    <row r="26" spans="10:51" ht="15" x14ac:dyDescent="0.2">
      <c r="J26" s="40">
        <v>897</v>
      </c>
      <c r="K26" s="40">
        <v>913</v>
      </c>
      <c r="L26" s="41">
        <v>1905</v>
      </c>
      <c r="M26" s="41">
        <v>25</v>
      </c>
      <c r="N26" s="11">
        <v>1792</v>
      </c>
      <c r="O26" s="11">
        <v>88</v>
      </c>
      <c r="P26" s="11">
        <v>0</v>
      </c>
      <c r="Q26" s="11">
        <v>0</v>
      </c>
      <c r="R26" s="11">
        <v>0</v>
      </c>
      <c r="T26">
        <v>6</v>
      </c>
      <c r="U26">
        <v>897</v>
      </c>
      <c r="V26">
        <v>913</v>
      </c>
      <c r="W26">
        <v>1905</v>
      </c>
      <c r="X26">
        <v>25</v>
      </c>
      <c r="Y26">
        <v>1792</v>
      </c>
      <c r="Z26" s="42">
        <v>0</v>
      </c>
      <c r="AA26">
        <v>0</v>
      </c>
      <c r="AB26">
        <v>88</v>
      </c>
      <c r="AC26">
        <v>0</v>
      </c>
      <c r="AD26"/>
      <c r="AE26">
        <f t="shared" si="53"/>
        <v>1817</v>
      </c>
      <c r="AF26" s="53">
        <f t="shared" si="54"/>
        <v>1.3758943313153549E-2</v>
      </c>
      <c r="AG26" s="31">
        <f t="shared" si="56"/>
        <v>137</v>
      </c>
      <c r="AH26" s="31">
        <f t="shared" si="57"/>
        <v>9117</v>
      </c>
      <c r="AI26" s="55">
        <f t="shared" si="55"/>
        <v>1.5026872874849183E-2</v>
      </c>
      <c r="AJ26" s="36"/>
      <c r="AM26" s="1"/>
      <c r="AP26" s="36"/>
      <c r="AS26" s="1"/>
      <c r="AV26" s="37"/>
      <c r="AY26" s="19"/>
    </row>
    <row r="27" spans="10:51" ht="15" x14ac:dyDescent="0.2">
      <c r="J27" s="40">
        <v>879</v>
      </c>
      <c r="K27" s="40">
        <v>897</v>
      </c>
      <c r="L27" s="41">
        <v>1905</v>
      </c>
      <c r="M27" s="41">
        <v>34</v>
      </c>
      <c r="N27" s="11">
        <v>1785</v>
      </c>
      <c r="O27" s="11">
        <v>86</v>
      </c>
      <c r="P27" s="11">
        <v>0</v>
      </c>
      <c r="Q27" s="11">
        <v>0</v>
      </c>
      <c r="R27" s="11">
        <v>0</v>
      </c>
      <c r="T27">
        <v>5</v>
      </c>
      <c r="U27">
        <v>879</v>
      </c>
      <c r="V27">
        <v>897</v>
      </c>
      <c r="W27">
        <v>1905</v>
      </c>
      <c r="X27">
        <v>34</v>
      </c>
      <c r="Y27">
        <v>1785</v>
      </c>
      <c r="Z27" s="42">
        <v>0</v>
      </c>
      <c r="AA27">
        <v>0</v>
      </c>
      <c r="AB27">
        <v>86</v>
      </c>
      <c r="AC27">
        <v>0</v>
      </c>
      <c r="AD27"/>
      <c r="AE27">
        <f t="shared" si="53"/>
        <v>1819</v>
      </c>
      <c r="AF27" s="53">
        <f t="shared" si="54"/>
        <v>1.8691588785046728E-2</v>
      </c>
      <c r="AG27" s="31">
        <f t="shared" si="56"/>
        <v>171</v>
      </c>
      <c r="AH27" s="31">
        <f t="shared" si="57"/>
        <v>10936</v>
      </c>
      <c r="AI27" s="55">
        <f t="shared" si="55"/>
        <v>1.5636430138990489E-2</v>
      </c>
      <c r="AJ27" s="36"/>
      <c r="AM27" s="1"/>
      <c r="AP27" s="36"/>
      <c r="AS27" s="1"/>
      <c r="AV27" s="37"/>
      <c r="AY27" s="19"/>
    </row>
    <row r="28" spans="10:51" ht="15" x14ac:dyDescent="0.2">
      <c r="J28" s="40">
        <v>860</v>
      </c>
      <c r="K28" s="40">
        <v>879</v>
      </c>
      <c r="L28" s="41">
        <v>1905</v>
      </c>
      <c r="M28" s="41">
        <v>55</v>
      </c>
      <c r="N28" s="11">
        <v>1757</v>
      </c>
      <c r="O28" s="11">
        <v>93</v>
      </c>
      <c r="P28" s="11">
        <v>0</v>
      </c>
      <c r="Q28" s="11">
        <v>0</v>
      </c>
      <c r="R28" s="11">
        <v>0</v>
      </c>
      <c r="T28">
        <v>4</v>
      </c>
      <c r="U28">
        <v>860</v>
      </c>
      <c r="V28">
        <v>879</v>
      </c>
      <c r="W28">
        <v>1905</v>
      </c>
      <c r="X28">
        <v>55</v>
      </c>
      <c r="Y28">
        <v>1757</v>
      </c>
      <c r="Z28" s="42">
        <v>0</v>
      </c>
      <c r="AA28">
        <v>0</v>
      </c>
      <c r="AB28">
        <v>93</v>
      </c>
      <c r="AC28">
        <v>0</v>
      </c>
      <c r="AD28"/>
      <c r="AE28">
        <f t="shared" si="53"/>
        <v>1812</v>
      </c>
      <c r="AF28" s="53">
        <f t="shared" si="54"/>
        <v>3.0353200883002206E-2</v>
      </c>
      <c r="AG28" s="31">
        <f t="shared" si="56"/>
        <v>226</v>
      </c>
      <c r="AH28" s="31">
        <f t="shared" si="57"/>
        <v>12748</v>
      </c>
      <c r="AI28" s="55">
        <f t="shared" si="55"/>
        <v>1.7728271101349231E-2</v>
      </c>
      <c r="AJ28" s="36"/>
      <c r="AM28" s="1"/>
      <c r="AP28" s="36"/>
      <c r="AS28" s="1"/>
      <c r="AV28" s="37"/>
      <c r="AY28" s="19"/>
    </row>
    <row r="29" spans="10:51" ht="15" x14ac:dyDescent="0.2">
      <c r="J29" s="40">
        <v>832</v>
      </c>
      <c r="K29" s="40">
        <v>860</v>
      </c>
      <c r="L29" s="41">
        <v>1905</v>
      </c>
      <c r="M29" s="41">
        <v>28</v>
      </c>
      <c r="N29" s="11">
        <v>1772</v>
      </c>
      <c r="O29" s="11">
        <v>105</v>
      </c>
      <c r="P29" s="11">
        <v>0</v>
      </c>
      <c r="Q29" s="11">
        <v>0</v>
      </c>
      <c r="R29" s="11">
        <v>0</v>
      </c>
      <c r="T29">
        <v>3</v>
      </c>
      <c r="U29">
        <v>832</v>
      </c>
      <c r="V29">
        <v>860</v>
      </c>
      <c r="W29">
        <v>1905</v>
      </c>
      <c r="X29">
        <v>28</v>
      </c>
      <c r="Y29">
        <v>1772</v>
      </c>
      <c r="Z29" s="42">
        <v>0</v>
      </c>
      <c r="AA29">
        <v>0</v>
      </c>
      <c r="AB29">
        <v>105</v>
      </c>
      <c r="AC29">
        <v>0</v>
      </c>
      <c r="AD29"/>
      <c r="AE29">
        <f t="shared" si="53"/>
        <v>1800</v>
      </c>
      <c r="AF29" s="53">
        <f t="shared" si="54"/>
        <v>1.5555555555555555E-2</v>
      </c>
      <c r="AG29" s="31">
        <f t="shared" si="56"/>
        <v>254</v>
      </c>
      <c r="AH29" s="31">
        <f t="shared" si="57"/>
        <v>14548</v>
      </c>
      <c r="AI29" s="55">
        <f t="shared" si="55"/>
        <v>1.7459444597195492E-2</v>
      </c>
      <c r="AJ29" s="36"/>
      <c r="AM29" s="1"/>
      <c r="AP29" s="36"/>
      <c r="AS29" s="1"/>
      <c r="AV29" s="37"/>
      <c r="AY29" s="19"/>
    </row>
    <row r="30" spans="10:51" ht="15" x14ac:dyDescent="0.2">
      <c r="J30" s="40">
        <v>791</v>
      </c>
      <c r="K30" s="40">
        <v>832</v>
      </c>
      <c r="L30" s="41">
        <v>1905</v>
      </c>
      <c r="M30" s="41">
        <v>44</v>
      </c>
      <c r="N30" s="11">
        <v>1745</v>
      </c>
      <c r="O30" s="11">
        <v>116</v>
      </c>
      <c r="P30" s="11">
        <v>0</v>
      </c>
      <c r="Q30" s="11">
        <v>0</v>
      </c>
      <c r="R30" s="11">
        <v>0</v>
      </c>
      <c r="T30">
        <v>2</v>
      </c>
      <c r="U30">
        <v>791</v>
      </c>
      <c r="V30">
        <v>832</v>
      </c>
      <c r="W30">
        <v>1905</v>
      </c>
      <c r="X30">
        <v>44</v>
      </c>
      <c r="Y30">
        <v>1745</v>
      </c>
      <c r="Z30" s="42">
        <v>0</v>
      </c>
      <c r="AA30">
        <v>0</v>
      </c>
      <c r="AB30">
        <v>116</v>
      </c>
      <c r="AC30">
        <v>0</v>
      </c>
      <c r="AD30"/>
      <c r="AE30">
        <f t="shared" si="53"/>
        <v>1789</v>
      </c>
      <c r="AF30" s="53">
        <f t="shared" si="54"/>
        <v>2.4594745667970933E-2</v>
      </c>
      <c r="AG30" s="31">
        <f t="shared" si="56"/>
        <v>298</v>
      </c>
      <c r="AH30" s="31">
        <f t="shared" si="57"/>
        <v>16337</v>
      </c>
      <c r="AI30" s="55">
        <f t="shared" si="55"/>
        <v>1.8240803085021729E-2</v>
      </c>
      <c r="AJ30" s="36"/>
      <c r="AM30" s="1"/>
      <c r="AP30" s="36"/>
      <c r="AS30" s="1"/>
      <c r="AV30" s="37"/>
      <c r="AY30" s="19"/>
    </row>
    <row r="31" spans="10:51" ht="15" x14ac:dyDescent="0.2">
      <c r="J31" s="40">
        <v>1</v>
      </c>
      <c r="K31" s="40">
        <v>791</v>
      </c>
      <c r="L31" s="41">
        <v>1905</v>
      </c>
      <c r="M31" s="41">
        <v>123</v>
      </c>
      <c r="N31" s="11">
        <v>1578</v>
      </c>
      <c r="O31" s="11">
        <v>204</v>
      </c>
      <c r="P31" s="11">
        <v>0</v>
      </c>
      <c r="Q31" s="11">
        <v>0</v>
      </c>
      <c r="R31" s="11">
        <v>0</v>
      </c>
      <c r="T31">
        <v>1</v>
      </c>
      <c r="U31">
        <v>1</v>
      </c>
      <c r="V31">
        <v>791</v>
      </c>
      <c r="W31">
        <v>1905</v>
      </c>
      <c r="X31">
        <v>123</v>
      </c>
      <c r="Y31">
        <v>1578</v>
      </c>
      <c r="Z31" s="42">
        <v>0</v>
      </c>
      <c r="AA31">
        <v>0</v>
      </c>
      <c r="AB31">
        <v>204</v>
      </c>
      <c r="AC31">
        <v>0</v>
      </c>
      <c r="AD31"/>
      <c r="AE31">
        <f t="shared" si="53"/>
        <v>1701</v>
      </c>
      <c r="AF31" s="53">
        <f t="shared" si="54"/>
        <v>7.2310405643738973E-2</v>
      </c>
      <c r="AG31" s="31">
        <f t="shared" si="56"/>
        <v>421</v>
      </c>
      <c r="AH31" s="31">
        <f t="shared" si="57"/>
        <v>18038</v>
      </c>
      <c r="AI31" s="55">
        <f t="shared" si="55"/>
        <v>2.3339616365450715E-2</v>
      </c>
      <c r="AJ31" s="36"/>
      <c r="AM31" s="1"/>
      <c r="AP31" s="36"/>
      <c r="AS31" s="1"/>
      <c r="AV31" s="37"/>
      <c r="AY31" s="19"/>
    </row>
    <row r="32" spans="10:51" x14ac:dyDescent="0.15">
      <c r="L32" s="31">
        <f t="shared" ref="L32:R32" si="58">SUM(L22:L31)</f>
        <v>19051</v>
      </c>
      <c r="M32" s="31">
        <f t="shared" si="58"/>
        <v>421</v>
      </c>
      <c r="N32" s="31">
        <f t="shared" si="58"/>
        <v>17617</v>
      </c>
      <c r="O32" s="31">
        <f t="shared" si="58"/>
        <v>1013</v>
      </c>
      <c r="P32" s="31">
        <f t="shared" si="58"/>
        <v>0</v>
      </c>
      <c r="Q32" s="31">
        <f t="shared" si="58"/>
        <v>0</v>
      </c>
      <c r="R32" s="31">
        <f t="shared" si="58"/>
        <v>0</v>
      </c>
      <c r="W32" s="1">
        <f>SUM(W22:W31)</f>
        <v>19051</v>
      </c>
      <c r="X32" s="1">
        <f>SUM(X22:X31)</f>
        <v>421</v>
      </c>
      <c r="Y32" s="1">
        <f>SUM(Y22:Y31)</f>
        <v>17617</v>
      </c>
      <c r="AB32" s="1">
        <f>SUM(AB22:AB31)</f>
        <v>1013</v>
      </c>
    </row>
    <row r="33" spans="1:51" x14ac:dyDescent="0.15">
      <c r="M33" s="31">
        <f>SUM(M32:R32)</f>
        <v>19051</v>
      </c>
      <c r="P33" s="31">
        <f>SUM(P32:R32)</f>
        <v>0</v>
      </c>
    </row>
    <row r="34" spans="1:51" x14ac:dyDescent="0.15">
      <c r="X34" s="54">
        <f>SUM(X32:Y32)</f>
        <v>18038</v>
      </c>
    </row>
    <row r="35" spans="1:51" x14ac:dyDescent="0.15">
      <c r="A35" s="98" t="s">
        <v>19</v>
      </c>
      <c r="B35" s="98"/>
      <c r="C35" s="98" t="s">
        <v>20</v>
      </c>
      <c r="D35" s="98"/>
      <c r="E35" s="98" t="s">
        <v>28</v>
      </c>
      <c r="F35" s="98"/>
      <c r="Y35" s="37">
        <f>X32/X34</f>
        <v>2.3339616365450715E-2</v>
      </c>
    </row>
    <row r="36" spans="1:51" ht="15" x14ac:dyDescent="0.2">
      <c r="A36" s="100">
        <f>AZ13</f>
        <v>0.20804996038025783</v>
      </c>
      <c r="B36" s="100"/>
      <c r="C36" s="101">
        <f>(BA13*100)</f>
        <v>63.906347477745321</v>
      </c>
      <c r="D36" s="101"/>
      <c r="E36" s="101">
        <f>(BB13*100)</f>
        <v>27.812694955490635</v>
      </c>
      <c r="F36" s="101"/>
      <c r="H36" s="37"/>
      <c r="I36" s="1"/>
      <c r="J36" s="1"/>
      <c r="L36" s="31"/>
      <c r="M36" s="31"/>
      <c r="N36" s="37"/>
      <c r="O36" s="1"/>
      <c r="Q36" s="31"/>
      <c r="T36"/>
      <c r="U36"/>
      <c r="V36"/>
      <c r="W36"/>
      <c r="X36"/>
      <c r="Y36"/>
      <c r="Z36"/>
      <c r="AA36"/>
      <c r="AC36" s="1"/>
      <c r="AF36" s="31"/>
      <c r="AI36" s="19"/>
      <c r="AJ36" s="36"/>
      <c r="AM36" s="1"/>
      <c r="AP36" s="36"/>
      <c r="AS36" s="1"/>
      <c r="AV36" s="37"/>
      <c r="AY36" s="19"/>
    </row>
    <row r="37" spans="1:51" ht="15" x14ac:dyDescent="0.2">
      <c r="A37" s="102" t="s">
        <v>4</v>
      </c>
      <c r="B37" s="102"/>
      <c r="C37" s="95" t="s">
        <v>5</v>
      </c>
      <c r="D37" s="95"/>
      <c r="E37" s="95"/>
      <c r="F37" s="95"/>
      <c r="G37" s="95" t="s">
        <v>0</v>
      </c>
      <c r="H37" s="95"/>
      <c r="I37" s="95"/>
      <c r="J37" s="95"/>
      <c r="K37" s="94" t="s">
        <v>3</v>
      </c>
      <c r="L37" s="94"/>
      <c r="M37" s="94"/>
      <c r="N37" s="37"/>
      <c r="O37" s="1"/>
      <c r="Q37" s="31"/>
      <c r="T37"/>
      <c r="U37"/>
      <c r="V37"/>
      <c r="W37"/>
      <c r="X37"/>
      <c r="Y37"/>
      <c r="Z37"/>
      <c r="AA37"/>
      <c r="AC37" s="1"/>
      <c r="AF37" s="31"/>
      <c r="AI37" s="19"/>
      <c r="AJ37" s="36"/>
      <c r="AM37" s="1"/>
      <c r="AP37" s="36"/>
      <c r="AS37" s="1"/>
      <c r="AV37" s="37"/>
      <c r="AY37" s="19"/>
    </row>
    <row r="38" spans="1:51" ht="13.5" customHeight="1" x14ac:dyDescent="0.2">
      <c r="A38" s="4" t="s">
        <v>11</v>
      </c>
      <c r="B38" s="4" t="s">
        <v>12</v>
      </c>
      <c r="C38" s="43" t="s">
        <v>13</v>
      </c>
      <c r="D38" s="4" t="s">
        <v>16</v>
      </c>
      <c r="E38" s="4" t="s">
        <v>17</v>
      </c>
      <c r="F38" s="4" t="s">
        <v>18</v>
      </c>
      <c r="G38" s="43" t="s">
        <v>13</v>
      </c>
      <c r="H38" s="4" t="s">
        <v>16</v>
      </c>
      <c r="I38" s="4" t="s">
        <v>17</v>
      </c>
      <c r="J38" s="4" t="s">
        <v>18</v>
      </c>
      <c r="K38" s="44" t="s">
        <v>13</v>
      </c>
      <c r="L38" s="4" t="s">
        <v>17</v>
      </c>
      <c r="M38" s="4" t="s">
        <v>18</v>
      </c>
      <c r="N38" s="37"/>
      <c r="O38" s="1"/>
      <c r="Q38" s="31"/>
      <c r="T38"/>
      <c r="U38"/>
      <c r="V38"/>
      <c r="W38"/>
      <c r="X38"/>
      <c r="Y38"/>
      <c r="Z38"/>
      <c r="AA38"/>
      <c r="AB38" s="1"/>
      <c r="AC38" s="1"/>
      <c r="AD38" s="31"/>
      <c r="AE38" s="31"/>
      <c r="AF38" s="31"/>
      <c r="AG38" s="19"/>
      <c r="AH38" s="36"/>
      <c r="AI38" s="36"/>
      <c r="AJ38" s="36"/>
      <c r="AK38" s="1"/>
      <c r="AL38" s="1"/>
      <c r="AM38" s="1"/>
      <c r="AN38" s="36"/>
      <c r="AO38" s="36"/>
      <c r="AP38" s="36"/>
      <c r="AQ38" s="1"/>
      <c r="AR38" s="1"/>
      <c r="AS38" s="1"/>
      <c r="AT38" s="37"/>
      <c r="AU38" s="37"/>
      <c r="AV38" s="37"/>
      <c r="AW38" s="19"/>
      <c r="AX38" s="19"/>
      <c r="AY38" s="19"/>
    </row>
    <row r="39" spans="1:51" ht="13.5" customHeight="1" x14ac:dyDescent="0.2">
      <c r="A39" s="45">
        <f t="shared" ref="A39:C48" si="59">A3</f>
        <v>991</v>
      </c>
      <c r="B39" s="45">
        <f t="shared" si="59"/>
        <v>992</v>
      </c>
      <c r="C39" s="46">
        <f t="shared" si="59"/>
        <v>1906</v>
      </c>
      <c r="D39" s="47">
        <v>0.10000379425044582</v>
      </c>
      <c r="E39" s="47">
        <v>0.10000379425044582</v>
      </c>
      <c r="F39" s="47">
        <v>1</v>
      </c>
      <c r="G39" s="48">
        <f t="shared" ref="G39:G49" si="60">AQ3</f>
        <v>19</v>
      </c>
      <c r="H39" s="47">
        <f t="shared" ref="H39:H48" si="61">AT3</f>
        <v>4.5130641330166268E-2</v>
      </c>
      <c r="I39" s="47">
        <f t="shared" ref="I39:I48" si="62">AU3</f>
        <v>4.5130641330166268E-2</v>
      </c>
      <c r="J39" s="47">
        <f t="shared" ref="J39:J48" si="63">AV3</f>
        <v>1</v>
      </c>
      <c r="K39" s="49">
        <f t="shared" ref="K39:K48" si="64">AW3</f>
        <v>9.9685204616998951E-3</v>
      </c>
      <c r="L39" s="49">
        <f t="shared" ref="L39:L48" si="65">AX3</f>
        <v>9.9685204616998951E-3</v>
      </c>
      <c r="M39" s="49">
        <f t="shared" ref="M39:M48" si="66">AY3</f>
        <v>2.2098577502493309E-2</v>
      </c>
      <c r="N39" s="37"/>
      <c r="Q39" s="31"/>
      <c r="T39"/>
      <c r="U39"/>
      <c r="V39"/>
      <c r="W39"/>
      <c r="X39"/>
      <c r="Y39"/>
      <c r="Z39"/>
      <c r="AA39"/>
      <c r="AB39" s="1"/>
      <c r="AC39" s="1"/>
      <c r="AD39" s="31"/>
      <c r="AE39" s="31"/>
      <c r="AF39" s="31"/>
      <c r="AG39" s="19"/>
      <c r="AH39" s="36"/>
      <c r="AI39" s="36"/>
      <c r="AJ39" s="36"/>
      <c r="AK39" s="1"/>
      <c r="AL39" s="1"/>
      <c r="AM39" s="1"/>
      <c r="AN39" s="36"/>
      <c r="AO39" s="36"/>
      <c r="AP39" s="36"/>
      <c r="AQ39" s="1"/>
      <c r="AR39" s="1"/>
      <c r="AS39" s="1"/>
      <c r="AT39" s="37"/>
      <c r="AU39" s="37"/>
      <c r="AV39" s="37"/>
      <c r="AW39" s="19"/>
      <c r="AX39" s="19"/>
      <c r="AY39" s="19"/>
    </row>
    <row r="40" spans="1:51" ht="13.5" customHeight="1" x14ac:dyDescent="0.2">
      <c r="A40" s="45">
        <f t="shared" si="59"/>
        <v>948</v>
      </c>
      <c r="B40" s="45">
        <f t="shared" si="59"/>
        <v>991</v>
      </c>
      <c r="C40" s="46">
        <f t="shared" si="59"/>
        <v>1905</v>
      </c>
      <c r="D40" s="47">
        <v>0.10000379425044582</v>
      </c>
      <c r="E40" s="47">
        <v>0.20000758850089165</v>
      </c>
      <c r="F40" s="47">
        <v>0.89999620574955419</v>
      </c>
      <c r="G40" s="48">
        <f t="shared" si="60"/>
        <v>24</v>
      </c>
      <c r="H40" s="47">
        <f t="shared" si="61"/>
        <v>5.7007125890736345E-2</v>
      </c>
      <c r="I40" s="47">
        <f t="shared" si="62"/>
        <v>0.10213776722090261</v>
      </c>
      <c r="J40" s="47">
        <f t="shared" si="63"/>
        <v>0.95486935866983369</v>
      </c>
      <c r="K40" s="49">
        <f t="shared" si="64"/>
        <v>1.2598425196850394E-2</v>
      </c>
      <c r="L40" s="49">
        <f t="shared" si="65"/>
        <v>1.1283127787982157E-2</v>
      </c>
      <c r="M40" s="49">
        <f t="shared" si="66"/>
        <v>2.3447069116360453E-2</v>
      </c>
      <c r="N40" s="37"/>
      <c r="Q40" s="31"/>
      <c r="T40"/>
      <c r="U40"/>
      <c r="V40"/>
      <c r="W40"/>
      <c r="X40"/>
      <c r="Y40"/>
      <c r="Z40"/>
      <c r="AA40"/>
      <c r="AB40" s="1"/>
      <c r="AC40" s="1"/>
      <c r="AD40" s="31"/>
      <c r="AE40" s="31"/>
      <c r="AF40" s="31"/>
      <c r="AG40" s="19"/>
      <c r="AH40" s="36"/>
      <c r="AI40" s="36"/>
      <c r="AJ40" s="36"/>
      <c r="AK40" s="1"/>
      <c r="AL40" s="1"/>
      <c r="AM40" s="1"/>
      <c r="AN40" s="36"/>
      <c r="AO40" s="36"/>
      <c r="AP40" s="36"/>
      <c r="AQ40" s="1"/>
      <c r="AR40" s="1"/>
      <c r="AS40" s="1"/>
      <c r="AT40" s="37"/>
      <c r="AU40" s="37"/>
      <c r="AV40" s="37"/>
      <c r="AW40" s="19"/>
      <c r="AX40" s="19"/>
      <c r="AY40" s="19"/>
    </row>
    <row r="41" spans="1:51" ht="13.5" customHeight="1" x14ac:dyDescent="0.2">
      <c r="A41" s="45">
        <f t="shared" si="59"/>
        <v>928</v>
      </c>
      <c r="B41" s="45">
        <f t="shared" si="59"/>
        <v>948</v>
      </c>
      <c r="C41" s="46">
        <f t="shared" si="59"/>
        <v>1905</v>
      </c>
      <c r="D41" s="47">
        <v>0.10000379425044582</v>
      </c>
      <c r="E41" s="47">
        <v>0.30001138275133749</v>
      </c>
      <c r="F41" s="47">
        <v>0.79999241149910838</v>
      </c>
      <c r="G41" s="48">
        <f t="shared" si="60"/>
        <v>38</v>
      </c>
      <c r="H41" s="47">
        <f t="shared" si="61"/>
        <v>9.0261282660332537E-2</v>
      </c>
      <c r="I41" s="47">
        <f t="shared" si="62"/>
        <v>0.19239904988123516</v>
      </c>
      <c r="J41" s="58">
        <f t="shared" si="63"/>
        <v>0.89786223277909738</v>
      </c>
      <c r="K41" s="56">
        <f t="shared" si="64"/>
        <v>1.994750656167979E-2</v>
      </c>
      <c r="L41" s="56">
        <f t="shared" si="65"/>
        <v>1.417074877536739E-2</v>
      </c>
      <c r="M41" s="56">
        <f t="shared" si="66"/>
        <v>2.4803149606299212E-2</v>
      </c>
      <c r="N41" s="37"/>
      <c r="Q41" s="31"/>
      <c r="T41"/>
      <c r="U41"/>
      <c r="V41"/>
      <c r="W41"/>
      <c r="X41"/>
      <c r="Y41"/>
      <c r="Z41"/>
      <c r="AA41"/>
      <c r="AB41" s="1"/>
      <c r="AC41" s="1"/>
      <c r="AD41" s="31"/>
      <c r="AE41" s="31"/>
      <c r="AF41" s="31"/>
      <c r="AG41" s="19"/>
      <c r="AH41" s="36"/>
      <c r="AI41" s="36"/>
      <c r="AJ41" s="36"/>
      <c r="AK41" s="1"/>
      <c r="AL41" s="1"/>
      <c r="AM41" s="1"/>
      <c r="AN41" s="36"/>
      <c r="AO41" s="36"/>
      <c r="AP41" s="36"/>
      <c r="AQ41" s="1"/>
      <c r="AR41" s="1"/>
      <c r="AS41" s="1"/>
      <c r="AT41" s="37"/>
      <c r="AU41" s="37"/>
      <c r="AV41" s="37"/>
      <c r="AW41" s="19"/>
      <c r="AX41" s="19"/>
      <c r="AY41" s="19"/>
    </row>
    <row r="42" spans="1:51" ht="13.5" customHeight="1" x14ac:dyDescent="0.2">
      <c r="A42" s="45">
        <f t="shared" si="59"/>
        <v>913</v>
      </c>
      <c r="B42" s="45">
        <f t="shared" si="59"/>
        <v>928</v>
      </c>
      <c r="C42" s="46">
        <f t="shared" si="59"/>
        <v>1905</v>
      </c>
      <c r="D42" s="47">
        <v>9.9991146748959744E-2</v>
      </c>
      <c r="E42" s="47">
        <v>0.40000252950029724</v>
      </c>
      <c r="F42" s="47">
        <v>0.69998861724866257</v>
      </c>
      <c r="G42" s="48">
        <f t="shared" si="60"/>
        <v>31</v>
      </c>
      <c r="H42" s="47">
        <f t="shared" si="61"/>
        <v>7.3634204275534437E-2</v>
      </c>
      <c r="I42" s="47">
        <f t="shared" si="62"/>
        <v>0.26603325415676959</v>
      </c>
      <c r="J42" s="58">
        <f t="shared" si="63"/>
        <v>0.80760095011876487</v>
      </c>
      <c r="K42" s="56">
        <f t="shared" si="64"/>
        <v>1.6272965879265092E-2</v>
      </c>
      <c r="L42" s="56">
        <f t="shared" si="65"/>
        <v>1.4696234090014434E-2</v>
      </c>
      <c r="M42" s="56">
        <f t="shared" si="66"/>
        <v>2.5496812898387702E-2</v>
      </c>
      <c r="N42" s="37"/>
      <c r="P42" s="31"/>
      <c r="Q42" s="31"/>
      <c r="R42" s="1"/>
      <c r="S42" s="1"/>
      <c r="T42"/>
      <c r="U42"/>
      <c r="V42"/>
      <c r="W42"/>
      <c r="X42"/>
      <c r="Y42"/>
      <c r="Z42"/>
      <c r="AA42"/>
      <c r="AB42" s="1"/>
      <c r="AC42" s="1"/>
      <c r="AD42" s="31"/>
      <c r="AE42" s="31"/>
      <c r="AF42" s="31"/>
      <c r="AG42" s="19"/>
      <c r="AH42" s="36"/>
      <c r="AI42" s="36"/>
      <c r="AJ42" s="36"/>
      <c r="AK42" s="1"/>
      <c r="AL42" s="1"/>
      <c r="AM42" s="1"/>
      <c r="AN42" s="36"/>
      <c r="AO42" s="36"/>
      <c r="AP42" s="36"/>
      <c r="AQ42" s="1"/>
      <c r="AR42" s="1"/>
      <c r="AS42" s="1"/>
      <c r="AT42" s="37"/>
      <c r="AU42" s="37"/>
      <c r="AV42" s="37"/>
      <c r="AW42" s="19"/>
      <c r="AX42" s="19"/>
      <c r="AY42" s="19"/>
    </row>
    <row r="43" spans="1:51" ht="13.5" customHeight="1" x14ac:dyDescent="0.2">
      <c r="A43" s="45">
        <f t="shared" si="59"/>
        <v>897</v>
      </c>
      <c r="B43" s="45">
        <f t="shared" si="59"/>
        <v>913</v>
      </c>
      <c r="C43" s="46">
        <f t="shared" si="59"/>
        <v>1905</v>
      </c>
      <c r="D43" s="47">
        <v>0.10000379425044582</v>
      </c>
      <c r="E43" s="47">
        <v>0.50000632375074305</v>
      </c>
      <c r="F43" s="47">
        <v>0.59999747049970276</v>
      </c>
      <c r="G43" s="48">
        <f t="shared" si="60"/>
        <v>25</v>
      </c>
      <c r="H43" s="47">
        <f t="shared" si="61"/>
        <v>5.9382422802850353E-2</v>
      </c>
      <c r="I43" s="47">
        <f t="shared" si="62"/>
        <v>0.32541567695961993</v>
      </c>
      <c r="J43" s="58">
        <f t="shared" si="63"/>
        <v>0.73396674584323041</v>
      </c>
      <c r="K43" s="56">
        <f t="shared" si="64"/>
        <v>1.3123359580052493E-2</v>
      </c>
      <c r="L43" s="56">
        <f t="shared" si="65"/>
        <v>1.4381692210791518E-2</v>
      </c>
      <c r="M43" s="56">
        <f t="shared" si="66"/>
        <v>2.7034120734908136E-2</v>
      </c>
      <c r="N43" s="37"/>
      <c r="P43" s="31"/>
      <c r="Q43" s="31"/>
      <c r="R43" s="1"/>
      <c r="S43" s="1"/>
      <c r="T43"/>
      <c r="U43"/>
      <c r="V43"/>
      <c r="W43"/>
      <c r="X43"/>
      <c r="Y43"/>
      <c r="Z43"/>
      <c r="AA43"/>
      <c r="AB43" s="1"/>
      <c r="AC43" s="1"/>
      <c r="AD43" s="31"/>
      <c r="AE43" s="31"/>
      <c r="AF43" s="31"/>
      <c r="AG43" s="19"/>
      <c r="AH43" s="36"/>
      <c r="AI43" s="36"/>
      <c r="AJ43" s="36"/>
      <c r="AK43" s="1"/>
      <c r="AL43" s="1"/>
      <c r="AM43" s="1"/>
      <c r="AN43" s="36"/>
      <c r="AO43" s="36"/>
      <c r="AP43" s="36"/>
      <c r="AQ43" s="1"/>
      <c r="AR43" s="1"/>
      <c r="AS43" s="1"/>
      <c r="AT43" s="37"/>
      <c r="AU43" s="37"/>
      <c r="AV43" s="37"/>
      <c r="AW43" s="19"/>
      <c r="AX43" s="19"/>
      <c r="AY43" s="19"/>
    </row>
    <row r="44" spans="1:51" ht="13.5" customHeight="1" x14ac:dyDescent="0.2">
      <c r="A44" s="45">
        <f t="shared" si="59"/>
        <v>879</v>
      </c>
      <c r="B44" s="45">
        <f t="shared" si="59"/>
        <v>897</v>
      </c>
      <c r="C44" s="46">
        <f t="shared" si="59"/>
        <v>1905</v>
      </c>
      <c r="D44" s="47">
        <v>0.10000379425044582</v>
      </c>
      <c r="E44" s="47">
        <v>0.60001011800118886</v>
      </c>
      <c r="F44" s="47">
        <v>0.49999367624925695</v>
      </c>
      <c r="G44" s="48">
        <f t="shared" si="60"/>
        <v>34</v>
      </c>
      <c r="H44" s="47">
        <f t="shared" si="61"/>
        <v>8.076009501187649E-2</v>
      </c>
      <c r="I44" s="47">
        <f t="shared" si="62"/>
        <v>0.40617577197149646</v>
      </c>
      <c r="J44" s="58">
        <f t="shared" si="63"/>
        <v>0.67458432304038007</v>
      </c>
      <c r="K44" s="56">
        <f t="shared" si="64"/>
        <v>1.7847769028871391E-2</v>
      </c>
      <c r="L44" s="56">
        <f t="shared" si="65"/>
        <v>1.4959321144256845E-2</v>
      </c>
      <c r="M44" s="56">
        <f t="shared" si="66"/>
        <v>2.9816272965879267E-2</v>
      </c>
      <c r="N44" s="37"/>
      <c r="P44" s="31"/>
      <c r="Q44" s="31"/>
      <c r="R44" s="1"/>
      <c r="S44" s="1"/>
      <c r="T44"/>
      <c r="U44"/>
      <c r="V44"/>
      <c r="W44"/>
      <c r="X44"/>
      <c r="Y44"/>
      <c r="Z44"/>
      <c r="AA44"/>
      <c r="AB44" s="1"/>
      <c r="AC44" s="1"/>
      <c r="AD44" s="31"/>
      <c r="AE44" s="31"/>
      <c r="AF44" s="31"/>
      <c r="AG44" s="19"/>
      <c r="AH44" s="36"/>
      <c r="AI44" s="36"/>
      <c r="AJ44" s="36"/>
      <c r="AK44" s="1"/>
      <c r="AL44" s="1"/>
      <c r="AM44" s="1"/>
      <c r="AN44" s="36"/>
      <c r="AO44" s="36"/>
      <c r="AP44" s="36"/>
      <c r="AQ44" s="1"/>
      <c r="AR44" s="1"/>
      <c r="AS44" s="1"/>
      <c r="AT44" s="37"/>
      <c r="AU44" s="37"/>
      <c r="AV44" s="37"/>
      <c r="AW44" s="19"/>
      <c r="AX44" s="19"/>
      <c r="AY44" s="19"/>
    </row>
    <row r="45" spans="1:51" ht="13.5" customHeight="1" x14ac:dyDescent="0.2">
      <c r="A45" s="45">
        <f t="shared" si="59"/>
        <v>860</v>
      </c>
      <c r="B45" s="45">
        <f t="shared" si="59"/>
        <v>879</v>
      </c>
      <c r="C45" s="46">
        <f t="shared" si="59"/>
        <v>1905</v>
      </c>
      <c r="D45" s="47">
        <v>9.9991146748959744E-2</v>
      </c>
      <c r="E45" s="47">
        <v>0.70000126475014857</v>
      </c>
      <c r="F45" s="47">
        <v>0.39998988199881114</v>
      </c>
      <c r="G45" s="48">
        <f t="shared" si="60"/>
        <v>55</v>
      </c>
      <c r="H45" s="47">
        <f t="shared" si="61"/>
        <v>0.13064133016627077</v>
      </c>
      <c r="I45" s="47">
        <f t="shared" si="62"/>
        <v>0.53681710213776723</v>
      </c>
      <c r="J45" s="58">
        <f t="shared" si="63"/>
        <v>0.59382422802850354</v>
      </c>
      <c r="K45" s="56">
        <f t="shared" si="64"/>
        <v>2.8871391076115485E-2</v>
      </c>
      <c r="L45" s="56">
        <f t="shared" si="65"/>
        <v>1.6946610677864429E-2</v>
      </c>
      <c r="M45" s="56">
        <f t="shared" si="66"/>
        <v>3.2808398950131233E-2</v>
      </c>
      <c r="N45" s="37"/>
      <c r="O45" s="57">
        <f>0.08088029061251*100</f>
        <v>8.0880290612509995</v>
      </c>
      <c r="P45" s="31">
        <v>52.983594052211267</v>
      </c>
      <c r="Q45" s="1">
        <v>5.9671881044225383</v>
      </c>
      <c r="R45" s="1"/>
      <c r="T45"/>
      <c r="U45"/>
      <c r="V45"/>
      <c r="W45"/>
      <c r="X45"/>
      <c r="Y45"/>
      <c r="Z45"/>
      <c r="AA45"/>
      <c r="AB45" s="1"/>
      <c r="AC45" s="1"/>
      <c r="AD45" s="31"/>
      <c r="AE45" s="31"/>
      <c r="AF45" s="31"/>
      <c r="AG45" s="19"/>
      <c r="AH45" s="36"/>
      <c r="AI45" s="36"/>
      <c r="AJ45" s="36"/>
      <c r="AK45" s="1"/>
      <c r="AL45" s="1"/>
      <c r="AM45" s="1"/>
      <c r="AN45" s="36"/>
      <c r="AO45" s="36"/>
      <c r="AP45" s="36"/>
      <c r="AQ45" s="1"/>
      <c r="AR45" s="1"/>
      <c r="AS45" s="1"/>
      <c r="AT45" s="37"/>
      <c r="AU45" s="37"/>
      <c r="AV45" s="37"/>
      <c r="AW45" s="19"/>
      <c r="AX45" s="19"/>
      <c r="AY45" s="19"/>
    </row>
    <row r="46" spans="1:51" ht="13.5" customHeight="1" x14ac:dyDescent="0.2">
      <c r="A46" s="45">
        <f t="shared" si="59"/>
        <v>832</v>
      </c>
      <c r="B46" s="45">
        <f t="shared" si="59"/>
        <v>860</v>
      </c>
      <c r="C46" s="46">
        <f t="shared" si="59"/>
        <v>1905</v>
      </c>
      <c r="D46" s="47">
        <v>0.10000379425044582</v>
      </c>
      <c r="E46" s="47">
        <v>0.80000505900059449</v>
      </c>
      <c r="F46" s="47">
        <v>0.29999873524985138</v>
      </c>
      <c r="G46" s="48">
        <f t="shared" si="60"/>
        <v>28</v>
      </c>
      <c r="H46" s="47">
        <f t="shared" si="61"/>
        <v>6.6508313539192399E-2</v>
      </c>
      <c r="I46" s="47">
        <f t="shared" si="62"/>
        <v>0.60332541567695963</v>
      </c>
      <c r="J46" s="58">
        <f t="shared" si="63"/>
        <v>0.46318289786223277</v>
      </c>
      <c r="K46" s="56">
        <f t="shared" si="64"/>
        <v>1.4698162729658792E-2</v>
      </c>
      <c r="L46" s="56">
        <f t="shared" si="65"/>
        <v>1.6665573125123023E-2</v>
      </c>
      <c r="M46" s="56">
        <f t="shared" si="66"/>
        <v>3.4120734908136482E-2</v>
      </c>
      <c r="N46" s="37"/>
      <c r="P46" s="31"/>
      <c r="Q46" s="31"/>
      <c r="R46" s="1"/>
      <c r="S46" s="1"/>
      <c r="T46"/>
      <c r="U46"/>
      <c r="V46"/>
      <c r="W46"/>
      <c r="X46"/>
      <c r="Y46"/>
      <c r="Z46"/>
      <c r="AA46"/>
      <c r="AB46" s="1"/>
      <c r="AC46" s="1"/>
      <c r="AD46" s="31"/>
      <c r="AE46" s="31"/>
      <c r="AF46" s="31"/>
      <c r="AG46" s="19"/>
      <c r="AH46" s="36"/>
      <c r="AI46" s="36"/>
      <c r="AJ46" s="36"/>
      <c r="AK46" s="1"/>
      <c r="AL46" s="1"/>
      <c r="AM46" s="1"/>
      <c r="AN46" s="36"/>
      <c r="AO46" s="36"/>
      <c r="AP46" s="36"/>
      <c r="AQ46" s="1"/>
      <c r="AR46" s="1"/>
      <c r="AS46" s="1"/>
      <c r="AT46" s="37"/>
      <c r="AU46" s="37"/>
      <c r="AV46" s="37"/>
      <c r="AW46" s="19"/>
      <c r="AX46" s="19"/>
      <c r="AY46" s="19"/>
    </row>
    <row r="47" spans="1:51" ht="13.5" customHeight="1" x14ac:dyDescent="0.2">
      <c r="A47" s="45">
        <f t="shared" si="59"/>
        <v>791</v>
      </c>
      <c r="B47" s="45">
        <f t="shared" si="59"/>
        <v>832</v>
      </c>
      <c r="C47" s="46">
        <f t="shared" si="59"/>
        <v>1905</v>
      </c>
      <c r="D47" s="47">
        <v>0.10000379425044582</v>
      </c>
      <c r="E47" s="47">
        <v>0.9000088532510403</v>
      </c>
      <c r="F47" s="47">
        <v>0.19999494099940557</v>
      </c>
      <c r="G47" s="48">
        <f t="shared" si="60"/>
        <v>44</v>
      </c>
      <c r="H47" s="47">
        <f t="shared" si="61"/>
        <v>0.10451306413301663</v>
      </c>
      <c r="I47" s="47">
        <f t="shared" si="62"/>
        <v>0.70783847980997627</v>
      </c>
      <c r="J47" s="58">
        <f t="shared" si="63"/>
        <v>0.39667458432304037</v>
      </c>
      <c r="K47" s="56">
        <f t="shared" si="64"/>
        <v>2.3097112860892388E-2</v>
      </c>
      <c r="L47" s="56">
        <f t="shared" si="65"/>
        <v>1.7380146973054941E-2</v>
      </c>
      <c r="M47" s="56">
        <f t="shared" si="66"/>
        <v>4.3832020997375327E-2</v>
      </c>
      <c r="N47" s="37"/>
      <c r="P47" s="31"/>
      <c r="Q47" s="31"/>
      <c r="R47" s="1"/>
      <c r="S47" s="1"/>
      <c r="T47"/>
      <c r="U47"/>
      <c r="V47"/>
      <c r="W47"/>
      <c r="X47"/>
      <c r="Y47"/>
      <c r="Z47"/>
      <c r="AA47"/>
      <c r="AB47" s="1"/>
      <c r="AC47" s="1"/>
      <c r="AD47" s="31"/>
      <c r="AE47" s="31"/>
      <c r="AF47" s="31"/>
      <c r="AG47" s="19"/>
      <c r="AH47" s="36"/>
      <c r="AI47" s="36"/>
      <c r="AJ47" s="36"/>
      <c r="AK47" s="1"/>
      <c r="AL47" s="1"/>
      <c r="AM47" s="1"/>
      <c r="AN47" s="36"/>
      <c r="AO47" s="36"/>
      <c r="AP47" s="36"/>
      <c r="AQ47" s="1"/>
      <c r="AR47" s="1"/>
      <c r="AS47" s="1"/>
      <c r="AT47" s="37"/>
      <c r="AU47" s="37"/>
      <c r="AV47" s="37"/>
      <c r="AW47" s="19"/>
      <c r="AX47" s="19"/>
      <c r="AY47" s="19"/>
    </row>
    <row r="48" spans="1:51" ht="13.5" customHeight="1" x14ac:dyDescent="0.2">
      <c r="A48" s="45">
        <f t="shared" si="59"/>
        <v>1</v>
      </c>
      <c r="B48" s="45">
        <f t="shared" si="59"/>
        <v>791</v>
      </c>
      <c r="C48" s="46">
        <f t="shared" si="59"/>
        <v>1905</v>
      </c>
      <c r="D48" s="47">
        <v>9.9991146748959744E-2</v>
      </c>
      <c r="E48" s="47">
        <v>1</v>
      </c>
      <c r="F48" s="47">
        <v>9.9991146748959744E-2</v>
      </c>
      <c r="G48" s="48">
        <f t="shared" si="60"/>
        <v>123</v>
      </c>
      <c r="H48" s="47">
        <f t="shared" si="61"/>
        <v>0.29216152019002373</v>
      </c>
      <c r="I48" s="47">
        <f t="shared" si="62"/>
        <v>1</v>
      </c>
      <c r="J48" s="58">
        <f t="shared" si="63"/>
        <v>0.29216152019002373</v>
      </c>
      <c r="K48" s="56">
        <f t="shared" si="64"/>
        <v>6.4566929133858267E-2</v>
      </c>
      <c r="L48" s="56">
        <f t="shared" si="65"/>
        <v>2.2098577502493309E-2</v>
      </c>
      <c r="M48" s="56">
        <f t="shared" si="66"/>
        <v>6.4566929133858267E-2</v>
      </c>
      <c r="N48" s="37"/>
      <c r="O48" s="37">
        <v>0.11376248612652608</v>
      </c>
      <c r="P48" s="37">
        <v>0.18756936736958935</v>
      </c>
      <c r="Q48" s="37">
        <v>0.29522752497225307</v>
      </c>
      <c r="R48" s="37">
        <v>0.4078801331853496</v>
      </c>
      <c r="S48" s="37">
        <v>0.52119866814650384</v>
      </c>
      <c r="T48"/>
      <c r="U48"/>
      <c r="V48"/>
      <c r="W48"/>
      <c r="X48"/>
      <c r="Y48"/>
      <c r="Z48"/>
      <c r="AA48"/>
      <c r="AB48" s="1"/>
      <c r="AC48" s="1"/>
      <c r="AD48" s="31"/>
      <c r="AE48" s="31"/>
      <c r="AF48" s="31"/>
      <c r="AG48" s="19"/>
      <c r="AH48" s="36"/>
      <c r="AI48" s="36"/>
      <c r="AJ48" s="36"/>
      <c r="AK48" s="1"/>
      <c r="AL48" s="1"/>
      <c r="AM48" s="1"/>
      <c r="AN48" s="36"/>
      <c r="AO48" s="36"/>
      <c r="AP48" s="36"/>
      <c r="AQ48" s="1"/>
      <c r="AR48" s="1"/>
      <c r="AS48" s="1"/>
      <c r="AT48" s="37"/>
      <c r="AU48" s="37"/>
      <c r="AV48" s="37"/>
      <c r="AW48" s="19"/>
      <c r="AX48" s="19"/>
      <c r="AY48" s="19"/>
    </row>
    <row r="49" spans="1:51" ht="13.5" customHeight="1" x14ac:dyDescent="0.2">
      <c r="A49" s="99" t="s">
        <v>5</v>
      </c>
      <c r="B49" s="99"/>
      <c r="C49" s="50">
        <f>C13</f>
        <v>19051</v>
      </c>
      <c r="D49" s="51"/>
      <c r="E49" s="51"/>
      <c r="F49" s="51"/>
      <c r="G49" s="50">
        <f t="shared" si="60"/>
        <v>421</v>
      </c>
      <c r="H49" s="51"/>
      <c r="I49" s="51"/>
      <c r="J49" s="51"/>
      <c r="K49" s="52"/>
      <c r="L49" s="52"/>
      <c r="M49" s="52"/>
      <c r="N49" s="37"/>
      <c r="O49" s="1"/>
      <c r="P49" s="31"/>
      <c r="Q49" s="31"/>
      <c r="R49" s="1"/>
      <c r="S49" s="1"/>
      <c r="T49"/>
      <c r="U49"/>
      <c r="V49"/>
      <c r="W49"/>
      <c r="X49"/>
      <c r="Y49"/>
      <c r="Z49"/>
      <c r="AA49"/>
      <c r="AB49" s="1"/>
      <c r="AC49" s="1"/>
      <c r="AD49" s="31"/>
      <c r="AE49" s="31"/>
      <c r="AF49" s="31"/>
      <c r="AG49" s="19"/>
      <c r="AH49" s="36"/>
      <c r="AI49" s="36"/>
      <c r="AJ49" s="36"/>
      <c r="AK49" s="1"/>
      <c r="AL49" s="1"/>
      <c r="AM49" s="1"/>
      <c r="AN49" s="36"/>
      <c r="AO49" s="36"/>
      <c r="AP49" s="36"/>
      <c r="AQ49" s="1"/>
      <c r="AR49" s="1"/>
      <c r="AS49" s="1"/>
      <c r="AT49" s="37"/>
      <c r="AU49" s="37"/>
      <c r="AV49" s="37"/>
      <c r="AW49" s="19"/>
      <c r="AX49" s="19"/>
      <c r="AY49" s="19"/>
    </row>
  </sheetData>
  <mergeCells count="27">
    <mergeCell ref="O1:Q1"/>
    <mergeCell ref="R1:W1"/>
    <mergeCell ref="X1:Z1"/>
    <mergeCell ref="AQ1:AV1"/>
    <mergeCell ref="AW1:AY1"/>
    <mergeCell ref="AA1:AF1"/>
    <mergeCell ref="AG1:AG2"/>
    <mergeCell ref="AH1:AH2"/>
    <mergeCell ref="AI1:AI2"/>
    <mergeCell ref="AJ1:AJ2"/>
    <mergeCell ref="AK1:AP1"/>
    <mergeCell ref="A49:B49"/>
    <mergeCell ref="A36:B36"/>
    <mergeCell ref="C36:D36"/>
    <mergeCell ref="E36:F36"/>
    <mergeCell ref="A37:B37"/>
    <mergeCell ref="C37:F37"/>
    <mergeCell ref="A1:B1"/>
    <mergeCell ref="C1:H1"/>
    <mergeCell ref="I1:N1"/>
    <mergeCell ref="K37:M37"/>
    <mergeCell ref="G37:J37"/>
    <mergeCell ref="A13:B13"/>
    <mergeCell ref="J20:K20"/>
    <mergeCell ref="A35:B35"/>
    <mergeCell ref="C35:D35"/>
    <mergeCell ref="E35:F35"/>
  </mergeCells>
  <phoneticPr fontId="14" type="noConversion"/>
  <pageMargins left="0.7" right="0.7" top="0.75" bottom="0.75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3"/>
  <sheetViews>
    <sheetView workbookViewId="0">
      <selection activeCell="B24" sqref="B24"/>
    </sheetView>
  </sheetViews>
  <sheetFormatPr baseColWidth="10" defaultColWidth="9.1640625" defaultRowHeight="13" x14ac:dyDescent="0.2"/>
  <cols>
    <col min="1" max="2" width="8.83203125" style="88" customWidth="1"/>
    <col min="3" max="6" width="8.83203125" style="89" customWidth="1"/>
    <col min="7" max="7" width="8.83203125" style="70" customWidth="1"/>
    <col min="8" max="9" width="6.1640625" style="89" hidden="1" customWidth="1"/>
    <col min="10" max="11" width="6.33203125" style="68" hidden="1" customWidth="1"/>
    <col min="12" max="12" width="7.5" style="68" hidden="1" customWidth="1"/>
    <col min="13" max="14" width="6.1640625" style="89" hidden="1" customWidth="1"/>
    <col min="15" max="16" width="6.33203125" style="68" hidden="1" customWidth="1"/>
    <col min="17" max="17" width="7.5" style="68" hidden="1" customWidth="1"/>
    <col min="18" max="18" width="6.33203125" style="90" hidden="1" customWidth="1"/>
    <col min="19" max="20" width="6.33203125" style="68" hidden="1" customWidth="1"/>
    <col min="21" max="21" width="4.5" style="89" hidden="1" customWidth="1"/>
    <col min="22" max="22" width="6.1640625" style="89" hidden="1" customWidth="1"/>
    <col min="23" max="24" width="6.33203125" style="68" hidden="1" customWidth="1"/>
    <col min="25" max="25" width="7.5" style="68" hidden="1" customWidth="1"/>
    <col min="26" max="26" width="6.33203125" style="90" hidden="1" customWidth="1"/>
    <col min="27" max="28" width="6.33203125" style="68" hidden="1" customWidth="1"/>
    <col min="29" max="29" width="4.5" style="89" hidden="1" customWidth="1"/>
    <col min="30" max="30" width="6.1640625" style="89" hidden="1" customWidth="1"/>
    <col min="31" max="32" width="6.33203125" style="68" hidden="1" customWidth="1"/>
    <col min="33" max="33" width="7.5" style="68" hidden="1" customWidth="1"/>
    <col min="34" max="34" width="7" style="91" hidden="1" customWidth="1"/>
    <col min="35" max="36" width="6.33203125" style="91" hidden="1" customWidth="1"/>
    <col min="37" max="38" width="6.33203125" style="68" hidden="1" customWidth="1"/>
    <col min="39" max="39" width="7.5" style="68" hidden="1" customWidth="1"/>
    <col min="40" max="40" width="7" style="91" hidden="1" customWidth="1"/>
    <col min="41" max="42" width="6.33203125" style="91" hidden="1" customWidth="1"/>
    <col min="43" max="44" width="6.33203125" style="68" hidden="1" customWidth="1"/>
    <col min="45" max="45" width="7.5" style="68" hidden="1" customWidth="1"/>
    <col min="46" max="47" width="6.33203125" style="90" hidden="1" customWidth="1"/>
    <col min="48" max="48" width="7.5" style="90" hidden="1" customWidth="1"/>
    <col min="49" max="51" width="7" style="70" hidden="1" customWidth="1"/>
    <col min="52" max="16384" width="9.1640625" style="70"/>
  </cols>
  <sheetData>
    <row r="1" spans="1:51" s="68" customFormat="1" ht="18" customHeight="1" x14ac:dyDescent="0.2">
      <c r="A1" s="109" t="s">
        <v>4</v>
      </c>
      <c r="B1" s="109"/>
      <c r="C1" s="110" t="s">
        <v>5</v>
      </c>
      <c r="D1" s="110" t="s">
        <v>1</v>
      </c>
      <c r="E1" s="110" t="s">
        <v>0</v>
      </c>
      <c r="F1" s="110" t="s">
        <v>7</v>
      </c>
      <c r="G1" s="111" t="s">
        <v>45</v>
      </c>
      <c r="H1" s="112" t="s">
        <v>5</v>
      </c>
      <c r="I1" s="113"/>
      <c r="J1" s="113"/>
      <c r="K1" s="113"/>
      <c r="L1" s="114"/>
      <c r="M1" s="112" t="s">
        <v>1</v>
      </c>
      <c r="N1" s="113"/>
      <c r="O1" s="113"/>
      <c r="P1" s="113"/>
      <c r="Q1" s="114"/>
      <c r="R1" s="115" t="s">
        <v>6</v>
      </c>
      <c r="S1" s="115"/>
      <c r="T1" s="115"/>
      <c r="U1" s="112" t="s">
        <v>0</v>
      </c>
      <c r="V1" s="113"/>
      <c r="W1" s="113"/>
      <c r="X1" s="113"/>
      <c r="Y1" s="114"/>
      <c r="Z1" s="115" t="s">
        <v>3</v>
      </c>
      <c r="AA1" s="115"/>
      <c r="AB1" s="115"/>
      <c r="AC1" s="112" t="s">
        <v>7</v>
      </c>
      <c r="AD1" s="113"/>
      <c r="AE1" s="113"/>
      <c r="AF1" s="113"/>
      <c r="AG1" s="114"/>
      <c r="AH1" s="116" t="s">
        <v>1</v>
      </c>
      <c r="AI1" s="116"/>
      <c r="AJ1" s="116"/>
      <c r="AK1" s="116"/>
      <c r="AL1" s="116"/>
      <c r="AM1" s="116"/>
      <c r="AN1" s="116" t="s">
        <v>0</v>
      </c>
      <c r="AO1" s="116"/>
      <c r="AP1" s="116"/>
      <c r="AQ1" s="116"/>
      <c r="AR1" s="116"/>
      <c r="AS1" s="116"/>
      <c r="AT1" s="117" t="s">
        <v>3</v>
      </c>
      <c r="AU1" s="117"/>
      <c r="AV1" s="117"/>
    </row>
    <row r="2" spans="1:51" s="68" customFormat="1" ht="18" customHeight="1" x14ac:dyDescent="0.2">
      <c r="A2" s="118" t="s">
        <v>11</v>
      </c>
      <c r="B2" s="118" t="s">
        <v>12</v>
      </c>
      <c r="C2" s="119" t="s">
        <v>43</v>
      </c>
      <c r="D2" s="119" t="s">
        <v>43</v>
      </c>
      <c r="E2" s="119" t="s">
        <v>43</v>
      </c>
      <c r="F2" s="119" t="s">
        <v>44</v>
      </c>
      <c r="G2" s="111" t="s">
        <v>43</v>
      </c>
      <c r="H2" s="119" t="s">
        <v>14</v>
      </c>
      <c r="I2" s="119" t="s">
        <v>15</v>
      </c>
      <c r="J2" s="118" t="s">
        <v>16</v>
      </c>
      <c r="K2" s="118" t="s">
        <v>17</v>
      </c>
      <c r="L2" s="118" t="s">
        <v>18</v>
      </c>
      <c r="M2" s="119" t="s">
        <v>14</v>
      </c>
      <c r="N2" s="119" t="s">
        <v>15</v>
      </c>
      <c r="O2" s="118" t="s">
        <v>16</v>
      </c>
      <c r="P2" s="118" t="s">
        <v>17</v>
      </c>
      <c r="Q2" s="118" t="s">
        <v>18</v>
      </c>
      <c r="R2" s="120"/>
      <c r="S2" s="121"/>
      <c r="T2" s="121"/>
      <c r="U2" s="119" t="s">
        <v>14</v>
      </c>
      <c r="V2" s="119" t="s">
        <v>15</v>
      </c>
      <c r="W2" s="118" t="s">
        <v>16</v>
      </c>
      <c r="X2" s="118" t="s">
        <v>17</v>
      </c>
      <c r="Y2" s="118" t="s">
        <v>18</v>
      </c>
      <c r="Z2" s="120"/>
      <c r="AA2" s="121"/>
      <c r="AB2" s="121"/>
      <c r="AC2" s="119" t="s">
        <v>14</v>
      </c>
      <c r="AD2" s="119" t="s">
        <v>15</v>
      </c>
      <c r="AE2" s="118" t="s">
        <v>16</v>
      </c>
      <c r="AF2" s="118" t="s">
        <v>17</v>
      </c>
      <c r="AG2" s="118" t="s">
        <v>18</v>
      </c>
      <c r="AH2" s="119" t="s">
        <v>13</v>
      </c>
      <c r="AI2" s="119" t="s">
        <v>14</v>
      </c>
      <c r="AJ2" s="119" t="s">
        <v>15</v>
      </c>
      <c r="AK2" s="118" t="s">
        <v>16</v>
      </c>
      <c r="AL2" s="118" t="s">
        <v>17</v>
      </c>
      <c r="AM2" s="118" t="s">
        <v>18</v>
      </c>
      <c r="AN2" s="119" t="s">
        <v>13</v>
      </c>
      <c r="AO2" s="119" t="s">
        <v>14</v>
      </c>
      <c r="AP2" s="119" t="s">
        <v>15</v>
      </c>
      <c r="AQ2" s="118" t="s">
        <v>16</v>
      </c>
      <c r="AR2" s="118" t="s">
        <v>17</v>
      </c>
      <c r="AS2" s="118" t="s">
        <v>18</v>
      </c>
      <c r="AT2" s="122" t="s">
        <v>13</v>
      </c>
      <c r="AU2" s="118" t="s">
        <v>17</v>
      </c>
      <c r="AV2" s="118" t="s">
        <v>18</v>
      </c>
      <c r="AW2" s="118" t="s">
        <v>19</v>
      </c>
      <c r="AX2" s="118" t="s">
        <v>20</v>
      </c>
      <c r="AY2" s="118" t="s">
        <v>21</v>
      </c>
    </row>
    <row r="3" spans="1:51" x14ac:dyDescent="0.2">
      <c r="A3" s="107"/>
      <c r="B3" s="107"/>
      <c r="C3" s="108"/>
      <c r="D3" s="108"/>
      <c r="E3" s="108"/>
      <c r="F3" s="108"/>
      <c r="G3" s="108"/>
      <c r="H3" s="71">
        <f>C3</f>
        <v>0</v>
      </c>
      <c r="I3" s="71">
        <f t="shared" ref="I3:I11" si="0">C3+I4</f>
        <v>0</v>
      </c>
      <c r="J3" s="72" t="e">
        <f t="shared" ref="J3:J12" si="1">C3/C$13</f>
        <v>#DIV/0!</v>
      </c>
      <c r="K3" s="72" t="e">
        <f t="shared" ref="K3:K12" si="2">H3/C$13</f>
        <v>#DIV/0!</v>
      </c>
      <c r="L3" s="72" t="e">
        <f t="shared" ref="L3:L12" si="3">I3/C$13</f>
        <v>#DIV/0!</v>
      </c>
      <c r="M3" s="71">
        <f>D3</f>
        <v>0</v>
      </c>
      <c r="N3" s="71">
        <f t="shared" ref="N3:N11" si="4">D3+N4</f>
        <v>0</v>
      </c>
      <c r="O3" s="72" t="e">
        <f t="shared" ref="O3:O12" si="5">D3/D$13</f>
        <v>#DIV/0!</v>
      </c>
      <c r="P3" s="72" t="e">
        <f t="shared" ref="P3:P12" si="6">M3/D$13</f>
        <v>#DIV/0!</v>
      </c>
      <c r="Q3" s="72" t="e">
        <f t="shared" ref="Q3:Q12" si="7">N3/D$13</f>
        <v>#DIV/0!</v>
      </c>
      <c r="R3" s="73" t="e">
        <f t="shared" ref="R3:R12" si="8">D3/(D3+E3+F3)</f>
        <v>#DIV/0!</v>
      </c>
      <c r="S3" s="73" t="e">
        <f t="shared" ref="S3:S12" si="9">M3/(M3+U3+AC3)</f>
        <v>#DIV/0!</v>
      </c>
      <c r="T3" s="73" t="e">
        <f t="shared" ref="T3:T12" si="10">N3/(N3+V3+AD3)</f>
        <v>#DIV/0!</v>
      </c>
      <c r="U3" s="71">
        <f>E3</f>
        <v>0</v>
      </c>
      <c r="V3" s="71">
        <f t="shared" ref="V3:V11" si="11">E3+V4</f>
        <v>0</v>
      </c>
      <c r="W3" s="72" t="e">
        <f t="shared" ref="W3:W12" si="12">E3/E$13</f>
        <v>#DIV/0!</v>
      </c>
      <c r="X3" s="72" t="e">
        <f t="shared" ref="X3:X12" si="13">U3/E$13</f>
        <v>#DIV/0!</v>
      </c>
      <c r="Y3" s="72" t="e">
        <f t="shared" ref="Y3:Y12" si="14">V3/E$13</f>
        <v>#DIV/0!</v>
      </c>
      <c r="Z3" s="73" t="e">
        <f t="shared" ref="Z3:Z12" si="15">E3/(D3+E3+F3)</f>
        <v>#DIV/0!</v>
      </c>
      <c r="AA3" s="73" t="e">
        <f t="shared" ref="AA3:AA12" si="16">U3/(M3+U3+AC3)</f>
        <v>#DIV/0!</v>
      </c>
      <c r="AB3" s="73" t="e">
        <f t="shared" ref="AB3:AB12" si="17">V3/(N3+V3+AD3)</f>
        <v>#DIV/0!</v>
      </c>
      <c r="AC3" s="71">
        <f>F3</f>
        <v>0</v>
      </c>
      <c r="AD3" s="71">
        <f t="shared" ref="AD3:AD11" si="18">F3+AD4</f>
        <v>0</v>
      </c>
      <c r="AE3" s="72" t="e">
        <f t="shared" ref="AE3:AE12" si="19">F3/F$13</f>
        <v>#DIV/0!</v>
      </c>
      <c r="AF3" s="72" t="e">
        <f t="shared" ref="AF3:AF12" si="20">AC3/F$13</f>
        <v>#DIV/0!</v>
      </c>
      <c r="AG3" s="72" t="e">
        <f t="shared" ref="AG3:AG12" si="21">AD3/F$13</f>
        <v>#DIV/0!</v>
      </c>
      <c r="AH3" s="74" t="e">
        <f t="shared" ref="AH3:AH12" si="22">ROUND($G3*R3+D3,0)</f>
        <v>#DIV/0!</v>
      </c>
      <c r="AI3" s="71" t="e">
        <f>AH3</f>
        <v>#DIV/0!</v>
      </c>
      <c r="AJ3" s="71" t="e">
        <f t="shared" ref="AJ3:AJ11" si="23">AH3+AJ4</f>
        <v>#DIV/0!</v>
      </c>
      <c r="AK3" s="72" t="e">
        <f t="shared" ref="AK3:AK12" si="24">AH3/AH$13</f>
        <v>#DIV/0!</v>
      </c>
      <c r="AL3" s="72" t="e">
        <f t="shared" ref="AL3:AL12" si="25">AI3/AH$13</f>
        <v>#DIV/0!</v>
      </c>
      <c r="AM3" s="72" t="e">
        <f t="shared" ref="AM3:AM12" si="26">AJ3/AH$13</f>
        <v>#DIV/0!</v>
      </c>
      <c r="AN3" s="74" t="e">
        <f t="shared" ref="AN3:AN12" si="27">ROUND($G3*Z3+E3,0)</f>
        <v>#DIV/0!</v>
      </c>
      <c r="AO3" s="71" t="e">
        <f>AN3</f>
        <v>#DIV/0!</v>
      </c>
      <c r="AP3" s="71" t="e">
        <f t="shared" ref="AP3:AP11" si="28">AN3+AP4</f>
        <v>#DIV/0!</v>
      </c>
      <c r="AQ3" s="72" t="e">
        <f t="shared" ref="AQ3:AQ12" si="29">AN3/AN$13</f>
        <v>#DIV/0!</v>
      </c>
      <c r="AR3" s="72" t="e">
        <f t="shared" ref="AR3:AR12" si="30">AO3/AN$13</f>
        <v>#DIV/0!</v>
      </c>
      <c r="AS3" s="72" t="e">
        <f t="shared" ref="AS3:AS12" si="31">AP3/AN$13</f>
        <v>#DIV/0!</v>
      </c>
      <c r="AT3" s="73" t="e">
        <f t="shared" ref="AT3:AT12" si="32">AN3/C3</f>
        <v>#DIV/0!</v>
      </c>
      <c r="AU3" s="73" t="e">
        <f t="shared" ref="AU3:AU12" si="33">AO3/H3</f>
        <v>#DIV/0!</v>
      </c>
      <c r="AV3" s="73" t="e">
        <f t="shared" ref="AV3:AV12" si="34">AP3/I3</f>
        <v>#DIV/0!</v>
      </c>
      <c r="AW3" s="75" t="e">
        <f t="shared" ref="AW3:AW12" si="35">AS3-AM3</f>
        <v>#DIV/0!</v>
      </c>
      <c r="AX3" s="76" t="e">
        <f t="shared" ref="AX3:AX12" si="36">AK3*((AS3+AS4)/2)</f>
        <v>#DIV/0!</v>
      </c>
      <c r="AY3" s="77"/>
    </row>
    <row r="4" spans="1:51" x14ac:dyDescent="0.2">
      <c r="A4" s="107"/>
      <c r="B4" s="107"/>
      <c r="C4" s="108"/>
      <c r="D4" s="108"/>
      <c r="E4" s="108"/>
      <c r="F4" s="108"/>
      <c r="G4" s="108"/>
      <c r="H4" s="71">
        <f t="shared" ref="H4:H12" si="37">C4+H3</f>
        <v>0</v>
      </c>
      <c r="I4" s="71">
        <f t="shared" si="0"/>
        <v>0</v>
      </c>
      <c r="J4" s="72" t="e">
        <f t="shared" si="1"/>
        <v>#DIV/0!</v>
      </c>
      <c r="K4" s="72" t="e">
        <f t="shared" si="2"/>
        <v>#DIV/0!</v>
      </c>
      <c r="L4" s="72" t="e">
        <f t="shared" si="3"/>
        <v>#DIV/0!</v>
      </c>
      <c r="M4" s="71">
        <f t="shared" ref="M4:M12" si="38">D4+M3</f>
        <v>0</v>
      </c>
      <c r="N4" s="71">
        <f t="shared" si="4"/>
        <v>0</v>
      </c>
      <c r="O4" s="72" t="e">
        <f t="shared" si="5"/>
        <v>#DIV/0!</v>
      </c>
      <c r="P4" s="72" t="e">
        <f t="shared" si="6"/>
        <v>#DIV/0!</v>
      </c>
      <c r="Q4" s="72" t="e">
        <f t="shared" si="7"/>
        <v>#DIV/0!</v>
      </c>
      <c r="R4" s="73" t="e">
        <f t="shared" si="8"/>
        <v>#DIV/0!</v>
      </c>
      <c r="S4" s="73" t="e">
        <f t="shared" si="9"/>
        <v>#DIV/0!</v>
      </c>
      <c r="T4" s="73" t="e">
        <f t="shared" si="10"/>
        <v>#DIV/0!</v>
      </c>
      <c r="U4" s="71">
        <f t="shared" ref="U4:U12" si="39">E4+U3</f>
        <v>0</v>
      </c>
      <c r="V4" s="71">
        <f t="shared" si="11"/>
        <v>0</v>
      </c>
      <c r="W4" s="72" t="e">
        <f t="shared" si="12"/>
        <v>#DIV/0!</v>
      </c>
      <c r="X4" s="72" t="e">
        <f t="shared" si="13"/>
        <v>#DIV/0!</v>
      </c>
      <c r="Y4" s="72" t="e">
        <f t="shared" si="14"/>
        <v>#DIV/0!</v>
      </c>
      <c r="Z4" s="73" t="e">
        <f t="shared" si="15"/>
        <v>#DIV/0!</v>
      </c>
      <c r="AA4" s="73" t="e">
        <f t="shared" si="16"/>
        <v>#DIV/0!</v>
      </c>
      <c r="AB4" s="73" t="e">
        <f t="shared" si="17"/>
        <v>#DIV/0!</v>
      </c>
      <c r="AC4" s="71">
        <f t="shared" ref="AC4:AC12" si="40">F4+AC3</f>
        <v>0</v>
      </c>
      <c r="AD4" s="71">
        <f t="shared" si="18"/>
        <v>0</v>
      </c>
      <c r="AE4" s="72" t="e">
        <f t="shared" si="19"/>
        <v>#DIV/0!</v>
      </c>
      <c r="AF4" s="72" t="e">
        <f t="shared" si="20"/>
        <v>#DIV/0!</v>
      </c>
      <c r="AG4" s="72" t="e">
        <f t="shared" si="21"/>
        <v>#DIV/0!</v>
      </c>
      <c r="AH4" s="74" t="e">
        <f t="shared" si="22"/>
        <v>#DIV/0!</v>
      </c>
      <c r="AI4" s="71" t="e">
        <f t="shared" ref="AI4:AI12" si="41">AH4+AI3</f>
        <v>#DIV/0!</v>
      </c>
      <c r="AJ4" s="71" t="e">
        <f t="shared" si="23"/>
        <v>#DIV/0!</v>
      </c>
      <c r="AK4" s="72" t="e">
        <f t="shared" si="24"/>
        <v>#DIV/0!</v>
      </c>
      <c r="AL4" s="72" t="e">
        <f t="shared" si="25"/>
        <v>#DIV/0!</v>
      </c>
      <c r="AM4" s="72" t="e">
        <f t="shared" si="26"/>
        <v>#DIV/0!</v>
      </c>
      <c r="AN4" s="74" t="e">
        <f t="shared" si="27"/>
        <v>#DIV/0!</v>
      </c>
      <c r="AO4" s="71" t="e">
        <f t="shared" ref="AO4:AO12" si="42">AN4+AO3</f>
        <v>#DIV/0!</v>
      </c>
      <c r="AP4" s="71" t="e">
        <f t="shared" si="28"/>
        <v>#DIV/0!</v>
      </c>
      <c r="AQ4" s="72" t="e">
        <f t="shared" si="29"/>
        <v>#DIV/0!</v>
      </c>
      <c r="AR4" s="72" t="e">
        <f t="shared" si="30"/>
        <v>#DIV/0!</v>
      </c>
      <c r="AS4" s="72" t="e">
        <f t="shared" si="31"/>
        <v>#DIV/0!</v>
      </c>
      <c r="AT4" s="73" t="e">
        <f t="shared" si="32"/>
        <v>#DIV/0!</v>
      </c>
      <c r="AU4" s="73" t="e">
        <f t="shared" si="33"/>
        <v>#DIV/0!</v>
      </c>
      <c r="AV4" s="73" t="e">
        <f t="shared" si="34"/>
        <v>#DIV/0!</v>
      </c>
      <c r="AW4" s="75" t="e">
        <f t="shared" si="35"/>
        <v>#DIV/0!</v>
      </c>
      <c r="AX4" s="76" t="e">
        <f t="shared" si="36"/>
        <v>#DIV/0!</v>
      </c>
      <c r="AY4" s="77"/>
    </row>
    <row r="5" spans="1:51" x14ac:dyDescent="0.2">
      <c r="A5" s="107"/>
      <c r="B5" s="107"/>
      <c r="C5" s="108"/>
      <c r="D5" s="108"/>
      <c r="E5" s="108"/>
      <c r="F5" s="108"/>
      <c r="G5" s="108"/>
      <c r="H5" s="71">
        <f t="shared" si="37"/>
        <v>0</v>
      </c>
      <c r="I5" s="71">
        <f t="shared" si="0"/>
        <v>0</v>
      </c>
      <c r="J5" s="72" t="e">
        <f t="shared" si="1"/>
        <v>#DIV/0!</v>
      </c>
      <c r="K5" s="72" t="e">
        <f t="shared" si="2"/>
        <v>#DIV/0!</v>
      </c>
      <c r="L5" s="72" t="e">
        <f t="shared" si="3"/>
        <v>#DIV/0!</v>
      </c>
      <c r="M5" s="71">
        <f t="shared" si="38"/>
        <v>0</v>
      </c>
      <c r="N5" s="71">
        <f t="shared" si="4"/>
        <v>0</v>
      </c>
      <c r="O5" s="72" t="e">
        <f t="shared" si="5"/>
        <v>#DIV/0!</v>
      </c>
      <c r="P5" s="72" t="e">
        <f t="shared" si="6"/>
        <v>#DIV/0!</v>
      </c>
      <c r="Q5" s="72" t="e">
        <f t="shared" si="7"/>
        <v>#DIV/0!</v>
      </c>
      <c r="R5" s="73" t="e">
        <f t="shared" si="8"/>
        <v>#DIV/0!</v>
      </c>
      <c r="S5" s="73" t="e">
        <f t="shared" si="9"/>
        <v>#DIV/0!</v>
      </c>
      <c r="T5" s="73" t="e">
        <f t="shared" si="10"/>
        <v>#DIV/0!</v>
      </c>
      <c r="U5" s="71">
        <f t="shared" si="39"/>
        <v>0</v>
      </c>
      <c r="V5" s="71">
        <f t="shared" si="11"/>
        <v>0</v>
      </c>
      <c r="W5" s="72" t="e">
        <f t="shared" si="12"/>
        <v>#DIV/0!</v>
      </c>
      <c r="X5" s="72" t="e">
        <f t="shared" si="13"/>
        <v>#DIV/0!</v>
      </c>
      <c r="Y5" s="72" t="e">
        <f t="shared" si="14"/>
        <v>#DIV/0!</v>
      </c>
      <c r="Z5" s="73" t="e">
        <f t="shared" si="15"/>
        <v>#DIV/0!</v>
      </c>
      <c r="AA5" s="73" t="e">
        <f t="shared" si="16"/>
        <v>#DIV/0!</v>
      </c>
      <c r="AB5" s="73" t="e">
        <f t="shared" si="17"/>
        <v>#DIV/0!</v>
      </c>
      <c r="AC5" s="71">
        <f t="shared" si="40"/>
        <v>0</v>
      </c>
      <c r="AD5" s="71">
        <f t="shared" si="18"/>
        <v>0</v>
      </c>
      <c r="AE5" s="72" t="e">
        <f t="shared" si="19"/>
        <v>#DIV/0!</v>
      </c>
      <c r="AF5" s="72" t="e">
        <f t="shared" si="20"/>
        <v>#DIV/0!</v>
      </c>
      <c r="AG5" s="72" t="e">
        <f t="shared" si="21"/>
        <v>#DIV/0!</v>
      </c>
      <c r="AH5" s="74" t="e">
        <f t="shared" si="22"/>
        <v>#DIV/0!</v>
      </c>
      <c r="AI5" s="71" t="e">
        <f t="shared" si="41"/>
        <v>#DIV/0!</v>
      </c>
      <c r="AJ5" s="71" t="e">
        <f t="shared" si="23"/>
        <v>#DIV/0!</v>
      </c>
      <c r="AK5" s="72" t="e">
        <f t="shared" si="24"/>
        <v>#DIV/0!</v>
      </c>
      <c r="AL5" s="72" t="e">
        <f t="shared" si="25"/>
        <v>#DIV/0!</v>
      </c>
      <c r="AM5" s="72" t="e">
        <f t="shared" si="26"/>
        <v>#DIV/0!</v>
      </c>
      <c r="AN5" s="74" t="e">
        <f t="shared" si="27"/>
        <v>#DIV/0!</v>
      </c>
      <c r="AO5" s="71" t="e">
        <f t="shared" si="42"/>
        <v>#DIV/0!</v>
      </c>
      <c r="AP5" s="71" t="e">
        <f t="shared" si="28"/>
        <v>#DIV/0!</v>
      </c>
      <c r="AQ5" s="72" t="e">
        <f t="shared" si="29"/>
        <v>#DIV/0!</v>
      </c>
      <c r="AR5" s="72" t="e">
        <f t="shared" si="30"/>
        <v>#DIV/0!</v>
      </c>
      <c r="AS5" s="72" t="e">
        <f t="shared" si="31"/>
        <v>#DIV/0!</v>
      </c>
      <c r="AT5" s="73" t="e">
        <f t="shared" si="32"/>
        <v>#DIV/0!</v>
      </c>
      <c r="AU5" s="73" t="e">
        <f t="shared" si="33"/>
        <v>#DIV/0!</v>
      </c>
      <c r="AV5" s="73" t="e">
        <f t="shared" si="34"/>
        <v>#DIV/0!</v>
      </c>
      <c r="AW5" s="75" t="e">
        <f t="shared" si="35"/>
        <v>#DIV/0!</v>
      </c>
      <c r="AX5" s="76" t="e">
        <f t="shared" si="36"/>
        <v>#DIV/0!</v>
      </c>
      <c r="AY5" s="77"/>
    </row>
    <row r="6" spans="1:51" x14ac:dyDescent="0.2">
      <c r="A6" s="107"/>
      <c r="B6" s="107"/>
      <c r="C6" s="108"/>
      <c r="D6" s="108"/>
      <c r="E6" s="108"/>
      <c r="F6" s="108"/>
      <c r="G6" s="108"/>
      <c r="H6" s="71">
        <f t="shared" si="37"/>
        <v>0</v>
      </c>
      <c r="I6" s="71">
        <f t="shared" si="0"/>
        <v>0</v>
      </c>
      <c r="J6" s="72" t="e">
        <f t="shared" si="1"/>
        <v>#DIV/0!</v>
      </c>
      <c r="K6" s="72" t="e">
        <f t="shared" si="2"/>
        <v>#DIV/0!</v>
      </c>
      <c r="L6" s="72" t="e">
        <f t="shared" si="3"/>
        <v>#DIV/0!</v>
      </c>
      <c r="M6" s="71">
        <f t="shared" si="38"/>
        <v>0</v>
      </c>
      <c r="N6" s="71">
        <f t="shared" si="4"/>
        <v>0</v>
      </c>
      <c r="O6" s="72" t="e">
        <f t="shared" si="5"/>
        <v>#DIV/0!</v>
      </c>
      <c r="P6" s="72" t="e">
        <f t="shared" si="6"/>
        <v>#DIV/0!</v>
      </c>
      <c r="Q6" s="72" t="e">
        <f t="shared" si="7"/>
        <v>#DIV/0!</v>
      </c>
      <c r="R6" s="73" t="e">
        <f t="shared" si="8"/>
        <v>#DIV/0!</v>
      </c>
      <c r="S6" s="73" t="e">
        <f t="shared" si="9"/>
        <v>#DIV/0!</v>
      </c>
      <c r="T6" s="73" t="e">
        <f t="shared" si="10"/>
        <v>#DIV/0!</v>
      </c>
      <c r="U6" s="71">
        <f t="shared" si="39"/>
        <v>0</v>
      </c>
      <c r="V6" s="71">
        <f t="shared" si="11"/>
        <v>0</v>
      </c>
      <c r="W6" s="72" t="e">
        <f t="shared" si="12"/>
        <v>#DIV/0!</v>
      </c>
      <c r="X6" s="72" t="e">
        <f t="shared" si="13"/>
        <v>#DIV/0!</v>
      </c>
      <c r="Y6" s="72" t="e">
        <f t="shared" si="14"/>
        <v>#DIV/0!</v>
      </c>
      <c r="Z6" s="73" t="e">
        <f t="shared" si="15"/>
        <v>#DIV/0!</v>
      </c>
      <c r="AA6" s="73" t="e">
        <f t="shared" si="16"/>
        <v>#DIV/0!</v>
      </c>
      <c r="AB6" s="73" t="e">
        <f t="shared" si="17"/>
        <v>#DIV/0!</v>
      </c>
      <c r="AC6" s="71">
        <f t="shared" si="40"/>
        <v>0</v>
      </c>
      <c r="AD6" s="71">
        <f t="shared" si="18"/>
        <v>0</v>
      </c>
      <c r="AE6" s="72" t="e">
        <f t="shared" si="19"/>
        <v>#DIV/0!</v>
      </c>
      <c r="AF6" s="72" t="e">
        <f t="shared" si="20"/>
        <v>#DIV/0!</v>
      </c>
      <c r="AG6" s="72" t="e">
        <f t="shared" si="21"/>
        <v>#DIV/0!</v>
      </c>
      <c r="AH6" s="74" t="e">
        <f t="shared" si="22"/>
        <v>#DIV/0!</v>
      </c>
      <c r="AI6" s="71" t="e">
        <f t="shared" si="41"/>
        <v>#DIV/0!</v>
      </c>
      <c r="AJ6" s="71" t="e">
        <f t="shared" si="23"/>
        <v>#DIV/0!</v>
      </c>
      <c r="AK6" s="72" t="e">
        <f t="shared" si="24"/>
        <v>#DIV/0!</v>
      </c>
      <c r="AL6" s="72" t="e">
        <f t="shared" si="25"/>
        <v>#DIV/0!</v>
      </c>
      <c r="AM6" s="72" t="e">
        <f t="shared" si="26"/>
        <v>#DIV/0!</v>
      </c>
      <c r="AN6" s="74" t="e">
        <f t="shared" si="27"/>
        <v>#DIV/0!</v>
      </c>
      <c r="AO6" s="71" t="e">
        <f t="shared" si="42"/>
        <v>#DIV/0!</v>
      </c>
      <c r="AP6" s="71" t="e">
        <f t="shared" si="28"/>
        <v>#DIV/0!</v>
      </c>
      <c r="AQ6" s="72" t="e">
        <f t="shared" si="29"/>
        <v>#DIV/0!</v>
      </c>
      <c r="AR6" s="72" t="e">
        <f t="shared" si="30"/>
        <v>#DIV/0!</v>
      </c>
      <c r="AS6" s="72" t="e">
        <f t="shared" si="31"/>
        <v>#DIV/0!</v>
      </c>
      <c r="AT6" s="73" t="e">
        <f t="shared" si="32"/>
        <v>#DIV/0!</v>
      </c>
      <c r="AU6" s="73" t="e">
        <f t="shared" si="33"/>
        <v>#DIV/0!</v>
      </c>
      <c r="AV6" s="73" t="e">
        <f t="shared" si="34"/>
        <v>#DIV/0!</v>
      </c>
      <c r="AW6" s="75" t="e">
        <f t="shared" si="35"/>
        <v>#DIV/0!</v>
      </c>
      <c r="AX6" s="76" t="e">
        <f t="shared" si="36"/>
        <v>#DIV/0!</v>
      </c>
      <c r="AY6" s="77"/>
    </row>
    <row r="7" spans="1:51" x14ac:dyDescent="0.2">
      <c r="A7" s="107"/>
      <c r="B7" s="107"/>
      <c r="C7" s="108"/>
      <c r="D7" s="108"/>
      <c r="E7" s="108"/>
      <c r="F7" s="108"/>
      <c r="G7" s="108"/>
      <c r="H7" s="71">
        <f t="shared" si="37"/>
        <v>0</v>
      </c>
      <c r="I7" s="71">
        <f t="shared" si="0"/>
        <v>0</v>
      </c>
      <c r="J7" s="72" t="e">
        <f t="shared" si="1"/>
        <v>#DIV/0!</v>
      </c>
      <c r="K7" s="72" t="e">
        <f t="shared" si="2"/>
        <v>#DIV/0!</v>
      </c>
      <c r="L7" s="72" t="e">
        <f t="shared" si="3"/>
        <v>#DIV/0!</v>
      </c>
      <c r="M7" s="71">
        <f t="shared" si="38"/>
        <v>0</v>
      </c>
      <c r="N7" s="71">
        <f t="shared" si="4"/>
        <v>0</v>
      </c>
      <c r="O7" s="72" t="e">
        <f t="shared" si="5"/>
        <v>#DIV/0!</v>
      </c>
      <c r="P7" s="72" t="e">
        <f t="shared" si="6"/>
        <v>#DIV/0!</v>
      </c>
      <c r="Q7" s="72" t="e">
        <f t="shared" si="7"/>
        <v>#DIV/0!</v>
      </c>
      <c r="R7" s="73" t="e">
        <f t="shared" si="8"/>
        <v>#DIV/0!</v>
      </c>
      <c r="S7" s="73" t="e">
        <f t="shared" si="9"/>
        <v>#DIV/0!</v>
      </c>
      <c r="T7" s="73" t="e">
        <f t="shared" si="10"/>
        <v>#DIV/0!</v>
      </c>
      <c r="U7" s="71">
        <f t="shared" si="39"/>
        <v>0</v>
      </c>
      <c r="V7" s="71">
        <f t="shared" si="11"/>
        <v>0</v>
      </c>
      <c r="W7" s="72" t="e">
        <f t="shared" si="12"/>
        <v>#DIV/0!</v>
      </c>
      <c r="X7" s="72" t="e">
        <f t="shared" si="13"/>
        <v>#DIV/0!</v>
      </c>
      <c r="Y7" s="72" t="e">
        <f t="shared" si="14"/>
        <v>#DIV/0!</v>
      </c>
      <c r="Z7" s="73" t="e">
        <f t="shared" si="15"/>
        <v>#DIV/0!</v>
      </c>
      <c r="AA7" s="73" t="e">
        <f t="shared" si="16"/>
        <v>#DIV/0!</v>
      </c>
      <c r="AB7" s="73" t="e">
        <f t="shared" si="17"/>
        <v>#DIV/0!</v>
      </c>
      <c r="AC7" s="71">
        <f t="shared" si="40"/>
        <v>0</v>
      </c>
      <c r="AD7" s="71">
        <f t="shared" si="18"/>
        <v>0</v>
      </c>
      <c r="AE7" s="72" t="e">
        <f t="shared" si="19"/>
        <v>#DIV/0!</v>
      </c>
      <c r="AF7" s="72" t="e">
        <f t="shared" si="20"/>
        <v>#DIV/0!</v>
      </c>
      <c r="AG7" s="72" t="e">
        <f t="shared" si="21"/>
        <v>#DIV/0!</v>
      </c>
      <c r="AH7" s="74" t="e">
        <f t="shared" si="22"/>
        <v>#DIV/0!</v>
      </c>
      <c r="AI7" s="71" t="e">
        <f t="shared" si="41"/>
        <v>#DIV/0!</v>
      </c>
      <c r="AJ7" s="71" t="e">
        <f t="shared" si="23"/>
        <v>#DIV/0!</v>
      </c>
      <c r="AK7" s="72" t="e">
        <f t="shared" si="24"/>
        <v>#DIV/0!</v>
      </c>
      <c r="AL7" s="72" t="e">
        <f t="shared" si="25"/>
        <v>#DIV/0!</v>
      </c>
      <c r="AM7" s="72" t="e">
        <f t="shared" si="26"/>
        <v>#DIV/0!</v>
      </c>
      <c r="AN7" s="74" t="e">
        <f t="shared" si="27"/>
        <v>#DIV/0!</v>
      </c>
      <c r="AO7" s="71" t="e">
        <f t="shared" si="42"/>
        <v>#DIV/0!</v>
      </c>
      <c r="AP7" s="71" t="e">
        <f t="shared" si="28"/>
        <v>#DIV/0!</v>
      </c>
      <c r="AQ7" s="72" t="e">
        <f t="shared" si="29"/>
        <v>#DIV/0!</v>
      </c>
      <c r="AR7" s="72" t="e">
        <f t="shared" si="30"/>
        <v>#DIV/0!</v>
      </c>
      <c r="AS7" s="72" t="e">
        <f t="shared" si="31"/>
        <v>#DIV/0!</v>
      </c>
      <c r="AT7" s="73" t="e">
        <f t="shared" si="32"/>
        <v>#DIV/0!</v>
      </c>
      <c r="AU7" s="73" t="e">
        <f t="shared" si="33"/>
        <v>#DIV/0!</v>
      </c>
      <c r="AV7" s="73" t="e">
        <f t="shared" si="34"/>
        <v>#DIV/0!</v>
      </c>
      <c r="AW7" s="75" t="e">
        <f t="shared" si="35"/>
        <v>#DIV/0!</v>
      </c>
      <c r="AX7" s="76" t="e">
        <f t="shared" si="36"/>
        <v>#DIV/0!</v>
      </c>
      <c r="AY7" s="77"/>
    </row>
    <row r="8" spans="1:51" x14ac:dyDescent="0.2">
      <c r="A8" s="107"/>
      <c r="B8" s="107"/>
      <c r="C8" s="108"/>
      <c r="D8" s="108"/>
      <c r="E8" s="108"/>
      <c r="F8" s="108"/>
      <c r="G8" s="108"/>
      <c r="H8" s="71">
        <f t="shared" si="37"/>
        <v>0</v>
      </c>
      <c r="I8" s="71">
        <f t="shared" si="0"/>
        <v>0</v>
      </c>
      <c r="J8" s="72" t="e">
        <f t="shared" si="1"/>
        <v>#DIV/0!</v>
      </c>
      <c r="K8" s="72" t="e">
        <f t="shared" si="2"/>
        <v>#DIV/0!</v>
      </c>
      <c r="L8" s="72" t="e">
        <f t="shared" si="3"/>
        <v>#DIV/0!</v>
      </c>
      <c r="M8" s="71">
        <f t="shared" si="38"/>
        <v>0</v>
      </c>
      <c r="N8" s="71">
        <f t="shared" si="4"/>
        <v>0</v>
      </c>
      <c r="O8" s="72" t="e">
        <f t="shared" si="5"/>
        <v>#DIV/0!</v>
      </c>
      <c r="P8" s="72" t="e">
        <f t="shared" si="6"/>
        <v>#DIV/0!</v>
      </c>
      <c r="Q8" s="72" t="e">
        <f t="shared" si="7"/>
        <v>#DIV/0!</v>
      </c>
      <c r="R8" s="73" t="e">
        <f t="shared" si="8"/>
        <v>#DIV/0!</v>
      </c>
      <c r="S8" s="73" t="e">
        <f t="shared" si="9"/>
        <v>#DIV/0!</v>
      </c>
      <c r="T8" s="73" t="e">
        <f t="shared" si="10"/>
        <v>#DIV/0!</v>
      </c>
      <c r="U8" s="71">
        <f t="shared" si="39"/>
        <v>0</v>
      </c>
      <c r="V8" s="71">
        <f t="shared" si="11"/>
        <v>0</v>
      </c>
      <c r="W8" s="72" t="e">
        <f t="shared" si="12"/>
        <v>#DIV/0!</v>
      </c>
      <c r="X8" s="72" t="e">
        <f t="shared" si="13"/>
        <v>#DIV/0!</v>
      </c>
      <c r="Y8" s="72" t="e">
        <f t="shared" si="14"/>
        <v>#DIV/0!</v>
      </c>
      <c r="Z8" s="73" t="e">
        <f t="shared" si="15"/>
        <v>#DIV/0!</v>
      </c>
      <c r="AA8" s="73" t="e">
        <f t="shared" si="16"/>
        <v>#DIV/0!</v>
      </c>
      <c r="AB8" s="73" t="e">
        <f t="shared" si="17"/>
        <v>#DIV/0!</v>
      </c>
      <c r="AC8" s="71">
        <f t="shared" si="40"/>
        <v>0</v>
      </c>
      <c r="AD8" s="71">
        <f t="shared" si="18"/>
        <v>0</v>
      </c>
      <c r="AE8" s="72" t="e">
        <f t="shared" si="19"/>
        <v>#DIV/0!</v>
      </c>
      <c r="AF8" s="72" t="e">
        <f t="shared" si="20"/>
        <v>#DIV/0!</v>
      </c>
      <c r="AG8" s="72" t="e">
        <f t="shared" si="21"/>
        <v>#DIV/0!</v>
      </c>
      <c r="AH8" s="74" t="e">
        <f t="shared" si="22"/>
        <v>#DIV/0!</v>
      </c>
      <c r="AI8" s="71" t="e">
        <f t="shared" si="41"/>
        <v>#DIV/0!</v>
      </c>
      <c r="AJ8" s="71" t="e">
        <f t="shared" si="23"/>
        <v>#DIV/0!</v>
      </c>
      <c r="AK8" s="72" t="e">
        <f t="shared" si="24"/>
        <v>#DIV/0!</v>
      </c>
      <c r="AL8" s="72" t="e">
        <f t="shared" si="25"/>
        <v>#DIV/0!</v>
      </c>
      <c r="AM8" s="72" t="e">
        <f t="shared" si="26"/>
        <v>#DIV/0!</v>
      </c>
      <c r="AN8" s="74" t="e">
        <f t="shared" si="27"/>
        <v>#DIV/0!</v>
      </c>
      <c r="AO8" s="71" t="e">
        <f t="shared" si="42"/>
        <v>#DIV/0!</v>
      </c>
      <c r="AP8" s="71" t="e">
        <f t="shared" si="28"/>
        <v>#DIV/0!</v>
      </c>
      <c r="AQ8" s="72" t="e">
        <f t="shared" si="29"/>
        <v>#DIV/0!</v>
      </c>
      <c r="AR8" s="72" t="e">
        <f t="shared" si="30"/>
        <v>#DIV/0!</v>
      </c>
      <c r="AS8" s="72" t="e">
        <f t="shared" si="31"/>
        <v>#DIV/0!</v>
      </c>
      <c r="AT8" s="78" t="e">
        <f t="shared" si="32"/>
        <v>#DIV/0!</v>
      </c>
      <c r="AU8" s="73" t="e">
        <f t="shared" si="33"/>
        <v>#DIV/0!</v>
      </c>
      <c r="AV8" s="73" t="e">
        <f t="shared" si="34"/>
        <v>#DIV/0!</v>
      </c>
      <c r="AW8" s="75" t="e">
        <f t="shared" si="35"/>
        <v>#DIV/0!</v>
      </c>
      <c r="AX8" s="76" t="e">
        <f t="shared" si="36"/>
        <v>#DIV/0!</v>
      </c>
      <c r="AY8" s="77"/>
    </row>
    <row r="9" spans="1:51" x14ac:dyDescent="0.2">
      <c r="A9" s="107"/>
      <c r="B9" s="107"/>
      <c r="C9" s="108"/>
      <c r="D9" s="108"/>
      <c r="E9" s="108"/>
      <c r="F9" s="108"/>
      <c r="G9" s="108"/>
      <c r="H9" s="71">
        <f t="shared" si="37"/>
        <v>0</v>
      </c>
      <c r="I9" s="71">
        <f t="shared" si="0"/>
        <v>0</v>
      </c>
      <c r="J9" s="72" t="e">
        <f t="shared" si="1"/>
        <v>#DIV/0!</v>
      </c>
      <c r="K9" s="72" t="e">
        <f t="shared" si="2"/>
        <v>#DIV/0!</v>
      </c>
      <c r="L9" s="72" t="e">
        <f t="shared" si="3"/>
        <v>#DIV/0!</v>
      </c>
      <c r="M9" s="71">
        <f t="shared" si="38"/>
        <v>0</v>
      </c>
      <c r="N9" s="71">
        <f t="shared" si="4"/>
        <v>0</v>
      </c>
      <c r="O9" s="72" t="e">
        <f t="shared" si="5"/>
        <v>#DIV/0!</v>
      </c>
      <c r="P9" s="72" t="e">
        <f t="shared" si="6"/>
        <v>#DIV/0!</v>
      </c>
      <c r="Q9" s="72" t="e">
        <f t="shared" si="7"/>
        <v>#DIV/0!</v>
      </c>
      <c r="R9" s="73" t="e">
        <f t="shared" si="8"/>
        <v>#DIV/0!</v>
      </c>
      <c r="S9" s="73" t="e">
        <f t="shared" si="9"/>
        <v>#DIV/0!</v>
      </c>
      <c r="T9" s="73" t="e">
        <f t="shared" si="10"/>
        <v>#DIV/0!</v>
      </c>
      <c r="U9" s="71">
        <f t="shared" si="39"/>
        <v>0</v>
      </c>
      <c r="V9" s="71">
        <f t="shared" si="11"/>
        <v>0</v>
      </c>
      <c r="W9" s="72" t="e">
        <f t="shared" si="12"/>
        <v>#DIV/0!</v>
      </c>
      <c r="X9" s="72" t="e">
        <f t="shared" si="13"/>
        <v>#DIV/0!</v>
      </c>
      <c r="Y9" s="72" t="e">
        <f t="shared" si="14"/>
        <v>#DIV/0!</v>
      </c>
      <c r="Z9" s="73" t="e">
        <f t="shared" si="15"/>
        <v>#DIV/0!</v>
      </c>
      <c r="AA9" s="73" t="e">
        <f t="shared" si="16"/>
        <v>#DIV/0!</v>
      </c>
      <c r="AB9" s="73" t="e">
        <f t="shared" si="17"/>
        <v>#DIV/0!</v>
      </c>
      <c r="AC9" s="71">
        <f t="shared" si="40"/>
        <v>0</v>
      </c>
      <c r="AD9" s="71">
        <f t="shared" si="18"/>
        <v>0</v>
      </c>
      <c r="AE9" s="72" t="e">
        <f t="shared" si="19"/>
        <v>#DIV/0!</v>
      </c>
      <c r="AF9" s="72" t="e">
        <f t="shared" si="20"/>
        <v>#DIV/0!</v>
      </c>
      <c r="AG9" s="72" t="e">
        <f t="shared" si="21"/>
        <v>#DIV/0!</v>
      </c>
      <c r="AH9" s="74" t="e">
        <f t="shared" si="22"/>
        <v>#DIV/0!</v>
      </c>
      <c r="AI9" s="71" t="e">
        <f t="shared" si="41"/>
        <v>#DIV/0!</v>
      </c>
      <c r="AJ9" s="71" t="e">
        <f t="shared" si="23"/>
        <v>#DIV/0!</v>
      </c>
      <c r="AK9" s="72" t="e">
        <f t="shared" si="24"/>
        <v>#DIV/0!</v>
      </c>
      <c r="AL9" s="72" t="e">
        <f t="shared" si="25"/>
        <v>#DIV/0!</v>
      </c>
      <c r="AM9" s="72" t="e">
        <f t="shared" si="26"/>
        <v>#DIV/0!</v>
      </c>
      <c r="AN9" s="74" t="e">
        <f t="shared" si="27"/>
        <v>#DIV/0!</v>
      </c>
      <c r="AO9" s="71" t="e">
        <f t="shared" si="42"/>
        <v>#DIV/0!</v>
      </c>
      <c r="AP9" s="71" t="e">
        <f t="shared" si="28"/>
        <v>#DIV/0!</v>
      </c>
      <c r="AQ9" s="72" t="e">
        <f t="shared" si="29"/>
        <v>#DIV/0!</v>
      </c>
      <c r="AR9" s="72" t="e">
        <f t="shared" si="30"/>
        <v>#DIV/0!</v>
      </c>
      <c r="AS9" s="72" t="e">
        <f t="shared" si="31"/>
        <v>#DIV/0!</v>
      </c>
      <c r="AT9" s="78" t="e">
        <f t="shared" si="32"/>
        <v>#DIV/0!</v>
      </c>
      <c r="AU9" s="73" t="e">
        <f t="shared" si="33"/>
        <v>#DIV/0!</v>
      </c>
      <c r="AV9" s="73" t="e">
        <f t="shared" si="34"/>
        <v>#DIV/0!</v>
      </c>
      <c r="AW9" s="75" t="e">
        <f t="shared" si="35"/>
        <v>#DIV/0!</v>
      </c>
      <c r="AX9" s="76" t="e">
        <f t="shared" si="36"/>
        <v>#DIV/0!</v>
      </c>
      <c r="AY9" s="77"/>
    </row>
    <row r="10" spans="1:51" x14ac:dyDescent="0.2">
      <c r="A10" s="107"/>
      <c r="B10" s="107"/>
      <c r="C10" s="108"/>
      <c r="D10" s="108"/>
      <c r="E10" s="108"/>
      <c r="F10" s="108"/>
      <c r="G10" s="108"/>
      <c r="H10" s="71">
        <f t="shared" si="37"/>
        <v>0</v>
      </c>
      <c r="I10" s="71">
        <f t="shared" si="0"/>
        <v>0</v>
      </c>
      <c r="J10" s="72" t="e">
        <f t="shared" si="1"/>
        <v>#DIV/0!</v>
      </c>
      <c r="K10" s="72" t="e">
        <f t="shared" si="2"/>
        <v>#DIV/0!</v>
      </c>
      <c r="L10" s="72" t="e">
        <f t="shared" si="3"/>
        <v>#DIV/0!</v>
      </c>
      <c r="M10" s="71">
        <f t="shared" si="38"/>
        <v>0</v>
      </c>
      <c r="N10" s="71">
        <f t="shared" si="4"/>
        <v>0</v>
      </c>
      <c r="O10" s="72" t="e">
        <f t="shared" si="5"/>
        <v>#DIV/0!</v>
      </c>
      <c r="P10" s="72" t="e">
        <f t="shared" si="6"/>
        <v>#DIV/0!</v>
      </c>
      <c r="Q10" s="72" t="e">
        <f t="shared" si="7"/>
        <v>#DIV/0!</v>
      </c>
      <c r="R10" s="73" t="e">
        <f t="shared" si="8"/>
        <v>#DIV/0!</v>
      </c>
      <c r="S10" s="73" t="e">
        <f t="shared" si="9"/>
        <v>#DIV/0!</v>
      </c>
      <c r="T10" s="73" t="e">
        <f t="shared" si="10"/>
        <v>#DIV/0!</v>
      </c>
      <c r="U10" s="71">
        <f t="shared" si="39"/>
        <v>0</v>
      </c>
      <c r="V10" s="71">
        <f t="shared" si="11"/>
        <v>0</v>
      </c>
      <c r="W10" s="72" t="e">
        <f t="shared" si="12"/>
        <v>#DIV/0!</v>
      </c>
      <c r="X10" s="72" t="e">
        <f t="shared" si="13"/>
        <v>#DIV/0!</v>
      </c>
      <c r="Y10" s="72" t="e">
        <f t="shared" si="14"/>
        <v>#DIV/0!</v>
      </c>
      <c r="Z10" s="73" t="e">
        <f t="shared" si="15"/>
        <v>#DIV/0!</v>
      </c>
      <c r="AA10" s="73" t="e">
        <f t="shared" si="16"/>
        <v>#DIV/0!</v>
      </c>
      <c r="AB10" s="73" t="e">
        <f t="shared" si="17"/>
        <v>#DIV/0!</v>
      </c>
      <c r="AC10" s="71">
        <f t="shared" si="40"/>
        <v>0</v>
      </c>
      <c r="AD10" s="71">
        <f t="shared" si="18"/>
        <v>0</v>
      </c>
      <c r="AE10" s="72" t="e">
        <f t="shared" si="19"/>
        <v>#DIV/0!</v>
      </c>
      <c r="AF10" s="72" t="e">
        <f t="shared" si="20"/>
        <v>#DIV/0!</v>
      </c>
      <c r="AG10" s="72" t="e">
        <f t="shared" si="21"/>
        <v>#DIV/0!</v>
      </c>
      <c r="AH10" s="74" t="e">
        <f t="shared" si="22"/>
        <v>#DIV/0!</v>
      </c>
      <c r="AI10" s="71" t="e">
        <f t="shared" si="41"/>
        <v>#DIV/0!</v>
      </c>
      <c r="AJ10" s="71" t="e">
        <f t="shared" si="23"/>
        <v>#DIV/0!</v>
      </c>
      <c r="AK10" s="72" t="e">
        <f t="shared" si="24"/>
        <v>#DIV/0!</v>
      </c>
      <c r="AL10" s="72" t="e">
        <f t="shared" si="25"/>
        <v>#DIV/0!</v>
      </c>
      <c r="AM10" s="72" t="e">
        <f t="shared" si="26"/>
        <v>#DIV/0!</v>
      </c>
      <c r="AN10" s="74" t="e">
        <f t="shared" si="27"/>
        <v>#DIV/0!</v>
      </c>
      <c r="AO10" s="71" t="e">
        <f t="shared" si="42"/>
        <v>#DIV/0!</v>
      </c>
      <c r="AP10" s="71" t="e">
        <f t="shared" si="28"/>
        <v>#DIV/0!</v>
      </c>
      <c r="AQ10" s="72" t="e">
        <f t="shared" si="29"/>
        <v>#DIV/0!</v>
      </c>
      <c r="AR10" s="72" t="e">
        <f t="shared" si="30"/>
        <v>#DIV/0!</v>
      </c>
      <c r="AS10" s="72" t="e">
        <f t="shared" si="31"/>
        <v>#DIV/0!</v>
      </c>
      <c r="AT10" s="73" t="e">
        <f t="shared" si="32"/>
        <v>#DIV/0!</v>
      </c>
      <c r="AU10" s="73" t="e">
        <f t="shared" si="33"/>
        <v>#DIV/0!</v>
      </c>
      <c r="AV10" s="73" t="e">
        <f t="shared" si="34"/>
        <v>#DIV/0!</v>
      </c>
      <c r="AW10" s="75" t="e">
        <f t="shared" si="35"/>
        <v>#DIV/0!</v>
      </c>
      <c r="AX10" s="76" t="e">
        <f t="shared" si="36"/>
        <v>#DIV/0!</v>
      </c>
      <c r="AY10" s="77"/>
    </row>
    <row r="11" spans="1:51" x14ac:dyDescent="0.2">
      <c r="A11" s="107"/>
      <c r="B11" s="107"/>
      <c r="C11" s="108"/>
      <c r="D11" s="108"/>
      <c r="E11" s="108"/>
      <c r="F11" s="108"/>
      <c r="G11" s="108"/>
      <c r="H11" s="71">
        <f t="shared" si="37"/>
        <v>0</v>
      </c>
      <c r="I11" s="71">
        <f t="shared" si="0"/>
        <v>0</v>
      </c>
      <c r="J11" s="72" t="e">
        <f t="shared" si="1"/>
        <v>#DIV/0!</v>
      </c>
      <c r="K11" s="72" t="e">
        <f t="shared" si="2"/>
        <v>#DIV/0!</v>
      </c>
      <c r="L11" s="72" t="e">
        <f t="shared" si="3"/>
        <v>#DIV/0!</v>
      </c>
      <c r="M11" s="71">
        <f t="shared" si="38"/>
        <v>0</v>
      </c>
      <c r="N11" s="71">
        <f t="shared" si="4"/>
        <v>0</v>
      </c>
      <c r="O11" s="72" t="e">
        <f t="shared" si="5"/>
        <v>#DIV/0!</v>
      </c>
      <c r="P11" s="72" t="e">
        <f t="shared" si="6"/>
        <v>#DIV/0!</v>
      </c>
      <c r="Q11" s="72" t="e">
        <f t="shared" si="7"/>
        <v>#DIV/0!</v>
      </c>
      <c r="R11" s="73" t="e">
        <f t="shared" si="8"/>
        <v>#DIV/0!</v>
      </c>
      <c r="S11" s="73" t="e">
        <f t="shared" si="9"/>
        <v>#DIV/0!</v>
      </c>
      <c r="T11" s="73" t="e">
        <f t="shared" si="10"/>
        <v>#DIV/0!</v>
      </c>
      <c r="U11" s="71">
        <f t="shared" si="39"/>
        <v>0</v>
      </c>
      <c r="V11" s="71">
        <f t="shared" si="11"/>
        <v>0</v>
      </c>
      <c r="W11" s="72" t="e">
        <f t="shared" si="12"/>
        <v>#DIV/0!</v>
      </c>
      <c r="X11" s="72" t="e">
        <f t="shared" si="13"/>
        <v>#DIV/0!</v>
      </c>
      <c r="Y11" s="72" t="e">
        <f t="shared" si="14"/>
        <v>#DIV/0!</v>
      </c>
      <c r="Z11" s="73" t="e">
        <f t="shared" si="15"/>
        <v>#DIV/0!</v>
      </c>
      <c r="AA11" s="73" t="e">
        <f t="shared" si="16"/>
        <v>#DIV/0!</v>
      </c>
      <c r="AB11" s="73" t="e">
        <f t="shared" si="17"/>
        <v>#DIV/0!</v>
      </c>
      <c r="AC11" s="71">
        <f t="shared" si="40"/>
        <v>0</v>
      </c>
      <c r="AD11" s="71">
        <f t="shared" si="18"/>
        <v>0</v>
      </c>
      <c r="AE11" s="72" t="e">
        <f t="shared" si="19"/>
        <v>#DIV/0!</v>
      </c>
      <c r="AF11" s="72" t="e">
        <f t="shared" si="20"/>
        <v>#DIV/0!</v>
      </c>
      <c r="AG11" s="72" t="e">
        <f t="shared" si="21"/>
        <v>#DIV/0!</v>
      </c>
      <c r="AH11" s="74" t="e">
        <f t="shared" si="22"/>
        <v>#DIV/0!</v>
      </c>
      <c r="AI11" s="71" t="e">
        <f t="shared" si="41"/>
        <v>#DIV/0!</v>
      </c>
      <c r="AJ11" s="71" t="e">
        <f t="shared" si="23"/>
        <v>#DIV/0!</v>
      </c>
      <c r="AK11" s="72" t="e">
        <f t="shared" si="24"/>
        <v>#DIV/0!</v>
      </c>
      <c r="AL11" s="72" t="e">
        <f t="shared" si="25"/>
        <v>#DIV/0!</v>
      </c>
      <c r="AM11" s="72" t="e">
        <f t="shared" si="26"/>
        <v>#DIV/0!</v>
      </c>
      <c r="AN11" s="74" t="e">
        <f t="shared" si="27"/>
        <v>#DIV/0!</v>
      </c>
      <c r="AO11" s="71" t="e">
        <f t="shared" si="42"/>
        <v>#DIV/0!</v>
      </c>
      <c r="AP11" s="71" t="e">
        <f t="shared" si="28"/>
        <v>#DIV/0!</v>
      </c>
      <c r="AQ11" s="72" t="e">
        <f t="shared" si="29"/>
        <v>#DIV/0!</v>
      </c>
      <c r="AR11" s="72" t="e">
        <f t="shared" si="30"/>
        <v>#DIV/0!</v>
      </c>
      <c r="AS11" s="72" t="e">
        <f t="shared" si="31"/>
        <v>#DIV/0!</v>
      </c>
      <c r="AT11" s="73" t="e">
        <f t="shared" si="32"/>
        <v>#DIV/0!</v>
      </c>
      <c r="AU11" s="73" t="e">
        <f t="shared" si="33"/>
        <v>#DIV/0!</v>
      </c>
      <c r="AV11" s="73" t="e">
        <f t="shared" si="34"/>
        <v>#DIV/0!</v>
      </c>
      <c r="AW11" s="75" t="e">
        <f t="shared" si="35"/>
        <v>#DIV/0!</v>
      </c>
      <c r="AX11" s="76" t="e">
        <f t="shared" si="36"/>
        <v>#DIV/0!</v>
      </c>
      <c r="AY11" s="77"/>
    </row>
    <row r="12" spans="1:51" x14ac:dyDescent="0.2">
      <c r="A12" s="107"/>
      <c r="B12" s="107"/>
      <c r="C12" s="108"/>
      <c r="D12" s="108"/>
      <c r="E12" s="108"/>
      <c r="F12" s="108"/>
      <c r="G12" s="108"/>
      <c r="H12" s="71">
        <f t="shared" si="37"/>
        <v>0</v>
      </c>
      <c r="I12" s="71">
        <f>C12</f>
        <v>0</v>
      </c>
      <c r="J12" s="72" t="e">
        <f t="shared" si="1"/>
        <v>#DIV/0!</v>
      </c>
      <c r="K12" s="72" t="e">
        <f t="shared" si="2"/>
        <v>#DIV/0!</v>
      </c>
      <c r="L12" s="72" t="e">
        <f t="shared" si="3"/>
        <v>#DIV/0!</v>
      </c>
      <c r="M12" s="71">
        <f t="shared" si="38"/>
        <v>0</v>
      </c>
      <c r="N12" s="71">
        <f>D12</f>
        <v>0</v>
      </c>
      <c r="O12" s="72" t="e">
        <f t="shared" si="5"/>
        <v>#DIV/0!</v>
      </c>
      <c r="P12" s="72" t="e">
        <f t="shared" si="6"/>
        <v>#DIV/0!</v>
      </c>
      <c r="Q12" s="72" t="e">
        <f t="shared" si="7"/>
        <v>#DIV/0!</v>
      </c>
      <c r="R12" s="73" t="e">
        <f t="shared" si="8"/>
        <v>#DIV/0!</v>
      </c>
      <c r="S12" s="73" t="e">
        <f t="shared" si="9"/>
        <v>#DIV/0!</v>
      </c>
      <c r="T12" s="73" t="e">
        <f t="shared" si="10"/>
        <v>#DIV/0!</v>
      </c>
      <c r="U12" s="71">
        <f t="shared" si="39"/>
        <v>0</v>
      </c>
      <c r="V12" s="71">
        <f>E12</f>
        <v>0</v>
      </c>
      <c r="W12" s="72" t="e">
        <f t="shared" si="12"/>
        <v>#DIV/0!</v>
      </c>
      <c r="X12" s="72" t="e">
        <f t="shared" si="13"/>
        <v>#DIV/0!</v>
      </c>
      <c r="Y12" s="72" t="e">
        <f t="shared" si="14"/>
        <v>#DIV/0!</v>
      </c>
      <c r="Z12" s="73" t="e">
        <f t="shared" si="15"/>
        <v>#DIV/0!</v>
      </c>
      <c r="AA12" s="73" t="e">
        <f t="shared" si="16"/>
        <v>#DIV/0!</v>
      </c>
      <c r="AB12" s="73" t="e">
        <f t="shared" si="17"/>
        <v>#DIV/0!</v>
      </c>
      <c r="AC12" s="71">
        <f t="shared" si="40"/>
        <v>0</v>
      </c>
      <c r="AD12" s="71">
        <f>F12</f>
        <v>0</v>
      </c>
      <c r="AE12" s="72" t="e">
        <f t="shared" si="19"/>
        <v>#DIV/0!</v>
      </c>
      <c r="AF12" s="72" t="e">
        <f t="shared" si="20"/>
        <v>#DIV/0!</v>
      </c>
      <c r="AG12" s="72" t="e">
        <f t="shared" si="21"/>
        <v>#DIV/0!</v>
      </c>
      <c r="AH12" s="74" t="e">
        <f t="shared" si="22"/>
        <v>#DIV/0!</v>
      </c>
      <c r="AI12" s="71" t="e">
        <f t="shared" si="41"/>
        <v>#DIV/0!</v>
      </c>
      <c r="AJ12" s="71" t="e">
        <f>AH12</f>
        <v>#DIV/0!</v>
      </c>
      <c r="AK12" s="72" t="e">
        <f t="shared" si="24"/>
        <v>#DIV/0!</v>
      </c>
      <c r="AL12" s="72" t="e">
        <f t="shared" si="25"/>
        <v>#DIV/0!</v>
      </c>
      <c r="AM12" s="72" t="e">
        <f t="shared" si="26"/>
        <v>#DIV/0!</v>
      </c>
      <c r="AN12" s="74" t="e">
        <f t="shared" si="27"/>
        <v>#DIV/0!</v>
      </c>
      <c r="AO12" s="71" t="e">
        <f t="shared" si="42"/>
        <v>#DIV/0!</v>
      </c>
      <c r="AP12" s="71" t="e">
        <f>AN12</f>
        <v>#DIV/0!</v>
      </c>
      <c r="AQ12" s="72" t="e">
        <f t="shared" si="29"/>
        <v>#DIV/0!</v>
      </c>
      <c r="AR12" s="72" t="e">
        <f t="shared" si="30"/>
        <v>#DIV/0!</v>
      </c>
      <c r="AS12" s="72" t="e">
        <f t="shared" si="31"/>
        <v>#DIV/0!</v>
      </c>
      <c r="AT12" s="73" t="e">
        <f t="shared" si="32"/>
        <v>#DIV/0!</v>
      </c>
      <c r="AU12" s="73" t="e">
        <f t="shared" si="33"/>
        <v>#DIV/0!</v>
      </c>
      <c r="AV12" s="73" t="e">
        <f t="shared" si="34"/>
        <v>#DIV/0!</v>
      </c>
      <c r="AW12" s="75" t="e">
        <f t="shared" si="35"/>
        <v>#DIV/0!</v>
      </c>
      <c r="AX12" s="76" t="e">
        <f t="shared" si="36"/>
        <v>#DIV/0!</v>
      </c>
      <c r="AY12" s="77"/>
    </row>
    <row r="13" spans="1:51" s="87" customFormat="1" x14ac:dyDescent="0.2">
      <c r="A13" s="106" t="s">
        <v>5</v>
      </c>
      <c r="B13" s="106"/>
      <c r="C13" s="79">
        <f>SUM(C3:C12)</f>
        <v>0</v>
      </c>
      <c r="D13" s="79">
        <f>SUM(D3:D12)</f>
        <v>0</v>
      </c>
      <c r="E13" s="79">
        <f>SUM(E3:E12)</f>
        <v>0</v>
      </c>
      <c r="F13" s="79">
        <f>SUM(F3:F12)</f>
        <v>0</v>
      </c>
      <c r="G13" s="79">
        <f>SUM(G3:G12)</f>
        <v>0</v>
      </c>
      <c r="H13" s="79"/>
      <c r="I13" s="79"/>
      <c r="J13" s="80"/>
      <c r="K13" s="80"/>
      <c r="L13" s="80"/>
      <c r="M13" s="79"/>
      <c r="N13" s="79"/>
      <c r="O13" s="80"/>
      <c r="P13" s="80"/>
      <c r="Q13" s="80"/>
      <c r="R13" s="81"/>
      <c r="S13" s="82"/>
      <c r="T13" s="82"/>
      <c r="U13" s="79"/>
      <c r="V13" s="79"/>
      <c r="W13" s="80"/>
      <c r="X13" s="80"/>
      <c r="Y13" s="80"/>
      <c r="Z13" s="81"/>
      <c r="AA13" s="82"/>
      <c r="AB13" s="82"/>
      <c r="AC13" s="79"/>
      <c r="AD13" s="79"/>
      <c r="AE13" s="80"/>
      <c r="AF13" s="80"/>
      <c r="AG13" s="80"/>
      <c r="AH13" s="83" t="e">
        <f>SUM(AH3:AH12)</f>
        <v>#DIV/0!</v>
      </c>
      <c r="AI13" s="83"/>
      <c r="AJ13" s="83"/>
      <c r="AK13" s="80"/>
      <c r="AL13" s="80"/>
      <c r="AM13" s="80"/>
      <c r="AN13" s="83" t="e">
        <f>SUM(AN3:AN12)</f>
        <v>#DIV/0!</v>
      </c>
      <c r="AO13" s="83"/>
      <c r="AP13" s="83"/>
      <c r="AQ13" s="80"/>
      <c r="AR13" s="80"/>
      <c r="AS13" s="80"/>
      <c r="AT13" s="81"/>
      <c r="AU13" s="81"/>
      <c r="AV13" s="81"/>
      <c r="AW13" s="84" t="e">
        <f>MAX(AW3:AW12)</f>
        <v>#DIV/0!</v>
      </c>
      <c r="AX13" s="85" t="e">
        <f>SUM(AX3:AX12)</f>
        <v>#DIV/0!</v>
      </c>
      <c r="AY13" s="86" t="e">
        <f>2*AX13-1</f>
        <v>#DIV/0!</v>
      </c>
    </row>
  </sheetData>
  <protectedRanges>
    <protectedRange sqref="A3:G12" name="Range1"/>
  </protectedRanges>
  <mergeCells count="11">
    <mergeCell ref="AN1:AS1"/>
    <mergeCell ref="AT1:AV1"/>
    <mergeCell ref="A13:B13"/>
    <mergeCell ref="AH1:AM1"/>
    <mergeCell ref="A1:B1"/>
    <mergeCell ref="R1:T1"/>
    <mergeCell ref="Z1:AB1"/>
    <mergeCell ref="AC1:AG1"/>
    <mergeCell ref="U1:Y1"/>
    <mergeCell ref="M1:Q1"/>
    <mergeCell ref="H1:L1"/>
  </mergeCells>
  <pageMargins left="0.7" right="0.7" top="0.75" bottom="0.75" header="0.3" footer="0.3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abSelected="1" workbookViewId="0">
      <selection activeCell="L22" sqref="L22"/>
    </sheetView>
  </sheetViews>
  <sheetFormatPr baseColWidth="10" defaultColWidth="9.1640625" defaultRowHeight="13" x14ac:dyDescent="0.15"/>
  <cols>
    <col min="1" max="2" width="7.83203125" style="59" customWidth="1"/>
    <col min="3" max="3" width="7.83203125" style="61" customWidth="1"/>
    <col min="4" max="6" width="7.83203125" style="60" customWidth="1"/>
    <col min="7" max="7" width="7.83203125" style="61" customWidth="1"/>
    <col min="8" max="10" width="7.83203125" style="60" customWidth="1"/>
    <col min="11" max="13" width="7.83203125" style="62" customWidth="1"/>
    <col min="14" max="14" width="5.83203125" style="9" bestFit="1" customWidth="1"/>
    <col min="15" max="16" width="5.5" style="9" bestFit="1" customWidth="1"/>
    <col min="17" max="16384" width="9.1640625" style="9"/>
  </cols>
  <sheetData>
    <row r="1" spans="1:16" s="70" customFormat="1" ht="21" customHeight="1" x14ac:dyDescent="0.2">
      <c r="A1" s="88" t="s">
        <v>19</v>
      </c>
      <c r="B1" s="88" t="s">
        <v>20</v>
      </c>
      <c r="C1" s="88" t="s">
        <v>28</v>
      </c>
      <c r="D1" s="129"/>
      <c r="E1" s="68"/>
      <c r="F1" s="68"/>
      <c r="G1" s="89"/>
      <c r="H1" s="68"/>
      <c r="I1" s="68"/>
      <c r="J1" s="68"/>
      <c r="K1" s="90"/>
      <c r="L1" s="90"/>
      <c r="M1" s="90"/>
    </row>
    <row r="2" spans="1:16" s="70" customFormat="1" ht="21" customHeight="1" x14ac:dyDescent="0.2">
      <c r="A2" s="130" t="e">
        <f>datos!AW13*100</f>
        <v>#DIV/0!</v>
      </c>
      <c r="B2" s="131" t="e">
        <f>datos!AX13*100</f>
        <v>#DIV/0!</v>
      </c>
      <c r="C2" s="131" t="e">
        <f>datos!AY13*100</f>
        <v>#DIV/0!</v>
      </c>
      <c r="D2" s="132"/>
      <c r="E2" s="68"/>
      <c r="F2" s="90"/>
      <c r="G2" s="89"/>
      <c r="H2" s="68"/>
      <c r="I2" s="68"/>
      <c r="J2" s="90"/>
      <c r="K2" s="90"/>
      <c r="L2" s="90"/>
    </row>
    <row r="3" spans="1:16" s="68" customFormat="1" ht="24" customHeight="1" x14ac:dyDescent="0.2">
      <c r="A3" s="123" t="s">
        <v>4</v>
      </c>
      <c r="B3" s="123"/>
      <c r="C3" s="124" t="s">
        <v>5</v>
      </c>
      <c r="D3" s="124"/>
      <c r="E3" s="124"/>
      <c r="F3" s="124"/>
      <c r="G3" s="124" t="s">
        <v>0</v>
      </c>
      <c r="H3" s="124"/>
      <c r="I3" s="124"/>
      <c r="J3" s="124"/>
      <c r="K3" s="125" t="s">
        <v>3</v>
      </c>
      <c r="L3" s="125"/>
      <c r="M3" s="125"/>
    </row>
    <row r="4" spans="1:16" s="68" customFormat="1" ht="24" customHeight="1" x14ac:dyDescent="0.2">
      <c r="A4" s="126" t="s">
        <v>11</v>
      </c>
      <c r="B4" s="126" t="s">
        <v>12</v>
      </c>
      <c r="C4" s="127" t="s">
        <v>43</v>
      </c>
      <c r="D4" s="126" t="s">
        <v>16</v>
      </c>
      <c r="E4" s="126" t="s">
        <v>17</v>
      </c>
      <c r="F4" s="126" t="s">
        <v>18</v>
      </c>
      <c r="G4" s="127" t="s">
        <v>43</v>
      </c>
      <c r="H4" s="126" t="s">
        <v>16</v>
      </c>
      <c r="I4" s="126" t="s">
        <v>17</v>
      </c>
      <c r="J4" s="126" t="s">
        <v>18</v>
      </c>
      <c r="K4" s="128" t="s">
        <v>13</v>
      </c>
      <c r="L4" s="126" t="s">
        <v>14</v>
      </c>
      <c r="M4" s="126" t="s">
        <v>15</v>
      </c>
      <c r="O4" s="69"/>
      <c r="P4" s="70"/>
    </row>
    <row r="5" spans="1:16" x14ac:dyDescent="0.15">
      <c r="A5" s="45">
        <f>datos!A3</f>
        <v>0</v>
      </c>
      <c r="B5" s="45">
        <v>999</v>
      </c>
      <c r="C5" s="67">
        <f>datos!C3</f>
        <v>0</v>
      </c>
      <c r="D5" s="47" t="e">
        <f>datos!J3</f>
        <v>#DIV/0!</v>
      </c>
      <c r="E5" s="47" t="e">
        <f>datos!K3</f>
        <v>#DIV/0!</v>
      </c>
      <c r="F5" s="47" t="e">
        <f>datos!L3</f>
        <v>#DIV/0!</v>
      </c>
      <c r="G5" s="48" t="e">
        <f>datos!AN3</f>
        <v>#DIV/0!</v>
      </c>
      <c r="H5" s="47" t="e">
        <f>datos!AQ3</f>
        <v>#DIV/0!</v>
      </c>
      <c r="I5" s="47" t="e">
        <f>datos!AR3</f>
        <v>#DIV/0!</v>
      </c>
      <c r="J5" s="47" t="e">
        <f>datos!AS3</f>
        <v>#DIV/0!</v>
      </c>
      <c r="K5" s="63" t="e">
        <f>datos!AT3</f>
        <v>#DIV/0!</v>
      </c>
      <c r="L5" s="63" t="e">
        <f>datos!AU3</f>
        <v>#DIV/0!</v>
      </c>
      <c r="M5" s="63" t="e">
        <f>datos!AV3</f>
        <v>#DIV/0!</v>
      </c>
      <c r="N5" s="64"/>
      <c r="O5" s="17"/>
      <c r="P5" s="18"/>
    </row>
    <row r="6" spans="1:16" x14ac:dyDescent="0.15">
      <c r="A6" s="45">
        <f>datos!A4</f>
        <v>0</v>
      </c>
      <c r="B6" s="45">
        <f>datos!B4</f>
        <v>0</v>
      </c>
      <c r="C6" s="67">
        <f>datos!C4</f>
        <v>0</v>
      </c>
      <c r="D6" s="47" t="e">
        <f>datos!J4</f>
        <v>#DIV/0!</v>
      </c>
      <c r="E6" s="47" t="e">
        <f>datos!K4</f>
        <v>#DIV/0!</v>
      </c>
      <c r="F6" s="47" t="e">
        <f>datos!L4</f>
        <v>#DIV/0!</v>
      </c>
      <c r="G6" s="48" t="e">
        <f>datos!AN4</f>
        <v>#DIV/0!</v>
      </c>
      <c r="H6" s="47" t="e">
        <f>datos!AQ4</f>
        <v>#DIV/0!</v>
      </c>
      <c r="I6" s="47" t="e">
        <f>datos!AR4</f>
        <v>#DIV/0!</v>
      </c>
      <c r="J6" s="47" t="e">
        <f>datos!AS4</f>
        <v>#DIV/0!</v>
      </c>
      <c r="K6" s="63" t="e">
        <f>datos!AT4</f>
        <v>#DIV/0!</v>
      </c>
      <c r="L6" s="63" t="e">
        <f>datos!AU4</f>
        <v>#DIV/0!</v>
      </c>
      <c r="M6" s="63" t="e">
        <f>datos!AV4</f>
        <v>#DIV/0!</v>
      </c>
      <c r="N6" s="64"/>
      <c r="O6" s="17"/>
      <c r="P6" s="18"/>
    </row>
    <row r="7" spans="1:16" x14ac:dyDescent="0.15">
      <c r="A7" s="45">
        <f>datos!A5</f>
        <v>0</v>
      </c>
      <c r="B7" s="45">
        <f>datos!B5</f>
        <v>0</v>
      </c>
      <c r="C7" s="67">
        <f>datos!C5</f>
        <v>0</v>
      </c>
      <c r="D7" s="47" t="e">
        <f>datos!J5</f>
        <v>#DIV/0!</v>
      </c>
      <c r="E7" s="47" t="e">
        <f>datos!K5</f>
        <v>#DIV/0!</v>
      </c>
      <c r="F7" s="47" t="e">
        <f>datos!L5</f>
        <v>#DIV/0!</v>
      </c>
      <c r="G7" s="48" t="e">
        <f>datos!AN5</f>
        <v>#DIV/0!</v>
      </c>
      <c r="H7" s="47" t="e">
        <f>datos!AQ5</f>
        <v>#DIV/0!</v>
      </c>
      <c r="I7" s="47" t="e">
        <f>datos!AR5</f>
        <v>#DIV/0!</v>
      </c>
      <c r="J7" s="47" t="e">
        <f>datos!AS5</f>
        <v>#DIV/0!</v>
      </c>
      <c r="K7" s="63" t="e">
        <f>datos!AT5</f>
        <v>#DIV/0!</v>
      </c>
      <c r="L7" s="63" t="e">
        <f>datos!AU5</f>
        <v>#DIV/0!</v>
      </c>
      <c r="M7" s="63" t="e">
        <f>datos!AV5</f>
        <v>#DIV/0!</v>
      </c>
      <c r="N7" s="64"/>
      <c r="O7" s="17"/>
      <c r="P7" s="18"/>
    </row>
    <row r="8" spans="1:16" x14ac:dyDescent="0.15">
      <c r="A8" s="45">
        <f>datos!A6</f>
        <v>0</v>
      </c>
      <c r="B8" s="45">
        <f>datos!B6</f>
        <v>0</v>
      </c>
      <c r="C8" s="67">
        <f>datos!C6</f>
        <v>0</v>
      </c>
      <c r="D8" s="47" t="e">
        <f>datos!J6</f>
        <v>#DIV/0!</v>
      </c>
      <c r="E8" s="47" t="e">
        <f>datos!K6</f>
        <v>#DIV/0!</v>
      </c>
      <c r="F8" s="47" t="e">
        <f>datos!L6</f>
        <v>#DIV/0!</v>
      </c>
      <c r="G8" s="48" t="e">
        <f>datos!AN6</f>
        <v>#DIV/0!</v>
      </c>
      <c r="H8" s="47" t="e">
        <f>datos!AQ6</f>
        <v>#DIV/0!</v>
      </c>
      <c r="I8" s="47" t="e">
        <f>datos!AR6</f>
        <v>#DIV/0!</v>
      </c>
      <c r="J8" s="47" t="e">
        <f>datos!AS6</f>
        <v>#DIV/0!</v>
      </c>
      <c r="K8" s="63" t="e">
        <f>datos!AT6</f>
        <v>#DIV/0!</v>
      </c>
      <c r="L8" s="63" t="e">
        <f>datos!AU6</f>
        <v>#DIV/0!</v>
      </c>
      <c r="M8" s="63" t="e">
        <f>datos!AV6</f>
        <v>#DIV/0!</v>
      </c>
      <c r="N8" s="64"/>
      <c r="O8" s="17"/>
      <c r="P8" s="18"/>
    </row>
    <row r="9" spans="1:16" x14ac:dyDescent="0.15">
      <c r="A9" s="45">
        <f>datos!A7</f>
        <v>0</v>
      </c>
      <c r="B9" s="45">
        <f>datos!B7</f>
        <v>0</v>
      </c>
      <c r="C9" s="67">
        <f>datos!C7</f>
        <v>0</v>
      </c>
      <c r="D9" s="47" t="e">
        <f>datos!J7</f>
        <v>#DIV/0!</v>
      </c>
      <c r="E9" s="47" t="e">
        <f>datos!K7</f>
        <v>#DIV/0!</v>
      </c>
      <c r="F9" s="47" t="e">
        <f>datos!L7</f>
        <v>#DIV/0!</v>
      </c>
      <c r="G9" s="48" t="e">
        <f>datos!AN7</f>
        <v>#DIV/0!</v>
      </c>
      <c r="H9" s="47" t="e">
        <f>datos!AQ7</f>
        <v>#DIV/0!</v>
      </c>
      <c r="I9" s="47" t="e">
        <f>datos!AR7</f>
        <v>#DIV/0!</v>
      </c>
      <c r="J9" s="47" t="e">
        <f>datos!AS7</f>
        <v>#DIV/0!</v>
      </c>
      <c r="K9" s="63" t="e">
        <f>datos!AT7</f>
        <v>#DIV/0!</v>
      </c>
      <c r="L9" s="63" t="e">
        <f>datos!AU7</f>
        <v>#DIV/0!</v>
      </c>
      <c r="M9" s="63" t="e">
        <f>datos!AV7</f>
        <v>#DIV/0!</v>
      </c>
      <c r="N9" s="64"/>
      <c r="O9" s="17"/>
      <c r="P9" s="18"/>
    </row>
    <row r="10" spans="1:16" x14ac:dyDescent="0.15">
      <c r="A10" s="45">
        <f>datos!A8</f>
        <v>0</v>
      </c>
      <c r="B10" s="45">
        <f>datos!B8</f>
        <v>0</v>
      </c>
      <c r="C10" s="67">
        <f>datos!C8</f>
        <v>0</v>
      </c>
      <c r="D10" s="47" t="e">
        <f>datos!J8</f>
        <v>#DIV/0!</v>
      </c>
      <c r="E10" s="47" t="e">
        <f>datos!K8</f>
        <v>#DIV/0!</v>
      </c>
      <c r="F10" s="47" t="e">
        <f>datos!L8</f>
        <v>#DIV/0!</v>
      </c>
      <c r="G10" s="48" t="e">
        <f>datos!AN8</f>
        <v>#DIV/0!</v>
      </c>
      <c r="H10" s="47" t="e">
        <f>datos!AQ8</f>
        <v>#DIV/0!</v>
      </c>
      <c r="I10" s="47" t="e">
        <f>datos!AR8</f>
        <v>#DIV/0!</v>
      </c>
      <c r="J10" s="47" t="e">
        <f>datos!AS8</f>
        <v>#DIV/0!</v>
      </c>
      <c r="K10" s="63" t="e">
        <f>datos!AT8</f>
        <v>#DIV/0!</v>
      </c>
      <c r="L10" s="63" t="e">
        <f>datos!AU8</f>
        <v>#DIV/0!</v>
      </c>
      <c r="M10" s="63" t="e">
        <f>datos!AV8</f>
        <v>#DIV/0!</v>
      </c>
      <c r="N10" s="64"/>
      <c r="O10" s="17"/>
      <c r="P10" s="18"/>
    </row>
    <row r="11" spans="1:16" x14ac:dyDescent="0.15">
      <c r="A11" s="45">
        <f>datos!A9</f>
        <v>0</v>
      </c>
      <c r="B11" s="45">
        <f>datos!B9</f>
        <v>0</v>
      </c>
      <c r="C11" s="67">
        <f>datos!C9</f>
        <v>0</v>
      </c>
      <c r="D11" s="47" t="e">
        <f>datos!J9</f>
        <v>#DIV/0!</v>
      </c>
      <c r="E11" s="47" t="e">
        <f>datos!K9</f>
        <v>#DIV/0!</v>
      </c>
      <c r="F11" s="47" t="e">
        <f>datos!L9</f>
        <v>#DIV/0!</v>
      </c>
      <c r="G11" s="48" t="e">
        <f>datos!AN9</f>
        <v>#DIV/0!</v>
      </c>
      <c r="H11" s="47" t="e">
        <f>datos!AQ9</f>
        <v>#DIV/0!</v>
      </c>
      <c r="I11" s="47" t="e">
        <f>datos!AR9</f>
        <v>#DIV/0!</v>
      </c>
      <c r="J11" s="47" t="e">
        <f>datos!AS9</f>
        <v>#DIV/0!</v>
      </c>
      <c r="K11" s="63" t="e">
        <f>datos!AT9</f>
        <v>#DIV/0!</v>
      </c>
      <c r="L11" s="63" t="e">
        <f>datos!AU9</f>
        <v>#DIV/0!</v>
      </c>
      <c r="M11" s="63" t="e">
        <f>datos!AV9</f>
        <v>#DIV/0!</v>
      </c>
      <c r="N11" s="64"/>
      <c r="O11" s="17"/>
      <c r="P11" s="18"/>
    </row>
    <row r="12" spans="1:16" x14ac:dyDescent="0.15">
      <c r="A12" s="45">
        <f>datos!A10</f>
        <v>0</v>
      </c>
      <c r="B12" s="45">
        <f>datos!B10</f>
        <v>0</v>
      </c>
      <c r="C12" s="67">
        <f>datos!C10</f>
        <v>0</v>
      </c>
      <c r="D12" s="47" t="e">
        <f>datos!J10</f>
        <v>#DIV/0!</v>
      </c>
      <c r="E12" s="47" t="e">
        <f>datos!K10</f>
        <v>#DIV/0!</v>
      </c>
      <c r="F12" s="47" t="e">
        <f>datos!L10</f>
        <v>#DIV/0!</v>
      </c>
      <c r="G12" s="48" t="e">
        <f>datos!AN10</f>
        <v>#DIV/0!</v>
      </c>
      <c r="H12" s="47" t="e">
        <f>datos!AQ10</f>
        <v>#DIV/0!</v>
      </c>
      <c r="I12" s="47" t="e">
        <f>datos!AR10</f>
        <v>#DIV/0!</v>
      </c>
      <c r="J12" s="47" t="e">
        <f>datos!AS10</f>
        <v>#DIV/0!</v>
      </c>
      <c r="K12" s="63" t="e">
        <f>datos!AT10</f>
        <v>#DIV/0!</v>
      </c>
      <c r="L12" s="63" t="e">
        <f>datos!AU10</f>
        <v>#DIV/0!</v>
      </c>
      <c r="M12" s="63" t="e">
        <f>datos!AV10</f>
        <v>#DIV/0!</v>
      </c>
      <c r="N12" s="64"/>
      <c r="O12" s="17"/>
      <c r="P12" s="18"/>
    </row>
    <row r="13" spans="1:16" x14ac:dyDescent="0.15">
      <c r="A13" s="45">
        <f>datos!A11</f>
        <v>0</v>
      </c>
      <c r="B13" s="45">
        <f>datos!B11</f>
        <v>0</v>
      </c>
      <c r="C13" s="67">
        <f>datos!C11</f>
        <v>0</v>
      </c>
      <c r="D13" s="47" t="e">
        <f>datos!J11</f>
        <v>#DIV/0!</v>
      </c>
      <c r="E13" s="47" t="e">
        <f>datos!K11</f>
        <v>#DIV/0!</v>
      </c>
      <c r="F13" s="47" t="e">
        <f>datos!L11</f>
        <v>#DIV/0!</v>
      </c>
      <c r="G13" s="48" t="e">
        <f>datos!AN11</f>
        <v>#DIV/0!</v>
      </c>
      <c r="H13" s="47" t="e">
        <f>datos!AQ11</f>
        <v>#DIV/0!</v>
      </c>
      <c r="I13" s="47" t="e">
        <f>datos!AR11</f>
        <v>#DIV/0!</v>
      </c>
      <c r="J13" s="47" t="e">
        <f>datos!AS11</f>
        <v>#DIV/0!</v>
      </c>
      <c r="K13" s="63" t="e">
        <f>datos!AT11</f>
        <v>#DIV/0!</v>
      </c>
      <c r="L13" s="63" t="e">
        <f>datos!AU11</f>
        <v>#DIV/0!</v>
      </c>
      <c r="M13" s="63" t="e">
        <f>datos!AV11</f>
        <v>#DIV/0!</v>
      </c>
      <c r="N13" s="64"/>
      <c r="O13" s="17"/>
      <c r="P13" s="18"/>
    </row>
    <row r="14" spans="1:16" x14ac:dyDescent="0.15">
      <c r="A14" s="45">
        <f>+datos!A12</f>
        <v>0</v>
      </c>
      <c r="B14" s="45">
        <f>datos!B12</f>
        <v>0</v>
      </c>
      <c r="C14" s="67">
        <f>datos!C12</f>
        <v>0</v>
      </c>
      <c r="D14" s="47" t="e">
        <f>datos!J12</f>
        <v>#DIV/0!</v>
      </c>
      <c r="E14" s="47" t="e">
        <f>datos!K12</f>
        <v>#DIV/0!</v>
      </c>
      <c r="F14" s="47" t="e">
        <f>datos!L12</f>
        <v>#DIV/0!</v>
      </c>
      <c r="G14" s="48" t="e">
        <f>datos!AN12</f>
        <v>#DIV/0!</v>
      </c>
      <c r="H14" s="47" t="e">
        <f>datos!AQ12</f>
        <v>#DIV/0!</v>
      </c>
      <c r="I14" s="47" t="e">
        <f>datos!AR12</f>
        <v>#DIV/0!</v>
      </c>
      <c r="J14" s="47" t="e">
        <f>datos!AS12</f>
        <v>#DIV/0!</v>
      </c>
      <c r="K14" s="63" t="e">
        <f>datos!AT12</f>
        <v>#DIV/0!</v>
      </c>
      <c r="L14" s="63" t="e">
        <f>datos!AU12</f>
        <v>#DIV/0!</v>
      </c>
      <c r="M14" s="63" t="e">
        <f>datos!AV12</f>
        <v>#DIV/0!</v>
      </c>
      <c r="N14" s="64"/>
      <c r="O14" s="17"/>
      <c r="P14" s="18"/>
    </row>
    <row r="15" spans="1:16" s="66" customFormat="1" x14ac:dyDescent="0.15">
      <c r="A15" s="99" t="s">
        <v>5</v>
      </c>
      <c r="B15" s="99"/>
      <c r="C15" s="50">
        <f>SUM(C5:C14)</f>
        <v>0</v>
      </c>
      <c r="D15" s="51"/>
      <c r="E15" s="51"/>
      <c r="F15" s="51"/>
      <c r="G15" s="50" t="e">
        <f>SUM(G5:G14)</f>
        <v>#DIV/0!</v>
      </c>
      <c r="H15" s="51"/>
      <c r="I15" s="51"/>
      <c r="J15" s="51"/>
      <c r="K15" s="52"/>
      <c r="L15" s="52"/>
      <c r="M15" s="52"/>
      <c r="N15" s="65"/>
      <c r="O15" s="27"/>
      <c r="P15" s="28"/>
    </row>
  </sheetData>
  <mergeCells count="5">
    <mergeCell ref="G3:J3"/>
    <mergeCell ref="K3:M3"/>
    <mergeCell ref="A15:B15"/>
    <mergeCell ref="A3:B3"/>
    <mergeCell ref="C3:F3"/>
  </mergeCells>
  <pageMargins left="0.7" right="0.7" top="0.75" bottom="0.75" header="0.3" footer="0.3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all</vt:lpstr>
      <vt:lpstr>datos</vt:lpstr>
      <vt:lpstr>performance</vt:lpstr>
    </vt:vector>
  </TitlesOfParts>
  <Company>Equifax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Equifax User</dc:creator>
  <cp:lastModifiedBy>Usuario de Microsoft Office</cp:lastModifiedBy>
  <dcterms:created xsi:type="dcterms:W3CDTF">2010-10-11T18:09:29Z</dcterms:created>
  <dcterms:modified xsi:type="dcterms:W3CDTF">2015-12-23T14:55:31Z</dcterms:modified>
</cp:coreProperties>
</file>