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ffiniKaren/git_projects/Running/"/>
    </mc:Choice>
  </mc:AlternateContent>
  <xr:revisionPtr revIDLastSave="0" documentId="8_{4CDA65BA-9D6C-0145-A088-1528CBB5E07F}" xr6:coauthVersionLast="46" xr6:coauthVersionMax="46" xr10:uidLastSave="{00000000-0000-0000-0000-000000000000}"/>
  <bookViews>
    <workbookView xWindow="0" yWindow="500" windowWidth="33600" windowHeight="19360" tabRatio="500" xr2:uid="{00000000-000D-0000-FFFF-FFFF00000000}"/>
  </bookViews>
  <sheets>
    <sheet name="Raw Log" sheetId="1" r:id="rId1"/>
    <sheet name="Half M Training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  <c r="F150" i="1" l="1"/>
  <c r="G150" i="1"/>
  <c r="H150" i="1"/>
  <c r="I150" i="1"/>
  <c r="G149" i="1"/>
  <c r="F149" i="1"/>
  <c r="H149" i="1"/>
  <c r="I149" i="1"/>
  <c r="F144" i="1" l="1"/>
  <c r="G144" i="1"/>
  <c r="H144" i="1"/>
  <c r="I144" i="1"/>
  <c r="F145" i="1"/>
  <c r="G145" i="1"/>
  <c r="F146" i="1"/>
  <c r="G146" i="1"/>
  <c r="F147" i="1"/>
  <c r="G147" i="1"/>
  <c r="H142" i="1"/>
  <c r="I142" i="1"/>
  <c r="H143" i="1"/>
  <c r="I143" i="1"/>
  <c r="H145" i="1"/>
  <c r="I145" i="1"/>
  <c r="H146" i="1"/>
  <c r="I146" i="1"/>
  <c r="H147" i="1"/>
  <c r="I147" i="1"/>
  <c r="H148" i="1"/>
  <c r="I148" i="1"/>
  <c r="F143" i="1"/>
  <c r="G143" i="1"/>
  <c r="F148" i="1"/>
  <c r="G148" i="1"/>
  <c r="F142" i="1" l="1"/>
  <c r="G142" i="1"/>
  <c r="I141" i="1" l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 l="1"/>
  <c r="H135" i="1"/>
  <c r="G135" i="1"/>
  <c r="F135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G122" i="1"/>
  <c r="G121" i="1"/>
  <c r="H122" i="1"/>
  <c r="H121" i="1" l="1"/>
  <c r="F121" i="1"/>
  <c r="G120" i="1"/>
  <c r="F120" i="1"/>
  <c r="H120" i="1"/>
  <c r="G119" i="1"/>
  <c r="F119" i="1"/>
  <c r="H119" i="1"/>
  <c r="G118" i="1"/>
  <c r="F118" i="1"/>
  <c r="H118" i="1"/>
  <c r="F117" i="1"/>
  <c r="H117" i="1"/>
  <c r="G117" i="1"/>
  <c r="H116" i="1"/>
  <c r="G116" i="1"/>
  <c r="F116" i="1"/>
  <c r="H115" i="1"/>
  <c r="G115" i="1"/>
  <c r="F115" i="1"/>
  <c r="H114" i="1"/>
  <c r="G114" i="1"/>
  <c r="F114" i="1"/>
  <c r="H113" i="1"/>
  <c r="G113" i="1"/>
  <c r="S115" i="1" s="1"/>
  <c r="F113" i="1"/>
  <c r="H112" i="1"/>
  <c r="G112" i="1"/>
  <c r="F11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H111" i="1"/>
  <c r="G111" i="1"/>
  <c r="F111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H110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R9" i="3"/>
  <c r="Q9" i="3"/>
  <c r="R8" i="3"/>
  <c r="Q8" i="3"/>
  <c r="R7" i="3"/>
  <c r="Q7" i="3"/>
  <c r="R5" i="3"/>
  <c r="Q5" i="3"/>
  <c r="R2" i="3"/>
  <c r="Q2" i="3"/>
  <c r="R3" i="3"/>
  <c r="R4" i="3"/>
  <c r="Q4" i="3"/>
  <c r="Q6" i="3" s="1"/>
  <c r="P6" i="3" s="1"/>
  <c r="R6" i="3" s="1"/>
  <c r="Q3" i="3"/>
  <c r="L2" i="3"/>
  <c r="M2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/>
  <c r="L16" i="3"/>
  <c r="M16" i="3" s="1"/>
  <c r="L17" i="3"/>
  <c r="M17" i="3" s="1"/>
  <c r="L18" i="3"/>
  <c r="M18" i="3" s="1"/>
  <c r="L19" i="3"/>
  <c r="M19" i="3"/>
  <c r="L20" i="3"/>
  <c r="M20" i="3" s="1"/>
  <c r="L21" i="3"/>
  <c r="M21" i="3" s="1"/>
  <c r="L22" i="3"/>
  <c r="M22" i="3" s="1"/>
  <c r="L23" i="3"/>
  <c r="M23" i="3"/>
  <c r="H89" i="1"/>
  <c r="H90" i="1"/>
  <c r="H91" i="1"/>
  <c r="H92" i="1"/>
  <c r="H93" i="1"/>
  <c r="H94" i="1"/>
  <c r="H95" i="1"/>
  <c r="H96" i="1"/>
  <c r="H97" i="1"/>
  <c r="H86" i="1"/>
  <c r="H87" i="1"/>
  <c r="H88" i="1"/>
  <c r="H81" i="1"/>
  <c r="H82" i="1"/>
  <c r="H83" i="1"/>
  <c r="H84" i="1"/>
  <c r="H85" i="1"/>
  <c r="H78" i="1"/>
  <c r="H79" i="1"/>
  <c r="H80" i="1"/>
  <c r="H73" i="1"/>
  <c r="H74" i="1"/>
  <c r="H75" i="1"/>
  <c r="H76" i="1"/>
  <c r="H77" i="1"/>
  <c r="H72" i="1"/>
  <c r="H71" i="1"/>
  <c r="H70" i="1"/>
  <c r="H69" i="1"/>
  <c r="H68" i="1"/>
  <c r="H66" i="1"/>
  <c r="H67" i="1"/>
  <c r="H65" i="1"/>
  <c r="H63" i="1"/>
  <c r="H64" i="1"/>
  <c r="H56" i="1"/>
  <c r="H57" i="1"/>
  <c r="H58" i="1"/>
  <c r="H59" i="1"/>
  <c r="H60" i="1"/>
  <c r="H61" i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R115" i="1" l="1"/>
  <c r="U115" i="1" s="1"/>
  <c r="W115" i="1" s="1"/>
</calcChain>
</file>

<file path=xl/sharedStrings.xml><?xml version="1.0" encoding="utf-8"?>
<sst xmlns="http://schemas.openxmlformats.org/spreadsheetml/2006/main" count="439" uniqueCount="174">
  <si>
    <t>No.</t>
  </si>
  <si>
    <t>Date</t>
  </si>
  <si>
    <t>Time</t>
  </si>
  <si>
    <t>Min/KM</t>
  </si>
  <si>
    <t>KM/Hr</t>
  </si>
  <si>
    <t>Jan</t>
  </si>
  <si>
    <t>Row Labels</t>
  </si>
  <si>
    <t>Grand Total</t>
  </si>
  <si>
    <t>Month</t>
  </si>
  <si>
    <t>Year</t>
  </si>
  <si>
    <t>Nov</t>
  </si>
  <si>
    <t>Dec</t>
  </si>
  <si>
    <t>Feb</t>
  </si>
  <si>
    <t>Mar</t>
  </si>
  <si>
    <t>Apr</t>
  </si>
  <si>
    <t>May</t>
  </si>
  <si>
    <t>Jul</t>
  </si>
  <si>
    <t>Aug</t>
  </si>
  <si>
    <t>Sep</t>
  </si>
  <si>
    <t>Oct</t>
  </si>
  <si>
    <t>Column Labels</t>
  </si>
  <si>
    <t>Count of Runs</t>
  </si>
  <si>
    <t>Jun</t>
  </si>
  <si>
    <t>Long</t>
  </si>
  <si>
    <t>Gym</t>
  </si>
  <si>
    <t>Rest</t>
  </si>
  <si>
    <t>Maintenance</t>
  </si>
  <si>
    <t>Intervals</t>
  </si>
  <si>
    <t>Edinburgh 1/2M</t>
  </si>
  <si>
    <t>BHGE 10k</t>
  </si>
  <si>
    <t>12 week mark</t>
  </si>
  <si>
    <t>14 week mark</t>
  </si>
  <si>
    <t>16 week mark</t>
  </si>
  <si>
    <t>Rest week</t>
  </si>
  <si>
    <t>Achieve 10k continous by this point</t>
  </si>
  <si>
    <t>-</t>
  </si>
  <si>
    <t>Pace/Mile</t>
  </si>
  <si>
    <t>Pace/KM</t>
  </si>
  <si>
    <t>Total Miles</t>
  </si>
  <si>
    <t>Total KM</t>
  </si>
  <si>
    <t>Notes</t>
  </si>
  <si>
    <t>Sun</t>
  </si>
  <si>
    <t>Sat</t>
  </si>
  <si>
    <t>Fri</t>
  </si>
  <si>
    <t>Thu</t>
  </si>
  <si>
    <t>Wed</t>
  </si>
  <si>
    <t>Tue</t>
  </si>
  <si>
    <t>Mon</t>
  </si>
  <si>
    <t>Mon Date</t>
  </si>
  <si>
    <t>week #</t>
  </si>
  <si>
    <t>Upper + Core</t>
  </si>
  <si>
    <t>Lower</t>
  </si>
  <si>
    <t>Run</t>
  </si>
  <si>
    <t>10min warmup + 20min (10 x 1-&lt;05:30 + 1jog) + 10min cooldown</t>
  </si>
  <si>
    <t>10k Race</t>
  </si>
  <si>
    <t>5k Race</t>
  </si>
  <si>
    <t>10min warmup + 18min (6 x 2-&lt;05:30 + 1jog) + 10min cooldown</t>
  </si>
  <si>
    <t>10min warmup + 20min (4 x 3-&lt;6:00 + 2jog) + 10min cooldown</t>
  </si>
  <si>
    <t>10min warmup + 25min 
(5-&lt;06:30 + 2 jog
4-&lt;06:00 + 2 jog
3-&lt;06:00 + 2 jog
2-&lt;05:30 + 2 jog
1-&lt;05:00 + 2 jog) 
+ 10min cooldown</t>
  </si>
  <si>
    <t>KM/hr</t>
  </si>
  <si>
    <t>10min warmup + 25min 
(5-&lt;07:00 + 2 jog
4-&lt;06:30 + 2 jog
3-&lt;06:15 + 2 jog
2-&lt;06:00 + 2 jog
1-&lt;05:45 + 2 jog) 
+ 10min cooldown</t>
  </si>
  <si>
    <t>Type</t>
  </si>
  <si>
    <t>Continous</t>
  </si>
  <si>
    <t>Struggled</t>
  </si>
  <si>
    <t>Better</t>
  </si>
  <si>
    <t>Beasted</t>
  </si>
  <si>
    <t>Good</t>
  </si>
  <si>
    <t>Dolphins!</t>
  </si>
  <si>
    <t>Treadmill</t>
  </si>
  <si>
    <t>9min walk, 1 min run (9) , 2 min sprint (11.5), 1 min walk</t>
  </si>
  <si>
    <t>No</t>
  </si>
  <si>
    <t>Aberdeen Beach</t>
  </si>
  <si>
    <t>Outdoors</t>
  </si>
  <si>
    <t>Seaton/ Old Aberdeen</t>
  </si>
  <si>
    <t>Beach/ Seaton</t>
  </si>
  <si>
    <t>Garioch Run 5K - chip time</t>
  </si>
  <si>
    <t>Garioch Run 5K - fitbit time</t>
  </si>
  <si>
    <t>Stroke Resolution Run 5K - first continous 5K run</t>
  </si>
  <si>
    <t>Yes</t>
  </si>
  <si>
    <t>Orlando - Oak Hill Trail</t>
  </si>
  <si>
    <t>stitch</t>
  </si>
  <si>
    <t>0.5k walk at 5km</t>
  </si>
  <si>
    <t>Duthie Park/ RGU, walk at 4 &amp; 6 km uphill bits</t>
  </si>
  <si>
    <t>Deeside railway, walk at 30 mins (4.6k) for 6 mins</t>
  </si>
  <si>
    <t>0.15 walk at 2km</t>
  </si>
  <si>
    <t>Interval x4</t>
  </si>
  <si>
    <t>hurt ankle @8km</t>
  </si>
  <si>
    <t>treadmill run after hurting ankle and recovering from bug.</t>
  </si>
  <si>
    <t>deeside railway, warm up for garioch and hurting ankle. recording apps all over the place, no time recorded</t>
  </si>
  <si>
    <t>garioch 10k 2018, ankle hurt, 2x ibuprofen and compression socks</t>
  </si>
  <si>
    <t>Post dissertation run - no sleep</t>
  </si>
  <si>
    <t>Struggled, stopped at 4km and walked home</t>
  </si>
  <si>
    <t>Ate an apple before running, stitches from 2k</t>
  </si>
  <si>
    <t>BHGE 10K 2018 - Chip time</t>
  </si>
  <si>
    <t>BHGE 10K 2018 - Strava time</t>
  </si>
  <si>
    <t>Met Kiltwalk walkers on deeside railway</t>
  </si>
  <si>
    <t>Run to Hazlehead Cancer Research Pretty Muddy</t>
  </si>
  <si>
    <t>Mission59 #1</t>
  </si>
  <si>
    <t>Mission59 #2 - run with MG</t>
  </si>
  <si>
    <t>Mission59 #3 - Strava didn't track</t>
  </si>
  <si>
    <t>Mission59 #4 - Strava didn't track</t>
  </si>
  <si>
    <t>Mission59 #5</t>
  </si>
  <si>
    <t>Mission59 #6</t>
  </si>
  <si>
    <t>Mission59 #7</t>
  </si>
  <si>
    <t>run to Nuffield</t>
  </si>
  <si>
    <t>Mission59 #8</t>
  </si>
  <si>
    <t>Mission59 #9</t>
  </si>
  <si>
    <t>Mission59 #10</t>
  </si>
  <si>
    <t>Mission59 #11</t>
  </si>
  <si>
    <t>Great Aberdeen Run 2018 10k</t>
  </si>
  <si>
    <t>Post Michael split</t>
  </si>
  <si>
    <t>Christmas Run/ Mission1/2M #0</t>
  </si>
  <si>
    <t>Max HR</t>
  </si>
  <si>
    <t>NY Run/ Mission1/2M #1</t>
  </si>
  <si>
    <t>Mission1/2M #2</t>
  </si>
  <si>
    <t>Mission1/2M #3</t>
  </si>
  <si>
    <t>Mission1/2M #4</t>
  </si>
  <si>
    <t>Avg HR</t>
  </si>
  <si>
    <t>Day's Rest HR</t>
  </si>
  <si>
    <t>Mission1/2M #5</t>
  </si>
  <si>
    <t>Mission1/2M #6 (10m jog + 1/1 intervals + 5m jog)</t>
  </si>
  <si>
    <t>Expected Distance (X)</t>
  </si>
  <si>
    <t>Current Slope (M)</t>
  </si>
  <si>
    <t>Expected Speed (Y)</t>
  </si>
  <si>
    <t>Current Intercept (C)</t>
  </si>
  <si>
    <t>Mission1/2M #7 (tempo)</t>
  </si>
  <si>
    <t>Mission1/2M #8 (Long) - had stitches throughout from lemon muffin so stopped for a minute</t>
  </si>
  <si>
    <t>Mission1/2M #9 (5m jog + 1/1 intervals 9k/11k+ 5m jog) last interval ran at 12k where max HR was reached</t>
  </si>
  <si>
    <t>Mission1/2M #10 (long run) ran 10k at 9k/h last 1k ran at 10.2k. Run faster next time.</t>
  </si>
  <si>
    <t>Mission1/2M #11 (tempo run) ran full length at 10.5k. The last 10 minutes were really hard. Sweating buckets and panting at the end.</t>
  </si>
  <si>
    <t>10min warmup + 20min (4 x 3-&lt;5:30 + 2jog) + 10min cooldown</t>
  </si>
  <si>
    <t>10min warmup + 20min (10 x 1-&lt;05:00 + 1jog) + 10min cooldown</t>
  </si>
  <si>
    <t>10min warmup + 18min (6 x 2-&lt;05:15 + 1jog) + 10min cooldown</t>
  </si>
  <si>
    <t>10min warmup + 25min 
(5-&lt;06:00 + 2 jog
4-&lt;05:45 + 2 jog
3-&lt;05:30 + 2 jog
2-&lt;05:15 + 2 jog
1-&lt;05:00 + 2 jog) 
+ 10min cooldown</t>
  </si>
  <si>
    <t>min/km</t>
  </si>
  <si>
    <t>Mission1/2M #12 (long run) tough, legs hurt. First outdoor run in a while</t>
  </si>
  <si>
    <t>2018</t>
  </si>
  <si>
    <t>2019</t>
  </si>
  <si>
    <t>Mission1/2M #13 (long run) didn't have any maintenance runs mid week. Also early run to make CTC15. recorded on fitbit</t>
  </si>
  <si>
    <t>Mission1/2M #14</t>
  </si>
  <si>
    <t>Mission1/2M #15</t>
  </si>
  <si>
    <t>Mission1/2M #17</t>
  </si>
  <si>
    <t>Mission1/2M #18</t>
  </si>
  <si>
    <t>Mission1/2M #19</t>
  </si>
  <si>
    <t>Mission1/2M #20</t>
  </si>
  <si>
    <t>Mission1/2M #21</t>
  </si>
  <si>
    <t>Mission1/2M #22</t>
  </si>
  <si>
    <t>Mission1/2M #23</t>
  </si>
  <si>
    <t>Mission1/2M #24</t>
  </si>
  <si>
    <t>Mission1/2M #25</t>
  </si>
  <si>
    <t>Mission1/2M #16. Long steady run</t>
  </si>
  <si>
    <t>RunGarioch10k</t>
  </si>
  <si>
    <t>Mission1/2M #27</t>
  </si>
  <si>
    <t>Mission1/2M #28</t>
  </si>
  <si>
    <t>Mission1/2M #29</t>
  </si>
  <si>
    <t>Mission1/2M #30</t>
  </si>
  <si>
    <t>Mission1/2M #31</t>
  </si>
  <si>
    <t>Mission1/2M #26/ Kelvingrove Run</t>
  </si>
  <si>
    <t>Mission1/2M #32</t>
  </si>
  <si>
    <t>BHGE 10K 2019 - Chip time (Forgot fitbit)</t>
  </si>
  <si>
    <t>BHGE 10K 2019 - Strava time (forgot fitbit)</t>
  </si>
  <si>
    <t>#33</t>
  </si>
  <si>
    <t>#34</t>
  </si>
  <si>
    <t>#35</t>
  </si>
  <si>
    <t>Type2</t>
  </si>
  <si>
    <t>Recovery</t>
  </si>
  <si>
    <t>Endurance</t>
  </si>
  <si>
    <t>Race</t>
  </si>
  <si>
    <t>Leisure</t>
  </si>
  <si>
    <t>#36</t>
  </si>
  <si>
    <t>#37</t>
  </si>
  <si>
    <t>EMF Half 2019</t>
  </si>
  <si>
    <t>Dist (km)</t>
  </si>
  <si>
    <t>Dist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</si>
</sst>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164" formatCode="_-* #,##0.00_-;\-* #,##0.00_-;_-* &quot;-&quot;??_-;_-@_-"/>
    <numFmt numFmtId="165" formatCode="[$-F400]h:mm:ss\ AM/PM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" fontId="2" fillId="0" borderId="0" xfId="0" applyNumberFormat="1" applyFont="1"/>
    <xf numFmtId="21" fontId="2" fillId="0" borderId="0" xfId="0" applyNumberFormat="1" applyFont="1"/>
    <xf numFmtId="20" fontId="2" fillId="0" borderId="0" xfId="0" applyNumberFormat="1" applyFont="1"/>
    <xf numFmtId="1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0" fontId="5" fillId="0" borderId="0" xfId="0" applyFont="1"/>
    <xf numFmtId="16" fontId="0" fillId="0" borderId="0" xfId="0" applyNumberFormat="1"/>
    <xf numFmtId="45" fontId="0" fillId="0" borderId="0" xfId="45" applyNumberFormat="1" applyFont="1"/>
    <xf numFmtId="0" fontId="0" fillId="0" borderId="0" xfId="0" applyAlignment="1">
      <alignment wrapText="1"/>
    </xf>
    <xf numFmtId="2" fontId="0" fillId="0" borderId="0" xfId="0" applyNumberFormat="1"/>
    <xf numFmtId="45" fontId="2" fillId="0" borderId="0" xfId="0" applyNumberFormat="1" applyFont="1"/>
    <xf numFmtId="2" fontId="2" fillId="0" borderId="0" xfId="0" applyNumberFormat="1" applyFont="1"/>
    <xf numFmtId="0" fontId="0" fillId="2" borderId="0" xfId="0" applyFill="1"/>
    <xf numFmtId="0" fontId="6" fillId="0" borderId="1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65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6" fontId="0" fillId="0" borderId="0" xfId="0" applyNumberFormat="1"/>
  </cellXfs>
  <cellStyles count="92">
    <cellStyle name="Comma" xfId="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29339011582336E-2"/>
          <c:y val="6.6595781513697133E-2"/>
          <c:w val="0.90750745857164916"/>
          <c:h val="0.84975740373383124"/>
        </c:manualLayout>
      </c:layout>
      <c:scatterChart>
        <c:scatterStyle val="lineMarker"/>
        <c:varyColors val="0"/>
        <c:ser>
          <c:idx val="3"/>
          <c:order val="0"/>
          <c:tx>
            <c:v>2016</c:v>
          </c:tx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'Raw Log'!$C$2:$C$28</c:f>
              <c:numCache>
                <c:formatCode>General</c:formatCode>
                <c:ptCount val="27"/>
                <c:pt idx="0">
                  <c:v>3.44</c:v>
                </c:pt>
                <c:pt idx="1">
                  <c:v>2.06</c:v>
                </c:pt>
                <c:pt idx="2">
                  <c:v>2.65</c:v>
                </c:pt>
                <c:pt idx="3">
                  <c:v>2.95</c:v>
                </c:pt>
                <c:pt idx="4">
                  <c:v>3.3</c:v>
                </c:pt>
                <c:pt idx="5">
                  <c:v>2.93</c:v>
                </c:pt>
                <c:pt idx="6">
                  <c:v>3.45</c:v>
                </c:pt>
                <c:pt idx="7">
                  <c:v>3.13</c:v>
                </c:pt>
                <c:pt idx="8">
                  <c:v>3.03</c:v>
                </c:pt>
                <c:pt idx="9">
                  <c:v>2.81</c:v>
                </c:pt>
                <c:pt idx="10">
                  <c:v>3.19</c:v>
                </c:pt>
                <c:pt idx="11">
                  <c:v>3.04</c:v>
                </c:pt>
                <c:pt idx="12">
                  <c:v>3.52</c:v>
                </c:pt>
                <c:pt idx="13">
                  <c:v>3.45</c:v>
                </c:pt>
                <c:pt idx="14">
                  <c:v>2.81</c:v>
                </c:pt>
                <c:pt idx="15">
                  <c:v>3.32</c:v>
                </c:pt>
                <c:pt idx="16">
                  <c:v>3.21</c:v>
                </c:pt>
                <c:pt idx="17">
                  <c:v>3.07</c:v>
                </c:pt>
                <c:pt idx="18">
                  <c:v>3.56</c:v>
                </c:pt>
                <c:pt idx="19">
                  <c:v>2.5</c:v>
                </c:pt>
                <c:pt idx="20">
                  <c:v>2.8</c:v>
                </c:pt>
                <c:pt idx="21">
                  <c:v>2.74</c:v>
                </c:pt>
                <c:pt idx="22">
                  <c:v>2.02</c:v>
                </c:pt>
                <c:pt idx="23">
                  <c:v>1.35</c:v>
                </c:pt>
                <c:pt idx="24">
                  <c:v>2</c:v>
                </c:pt>
                <c:pt idx="25">
                  <c:v>1.64</c:v>
                </c:pt>
                <c:pt idx="26">
                  <c:v>1.62</c:v>
                </c:pt>
              </c:numCache>
            </c:numRef>
          </c:xVal>
          <c:yVal>
            <c:numRef>
              <c:f>'Raw Log'!$F$2:$F$28</c:f>
              <c:numCache>
                <c:formatCode>mm:ss</c:formatCode>
                <c:ptCount val="27"/>
                <c:pt idx="0">
                  <c:v>6.7291128337639977E-3</c:v>
                </c:pt>
                <c:pt idx="1">
                  <c:v>5.3937432578209281E-3</c:v>
                </c:pt>
                <c:pt idx="2">
                  <c:v>5.2541928721174004E-3</c:v>
                </c:pt>
                <c:pt idx="3">
                  <c:v>5.5908662900188318E-3</c:v>
                </c:pt>
                <c:pt idx="4">
                  <c:v>5.474887766554434E-3</c:v>
                </c:pt>
                <c:pt idx="5">
                  <c:v>5.2221590190873468E-3</c:v>
                </c:pt>
                <c:pt idx="6">
                  <c:v>5.2100107353730534E-3</c:v>
                </c:pt>
                <c:pt idx="7">
                  <c:v>5.5540764406579119E-3</c:v>
                </c:pt>
                <c:pt idx="8">
                  <c:v>5.4165138736095835E-3</c:v>
                </c:pt>
                <c:pt idx="9">
                  <c:v>5.9311981020166073E-3</c:v>
                </c:pt>
                <c:pt idx="10">
                  <c:v>5.2282886334610468E-3</c:v>
                </c:pt>
                <c:pt idx="11">
                  <c:v>5.0255847953216371E-3</c:v>
                </c:pt>
                <c:pt idx="12">
                  <c:v>5.1623000841750843E-3</c:v>
                </c:pt>
                <c:pt idx="13">
                  <c:v>5.2368491680085888E-3</c:v>
                </c:pt>
                <c:pt idx="14">
                  <c:v>5.1897983392645312E-3</c:v>
                </c:pt>
                <c:pt idx="15">
                  <c:v>5.2466811691209278E-3</c:v>
                </c:pt>
                <c:pt idx="16">
                  <c:v>4.9793757932387215E-3</c:v>
                </c:pt>
                <c:pt idx="17">
                  <c:v>5.0367957534081312E-3</c:v>
                </c:pt>
                <c:pt idx="18">
                  <c:v>4.879967748647524E-3</c:v>
                </c:pt>
                <c:pt idx="19">
                  <c:v>5.2777777777777779E-3</c:v>
                </c:pt>
                <c:pt idx="20">
                  <c:v>4.96031746031746E-3</c:v>
                </c:pt>
                <c:pt idx="21">
                  <c:v>5.0689375506893751E-3</c:v>
                </c:pt>
                <c:pt idx="22">
                  <c:v>5.1567656765676567E-3</c:v>
                </c:pt>
                <c:pt idx="23">
                  <c:v>5.1440329218106987E-3</c:v>
                </c:pt>
                <c:pt idx="24">
                  <c:v>4.6527777777777774E-3</c:v>
                </c:pt>
                <c:pt idx="25">
                  <c:v>5.5047425474254747E-3</c:v>
                </c:pt>
                <c:pt idx="26">
                  <c:v>5.1440329218106996E-3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1-4CD7-A9A5-674221C113C2}"/>
            </c:ext>
          </c:extLst>
        </c:ser>
        <c:ser>
          <c:idx val="0"/>
          <c:order val="1"/>
          <c:tx>
            <c:v>2017</c:v>
          </c:tx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2">
                  <a:lumMod val="20000"/>
                  <a:lumOff val="8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chemeClr val="tx2">
                    <a:lumMod val="40000"/>
                    <a:lumOff val="60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'Raw Log'!$C$29:$C$51</c:f>
              <c:numCache>
                <c:formatCode>General</c:formatCode>
                <c:ptCount val="23"/>
                <c:pt idx="0">
                  <c:v>1.5</c:v>
                </c:pt>
                <c:pt idx="1">
                  <c:v>4.0199999999999996</c:v>
                </c:pt>
                <c:pt idx="2">
                  <c:v>5.0199999999999996</c:v>
                </c:pt>
                <c:pt idx="3">
                  <c:v>5.26</c:v>
                </c:pt>
                <c:pt idx="4">
                  <c:v>5.53</c:v>
                </c:pt>
                <c:pt idx="5">
                  <c:v>5.01</c:v>
                </c:pt>
                <c:pt idx="6">
                  <c:v>5.17</c:v>
                </c:pt>
                <c:pt idx="7">
                  <c:v>5</c:v>
                </c:pt>
                <c:pt idx="8">
                  <c:v>4.87</c:v>
                </c:pt>
                <c:pt idx="9">
                  <c:v>4.99</c:v>
                </c:pt>
                <c:pt idx="10">
                  <c:v>1.6</c:v>
                </c:pt>
                <c:pt idx="11">
                  <c:v>1.6</c:v>
                </c:pt>
                <c:pt idx="12">
                  <c:v>1.4</c:v>
                </c:pt>
                <c:pt idx="13">
                  <c:v>1.0900000000000001</c:v>
                </c:pt>
                <c:pt idx="14">
                  <c:v>1.08</c:v>
                </c:pt>
                <c:pt idx="15">
                  <c:v>1.6</c:v>
                </c:pt>
                <c:pt idx="16">
                  <c:v>1.54</c:v>
                </c:pt>
                <c:pt idx="17">
                  <c:v>3</c:v>
                </c:pt>
                <c:pt idx="18">
                  <c:v>1</c:v>
                </c:pt>
                <c:pt idx="19">
                  <c:v>1.75</c:v>
                </c:pt>
                <c:pt idx="20">
                  <c:v>2.25</c:v>
                </c:pt>
                <c:pt idx="21">
                  <c:v>2.2400000000000002</c:v>
                </c:pt>
                <c:pt idx="22">
                  <c:v>1</c:v>
                </c:pt>
              </c:numCache>
            </c:numRef>
          </c:xVal>
          <c:yVal>
            <c:numRef>
              <c:f>'Raw Log'!$F$29:$F$51</c:f>
              <c:numCache>
                <c:formatCode>mm:ss</c:formatCode>
                <c:ptCount val="23"/>
                <c:pt idx="0">
                  <c:v>4.7299382716049386E-3</c:v>
                </c:pt>
                <c:pt idx="1">
                  <c:v>5.378201584669247E-3</c:v>
                </c:pt>
                <c:pt idx="2">
                  <c:v>5.7086468939058586E-3</c:v>
                </c:pt>
                <c:pt idx="3">
                  <c:v>5.5824003661456125E-3</c:v>
                </c:pt>
                <c:pt idx="4">
                  <c:v>5.4416984796731623E-3</c:v>
                </c:pt>
                <c:pt idx="5">
                  <c:v>5.1563539587491684E-3</c:v>
                </c:pt>
                <c:pt idx="6">
                  <c:v>5.2184074790457774E-3</c:v>
                </c:pt>
                <c:pt idx="7">
                  <c:v>4.5833333333333334E-3</c:v>
                </c:pt>
                <c:pt idx="8">
                  <c:v>4.8411476157882733E-3</c:v>
                </c:pt>
                <c:pt idx="9">
                  <c:v>5.0146589475246785E-3</c:v>
                </c:pt>
                <c:pt idx="10">
                  <c:v>4.5572916666666661E-3</c:v>
                </c:pt>
                <c:pt idx="11">
                  <c:v>4.4126157407407395E-3</c:v>
                </c:pt>
                <c:pt idx="12">
                  <c:v>5.208333333333333E-3</c:v>
                </c:pt>
                <c:pt idx="13">
                  <c:v>4.4597349643221203E-3</c:v>
                </c:pt>
                <c:pt idx="14">
                  <c:v>4.5010288065843616E-3</c:v>
                </c:pt>
                <c:pt idx="15">
                  <c:v>4.3909143518518516E-3</c:v>
                </c:pt>
                <c:pt idx="16">
                  <c:v>4.5093795093795091E-3</c:v>
                </c:pt>
                <c:pt idx="17">
                  <c:v>4.691358024691358E-3</c:v>
                </c:pt>
                <c:pt idx="18">
                  <c:v>4.2824074074074075E-3</c:v>
                </c:pt>
                <c:pt idx="19">
                  <c:v>4.5304232804232805E-3</c:v>
                </c:pt>
                <c:pt idx="20">
                  <c:v>4.6347736625514399E-3</c:v>
                </c:pt>
                <c:pt idx="21">
                  <c:v>4.3816137566137564E-3</c:v>
                </c:pt>
                <c:pt idx="22">
                  <c:v>4.6064814814814814E-3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1-4CD7-A9A5-674221C113C2}"/>
            </c:ext>
          </c:extLst>
        </c:ser>
        <c:ser>
          <c:idx val="1"/>
          <c:order val="2"/>
          <c:tx>
            <c:v>2018</c:v>
          </c:tx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'Raw Log'!$C$52:$C$109</c:f>
              <c:numCache>
                <c:formatCode>General</c:formatCode>
                <c:ptCount val="58"/>
                <c:pt idx="0">
                  <c:v>5</c:v>
                </c:pt>
                <c:pt idx="1">
                  <c:v>1.6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4.3499999999999996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6.5</c:v>
                </c:pt>
                <c:pt idx="11">
                  <c:v>4.7300000000000004</c:v>
                </c:pt>
                <c:pt idx="12">
                  <c:v>8</c:v>
                </c:pt>
                <c:pt idx="13">
                  <c:v>5.09</c:v>
                </c:pt>
                <c:pt idx="14">
                  <c:v>10</c:v>
                </c:pt>
                <c:pt idx="15">
                  <c:v>9.8000000000000007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  <c:pt idx="21">
                  <c:v>5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0.8</c:v>
                </c:pt>
                <c:pt idx="27">
                  <c:v>3</c:v>
                </c:pt>
                <c:pt idx="28">
                  <c:v>8.5</c:v>
                </c:pt>
                <c:pt idx="29">
                  <c:v>6.5</c:v>
                </c:pt>
                <c:pt idx="30">
                  <c:v>10</c:v>
                </c:pt>
                <c:pt idx="31">
                  <c:v>3.9</c:v>
                </c:pt>
                <c:pt idx="32">
                  <c:v>10</c:v>
                </c:pt>
                <c:pt idx="33">
                  <c:v>10</c:v>
                </c:pt>
                <c:pt idx="34">
                  <c:v>5</c:v>
                </c:pt>
                <c:pt idx="35">
                  <c:v>4.5</c:v>
                </c:pt>
                <c:pt idx="36">
                  <c:v>10</c:v>
                </c:pt>
                <c:pt idx="37">
                  <c:v>10.199999999999999</c:v>
                </c:pt>
                <c:pt idx="38">
                  <c:v>5</c:v>
                </c:pt>
                <c:pt idx="39">
                  <c:v>7</c:v>
                </c:pt>
                <c:pt idx="40">
                  <c:v>2.1</c:v>
                </c:pt>
                <c:pt idx="41">
                  <c:v>5</c:v>
                </c:pt>
                <c:pt idx="42">
                  <c:v>6</c:v>
                </c:pt>
                <c:pt idx="43">
                  <c:v>7.5</c:v>
                </c:pt>
                <c:pt idx="44">
                  <c:v>5.0999999999999996</c:v>
                </c:pt>
                <c:pt idx="45">
                  <c:v>6.5</c:v>
                </c:pt>
                <c:pt idx="46">
                  <c:v>10</c:v>
                </c:pt>
                <c:pt idx="47">
                  <c:v>6</c:v>
                </c:pt>
                <c:pt idx="48">
                  <c:v>0.8</c:v>
                </c:pt>
                <c:pt idx="49">
                  <c:v>0.6</c:v>
                </c:pt>
                <c:pt idx="50">
                  <c:v>12</c:v>
                </c:pt>
                <c:pt idx="51">
                  <c:v>0.7</c:v>
                </c:pt>
                <c:pt idx="52">
                  <c:v>10</c:v>
                </c:pt>
                <c:pt idx="53">
                  <c:v>6</c:v>
                </c:pt>
                <c:pt idx="54">
                  <c:v>6</c:v>
                </c:pt>
                <c:pt idx="55">
                  <c:v>10.1</c:v>
                </c:pt>
                <c:pt idx="56">
                  <c:v>11.8</c:v>
                </c:pt>
                <c:pt idx="57">
                  <c:v>7</c:v>
                </c:pt>
              </c:numCache>
            </c:numRef>
          </c:xVal>
          <c:yVal>
            <c:numRef>
              <c:f>'Raw Log'!$F$52:$F$109</c:f>
              <c:numCache>
                <c:formatCode>mm:ss</c:formatCode>
                <c:ptCount val="58"/>
                <c:pt idx="0">
                  <c:v>4.5370370370370365E-3</c:v>
                </c:pt>
                <c:pt idx="1">
                  <c:v>4.9189814814814816E-3</c:v>
                </c:pt>
                <c:pt idx="2">
                  <c:v>4.108796296296297E-3</c:v>
                </c:pt>
                <c:pt idx="3">
                  <c:v>4.3749999999999995E-3</c:v>
                </c:pt>
                <c:pt idx="4">
                  <c:v>4.2418981481481483E-3</c:v>
                </c:pt>
                <c:pt idx="5">
                  <c:v>4.7892720306513415E-3</c:v>
                </c:pt>
                <c:pt idx="6">
                  <c:v>4.4537037037037045E-3</c:v>
                </c:pt>
                <c:pt idx="7">
                  <c:v>4.0393518518518521E-3</c:v>
                </c:pt>
                <c:pt idx="8">
                  <c:v>4.6006944444444446E-3</c:v>
                </c:pt>
                <c:pt idx="9">
                  <c:v>4.3981481481481484E-3</c:v>
                </c:pt>
                <c:pt idx="10">
                  <c:v>4.3269230769230772E-3</c:v>
                </c:pt>
                <c:pt idx="11">
                  <c:v>4.4045102184637058E-3</c:v>
                </c:pt>
                <c:pt idx="12">
                  <c:v>4.5457175925925925E-3</c:v>
                </c:pt>
                <c:pt idx="13">
                  <c:v>4.0929927963326779E-3</c:v>
                </c:pt>
                <c:pt idx="14">
                  <c:v>4.8020833333333336E-3</c:v>
                </c:pt>
                <c:pt idx="15">
                  <c:v>4.8410336356764921E-3</c:v>
                </c:pt>
                <c:pt idx="16">
                  <c:v>3.9861111111111113E-3</c:v>
                </c:pt>
                <c:pt idx="17">
                  <c:v>4.2635995370370371E-3</c:v>
                </c:pt>
                <c:pt idx="18">
                  <c:v>4.092592592592593E-3</c:v>
                </c:pt>
                <c:pt idx="19">
                  <c:v>4.3263888888888883E-3</c:v>
                </c:pt>
                <c:pt idx="20">
                  <c:v>4.8688271604938275E-3</c:v>
                </c:pt>
                <c:pt idx="21">
                  <c:v>4.4444444444444444E-3</c:v>
                </c:pt>
                <c:pt idx="22">
                  <c:v>4.8055555555555551E-3</c:v>
                </c:pt>
                <c:pt idx="23">
                  <c:v>8.3333333333333332E-3</c:v>
                </c:pt>
                <c:pt idx="24">
                  <c:v>4.8495370370370359E-3</c:v>
                </c:pt>
                <c:pt idx="25">
                  <c:v>4.6412037037037029E-3</c:v>
                </c:pt>
                <c:pt idx="26">
                  <c:v>4.0509259259259257E-3</c:v>
                </c:pt>
                <c:pt idx="27">
                  <c:v>4.5447530864197528E-3</c:v>
                </c:pt>
                <c:pt idx="28">
                  <c:v>4.7099673202614378E-3</c:v>
                </c:pt>
                <c:pt idx="29">
                  <c:v>4.7008547008547006E-3</c:v>
                </c:pt>
                <c:pt idx="30">
                  <c:v>4.9687499999999992E-3</c:v>
                </c:pt>
                <c:pt idx="31">
                  <c:v>5.347815764482431E-3</c:v>
                </c:pt>
                <c:pt idx="32">
                  <c:v>4.4826388888888893E-3</c:v>
                </c:pt>
                <c:pt idx="33">
                  <c:v>4.363425925925926E-3</c:v>
                </c:pt>
                <c:pt idx="34">
                  <c:v>4.891203703703704E-3</c:v>
                </c:pt>
                <c:pt idx="35">
                  <c:v>4.3955761316872427E-3</c:v>
                </c:pt>
                <c:pt idx="36">
                  <c:v>4.2546296296296299E-3</c:v>
                </c:pt>
                <c:pt idx="37">
                  <c:v>4.1973039215686282E-3</c:v>
                </c:pt>
                <c:pt idx="38">
                  <c:v>4.6782407407407406E-3</c:v>
                </c:pt>
                <c:pt idx="39">
                  <c:v>4.1947751322751314E-3</c:v>
                </c:pt>
                <c:pt idx="40">
                  <c:v>5.3350970017636678E-3</c:v>
                </c:pt>
                <c:pt idx="41">
                  <c:v>4.9768518518518521E-3</c:v>
                </c:pt>
                <c:pt idx="42">
                  <c:v>4.7608024691358029E-3</c:v>
                </c:pt>
                <c:pt idx="43">
                  <c:v>4.7361111111111102E-3</c:v>
                </c:pt>
                <c:pt idx="44">
                  <c:v>4.9632352941176476E-3</c:v>
                </c:pt>
                <c:pt idx="45">
                  <c:v>4.627849002849003E-3</c:v>
                </c:pt>
                <c:pt idx="46">
                  <c:v>4.7152777777777774E-3</c:v>
                </c:pt>
                <c:pt idx="47">
                  <c:v>4.4444444444444444E-3</c:v>
                </c:pt>
                <c:pt idx="48">
                  <c:v>4.0219907407407409E-3</c:v>
                </c:pt>
                <c:pt idx="49">
                  <c:v>4.2824074074074075E-3</c:v>
                </c:pt>
                <c:pt idx="50">
                  <c:v>4.6952160493827161E-3</c:v>
                </c:pt>
                <c:pt idx="51">
                  <c:v>3.852513227513228E-3</c:v>
                </c:pt>
                <c:pt idx="52">
                  <c:v>4.1435185185185177E-3</c:v>
                </c:pt>
                <c:pt idx="53">
                  <c:v>4.3325617283950608E-3</c:v>
                </c:pt>
                <c:pt idx="54">
                  <c:v>4.6103395061728404E-3</c:v>
                </c:pt>
                <c:pt idx="55">
                  <c:v>4.3087642097543091E-3</c:v>
                </c:pt>
                <c:pt idx="56">
                  <c:v>5.988112052730696E-3</c:v>
                </c:pt>
                <c:pt idx="57">
                  <c:v>4.9851190476190481E-3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1-4CD7-A9A5-674221C113C2}"/>
            </c:ext>
          </c:extLst>
        </c:ser>
        <c:ser>
          <c:idx val="2"/>
          <c:order val="3"/>
          <c:tx>
            <c:v>2019</c:v>
          </c:tx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'Raw Log'!$C$110:$C$210</c:f>
              <c:numCache>
                <c:formatCode>General</c:formatCode>
                <c:ptCount val="101"/>
                <c:pt idx="0">
                  <c:v>5.0999999999999996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3.5</c:v>
                </c:pt>
                <c:pt idx="5">
                  <c:v>6.23</c:v>
                </c:pt>
                <c:pt idx="6">
                  <c:v>5</c:v>
                </c:pt>
                <c:pt idx="7">
                  <c:v>10</c:v>
                </c:pt>
                <c:pt idx="8">
                  <c:v>5.7</c:v>
                </c:pt>
                <c:pt idx="9">
                  <c:v>11</c:v>
                </c:pt>
                <c:pt idx="10">
                  <c:v>5.25</c:v>
                </c:pt>
                <c:pt idx="11">
                  <c:v>12</c:v>
                </c:pt>
                <c:pt idx="12">
                  <c:v>13.01</c:v>
                </c:pt>
                <c:pt idx="13">
                  <c:v>5.3</c:v>
                </c:pt>
                <c:pt idx="14">
                  <c:v>5</c:v>
                </c:pt>
                <c:pt idx="15">
                  <c:v>14.01</c:v>
                </c:pt>
                <c:pt idx="16">
                  <c:v>6</c:v>
                </c:pt>
                <c:pt idx="17">
                  <c:v>15.11</c:v>
                </c:pt>
                <c:pt idx="18">
                  <c:v>10.029999999999999</c:v>
                </c:pt>
                <c:pt idx="19">
                  <c:v>7.48</c:v>
                </c:pt>
                <c:pt idx="20">
                  <c:v>6.05</c:v>
                </c:pt>
                <c:pt idx="21">
                  <c:v>9.8800000000000008</c:v>
                </c:pt>
                <c:pt idx="22">
                  <c:v>6.04</c:v>
                </c:pt>
                <c:pt idx="23">
                  <c:v>16.11</c:v>
                </c:pt>
                <c:pt idx="24">
                  <c:v>5.08</c:v>
                </c:pt>
                <c:pt idx="25">
                  <c:v>14.14</c:v>
                </c:pt>
                <c:pt idx="26">
                  <c:v>6.02</c:v>
                </c:pt>
                <c:pt idx="27">
                  <c:v>5.07</c:v>
                </c:pt>
                <c:pt idx="28">
                  <c:v>5.07</c:v>
                </c:pt>
                <c:pt idx="29">
                  <c:v>5.07</c:v>
                </c:pt>
                <c:pt idx="30">
                  <c:v>5.0599999999999996</c:v>
                </c:pt>
                <c:pt idx="31">
                  <c:v>21.33</c:v>
                </c:pt>
                <c:pt idx="32">
                  <c:v>5.08</c:v>
                </c:pt>
                <c:pt idx="33">
                  <c:v>10</c:v>
                </c:pt>
                <c:pt idx="34">
                  <c:v>10.24</c:v>
                </c:pt>
                <c:pt idx="35">
                  <c:v>8.16</c:v>
                </c:pt>
                <c:pt idx="36">
                  <c:v>16.05</c:v>
                </c:pt>
                <c:pt idx="37">
                  <c:v>5.05</c:v>
                </c:pt>
                <c:pt idx="38">
                  <c:v>19.059999999999999</c:v>
                </c:pt>
                <c:pt idx="39">
                  <c:v>16.239999999999998</c:v>
                </c:pt>
                <c:pt idx="40">
                  <c:v>21.19</c:v>
                </c:pt>
              </c:numCache>
            </c:numRef>
          </c:xVal>
          <c:yVal>
            <c:numRef>
              <c:f>'Raw Log'!$F$110:$F$210</c:f>
              <c:numCache>
                <c:formatCode>mm:ss</c:formatCode>
                <c:ptCount val="101"/>
                <c:pt idx="0">
                  <c:v>4.7385620915032685E-3</c:v>
                </c:pt>
                <c:pt idx="1">
                  <c:v>4.9570105820105825E-3</c:v>
                </c:pt>
                <c:pt idx="2">
                  <c:v>4.7175925925925927E-3</c:v>
                </c:pt>
                <c:pt idx="3">
                  <c:v>4.6296296296296294E-3</c:v>
                </c:pt>
                <c:pt idx="4">
                  <c:v>4.2857142857142859E-3</c:v>
                </c:pt>
                <c:pt idx="5">
                  <c:v>4.4698591046905649E-3</c:v>
                </c:pt>
                <c:pt idx="6">
                  <c:v>4.138888888888889E-3</c:v>
                </c:pt>
                <c:pt idx="7">
                  <c:v>4.4791666666666669E-3</c:v>
                </c:pt>
                <c:pt idx="8">
                  <c:v>4.2641325536062376E-3</c:v>
                </c:pt>
                <c:pt idx="9">
                  <c:v>4.5833333333333334E-3</c:v>
                </c:pt>
                <c:pt idx="10">
                  <c:v>3.968253968253968E-3</c:v>
                </c:pt>
                <c:pt idx="11">
                  <c:v>4.8707561728395061E-3</c:v>
                </c:pt>
                <c:pt idx="12">
                  <c:v>5.1714137273322514E-3</c:v>
                </c:pt>
                <c:pt idx="13">
                  <c:v>4.4549266247379459E-3</c:v>
                </c:pt>
                <c:pt idx="14">
                  <c:v>4.3287037037037044E-3</c:v>
                </c:pt>
                <c:pt idx="15">
                  <c:v>4.9576030348692729E-3</c:v>
                </c:pt>
                <c:pt idx="16">
                  <c:v>4.3749999999999995E-3</c:v>
                </c:pt>
                <c:pt idx="17">
                  <c:v>5.2546755888913405E-3</c:v>
                </c:pt>
                <c:pt idx="18">
                  <c:v>5.6335622761345596E-3</c:v>
                </c:pt>
                <c:pt idx="19">
                  <c:v>4.666765696177461E-3</c:v>
                </c:pt>
                <c:pt idx="20">
                  <c:v>4.1781450872359965E-3</c:v>
                </c:pt>
                <c:pt idx="21">
                  <c:v>4.4316520467836251E-3</c:v>
                </c:pt>
                <c:pt idx="22">
                  <c:v>4.5970535933284283E-3</c:v>
                </c:pt>
                <c:pt idx="23">
                  <c:v>5.7956583212635353E-3</c:v>
                </c:pt>
                <c:pt idx="24">
                  <c:v>4.4860928842228058E-3</c:v>
                </c:pt>
                <c:pt idx="25">
                  <c:v>5.3515768243491023E-3</c:v>
                </c:pt>
                <c:pt idx="26">
                  <c:v>5.3352251753414556E-3</c:v>
                </c:pt>
                <c:pt idx="27">
                  <c:v>4.5086383227408858E-3</c:v>
                </c:pt>
                <c:pt idx="28">
                  <c:v>4.7848637592227327E-3</c:v>
                </c:pt>
                <c:pt idx="29">
                  <c:v>4.4721126451895687E-3</c:v>
                </c:pt>
                <c:pt idx="30">
                  <c:v>4.3208351632264674E-3</c:v>
                </c:pt>
                <c:pt idx="31">
                  <c:v>5.442473650396764E-3</c:v>
                </c:pt>
                <c:pt idx="32">
                  <c:v>5.1445392242636338E-3</c:v>
                </c:pt>
                <c:pt idx="33">
                  <c:v>4.387731481481482E-3</c:v>
                </c:pt>
                <c:pt idx="34">
                  <c:v>4.3651439525462963E-3</c:v>
                </c:pt>
                <c:pt idx="35">
                  <c:v>4.8906136528685555E-3</c:v>
                </c:pt>
                <c:pt idx="36">
                  <c:v>5.5505076727818152E-3</c:v>
                </c:pt>
                <c:pt idx="37">
                  <c:v>5.1659332599926664E-3</c:v>
                </c:pt>
                <c:pt idx="38">
                  <c:v>5.1360712758928926E-3</c:v>
                </c:pt>
                <c:pt idx="39">
                  <c:v>5.2118967797847113E-3</c:v>
                </c:pt>
                <c:pt idx="40">
                  <c:v>5.178018981699963E-3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3-4CC1-9A6D-2E3945BC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94936"/>
        <c:axId val="2118713784"/>
      </c:scatterChart>
      <c:valAx>
        <c:axId val="-21091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  <a:alpha val="2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13784"/>
        <c:crosses val="max"/>
        <c:crossBetween val="midCat"/>
        <c:majorUnit val="1"/>
        <c:minorUnit val="0.2"/>
      </c:valAx>
      <c:valAx>
        <c:axId val="2118713784"/>
        <c:scaling>
          <c:orientation val="maxMin"/>
          <c:max val="6.5000000000000023E-3"/>
          <c:min val="3.4700000000000013E-3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  <a:shade val="95000"/>
                  <a:satMod val="105000"/>
                  <a:alpha val="2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Pace (min</a:t>
                </a:r>
                <a:r>
                  <a:rPr lang="en-US"/>
                  <a:t>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94936"/>
        <c:crossesAt val="0"/>
        <c:crossBetween val="midCat"/>
        <c:majorUnit val="3.4800000000000006E-4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29060486509944E-2"/>
          <c:y val="0.12894706179985763"/>
          <c:w val="0.91360438230608976"/>
          <c:h val="0.78448215373166807"/>
        </c:manualLayout>
      </c:layout>
      <c:lineChart>
        <c:grouping val="standard"/>
        <c:varyColors val="0"/>
        <c:ser>
          <c:idx val="1"/>
          <c:order val="1"/>
          <c:tx>
            <c:strRef>
              <c:f>'Raw Log'!$C$1</c:f>
              <c:strCache>
                <c:ptCount val="1"/>
                <c:pt idx="0">
                  <c:v>Dist (km)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'Raw Log'!$H$2:$I$119</c:f>
              <c:multiLvlStrCache>
                <c:ptCount val="118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  <c:pt idx="24">
                    <c:v>2016</c:v>
                  </c:pt>
                  <c:pt idx="25">
                    <c:v>2016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2017</c:v>
                  </c:pt>
                  <c:pt idx="34">
                    <c:v>2017</c:v>
                  </c:pt>
                  <c:pt idx="35">
                    <c:v>2017</c:v>
                  </c:pt>
                  <c:pt idx="36">
                    <c:v>2017</c:v>
                  </c:pt>
                  <c:pt idx="37">
                    <c:v>2017</c:v>
                  </c:pt>
                  <c:pt idx="38">
                    <c:v>2017</c:v>
                  </c:pt>
                  <c:pt idx="39">
                    <c:v>2017</c:v>
                  </c:pt>
                  <c:pt idx="40">
                    <c:v>2017</c:v>
                  </c:pt>
                  <c:pt idx="41">
                    <c:v>2017</c:v>
                  </c:pt>
                  <c:pt idx="42">
                    <c:v>2017</c:v>
                  </c:pt>
                  <c:pt idx="43">
                    <c:v>2017</c:v>
                  </c:pt>
                  <c:pt idx="44">
                    <c:v>2017</c:v>
                  </c:pt>
                  <c:pt idx="45">
                    <c:v>2017</c:v>
                  </c:pt>
                  <c:pt idx="46">
                    <c:v>2017</c:v>
                  </c:pt>
                  <c:pt idx="47">
                    <c:v>2017</c:v>
                  </c:pt>
                  <c:pt idx="48">
                    <c:v>2017</c:v>
                  </c:pt>
                  <c:pt idx="49">
                    <c:v>2017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2019</c:v>
                  </c:pt>
                  <c:pt idx="110">
                    <c:v>2019</c:v>
                  </c:pt>
                  <c:pt idx="111">
                    <c:v>2019</c:v>
                  </c:pt>
                  <c:pt idx="112">
                    <c:v>2019</c:v>
                  </c:pt>
                  <c:pt idx="113">
                    <c:v>2019</c:v>
                  </c:pt>
                  <c:pt idx="114">
                    <c:v>2019</c:v>
                  </c:pt>
                  <c:pt idx="115">
                    <c:v>2019</c:v>
                  </c:pt>
                  <c:pt idx="116">
                    <c:v>2019</c:v>
                  </c:pt>
                  <c:pt idx="117">
                    <c:v>2019</c:v>
                  </c:pt>
                </c:lvl>
                <c:lvl>
                  <c:pt idx="0">
                    <c:v>Jul</c:v>
                  </c:pt>
                  <c:pt idx="1">
                    <c:v>Jul</c:v>
                  </c:pt>
                  <c:pt idx="2">
                    <c:v>Jul</c:v>
                  </c:pt>
                  <c:pt idx="3">
                    <c:v>Jul</c:v>
                  </c:pt>
                  <c:pt idx="4">
                    <c:v>Jul</c:v>
                  </c:pt>
                  <c:pt idx="5">
                    <c:v>Jul</c:v>
                  </c:pt>
                  <c:pt idx="6">
                    <c:v>Jul</c:v>
                  </c:pt>
                  <c:pt idx="7">
                    <c:v>Aug</c:v>
                  </c:pt>
                  <c:pt idx="8">
                    <c:v>Aug</c:v>
                  </c:pt>
                  <c:pt idx="9">
                    <c:v>Aug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Sep</c:v>
                  </c:pt>
                  <c:pt idx="13">
                    <c:v>Sep</c:v>
                  </c:pt>
                  <c:pt idx="14">
                    <c:v>Sep</c:v>
                  </c:pt>
                  <c:pt idx="15">
                    <c:v>Sep</c:v>
                  </c:pt>
                  <c:pt idx="16">
                    <c:v>Sep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Nov</c:v>
                  </c:pt>
                  <c:pt idx="21">
                    <c:v>Nov</c:v>
                  </c:pt>
                  <c:pt idx="22">
                    <c:v>Nov</c:v>
                  </c:pt>
                  <c:pt idx="23">
                    <c:v>Nov</c:v>
                  </c:pt>
                  <c:pt idx="24">
                    <c:v>Nov</c:v>
                  </c:pt>
                  <c:pt idx="25">
                    <c:v>Dec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Feb</c:v>
                  </c:pt>
                  <c:pt idx="31">
                    <c:v>Feb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Mar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Nov</c:v>
                  </c:pt>
                  <c:pt idx="39">
                    <c:v>Nov</c:v>
                  </c:pt>
                  <c:pt idx="40">
                    <c:v>Nov</c:v>
                  </c:pt>
                  <c:pt idx="41">
                    <c:v>Nov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Dec</c:v>
                  </c:pt>
                  <c:pt idx="45">
                    <c:v>Dec</c:v>
                  </c:pt>
                  <c:pt idx="46">
                    <c:v>Dec</c:v>
                  </c:pt>
                  <c:pt idx="47">
                    <c:v>Dec</c:v>
                  </c:pt>
                  <c:pt idx="48">
                    <c:v>Dec</c:v>
                  </c:pt>
                  <c:pt idx="49">
                    <c:v>Dec</c:v>
                  </c:pt>
                  <c:pt idx="50">
                    <c:v>Jan</c:v>
                  </c:pt>
                  <c:pt idx="51">
                    <c:v>Jan</c:v>
                  </c:pt>
                  <c:pt idx="52">
                    <c:v>Jan</c:v>
                  </c:pt>
                  <c:pt idx="53">
                    <c:v>Jan</c:v>
                  </c:pt>
                  <c:pt idx="54">
                    <c:v>Jan</c:v>
                  </c:pt>
                  <c:pt idx="55">
                    <c:v>Jan</c:v>
                  </c:pt>
                  <c:pt idx="56">
                    <c:v>Jan</c:v>
                  </c:pt>
                  <c:pt idx="57">
                    <c:v>Jan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Feb</c:v>
                  </c:pt>
                  <c:pt idx="61">
                    <c:v>Feb</c:v>
                  </c:pt>
                  <c:pt idx="62">
                    <c:v>Feb</c:v>
                  </c:pt>
                  <c:pt idx="63">
                    <c:v>Feb</c:v>
                  </c:pt>
                  <c:pt idx="64">
                    <c:v>Feb</c:v>
                  </c:pt>
                  <c:pt idx="65">
                    <c:v>Feb</c:v>
                  </c:pt>
                  <c:pt idx="66">
                    <c:v>Mar</c:v>
                  </c:pt>
                  <c:pt idx="67">
                    <c:v>Mar</c:v>
                  </c:pt>
                  <c:pt idx="68">
                    <c:v>Mar</c:v>
                  </c:pt>
                  <c:pt idx="69">
                    <c:v>Mar</c:v>
                  </c:pt>
                  <c:pt idx="70">
                    <c:v>Mar</c:v>
                  </c:pt>
                  <c:pt idx="71">
                    <c:v>Mar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Apr</c:v>
                  </c:pt>
                  <c:pt idx="75">
                    <c:v>Apr</c:v>
                  </c:pt>
                  <c:pt idx="76">
                    <c:v>Apr</c:v>
                  </c:pt>
                  <c:pt idx="77">
                    <c:v>Apr</c:v>
                  </c:pt>
                  <c:pt idx="78">
                    <c:v>Apr</c:v>
                  </c:pt>
                  <c:pt idx="79">
                    <c:v>May</c:v>
                  </c:pt>
                  <c:pt idx="80">
                    <c:v>May</c:v>
                  </c:pt>
                  <c:pt idx="81">
                    <c:v>May</c:v>
                  </c:pt>
                  <c:pt idx="82">
                    <c:v>May</c:v>
                  </c:pt>
                  <c:pt idx="83">
                    <c:v>May</c:v>
                  </c:pt>
                  <c:pt idx="84">
                    <c:v>May</c:v>
                  </c:pt>
                  <c:pt idx="85">
                    <c:v>May</c:v>
                  </c:pt>
                  <c:pt idx="86">
                    <c:v>May</c:v>
                  </c:pt>
                  <c:pt idx="87">
                    <c:v>May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Jul</c:v>
                  </c:pt>
                  <c:pt idx="93">
                    <c:v>Jul</c:v>
                  </c:pt>
                  <c:pt idx="94">
                    <c:v>Jul</c:v>
                  </c:pt>
                  <c:pt idx="95">
                    <c:v>Jul</c:v>
                  </c:pt>
                  <c:pt idx="96">
                    <c:v>Jul</c:v>
                  </c:pt>
                  <c:pt idx="97">
                    <c:v>Jul</c:v>
                  </c:pt>
                  <c:pt idx="98">
                    <c:v>Aug</c:v>
                  </c:pt>
                  <c:pt idx="99">
                    <c:v>Aug</c:v>
                  </c:pt>
                  <c:pt idx="100">
                    <c:v>Aug</c:v>
                  </c:pt>
                  <c:pt idx="101">
                    <c:v>Aug</c:v>
                  </c:pt>
                  <c:pt idx="102">
                    <c:v>Aug</c:v>
                  </c:pt>
                  <c:pt idx="103">
                    <c:v>Aug</c:v>
                  </c:pt>
                  <c:pt idx="104">
                    <c:v>Aug</c:v>
                  </c:pt>
                  <c:pt idx="105">
                    <c:v>Aug</c:v>
                  </c:pt>
                  <c:pt idx="106">
                    <c:v>Oct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Jan</c:v>
                  </c:pt>
                  <c:pt idx="110">
                    <c:v>Jan</c:v>
                  </c:pt>
                  <c:pt idx="111">
                    <c:v>Jan</c:v>
                  </c:pt>
                  <c:pt idx="112">
                    <c:v>Jan</c:v>
                  </c:pt>
                  <c:pt idx="113">
                    <c:v>Jan</c:v>
                  </c:pt>
                  <c:pt idx="114">
                    <c:v>Jan</c:v>
                  </c:pt>
                  <c:pt idx="115">
                    <c:v>Jan</c:v>
                  </c:pt>
                  <c:pt idx="116">
                    <c:v>Jan</c:v>
                  </c:pt>
                  <c:pt idx="117">
                    <c:v>Feb</c:v>
                  </c:pt>
                </c:lvl>
              </c:multiLvlStrCache>
            </c:multiLvlStrRef>
          </c:cat>
          <c:val>
            <c:numRef>
              <c:f>'Raw Log'!$C$2:$C$200</c:f>
              <c:numCache>
                <c:formatCode>General</c:formatCode>
                <c:ptCount val="199"/>
                <c:pt idx="0">
                  <c:v>3.44</c:v>
                </c:pt>
                <c:pt idx="1">
                  <c:v>2.06</c:v>
                </c:pt>
                <c:pt idx="2">
                  <c:v>2.65</c:v>
                </c:pt>
                <c:pt idx="3">
                  <c:v>2.95</c:v>
                </c:pt>
                <c:pt idx="4">
                  <c:v>3.3</c:v>
                </c:pt>
                <c:pt idx="5">
                  <c:v>2.93</c:v>
                </c:pt>
                <c:pt idx="6">
                  <c:v>3.45</c:v>
                </c:pt>
                <c:pt idx="7">
                  <c:v>3.13</c:v>
                </c:pt>
                <c:pt idx="8">
                  <c:v>3.03</c:v>
                </c:pt>
                <c:pt idx="9">
                  <c:v>2.81</c:v>
                </c:pt>
                <c:pt idx="10">
                  <c:v>3.19</c:v>
                </c:pt>
                <c:pt idx="11">
                  <c:v>3.04</c:v>
                </c:pt>
                <c:pt idx="12">
                  <c:v>3.52</c:v>
                </c:pt>
                <c:pt idx="13">
                  <c:v>3.45</c:v>
                </c:pt>
                <c:pt idx="14">
                  <c:v>2.81</c:v>
                </c:pt>
                <c:pt idx="15">
                  <c:v>3.32</c:v>
                </c:pt>
                <c:pt idx="16">
                  <c:v>3.21</c:v>
                </c:pt>
                <c:pt idx="17">
                  <c:v>3.07</c:v>
                </c:pt>
                <c:pt idx="18">
                  <c:v>3.56</c:v>
                </c:pt>
                <c:pt idx="19">
                  <c:v>2.5</c:v>
                </c:pt>
                <c:pt idx="20">
                  <c:v>2.8</c:v>
                </c:pt>
                <c:pt idx="21">
                  <c:v>2.74</c:v>
                </c:pt>
                <c:pt idx="22">
                  <c:v>2.02</c:v>
                </c:pt>
                <c:pt idx="23">
                  <c:v>1.35</c:v>
                </c:pt>
                <c:pt idx="24">
                  <c:v>2</c:v>
                </c:pt>
                <c:pt idx="25">
                  <c:v>1.64</c:v>
                </c:pt>
                <c:pt idx="26">
                  <c:v>1.62</c:v>
                </c:pt>
                <c:pt idx="27">
                  <c:v>1.5</c:v>
                </c:pt>
                <c:pt idx="28">
                  <c:v>4.0199999999999996</c:v>
                </c:pt>
                <c:pt idx="29">
                  <c:v>5.0199999999999996</c:v>
                </c:pt>
                <c:pt idx="30">
                  <c:v>5.26</c:v>
                </c:pt>
                <c:pt idx="31">
                  <c:v>5.53</c:v>
                </c:pt>
                <c:pt idx="32">
                  <c:v>5.01</c:v>
                </c:pt>
                <c:pt idx="33">
                  <c:v>5.17</c:v>
                </c:pt>
                <c:pt idx="34">
                  <c:v>5</c:v>
                </c:pt>
                <c:pt idx="35">
                  <c:v>4.87</c:v>
                </c:pt>
                <c:pt idx="36">
                  <c:v>4.99</c:v>
                </c:pt>
                <c:pt idx="37">
                  <c:v>1.6</c:v>
                </c:pt>
                <c:pt idx="38">
                  <c:v>1.6</c:v>
                </c:pt>
                <c:pt idx="39">
                  <c:v>1.4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1.6</c:v>
                </c:pt>
                <c:pt idx="43">
                  <c:v>1.54</c:v>
                </c:pt>
                <c:pt idx="44">
                  <c:v>3</c:v>
                </c:pt>
                <c:pt idx="45">
                  <c:v>1</c:v>
                </c:pt>
                <c:pt idx="46">
                  <c:v>1.75</c:v>
                </c:pt>
                <c:pt idx="47">
                  <c:v>2.25</c:v>
                </c:pt>
                <c:pt idx="48">
                  <c:v>2.2400000000000002</c:v>
                </c:pt>
                <c:pt idx="49">
                  <c:v>1</c:v>
                </c:pt>
                <c:pt idx="50">
                  <c:v>5</c:v>
                </c:pt>
                <c:pt idx="51">
                  <c:v>1.6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4.3499999999999996</c:v>
                </c:pt>
                <c:pt idx="56">
                  <c:v>2.5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6.5</c:v>
                </c:pt>
                <c:pt idx="61">
                  <c:v>4.7300000000000004</c:v>
                </c:pt>
                <c:pt idx="62">
                  <c:v>8</c:v>
                </c:pt>
                <c:pt idx="63">
                  <c:v>5.09</c:v>
                </c:pt>
                <c:pt idx="64">
                  <c:v>10</c:v>
                </c:pt>
                <c:pt idx="65">
                  <c:v>9.8000000000000007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3</c:v>
                </c:pt>
                <c:pt idx="71">
                  <c:v>5</c:v>
                </c:pt>
                <c:pt idx="72">
                  <c:v>10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0.8</c:v>
                </c:pt>
                <c:pt idx="77">
                  <c:v>3</c:v>
                </c:pt>
                <c:pt idx="78">
                  <c:v>8.5</c:v>
                </c:pt>
                <c:pt idx="79">
                  <c:v>6.5</c:v>
                </c:pt>
                <c:pt idx="80">
                  <c:v>10</c:v>
                </c:pt>
                <c:pt idx="81">
                  <c:v>3.9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4.5</c:v>
                </c:pt>
                <c:pt idx="86">
                  <c:v>10</c:v>
                </c:pt>
                <c:pt idx="87">
                  <c:v>10.199999999999999</c:v>
                </c:pt>
                <c:pt idx="88">
                  <c:v>5</c:v>
                </c:pt>
                <c:pt idx="89">
                  <c:v>7</c:v>
                </c:pt>
                <c:pt idx="90">
                  <c:v>2.1</c:v>
                </c:pt>
                <c:pt idx="91">
                  <c:v>5</c:v>
                </c:pt>
                <c:pt idx="92">
                  <c:v>6</c:v>
                </c:pt>
                <c:pt idx="93">
                  <c:v>7.5</c:v>
                </c:pt>
                <c:pt idx="94">
                  <c:v>5.0999999999999996</c:v>
                </c:pt>
                <c:pt idx="95">
                  <c:v>6.5</c:v>
                </c:pt>
                <c:pt idx="96">
                  <c:v>10</c:v>
                </c:pt>
                <c:pt idx="97">
                  <c:v>6</c:v>
                </c:pt>
                <c:pt idx="98">
                  <c:v>0.8</c:v>
                </c:pt>
                <c:pt idx="99">
                  <c:v>0.6</c:v>
                </c:pt>
                <c:pt idx="100">
                  <c:v>12</c:v>
                </c:pt>
                <c:pt idx="101">
                  <c:v>0.7</c:v>
                </c:pt>
                <c:pt idx="102">
                  <c:v>10</c:v>
                </c:pt>
                <c:pt idx="103">
                  <c:v>6</c:v>
                </c:pt>
                <c:pt idx="104">
                  <c:v>6</c:v>
                </c:pt>
                <c:pt idx="105">
                  <c:v>10.1</c:v>
                </c:pt>
                <c:pt idx="106">
                  <c:v>11.8</c:v>
                </c:pt>
                <c:pt idx="107">
                  <c:v>7</c:v>
                </c:pt>
                <c:pt idx="108">
                  <c:v>5.0999999999999996</c:v>
                </c:pt>
                <c:pt idx="109">
                  <c:v>7</c:v>
                </c:pt>
                <c:pt idx="110">
                  <c:v>5</c:v>
                </c:pt>
                <c:pt idx="111">
                  <c:v>9</c:v>
                </c:pt>
                <c:pt idx="112">
                  <c:v>3.5</c:v>
                </c:pt>
                <c:pt idx="113">
                  <c:v>6.23</c:v>
                </c:pt>
                <c:pt idx="114">
                  <c:v>5</c:v>
                </c:pt>
                <c:pt idx="115">
                  <c:v>10</c:v>
                </c:pt>
                <c:pt idx="116">
                  <c:v>5.7</c:v>
                </c:pt>
                <c:pt idx="117">
                  <c:v>11</c:v>
                </c:pt>
                <c:pt idx="118">
                  <c:v>5.25</c:v>
                </c:pt>
                <c:pt idx="119">
                  <c:v>12</c:v>
                </c:pt>
                <c:pt idx="120">
                  <c:v>13.01</c:v>
                </c:pt>
                <c:pt idx="121">
                  <c:v>5.3</c:v>
                </c:pt>
                <c:pt idx="122">
                  <c:v>5</c:v>
                </c:pt>
                <c:pt idx="123">
                  <c:v>14.01</c:v>
                </c:pt>
                <c:pt idx="124">
                  <c:v>6</c:v>
                </c:pt>
                <c:pt idx="125">
                  <c:v>15.11</c:v>
                </c:pt>
                <c:pt idx="126">
                  <c:v>10.029999999999999</c:v>
                </c:pt>
                <c:pt idx="127">
                  <c:v>7.48</c:v>
                </c:pt>
                <c:pt idx="128">
                  <c:v>6.05</c:v>
                </c:pt>
                <c:pt idx="129">
                  <c:v>9.8800000000000008</c:v>
                </c:pt>
                <c:pt idx="130">
                  <c:v>6.04</c:v>
                </c:pt>
                <c:pt idx="131">
                  <c:v>16.11</c:v>
                </c:pt>
                <c:pt idx="132">
                  <c:v>5.08</c:v>
                </c:pt>
                <c:pt idx="133">
                  <c:v>14.14</c:v>
                </c:pt>
                <c:pt idx="134">
                  <c:v>6.02</c:v>
                </c:pt>
                <c:pt idx="135">
                  <c:v>5.07</c:v>
                </c:pt>
                <c:pt idx="136">
                  <c:v>5.07</c:v>
                </c:pt>
                <c:pt idx="137">
                  <c:v>5.07</c:v>
                </c:pt>
                <c:pt idx="138">
                  <c:v>5.0599999999999996</c:v>
                </c:pt>
                <c:pt idx="139">
                  <c:v>21.33</c:v>
                </c:pt>
                <c:pt idx="140">
                  <c:v>5.08</c:v>
                </c:pt>
                <c:pt idx="141">
                  <c:v>10</c:v>
                </c:pt>
                <c:pt idx="142">
                  <c:v>10.24</c:v>
                </c:pt>
                <c:pt idx="143">
                  <c:v>8.16</c:v>
                </c:pt>
                <c:pt idx="144">
                  <c:v>16.05</c:v>
                </c:pt>
                <c:pt idx="145">
                  <c:v>5.05</c:v>
                </c:pt>
                <c:pt idx="146">
                  <c:v>19.059999999999999</c:v>
                </c:pt>
                <c:pt idx="147">
                  <c:v>16.239999999999998</c:v>
                </c:pt>
                <c:pt idx="148">
                  <c:v>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D8C-81AD-1516A584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57640"/>
        <c:axId val="964557312"/>
      </c:lineChart>
      <c:lineChart>
        <c:grouping val="standard"/>
        <c:varyColors val="0"/>
        <c:ser>
          <c:idx val="0"/>
          <c:order val="0"/>
          <c:tx>
            <c:strRef>
              <c:f>'Raw Log'!$G$1</c:f>
              <c:strCache>
                <c:ptCount val="1"/>
                <c:pt idx="0">
                  <c:v>KM/Hr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'Raw Log'!$H$2:$I$119</c:f>
              <c:multiLvlStrCache>
                <c:ptCount val="118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  <c:pt idx="24">
                    <c:v>2016</c:v>
                  </c:pt>
                  <c:pt idx="25">
                    <c:v>2016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2017</c:v>
                  </c:pt>
                  <c:pt idx="34">
                    <c:v>2017</c:v>
                  </c:pt>
                  <c:pt idx="35">
                    <c:v>2017</c:v>
                  </c:pt>
                  <c:pt idx="36">
                    <c:v>2017</c:v>
                  </c:pt>
                  <c:pt idx="37">
                    <c:v>2017</c:v>
                  </c:pt>
                  <c:pt idx="38">
                    <c:v>2017</c:v>
                  </c:pt>
                  <c:pt idx="39">
                    <c:v>2017</c:v>
                  </c:pt>
                  <c:pt idx="40">
                    <c:v>2017</c:v>
                  </c:pt>
                  <c:pt idx="41">
                    <c:v>2017</c:v>
                  </c:pt>
                  <c:pt idx="42">
                    <c:v>2017</c:v>
                  </c:pt>
                  <c:pt idx="43">
                    <c:v>2017</c:v>
                  </c:pt>
                  <c:pt idx="44">
                    <c:v>2017</c:v>
                  </c:pt>
                  <c:pt idx="45">
                    <c:v>2017</c:v>
                  </c:pt>
                  <c:pt idx="46">
                    <c:v>2017</c:v>
                  </c:pt>
                  <c:pt idx="47">
                    <c:v>2017</c:v>
                  </c:pt>
                  <c:pt idx="48">
                    <c:v>2017</c:v>
                  </c:pt>
                  <c:pt idx="49">
                    <c:v>2017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2019</c:v>
                  </c:pt>
                  <c:pt idx="110">
                    <c:v>2019</c:v>
                  </c:pt>
                  <c:pt idx="111">
                    <c:v>2019</c:v>
                  </c:pt>
                  <c:pt idx="112">
                    <c:v>2019</c:v>
                  </c:pt>
                  <c:pt idx="113">
                    <c:v>2019</c:v>
                  </c:pt>
                  <c:pt idx="114">
                    <c:v>2019</c:v>
                  </c:pt>
                  <c:pt idx="115">
                    <c:v>2019</c:v>
                  </c:pt>
                  <c:pt idx="116">
                    <c:v>2019</c:v>
                  </c:pt>
                  <c:pt idx="117">
                    <c:v>2019</c:v>
                  </c:pt>
                </c:lvl>
                <c:lvl>
                  <c:pt idx="0">
                    <c:v>Jul</c:v>
                  </c:pt>
                  <c:pt idx="1">
                    <c:v>Jul</c:v>
                  </c:pt>
                  <c:pt idx="2">
                    <c:v>Jul</c:v>
                  </c:pt>
                  <c:pt idx="3">
                    <c:v>Jul</c:v>
                  </c:pt>
                  <c:pt idx="4">
                    <c:v>Jul</c:v>
                  </c:pt>
                  <c:pt idx="5">
                    <c:v>Jul</c:v>
                  </c:pt>
                  <c:pt idx="6">
                    <c:v>Jul</c:v>
                  </c:pt>
                  <c:pt idx="7">
                    <c:v>Aug</c:v>
                  </c:pt>
                  <c:pt idx="8">
                    <c:v>Aug</c:v>
                  </c:pt>
                  <c:pt idx="9">
                    <c:v>Aug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Sep</c:v>
                  </c:pt>
                  <c:pt idx="13">
                    <c:v>Sep</c:v>
                  </c:pt>
                  <c:pt idx="14">
                    <c:v>Sep</c:v>
                  </c:pt>
                  <c:pt idx="15">
                    <c:v>Sep</c:v>
                  </c:pt>
                  <c:pt idx="16">
                    <c:v>Sep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Nov</c:v>
                  </c:pt>
                  <c:pt idx="21">
                    <c:v>Nov</c:v>
                  </c:pt>
                  <c:pt idx="22">
                    <c:v>Nov</c:v>
                  </c:pt>
                  <c:pt idx="23">
                    <c:v>Nov</c:v>
                  </c:pt>
                  <c:pt idx="24">
                    <c:v>Nov</c:v>
                  </c:pt>
                  <c:pt idx="25">
                    <c:v>Dec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Feb</c:v>
                  </c:pt>
                  <c:pt idx="31">
                    <c:v>Feb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Mar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Nov</c:v>
                  </c:pt>
                  <c:pt idx="39">
                    <c:v>Nov</c:v>
                  </c:pt>
                  <c:pt idx="40">
                    <c:v>Nov</c:v>
                  </c:pt>
                  <c:pt idx="41">
                    <c:v>Nov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Dec</c:v>
                  </c:pt>
                  <c:pt idx="45">
                    <c:v>Dec</c:v>
                  </c:pt>
                  <c:pt idx="46">
                    <c:v>Dec</c:v>
                  </c:pt>
                  <c:pt idx="47">
                    <c:v>Dec</c:v>
                  </c:pt>
                  <c:pt idx="48">
                    <c:v>Dec</c:v>
                  </c:pt>
                  <c:pt idx="49">
                    <c:v>Dec</c:v>
                  </c:pt>
                  <c:pt idx="50">
                    <c:v>Jan</c:v>
                  </c:pt>
                  <c:pt idx="51">
                    <c:v>Jan</c:v>
                  </c:pt>
                  <c:pt idx="52">
                    <c:v>Jan</c:v>
                  </c:pt>
                  <c:pt idx="53">
                    <c:v>Jan</c:v>
                  </c:pt>
                  <c:pt idx="54">
                    <c:v>Jan</c:v>
                  </c:pt>
                  <c:pt idx="55">
                    <c:v>Jan</c:v>
                  </c:pt>
                  <c:pt idx="56">
                    <c:v>Jan</c:v>
                  </c:pt>
                  <c:pt idx="57">
                    <c:v>Jan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Feb</c:v>
                  </c:pt>
                  <c:pt idx="61">
                    <c:v>Feb</c:v>
                  </c:pt>
                  <c:pt idx="62">
                    <c:v>Feb</c:v>
                  </c:pt>
                  <c:pt idx="63">
                    <c:v>Feb</c:v>
                  </c:pt>
                  <c:pt idx="64">
                    <c:v>Feb</c:v>
                  </c:pt>
                  <c:pt idx="65">
                    <c:v>Feb</c:v>
                  </c:pt>
                  <c:pt idx="66">
                    <c:v>Mar</c:v>
                  </c:pt>
                  <c:pt idx="67">
                    <c:v>Mar</c:v>
                  </c:pt>
                  <c:pt idx="68">
                    <c:v>Mar</c:v>
                  </c:pt>
                  <c:pt idx="69">
                    <c:v>Mar</c:v>
                  </c:pt>
                  <c:pt idx="70">
                    <c:v>Mar</c:v>
                  </c:pt>
                  <c:pt idx="71">
                    <c:v>Mar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Apr</c:v>
                  </c:pt>
                  <c:pt idx="75">
                    <c:v>Apr</c:v>
                  </c:pt>
                  <c:pt idx="76">
                    <c:v>Apr</c:v>
                  </c:pt>
                  <c:pt idx="77">
                    <c:v>Apr</c:v>
                  </c:pt>
                  <c:pt idx="78">
                    <c:v>Apr</c:v>
                  </c:pt>
                  <c:pt idx="79">
                    <c:v>May</c:v>
                  </c:pt>
                  <c:pt idx="80">
                    <c:v>May</c:v>
                  </c:pt>
                  <c:pt idx="81">
                    <c:v>May</c:v>
                  </c:pt>
                  <c:pt idx="82">
                    <c:v>May</c:v>
                  </c:pt>
                  <c:pt idx="83">
                    <c:v>May</c:v>
                  </c:pt>
                  <c:pt idx="84">
                    <c:v>May</c:v>
                  </c:pt>
                  <c:pt idx="85">
                    <c:v>May</c:v>
                  </c:pt>
                  <c:pt idx="86">
                    <c:v>May</c:v>
                  </c:pt>
                  <c:pt idx="87">
                    <c:v>May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Jul</c:v>
                  </c:pt>
                  <c:pt idx="93">
                    <c:v>Jul</c:v>
                  </c:pt>
                  <c:pt idx="94">
                    <c:v>Jul</c:v>
                  </c:pt>
                  <c:pt idx="95">
                    <c:v>Jul</c:v>
                  </c:pt>
                  <c:pt idx="96">
                    <c:v>Jul</c:v>
                  </c:pt>
                  <c:pt idx="97">
                    <c:v>Jul</c:v>
                  </c:pt>
                  <c:pt idx="98">
                    <c:v>Aug</c:v>
                  </c:pt>
                  <c:pt idx="99">
                    <c:v>Aug</c:v>
                  </c:pt>
                  <c:pt idx="100">
                    <c:v>Aug</c:v>
                  </c:pt>
                  <c:pt idx="101">
                    <c:v>Aug</c:v>
                  </c:pt>
                  <c:pt idx="102">
                    <c:v>Aug</c:v>
                  </c:pt>
                  <c:pt idx="103">
                    <c:v>Aug</c:v>
                  </c:pt>
                  <c:pt idx="104">
                    <c:v>Aug</c:v>
                  </c:pt>
                  <c:pt idx="105">
                    <c:v>Aug</c:v>
                  </c:pt>
                  <c:pt idx="106">
                    <c:v>Oct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Jan</c:v>
                  </c:pt>
                  <c:pt idx="110">
                    <c:v>Jan</c:v>
                  </c:pt>
                  <c:pt idx="111">
                    <c:v>Jan</c:v>
                  </c:pt>
                  <c:pt idx="112">
                    <c:v>Jan</c:v>
                  </c:pt>
                  <c:pt idx="113">
                    <c:v>Jan</c:v>
                  </c:pt>
                  <c:pt idx="114">
                    <c:v>Jan</c:v>
                  </c:pt>
                  <c:pt idx="115">
                    <c:v>Jan</c:v>
                  </c:pt>
                  <c:pt idx="116">
                    <c:v>Jan</c:v>
                  </c:pt>
                  <c:pt idx="117">
                    <c:v>Feb</c:v>
                  </c:pt>
                </c:lvl>
              </c:multiLvlStrCache>
            </c:multiLvlStrRef>
          </c:cat>
          <c:val>
            <c:numRef>
              <c:f>'Raw Log'!$G$2:$G$200</c:f>
              <c:numCache>
                <c:formatCode>General</c:formatCode>
                <c:ptCount val="199"/>
                <c:pt idx="0">
                  <c:v>6.19</c:v>
                </c:pt>
                <c:pt idx="1">
                  <c:v>7.73</c:v>
                </c:pt>
                <c:pt idx="2">
                  <c:v>7.93</c:v>
                </c:pt>
                <c:pt idx="3">
                  <c:v>7.45</c:v>
                </c:pt>
                <c:pt idx="4">
                  <c:v>7.61</c:v>
                </c:pt>
                <c:pt idx="5">
                  <c:v>7.98</c:v>
                </c:pt>
                <c:pt idx="6">
                  <c:v>8</c:v>
                </c:pt>
                <c:pt idx="7">
                  <c:v>7.5</c:v>
                </c:pt>
                <c:pt idx="8">
                  <c:v>7.69</c:v>
                </c:pt>
                <c:pt idx="9">
                  <c:v>7.03</c:v>
                </c:pt>
                <c:pt idx="10">
                  <c:v>7.97</c:v>
                </c:pt>
                <c:pt idx="11">
                  <c:v>8.2899999999999991</c:v>
                </c:pt>
                <c:pt idx="12">
                  <c:v>8.07</c:v>
                </c:pt>
                <c:pt idx="13">
                  <c:v>7.96</c:v>
                </c:pt>
                <c:pt idx="14">
                  <c:v>8.0299999999999994</c:v>
                </c:pt>
                <c:pt idx="15">
                  <c:v>7.94</c:v>
                </c:pt>
                <c:pt idx="16">
                  <c:v>8.3699999999999992</c:v>
                </c:pt>
                <c:pt idx="17">
                  <c:v>8.27</c:v>
                </c:pt>
                <c:pt idx="18">
                  <c:v>8.5399999999999991</c:v>
                </c:pt>
                <c:pt idx="19">
                  <c:v>7.89</c:v>
                </c:pt>
                <c:pt idx="20">
                  <c:v>8.4</c:v>
                </c:pt>
                <c:pt idx="21">
                  <c:v>8.2200000000000006</c:v>
                </c:pt>
                <c:pt idx="22">
                  <c:v>8.08</c:v>
                </c:pt>
                <c:pt idx="23">
                  <c:v>8.1</c:v>
                </c:pt>
                <c:pt idx="24">
                  <c:v>8.9600000000000009</c:v>
                </c:pt>
                <c:pt idx="25">
                  <c:v>7.57</c:v>
                </c:pt>
                <c:pt idx="26">
                  <c:v>8.1</c:v>
                </c:pt>
                <c:pt idx="27">
                  <c:v>8.81</c:v>
                </c:pt>
                <c:pt idx="28">
                  <c:v>7.75</c:v>
                </c:pt>
                <c:pt idx="29">
                  <c:v>7.3</c:v>
                </c:pt>
                <c:pt idx="30">
                  <c:v>7.46</c:v>
                </c:pt>
                <c:pt idx="31">
                  <c:v>7.66</c:v>
                </c:pt>
                <c:pt idx="32">
                  <c:v>8.08</c:v>
                </c:pt>
                <c:pt idx="33">
                  <c:v>7.98</c:v>
                </c:pt>
                <c:pt idx="34">
                  <c:v>9.09</c:v>
                </c:pt>
                <c:pt idx="35">
                  <c:v>8.61</c:v>
                </c:pt>
                <c:pt idx="36">
                  <c:v>8.31</c:v>
                </c:pt>
                <c:pt idx="37">
                  <c:v>9.14</c:v>
                </c:pt>
                <c:pt idx="38">
                  <c:v>9.44</c:v>
                </c:pt>
                <c:pt idx="39">
                  <c:v>8</c:v>
                </c:pt>
                <c:pt idx="40">
                  <c:v>9.34</c:v>
                </c:pt>
                <c:pt idx="41">
                  <c:v>9.26</c:v>
                </c:pt>
                <c:pt idx="42">
                  <c:v>9.49</c:v>
                </c:pt>
                <c:pt idx="43">
                  <c:v>9.24</c:v>
                </c:pt>
                <c:pt idx="44">
                  <c:v>8.8800000000000008</c:v>
                </c:pt>
                <c:pt idx="45">
                  <c:v>9.73</c:v>
                </c:pt>
                <c:pt idx="46">
                  <c:v>9.1999999999999993</c:v>
                </c:pt>
                <c:pt idx="47">
                  <c:v>8.99</c:v>
                </c:pt>
                <c:pt idx="48">
                  <c:v>9.51</c:v>
                </c:pt>
                <c:pt idx="49">
                  <c:v>9.0500000000000007</c:v>
                </c:pt>
                <c:pt idx="50">
                  <c:v>9.18</c:v>
                </c:pt>
                <c:pt idx="51">
                  <c:v>8.4700000000000006</c:v>
                </c:pt>
                <c:pt idx="52">
                  <c:v>10.14</c:v>
                </c:pt>
                <c:pt idx="53">
                  <c:v>9.52</c:v>
                </c:pt>
                <c:pt idx="54">
                  <c:v>9.82</c:v>
                </c:pt>
                <c:pt idx="55">
                  <c:v>8.6999999999999993</c:v>
                </c:pt>
                <c:pt idx="56">
                  <c:v>9.36</c:v>
                </c:pt>
                <c:pt idx="57">
                  <c:v>10.32</c:v>
                </c:pt>
                <c:pt idx="58">
                  <c:v>9.06</c:v>
                </c:pt>
                <c:pt idx="59">
                  <c:v>9.4700000000000006</c:v>
                </c:pt>
                <c:pt idx="60">
                  <c:v>9.6300000000000008</c:v>
                </c:pt>
                <c:pt idx="61">
                  <c:v>9.4600000000000009</c:v>
                </c:pt>
                <c:pt idx="62">
                  <c:v>9.17</c:v>
                </c:pt>
                <c:pt idx="63">
                  <c:v>10.18</c:v>
                </c:pt>
                <c:pt idx="64">
                  <c:v>8.68</c:v>
                </c:pt>
                <c:pt idx="65">
                  <c:v>8.61</c:v>
                </c:pt>
                <c:pt idx="66">
                  <c:v>10.45</c:v>
                </c:pt>
                <c:pt idx="67">
                  <c:v>9.77</c:v>
                </c:pt>
                <c:pt idx="68">
                  <c:v>10.18</c:v>
                </c:pt>
                <c:pt idx="69">
                  <c:v>9.6300000000000008</c:v>
                </c:pt>
                <c:pt idx="70">
                  <c:v>8.56</c:v>
                </c:pt>
                <c:pt idx="72">
                  <c:v>8.67</c:v>
                </c:pt>
                <c:pt idx="73">
                  <c:v>5</c:v>
                </c:pt>
                <c:pt idx="74">
                  <c:v>8.59</c:v>
                </c:pt>
                <c:pt idx="75">
                  <c:v>8.98</c:v>
                </c:pt>
                <c:pt idx="76">
                  <c:v>10.29</c:v>
                </c:pt>
                <c:pt idx="77">
                  <c:v>9.17</c:v>
                </c:pt>
                <c:pt idx="78">
                  <c:v>8.85</c:v>
                </c:pt>
                <c:pt idx="79">
                  <c:v>8.86</c:v>
                </c:pt>
                <c:pt idx="80">
                  <c:v>8.39</c:v>
                </c:pt>
                <c:pt idx="81">
                  <c:v>7.79</c:v>
                </c:pt>
                <c:pt idx="82">
                  <c:v>9.3000000000000007</c:v>
                </c:pt>
                <c:pt idx="83">
                  <c:v>9.5500000000000007</c:v>
                </c:pt>
                <c:pt idx="84">
                  <c:v>8.52</c:v>
                </c:pt>
                <c:pt idx="85">
                  <c:v>9.48</c:v>
                </c:pt>
                <c:pt idx="86">
                  <c:v>9.7899999999999991</c:v>
                </c:pt>
                <c:pt idx="87">
                  <c:v>9.93</c:v>
                </c:pt>
                <c:pt idx="88">
                  <c:v>8.91</c:v>
                </c:pt>
                <c:pt idx="89">
                  <c:v>9.93</c:v>
                </c:pt>
                <c:pt idx="90">
                  <c:v>7.81</c:v>
                </c:pt>
                <c:pt idx="91">
                  <c:v>8.3699999999999992</c:v>
                </c:pt>
                <c:pt idx="92">
                  <c:v>8.75</c:v>
                </c:pt>
                <c:pt idx="93">
                  <c:v>8.8000000000000007</c:v>
                </c:pt>
                <c:pt idx="94" formatCode="0.00">
                  <c:v>8.3950617283950599</c:v>
                </c:pt>
                <c:pt idx="95" formatCode="0.00">
                  <c:v>9.0034628703347437</c:v>
                </c:pt>
                <c:pt idx="96" formatCode="0.00">
                  <c:v>8.8365243004418268</c:v>
                </c:pt>
                <c:pt idx="97" formatCode="0.00">
                  <c:v>9.3749999999999982</c:v>
                </c:pt>
                <c:pt idx="98" formatCode="0.00">
                  <c:v>10.359712230215827</c:v>
                </c:pt>
                <c:pt idx="99" formatCode="0.00">
                  <c:v>9.729729729729728</c:v>
                </c:pt>
                <c:pt idx="100" formatCode="0.00">
                  <c:v>8.8742810188989321</c:v>
                </c:pt>
                <c:pt idx="101" formatCode="0.00">
                  <c:v>10.815450643776822</c:v>
                </c:pt>
                <c:pt idx="102" formatCode="0.00">
                  <c:v>10.05586592178771</c:v>
                </c:pt>
                <c:pt idx="103" formatCode="0.00">
                  <c:v>9.6170970614425659</c:v>
                </c:pt>
                <c:pt idx="104" formatCode="0.00">
                  <c:v>9.0376569037656882</c:v>
                </c:pt>
                <c:pt idx="105" formatCode="0.00">
                  <c:v>9.6702127659574462</c:v>
                </c:pt>
                <c:pt idx="106" formatCode="0.00">
                  <c:v>6.9582309582309581</c:v>
                </c:pt>
                <c:pt idx="107" formatCode="0.00">
                  <c:v>8.3582089552238799</c:v>
                </c:pt>
                <c:pt idx="108" formatCode="0.00">
                  <c:v>8.7931034482758612</c:v>
                </c:pt>
                <c:pt idx="109" formatCode="0.00">
                  <c:v>8.4056037358238811</c:v>
                </c:pt>
                <c:pt idx="110" formatCode="0.00">
                  <c:v>8.8321884200196266</c:v>
                </c:pt>
                <c:pt idx="111" formatCode="0.00">
                  <c:v>9</c:v>
                </c:pt>
                <c:pt idx="112" formatCode="0.00">
                  <c:v>9.7222222222222214</c:v>
                </c:pt>
                <c:pt idx="113" formatCode="0.00">
                  <c:v>9.3216957605985051</c:v>
                </c:pt>
                <c:pt idx="114" formatCode="0.00">
                  <c:v>10.067114093959731</c:v>
                </c:pt>
                <c:pt idx="115" formatCode="0.00">
                  <c:v>9.3023255813953476</c:v>
                </c:pt>
                <c:pt idx="116" formatCode="0.00">
                  <c:v>9.7714285714285705</c:v>
                </c:pt>
                <c:pt idx="117" formatCode="0.00">
                  <c:v>9.0909090909090899</c:v>
                </c:pt>
                <c:pt idx="118">
                  <c:v>10.5</c:v>
                </c:pt>
                <c:pt idx="119" formatCode="0.00">
                  <c:v>8.5544554455445549</c:v>
                </c:pt>
                <c:pt idx="120" formatCode="0.00">
                  <c:v>8.0571133665921213</c:v>
                </c:pt>
                <c:pt idx="121" formatCode="0.00">
                  <c:v>9.352941176470587</c:v>
                </c:pt>
                <c:pt idx="122" formatCode="0.00">
                  <c:v>9.6256684491978604</c:v>
                </c:pt>
                <c:pt idx="123" formatCode="0.00">
                  <c:v>8.4045992334610897</c:v>
                </c:pt>
                <c:pt idx="124" formatCode="0.00">
                  <c:v>9.5238095238095237</c:v>
                </c:pt>
                <c:pt idx="125" formatCode="0.00">
                  <c:v>7.9294460641399418</c:v>
                </c:pt>
                <c:pt idx="126" formatCode="0.00">
                  <c:v>7.3961491192134368</c:v>
                </c:pt>
                <c:pt idx="127" formatCode="0.00">
                  <c:v>8.9283819628647212</c:v>
                </c:pt>
                <c:pt idx="128" formatCode="0.00">
                  <c:v>9.9725274725274708</c:v>
                </c:pt>
                <c:pt idx="129" formatCode="0.00">
                  <c:v>9.4020618556701052</c:v>
                </c:pt>
                <c:pt idx="130" formatCode="0.00">
                  <c:v>9.063776573572321</c:v>
                </c:pt>
                <c:pt idx="131" formatCode="0.00">
                  <c:v>7.189289698772777</c:v>
                </c:pt>
                <c:pt idx="132" formatCode="0.00">
                  <c:v>9.2879634332148289</c:v>
                </c:pt>
                <c:pt idx="133" formatCode="0.00">
                  <c:v>7.7858672376873646</c:v>
                </c:pt>
                <c:pt idx="134" formatCode="0.00">
                  <c:v>7.8097297297297281</c:v>
                </c:pt>
                <c:pt idx="135" formatCode="0.00">
                  <c:v>9.2415189873417738</c:v>
                </c:pt>
                <c:pt idx="136" formatCode="0.00">
                  <c:v>8.7080152671755719</c:v>
                </c:pt>
                <c:pt idx="137" formatCode="0.00">
                  <c:v>9.3169984686064318</c:v>
                </c:pt>
                <c:pt idx="138" formatCode="0.00">
                  <c:v>9.6431974589730007</c:v>
                </c:pt>
                <c:pt idx="139" formatCode="0.00">
                  <c:v>7.6558325024925225</c:v>
                </c:pt>
                <c:pt idx="140" formatCode="0.00">
                  <c:v>8.0992028343666966</c:v>
                </c:pt>
                <c:pt idx="141" formatCode="0.00">
                  <c:v>9.4961751516750184</c:v>
                </c:pt>
                <c:pt idx="142" formatCode="0.00">
                  <c:v>9.5453133091662341</c:v>
                </c:pt>
                <c:pt idx="143" formatCode="0.00">
                  <c:v>8.5197215777262159</c:v>
                </c:pt>
                <c:pt idx="144" formatCode="0.00">
                  <c:v>7.5068208392880358</c:v>
                </c:pt>
                <c:pt idx="145" formatCode="0.00">
                  <c:v>8.0656610470275041</c:v>
                </c:pt>
                <c:pt idx="146" formatCode="0.00">
                  <c:v>8.112556159848662</c:v>
                </c:pt>
                <c:pt idx="147" formatCode="0.00">
                  <c:v>7.9945302885272795</c:v>
                </c:pt>
                <c:pt idx="148" formatCode="0.00">
                  <c:v>8.046835443037974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D8C-81AD-1516A584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40256"/>
        <c:axId val="964566496"/>
      </c:lineChart>
      <c:valAx>
        <c:axId val="96455731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(km)</a:t>
                </a:r>
              </a:p>
            </c:rich>
          </c:tx>
          <c:layout>
            <c:manualLayout>
              <c:xMode val="edge"/>
              <c:yMode val="edge"/>
              <c:x val="0.12513707887325975"/>
              <c:y val="0.6141239095275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7640"/>
        <c:crosses val="autoZero"/>
        <c:crossBetween val="between"/>
      </c:valAx>
      <c:catAx>
        <c:axId val="964557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7312"/>
        <c:crosses val="autoZero"/>
        <c:auto val="1"/>
        <c:lblAlgn val="ctr"/>
        <c:lblOffset val="100"/>
        <c:noMultiLvlLbl val="0"/>
      </c:catAx>
      <c:valAx>
        <c:axId val="964566496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(km/hr)</a:t>
                </a:r>
              </a:p>
            </c:rich>
          </c:tx>
          <c:layout>
            <c:manualLayout>
              <c:xMode val="edge"/>
              <c:yMode val="edge"/>
              <c:x val="0.11599127264506912"/>
              <c:y val="0.19402222828430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40256"/>
        <c:crosses val="max"/>
        <c:crossBetween val="between"/>
      </c:valAx>
      <c:catAx>
        <c:axId val="9645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56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480059</xdr:colOff>
      <xdr:row>37</xdr:row>
      <xdr:rowOff>492760</xdr:rowOff>
    </xdr:from>
    <xdr:to>
      <xdr:col>28</xdr:col>
      <xdr:colOff>216569</xdr:colOff>
      <xdr:row>58</xdr:row>
      <xdr:rowOff>191346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155093</xdr:colOff>
      <xdr:row>73</xdr:row>
      <xdr:rowOff>359267</xdr:rowOff>
    </xdr:from>
    <xdr:to>
      <xdr:col>31</xdr:col>
      <xdr:colOff>699806</xdr:colOff>
      <xdr:row>90</xdr:row>
      <xdr:rowOff>163238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D4AB2-6391-4BCC-9C27-1F82887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585420</xdr:colOff>
      <xdr:row>2</xdr:row>
      <xdr:rowOff>153840</xdr:rowOff>
    </xdr:from>
    <xdr:to>
      <xdr:col>8</xdr:col>
      <xdr:colOff>585780</xdr:colOff>
      <xdr:row>2</xdr:row>
      <xdr:rowOff>154200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92FD898-E49F-49FF-9B63-AC808B469FF3}"/>
                </a:ext>
              </a:extLst>
            </xdr14:cNvPr>
            <xdr14:cNvContentPartPr/>
          </xdr14:nvContentPartPr>
          <xdr14:nvPr macro=""/>
          <xdr14:xfrm>
            <a:off x="7207200" y="5500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92FD898-E49F-49FF-9B63-AC808B469F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198560" y="541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4T21:05:01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3256 0 0,'0'0'0'0'0,"0"0"0"0"0,0 0 0 0 0,0 0-240 0 0,0 0 0 0 0,0 0 0 0 0,0 0 0 0 0,0 0-48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ewell" refreshedDate="43612.881519675924" createdVersion="4" refreshedVersion="6" minRefreshableVersion="3" recordCount="198" xr:uid="{00000000-000A-0000-FFFF-FFFF08000000}">
  <cacheSource type="worksheet">
    <worksheetSource ref="A1:I199" sheet="Raw Log"/>
  </cacheSource>
  <cacheFields count="8">
    <cacheField name="No." numFmtId="0">
      <sharedItems containsString="0" containsBlank="1" containsNumber="1" containsInteger="1" minValue="1" maxValue="58"/>
    </cacheField>
    <cacheField name="Date" numFmtId="0">
      <sharedItems containsNonDate="0" containsDate="1" containsString="0" containsBlank="1" minDate="2017-11-13T00:00:00" maxDate="2019-05-27T00:00:00"/>
    </cacheField>
    <cacheField name="Dist" numFmtId="0">
      <sharedItems containsString="0" containsBlank="1" containsNumber="1" minValue="0.6" maxValue="21.33"/>
    </cacheField>
    <cacheField name="Time" numFmtId="0">
      <sharedItems containsNonDate="0" containsDate="1" containsString="0" containsBlank="1" minDate="1899-12-30T00:03:42" maxDate="1899-12-30T02:47:10"/>
    </cacheField>
    <cacheField name="Min/KM" numFmtId="0">
      <sharedItems containsNonDate="0" containsDate="1" containsString="0" containsBlank="1" minDate="1899-12-30T00:05:33" maxDate="1899-12-30T00:12:00"/>
    </cacheField>
    <cacheField name="KM/Hr" numFmtId="0">
      <sharedItems containsString="0" containsBlank="1" containsNumber="1" minValue="5" maxValue="10.815450643776822"/>
    </cacheField>
    <cacheField name="Month" numFmtId="0">
      <sharedItems containsBlank="1" count="13">
        <s v="Jul"/>
        <s v="Aug"/>
        <s v="Sep"/>
        <s v="Oct"/>
        <s v="Nov"/>
        <s v="Dec"/>
        <s v="Jan"/>
        <s v="Feb"/>
        <s v="Mar"/>
        <s v="Apr"/>
        <s v="May"/>
        <s v="Jun"/>
        <m/>
      </sharedItems>
    </cacheField>
    <cacheField name="Year" numFmtId="0">
      <sharedItems containsBlank="1" containsMixedTypes="1" containsNumber="1" containsInteger="1" minValue="2016" maxValue="2019" count="7">
        <n v="2016"/>
        <n v="2017"/>
        <s v="2018"/>
        <s v="2019"/>
        <m/>
        <n v="2018" u="1"/>
        <n v="201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1"/>
    <d v="2018-07-16T00:00:00"/>
    <n v="3.44"/>
    <d v="1899-12-30T00:33:20"/>
    <d v="1899-12-30T00:09:41"/>
    <n v="6.19"/>
    <x v="0"/>
    <x v="0"/>
  </r>
  <r>
    <n v="2"/>
    <d v="2018-07-18T00:00:00"/>
    <n v="2.06"/>
    <d v="1899-12-30T00:16:00"/>
    <d v="1899-12-30T00:07:46"/>
    <n v="7.73"/>
    <x v="0"/>
    <x v="0"/>
  </r>
  <r>
    <n v="3"/>
    <d v="2018-07-20T00:00:00"/>
    <n v="2.65"/>
    <d v="1899-12-30T00:20:03"/>
    <d v="1899-12-30T00:07:34"/>
    <n v="7.93"/>
    <x v="0"/>
    <x v="0"/>
  </r>
  <r>
    <n v="4"/>
    <d v="2018-07-23T00:00:00"/>
    <n v="2.95"/>
    <d v="1899-12-30T00:23:45"/>
    <d v="1899-12-30T00:08:03"/>
    <n v="7.45"/>
    <x v="0"/>
    <x v="0"/>
  </r>
  <r>
    <n v="5"/>
    <d v="2018-07-24T00:00:00"/>
    <n v="3.3"/>
    <d v="1899-12-30T00:26:01"/>
    <d v="1899-12-30T00:07:53"/>
    <n v="7.61"/>
    <x v="0"/>
    <x v="0"/>
  </r>
  <r>
    <n v="6"/>
    <d v="2018-07-27T00:00:00"/>
    <n v="2.93"/>
    <d v="1899-12-30T00:22:02"/>
    <d v="1899-12-30T00:07:31"/>
    <n v="7.98"/>
    <x v="0"/>
    <x v="0"/>
  </r>
  <r>
    <n v="7"/>
    <d v="2018-07-30T00:00:00"/>
    <n v="3.45"/>
    <d v="1899-12-30T00:25:53"/>
    <d v="1899-12-30T00:07:30"/>
    <n v="8"/>
    <x v="0"/>
    <x v="0"/>
  </r>
  <r>
    <n v="8"/>
    <d v="2018-08-02T00:00:00"/>
    <n v="3.13"/>
    <d v="1899-12-30T00:25:02"/>
    <d v="1899-12-30T00:08:00"/>
    <n v="7.5"/>
    <x v="1"/>
    <x v="0"/>
  </r>
  <r>
    <n v="9"/>
    <d v="2018-08-03T00:00:00"/>
    <n v="3.03"/>
    <d v="1899-12-30T00:23:38"/>
    <d v="1899-12-30T00:07:48"/>
    <n v="7.69"/>
    <x v="1"/>
    <x v="0"/>
  </r>
  <r>
    <n v="10"/>
    <d v="2018-08-28T00:00:00"/>
    <n v="2.81"/>
    <d v="1899-12-30T00:24:00"/>
    <d v="1899-12-30T00:08:32"/>
    <n v="7.03"/>
    <x v="1"/>
    <x v="0"/>
  </r>
  <r>
    <n v="11"/>
    <d v="2018-08-31T00:00:00"/>
    <n v="3.19"/>
    <d v="1899-12-30T00:24:01"/>
    <d v="1899-12-30T00:07:32"/>
    <n v="7.97"/>
    <x v="1"/>
    <x v="0"/>
  </r>
  <r>
    <n v="12"/>
    <d v="2018-09-04T00:00:00"/>
    <n v="3.04"/>
    <d v="1899-12-30T00:22:00"/>
    <d v="1899-12-30T00:07:14"/>
    <n v="8.2899999999999991"/>
    <x v="2"/>
    <x v="0"/>
  </r>
  <r>
    <n v="13"/>
    <d v="2018-09-05T00:00:00"/>
    <n v="3.52"/>
    <d v="1899-12-30T00:26:10"/>
    <d v="1899-12-30T00:07:26"/>
    <n v="8.07"/>
    <x v="2"/>
    <x v="0"/>
  </r>
  <r>
    <n v="14"/>
    <d v="2018-09-10T00:00:00"/>
    <n v="3.45"/>
    <d v="1899-12-30T00:26:01"/>
    <d v="1899-12-30T00:07:32"/>
    <n v="7.96"/>
    <x v="2"/>
    <x v="0"/>
  </r>
  <r>
    <n v="15"/>
    <d v="2018-09-11T00:00:00"/>
    <n v="2.81"/>
    <d v="1899-12-30T00:21:00"/>
    <d v="1899-12-30T00:07:28"/>
    <n v="8.0299999999999994"/>
    <x v="2"/>
    <x v="0"/>
  </r>
  <r>
    <n v="16"/>
    <d v="2018-09-17T00:00:00"/>
    <n v="3.32"/>
    <d v="1899-12-30T00:25:05"/>
    <d v="1899-12-30T00:07:33"/>
    <n v="7.94"/>
    <x v="2"/>
    <x v="0"/>
  </r>
  <r>
    <n v="17"/>
    <d v="2018-09-18T00:00:00"/>
    <n v="3.21"/>
    <d v="1899-12-30T00:23:01"/>
    <d v="1899-12-30T00:07:10"/>
    <n v="8.3699999999999992"/>
    <x v="2"/>
    <x v="0"/>
  </r>
  <r>
    <n v="18"/>
    <d v="2018-09-25T00:00:00"/>
    <n v="3.07"/>
    <d v="1899-12-30T00:22:16"/>
    <d v="1899-12-30T00:07:15"/>
    <n v="8.27"/>
    <x v="2"/>
    <x v="0"/>
  </r>
  <r>
    <n v="19"/>
    <d v="2018-10-02T00:00:00"/>
    <n v="3.56"/>
    <d v="1899-12-30T00:25:01"/>
    <d v="1899-12-30T00:07:02"/>
    <n v="8.5399999999999991"/>
    <x v="3"/>
    <x v="0"/>
  </r>
  <r>
    <n v="20"/>
    <d v="2018-11-04T00:00:00"/>
    <n v="2.5"/>
    <d v="1899-12-30T00:19:00"/>
    <d v="1899-12-30T00:07:36"/>
    <n v="7.89"/>
    <x v="4"/>
    <x v="0"/>
  </r>
  <r>
    <n v="21"/>
    <d v="2018-11-07T00:00:00"/>
    <n v="2.8"/>
    <d v="1899-12-30T00:20:00"/>
    <d v="1899-12-30T00:07:09"/>
    <n v="8.4"/>
    <x v="4"/>
    <x v="0"/>
  </r>
  <r>
    <n v="22"/>
    <d v="2018-11-11T00:00:00"/>
    <n v="2.74"/>
    <d v="1899-12-30T00:20:00"/>
    <d v="1899-12-30T00:07:18"/>
    <n v="8.2200000000000006"/>
    <x v="4"/>
    <x v="0"/>
  </r>
  <r>
    <n v="23"/>
    <d v="2018-11-18T00:00:00"/>
    <n v="2.02"/>
    <d v="1899-12-30T00:15:00"/>
    <d v="1899-12-30T00:07:26"/>
    <n v="8.08"/>
    <x v="4"/>
    <x v="0"/>
  </r>
  <r>
    <n v="24"/>
    <d v="2018-11-28T00:00:00"/>
    <n v="1.35"/>
    <d v="1899-12-30T00:10:00"/>
    <d v="1899-12-30T00:07:24"/>
    <n v="8.1"/>
    <x v="4"/>
    <x v="0"/>
  </r>
  <r>
    <n v="25"/>
    <d v="2018-11-29T00:00:00"/>
    <n v="2"/>
    <d v="1899-12-30T00:13:24"/>
    <d v="1899-12-30T00:06:42"/>
    <n v="8.9600000000000009"/>
    <x v="4"/>
    <x v="0"/>
  </r>
  <r>
    <n v="26"/>
    <d v="2018-12-29T00:00:00"/>
    <n v="1.64"/>
    <d v="1899-12-30T00:13:00"/>
    <d v="1899-12-30T00:07:56"/>
    <n v="7.57"/>
    <x v="5"/>
    <x v="0"/>
  </r>
  <r>
    <n v="27"/>
    <d v="2018-12-06T00:00:00"/>
    <n v="1.62"/>
    <d v="1899-12-30T00:12:00"/>
    <d v="1899-12-30T00:07:24"/>
    <n v="8.1"/>
    <x v="5"/>
    <x v="0"/>
  </r>
  <r>
    <n v="1"/>
    <d v="2018-01-17T00:00:00"/>
    <n v="1.5"/>
    <d v="1899-12-30T00:10:13"/>
    <d v="1899-12-30T00:06:49"/>
    <n v="8.81"/>
    <x v="6"/>
    <x v="1"/>
  </r>
  <r>
    <n v="2"/>
    <d v="2018-01-29T00:00:00"/>
    <n v="4.0199999999999996"/>
    <d v="1899-12-30T00:31:08"/>
    <d v="1899-12-30T00:07:45"/>
    <n v="7.75"/>
    <x v="6"/>
    <x v="1"/>
  </r>
  <r>
    <n v="3"/>
    <d v="2018-02-03T00:00:00"/>
    <n v="5.0199999999999996"/>
    <d v="1899-12-30T00:41:16"/>
    <d v="1899-12-30T00:08:13"/>
    <n v="7.3"/>
    <x v="7"/>
    <x v="1"/>
  </r>
  <r>
    <n v="4"/>
    <d v="2018-02-09T00:00:00"/>
    <n v="5.26"/>
    <d v="1899-12-30T00:42:17"/>
    <d v="1899-12-30T00:08:02"/>
    <n v="7.46"/>
    <x v="7"/>
    <x v="1"/>
  </r>
  <r>
    <n v="5"/>
    <d v="2018-02-17T00:00:00"/>
    <n v="5.53"/>
    <d v="1899-12-30T00:43:20"/>
    <d v="1899-12-30T00:07:50"/>
    <n v="7.66"/>
    <x v="7"/>
    <x v="1"/>
  </r>
  <r>
    <n v="6"/>
    <d v="2018-02-24T00:00:00"/>
    <n v="5.01"/>
    <d v="1899-12-30T00:37:12"/>
    <d v="1899-12-30T00:07:26"/>
    <n v="8.08"/>
    <x v="7"/>
    <x v="1"/>
  </r>
  <r>
    <n v="7"/>
    <d v="2018-03-13T00:00:00"/>
    <n v="5.17"/>
    <d v="1899-12-30T00:38:51"/>
    <d v="1899-12-30T00:07:31"/>
    <n v="7.98"/>
    <x v="8"/>
    <x v="1"/>
  </r>
  <r>
    <n v="8"/>
    <d v="2018-03-26T00:00:00"/>
    <n v="5"/>
    <d v="1899-12-30T00:33:00"/>
    <d v="1899-12-30T00:06:36"/>
    <n v="9.09"/>
    <x v="8"/>
    <x v="1"/>
  </r>
  <r>
    <n v="9"/>
    <d v="2018-03-26T00:00:00"/>
    <n v="4.87"/>
    <d v="1899-12-30T00:33:57"/>
    <d v="1899-12-30T00:06:58"/>
    <n v="8.61"/>
    <x v="8"/>
    <x v="1"/>
  </r>
  <r>
    <n v="10"/>
    <d v="2018-04-02T00:00:00"/>
    <n v="4.99"/>
    <d v="1899-12-30T00:36:02"/>
    <d v="1899-12-30T00:07:13"/>
    <n v="8.31"/>
    <x v="9"/>
    <x v="1"/>
  </r>
  <r>
    <n v="11"/>
    <d v="2018-05-08T00:00:00"/>
    <n v="1.6"/>
    <d v="1899-12-30T00:10:30"/>
    <d v="1899-12-30T00:06:34"/>
    <n v="9.14"/>
    <x v="10"/>
    <x v="1"/>
  </r>
  <r>
    <n v="12"/>
    <d v="2017-11-13T00:00:00"/>
    <n v="1.6"/>
    <d v="1899-12-30T00:10:10"/>
    <d v="1899-12-30T00:06:21"/>
    <n v="9.44"/>
    <x v="4"/>
    <x v="1"/>
  </r>
  <r>
    <n v="13"/>
    <d v="2017-11-17T00:00:00"/>
    <n v="1.4"/>
    <d v="1899-12-30T00:10:30"/>
    <d v="1899-12-30T00:07:30"/>
    <n v="8"/>
    <x v="4"/>
    <x v="1"/>
  </r>
  <r>
    <n v="14"/>
    <d v="2017-11-20T00:00:00"/>
    <n v="1.0900000000000001"/>
    <d v="1899-12-30T00:07:00"/>
    <d v="1899-12-30T00:06:25"/>
    <n v="9.34"/>
    <x v="4"/>
    <x v="1"/>
  </r>
  <r>
    <n v="15"/>
    <d v="2017-11-22T00:00:00"/>
    <n v="1.08"/>
    <d v="1899-12-30T00:07:00"/>
    <d v="1899-12-30T00:06:29"/>
    <n v="9.26"/>
    <x v="4"/>
    <x v="1"/>
  </r>
  <r>
    <n v="16"/>
    <d v="2017-11-27T00:00:00"/>
    <n v="1.6"/>
    <d v="1899-12-30T00:10:07"/>
    <d v="1899-12-30T00:06:19"/>
    <n v="9.49"/>
    <x v="4"/>
    <x v="1"/>
  </r>
  <r>
    <n v="17"/>
    <d v="2017-12-01T00:00:00"/>
    <n v="1.54"/>
    <d v="1899-12-30T00:10:00"/>
    <d v="1899-12-30T00:06:30"/>
    <n v="9.24"/>
    <x v="5"/>
    <x v="1"/>
  </r>
  <r>
    <n v="18"/>
    <d v="2017-12-03T00:00:00"/>
    <n v="3"/>
    <d v="1899-12-30T00:20:16"/>
    <d v="1899-12-30T00:06:45"/>
    <n v="8.8800000000000008"/>
    <x v="5"/>
    <x v="1"/>
  </r>
  <r>
    <n v="19"/>
    <d v="2017-12-08T00:00:00"/>
    <n v="1"/>
    <d v="1899-12-30T00:06:10"/>
    <d v="1899-12-30T00:06:10"/>
    <n v="9.73"/>
    <x v="5"/>
    <x v="1"/>
  </r>
  <r>
    <n v="20"/>
    <d v="2017-12-21T00:00:00"/>
    <n v="1.75"/>
    <d v="1899-12-30T00:11:25"/>
    <d v="1899-12-30T00:06:31"/>
    <n v="9.1999999999999993"/>
    <x v="5"/>
    <x v="1"/>
  </r>
  <r>
    <n v="21"/>
    <d v="2017-12-23T00:00:00"/>
    <n v="2.25"/>
    <d v="1899-12-30T00:15:01"/>
    <d v="1899-12-30T00:06:40"/>
    <n v="8.99"/>
    <x v="5"/>
    <x v="1"/>
  </r>
  <r>
    <n v="22"/>
    <d v="2017-12-26T00:00:00"/>
    <n v="2.2400000000000002"/>
    <d v="1899-12-30T00:14:08"/>
    <d v="1899-12-30T00:06:19"/>
    <n v="9.51"/>
    <x v="5"/>
    <x v="1"/>
  </r>
  <r>
    <n v="23"/>
    <d v="2017-12-28T00:00:00"/>
    <n v="1"/>
    <d v="1899-12-30T00:06:38"/>
    <d v="1899-12-30T00:06:38"/>
    <n v="9.0500000000000007"/>
    <x v="5"/>
    <x v="1"/>
  </r>
  <r>
    <n v="1"/>
    <d v="2018-01-01T00:00:00"/>
    <n v="5"/>
    <d v="1899-12-30T00:32:40"/>
    <d v="1899-12-30T00:06:32"/>
    <n v="9.18"/>
    <x v="6"/>
    <x v="2"/>
  </r>
  <r>
    <n v="2"/>
    <d v="2018-01-02T00:00:00"/>
    <n v="1.6"/>
    <d v="1899-12-30T00:11:20"/>
    <d v="1899-12-30T00:07:05"/>
    <n v="8.4700000000000006"/>
    <x v="6"/>
    <x v="2"/>
  </r>
  <r>
    <n v="3"/>
    <d v="2018-01-07T00:00:00"/>
    <n v="2"/>
    <d v="1899-12-30T00:11:50"/>
    <d v="1899-12-30T00:05:55"/>
    <n v="10.14"/>
    <x v="6"/>
    <x v="2"/>
  </r>
  <r>
    <n v="4"/>
    <d v="2018-01-09T00:00:00"/>
    <n v="1"/>
    <d v="1899-12-30T00:06:18"/>
    <d v="1899-12-30T00:06:18"/>
    <n v="9.52"/>
    <x v="6"/>
    <x v="2"/>
  </r>
  <r>
    <n v="5"/>
    <d v="2018-01-16T00:00:00"/>
    <n v="2"/>
    <d v="1899-12-30T00:12:13"/>
    <d v="1899-12-30T00:06:07"/>
    <n v="9.82"/>
    <x v="6"/>
    <x v="2"/>
  </r>
  <r>
    <n v="6"/>
    <d v="2018-01-20T00:00:00"/>
    <n v="4.3499999999999996"/>
    <d v="1899-12-30T00:30:00"/>
    <d v="1899-12-30T00:06:54"/>
    <n v="8.6999999999999993"/>
    <x v="6"/>
    <x v="2"/>
  </r>
  <r>
    <n v="7"/>
    <d v="2018-01-21T00:00:00"/>
    <n v="2.5"/>
    <d v="1899-12-30T00:16:02"/>
    <d v="1899-12-30T00:06:25"/>
    <n v="9.36"/>
    <x v="6"/>
    <x v="2"/>
  </r>
  <r>
    <n v="8"/>
    <d v="2018-01-22T00:00:00"/>
    <n v="2"/>
    <d v="1899-12-30T00:11:38"/>
    <d v="1899-12-30T00:05:49"/>
    <n v="10.32"/>
    <x v="6"/>
    <x v="2"/>
  </r>
  <r>
    <n v="9"/>
    <d v="2018-01-31T00:00:00"/>
    <n v="2"/>
    <d v="1899-12-30T00:13:15"/>
    <d v="1899-12-30T00:06:37"/>
    <n v="9.06"/>
    <x v="6"/>
    <x v="2"/>
  </r>
  <r>
    <n v="10"/>
    <d v="2018-02-02T00:00:00"/>
    <n v="3"/>
    <d v="1899-12-30T00:19:00"/>
    <d v="1899-12-30T00:06:20"/>
    <n v="9.4700000000000006"/>
    <x v="7"/>
    <x v="2"/>
  </r>
  <r>
    <n v="11"/>
    <d v="2018-02-04T00:00:00"/>
    <n v="6.5"/>
    <d v="1899-12-30T00:40:30"/>
    <d v="1899-12-30T00:06:14"/>
    <n v="9.6300000000000008"/>
    <x v="7"/>
    <x v="2"/>
  </r>
  <r>
    <n v="12"/>
    <d v="2018-02-08T00:00:00"/>
    <n v="4.7300000000000004"/>
    <d v="1899-12-30T00:30:00"/>
    <d v="1899-12-30T00:06:21"/>
    <n v="9.4600000000000009"/>
    <x v="7"/>
    <x v="2"/>
  </r>
  <r>
    <n v="13"/>
    <d v="2018-02-11T00:00:00"/>
    <n v="8"/>
    <d v="1899-12-30T00:52:22"/>
    <d v="1899-12-30T00:06:33"/>
    <n v="9.17"/>
    <x v="7"/>
    <x v="2"/>
  </r>
  <r>
    <n v="14"/>
    <d v="2018-02-16T00:00:00"/>
    <n v="5.09"/>
    <d v="1899-12-30T00:30:00"/>
    <d v="1899-12-30T00:05:54"/>
    <n v="10.18"/>
    <x v="7"/>
    <x v="2"/>
  </r>
  <r>
    <n v="15"/>
    <d v="2018-02-18T00:00:00"/>
    <n v="10"/>
    <d v="1899-12-30T01:09:09"/>
    <d v="1899-12-30T00:06:55"/>
    <n v="8.68"/>
    <x v="7"/>
    <x v="2"/>
  </r>
  <r>
    <n v="16"/>
    <d v="2018-02-24T00:00:00"/>
    <n v="9.8000000000000007"/>
    <d v="1899-12-30T01:08:19"/>
    <d v="1899-12-30T00:06:58"/>
    <n v="8.61"/>
    <x v="7"/>
    <x v="2"/>
  </r>
  <r>
    <n v="17"/>
    <d v="2018-03-01T00:00:00"/>
    <n v="5"/>
    <d v="1899-12-30T00:28:42"/>
    <d v="1899-12-30T00:05:44"/>
    <n v="10.45"/>
    <x v="8"/>
    <x v="2"/>
  </r>
  <r>
    <n v="18"/>
    <d v="2018-03-04T00:00:00"/>
    <n v="8"/>
    <d v="1899-12-30T00:49:07"/>
    <d v="1899-12-30T00:06:08"/>
    <n v="9.77"/>
    <x v="8"/>
    <x v="2"/>
  </r>
  <r>
    <n v="19"/>
    <d v="2018-03-08T00:00:00"/>
    <n v="5"/>
    <d v="1899-12-30T00:29:28"/>
    <d v="1899-12-30T00:05:54"/>
    <n v="10.18"/>
    <x v="8"/>
    <x v="2"/>
  </r>
  <r>
    <n v="20"/>
    <d v="2018-03-11T00:00:00"/>
    <n v="10"/>
    <d v="1899-12-30T01:02:18"/>
    <d v="1899-12-30T00:06:14"/>
    <n v="9.6300000000000008"/>
    <x v="8"/>
    <x v="2"/>
  </r>
  <r>
    <n v="21"/>
    <d v="2018-03-18T00:00:00"/>
    <n v="3"/>
    <d v="1899-12-30T00:21:02"/>
    <d v="1899-12-30T00:07:01"/>
    <n v="8.56"/>
    <x v="8"/>
    <x v="2"/>
  </r>
  <r>
    <n v="22"/>
    <d v="2018-03-24T00:00:00"/>
    <n v="5"/>
    <d v="1899-12-30T00:32:00"/>
    <d v="1899-12-30T00:06:24"/>
    <m/>
    <x v="8"/>
    <x v="2"/>
  </r>
  <r>
    <n v="23"/>
    <d v="2018-03-25T00:00:00"/>
    <n v="10"/>
    <d v="1899-12-30T01:09:12"/>
    <d v="1899-12-30T00:06:55"/>
    <n v="8.67"/>
    <x v="8"/>
    <x v="2"/>
  </r>
  <r>
    <n v="24"/>
    <d v="2018-04-17T00:00:00"/>
    <n v="3"/>
    <d v="1899-12-30T00:36:00"/>
    <d v="1899-12-30T00:12:00"/>
    <n v="5"/>
    <x v="9"/>
    <x v="2"/>
  </r>
  <r>
    <n v="25"/>
    <d v="2018-04-24T00:00:00"/>
    <n v="5"/>
    <d v="1899-12-30T00:34:55"/>
    <d v="1899-12-30T00:06:59"/>
    <n v="8.59"/>
    <x v="9"/>
    <x v="2"/>
  </r>
  <r>
    <n v="26"/>
    <d v="2018-04-25T00:00:00"/>
    <n v="5"/>
    <d v="1899-12-30T00:33:25"/>
    <d v="1899-12-30T00:06:41"/>
    <n v="8.98"/>
    <x v="9"/>
    <x v="2"/>
  </r>
  <r>
    <n v="27"/>
    <d v="2018-04-26T00:00:00"/>
    <n v="0.8"/>
    <d v="1899-12-30T00:04:40"/>
    <d v="1899-12-30T00:05:50"/>
    <n v="10.29"/>
    <x v="9"/>
    <x v="2"/>
  </r>
  <r>
    <n v="28"/>
    <d v="2018-04-28T00:00:00"/>
    <n v="3"/>
    <d v="1899-12-30T00:19:38"/>
    <d v="1899-12-30T00:06:33"/>
    <n v="9.17"/>
    <x v="9"/>
    <x v="2"/>
  </r>
  <r>
    <n v="29"/>
    <d v="2018-04-30T00:00:00"/>
    <n v="8.5"/>
    <d v="1899-12-30T00:57:39"/>
    <d v="1899-12-30T00:06:47"/>
    <n v="8.85"/>
    <x v="9"/>
    <x v="2"/>
  </r>
  <r>
    <n v="30"/>
    <d v="2018-05-04T00:00:00"/>
    <n v="6.5"/>
    <d v="1899-12-30T00:44:00"/>
    <d v="1899-12-30T00:06:46"/>
    <n v="8.86"/>
    <x v="10"/>
    <x v="2"/>
  </r>
  <r>
    <n v="31"/>
    <d v="2018-05-06T00:00:00"/>
    <n v="10"/>
    <d v="1899-12-30T01:11:33"/>
    <d v="1899-12-30T00:07:09"/>
    <n v="8.39"/>
    <x v="10"/>
    <x v="2"/>
  </r>
  <r>
    <n v="32"/>
    <d v="2018-05-08T00:00:00"/>
    <n v="3.9"/>
    <d v="1899-12-30T00:30:02"/>
    <d v="1899-12-30T00:07:42"/>
    <n v="7.79"/>
    <x v="10"/>
    <x v="2"/>
  </r>
  <r>
    <n v="33"/>
    <d v="2018-05-10T00:00:00"/>
    <n v="10"/>
    <d v="1899-12-30T01:04:33"/>
    <d v="1899-12-30T00:06:27"/>
    <n v="9.3000000000000007"/>
    <x v="10"/>
    <x v="2"/>
  </r>
  <r>
    <n v="34"/>
    <d v="2018-05-14T00:00:00"/>
    <n v="10"/>
    <d v="1899-12-30T01:02:50"/>
    <d v="1899-12-30T00:06:17"/>
    <n v="9.5500000000000007"/>
    <x v="10"/>
    <x v="2"/>
  </r>
  <r>
    <n v="35"/>
    <d v="2018-05-18T00:00:00"/>
    <n v="5"/>
    <d v="1899-12-30T00:35:13"/>
    <d v="1899-12-30T00:07:03"/>
    <n v="8.52"/>
    <x v="10"/>
    <x v="2"/>
  </r>
  <r>
    <n v="36"/>
    <d v="2018-05-19T00:00:00"/>
    <n v="4.5"/>
    <d v="1899-12-30T00:28:29"/>
    <d v="1899-12-30T00:06:20"/>
    <n v="9.48"/>
    <x v="10"/>
    <x v="2"/>
  </r>
  <r>
    <n v="37"/>
    <d v="2018-05-20T00:00:00"/>
    <n v="10"/>
    <d v="1899-12-30T01:01:16"/>
    <d v="1899-12-30T00:06:08"/>
    <n v="9.7899999999999991"/>
    <x v="10"/>
    <x v="2"/>
  </r>
  <r>
    <n v="38"/>
    <d v="2018-05-20T00:00:00"/>
    <n v="10.199999999999999"/>
    <d v="1899-12-30T01:01:39"/>
    <d v="1899-12-30T00:06:03"/>
    <n v="9.93"/>
    <x v="10"/>
    <x v="2"/>
  </r>
  <r>
    <n v="39"/>
    <d v="2018-05-27T00:00:00"/>
    <n v="5"/>
    <d v="1899-12-30T00:33:41"/>
    <d v="1899-12-30T00:06:44"/>
    <n v="8.91"/>
    <x v="10"/>
    <x v="2"/>
  </r>
  <r>
    <n v="40"/>
    <d v="2018-06-03T00:00:00"/>
    <n v="7"/>
    <d v="1899-12-30T00:42:17"/>
    <d v="1899-12-30T00:06:02"/>
    <n v="9.93"/>
    <x v="11"/>
    <x v="2"/>
  </r>
  <r>
    <n v="41"/>
    <d v="2018-06-24T00:00:00"/>
    <n v="2.1"/>
    <d v="1899-12-30T00:16:08"/>
    <d v="1899-12-30T00:07:41"/>
    <n v="7.81"/>
    <x v="11"/>
    <x v="2"/>
  </r>
  <r>
    <n v="42"/>
    <d v="2018-07-08T00:00:00"/>
    <n v="5"/>
    <d v="1899-12-30T00:35:50"/>
    <d v="1899-12-30T00:07:10"/>
    <n v="8.3699999999999992"/>
    <x v="0"/>
    <x v="2"/>
  </r>
  <r>
    <n v="43"/>
    <d v="2018-07-09T00:00:00"/>
    <n v="6"/>
    <d v="1899-12-30T00:41:08"/>
    <d v="1899-12-30T00:06:51"/>
    <n v="8.75"/>
    <x v="0"/>
    <x v="2"/>
  </r>
  <r>
    <n v="44"/>
    <d v="2018-07-13T00:00:00"/>
    <n v="7.5"/>
    <d v="1899-12-30T00:51:09"/>
    <d v="1899-12-30T00:06:49"/>
    <n v="8.8000000000000007"/>
    <x v="0"/>
    <x v="2"/>
  </r>
  <r>
    <n v="45"/>
    <d v="2018-07-22T00:00:00"/>
    <n v="5.0999999999999996"/>
    <d v="1899-12-30T00:36:27"/>
    <d v="1899-12-30T00:07:09"/>
    <n v="8.3950617283950599"/>
    <x v="0"/>
    <x v="2"/>
  </r>
  <r>
    <n v="46"/>
    <d v="2018-07-23T00:00:00"/>
    <n v="6.5"/>
    <d v="1899-12-30T00:43:19"/>
    <d v="1899-12-30T00:06:40"/>
    <n v="9.0034628703347437"/>
    <x v="0"/>
    <x v="2"/>
  </r>
  <r>
    <n v="47"/>
    <d v="2018-07-25T00:00:00"/>
    <n v="10"/>
    <d v="1899-12-30T01:07:54"/>
    <d v="1899-12-30T00:06:47"/>
    <n v="8.8365243004418268"/>
    <x v="0"/>
    <x v="2"/>
  </r>
  <r>
    <n v="48"/>
    <d v="2018-07-29T00:00:00"/>
    <n v="6"/>
    <d v="1899-12-30T00:38:24"/>
    <d v="1899-12-30T00:06:24"/>
    <n v="9.3749999999999982"/>
    <x v="0"/>
    <x v="2"/>
  </r>
  <r>
    <n v="49"/>
    <d v="2018-08-02T00:00:00"/>
    <n v="0.8"/>
    <d v="1899-12-30T00:04:38"/>
    <d v="1899-12-30T00:05:47"/>
    <n v="10.359712230215827"/>
    <x v="1"/>
    <x v="2"/>
  </r>
  <r>
    <n v="50"/>
    <d v="2018-08-03T00:00:00"/>
    <n v="0.6"/>
    <d v="1899-12-30T00:03:42"/>
    <d v="1899-12-30T00:06:10"/>
    <n v="9.729729729729728"/>
    <x v="1"/>
    <x v="2"/>
  </r>
  <r>
    <n v="51"/>
    <d v="2018-08-05T00:00:00"/>
    <n v="12"/>
    <d v="1899-12-30T01:21:08"/>
    <d v="1899-12-30T00:06:46"/>
    <n v="8.8742810188989321"/>
    <x v="1"/>
    <x v="2"/>
  </r>
  <r>
    <n v="52"/>
    <d v="2018-08-08T00:00:00"/>
    <n v="0.7"/>
    <d v="1899-12-30T00:03:53"/>
    <d v="1899-12-30T00:05:33"/>
    <n v="10.815450643776822"/>
    <x v="1"/>
    <x v="2"/>
  </r>
  <r>
    <n v="53"/>
    <d v="2018-08-11T00:00:00"/>
    <n v="10"/>
    <d v="1899-12-30T00:59:40"/>
    <d v="1899-12-30T00:05:58"/>
    <n v="10.05586592178771"/>
    <x v="1"/>
    <x v="2"/>
  </r>
  <r>
    <n v="54"/>
    <d v="2018-08-13T00:00:00"/>
    <n v="6"/>
    <d v="1899-12-30T00:37:26"/>
    <d v="1899-12-30T00:06:14"/>
    <n v="9.6170970614425659"/>
    <x v="1"/>
    <x v="2"/>
  </r>
  <r>
    <n v="55"/>
    <d v="2018-08-16T00:00:00"/>
    <n v="6"/>
    <d v="1899-12-30T00:39:50"/>
    <d v="1899-12-30T00:06:38"/>
    <n v="9.0376569037656882"/>
    <x v="1"/>
    <x v="2"/>
  </r>
  <r>
    <n v="56"/>
    <d v="2018-08-11T00:00:00"/>
    <n v="10.1"/>
    <d v="1899-12-30T01:02:40"/>
    <d v="1899-12-30T00:06:12"/>
    <n v="9.6702127659574462"/>
    <x v="1"/>
    <x v="2"/>
  </r>
  <r>
    <n v="57"/>
    <d v="2018-10-28T00:00:00"/>
    <n v="11.8"/>
    <d v="1899-12-30T01:41:45"/>
    <d v="1899-12-30T00:08:37"/>
    <n v="6.9582309582309581"/>
    <x v="3"/>
    <x v="2"/>
  </r>
  <r>
    <n v="58"/>
    <d v="2018-12-25T00:00:00"/>
    <n v="7"/>
    <d v="1899-12-30T00:50:15"/>
    <d v="1899-12-30T00:07:11"/>
    <n v="8.3582089552238799"/>
    <x v="5"/>
    <x v="2"/>
  </r>
  <r>
    <n v="1"/>
    <d v="2019-01-01T00:00:00"/>
    <n v="5.0999999999999996"/>
    <d v="1899-12-30T00:34:48"/>
    <d v="1899-12-30T00:06:49"/>
    <n v="8.7931034482758612"/>
    <x v="6"/>
    <x v="3"/>
  </r>
  <r>
    <n v="2"/>
    <d v="2019-01-04T00:00:00"/>
    <n v="7"/>
    <d v="1899-12-30T00:49:58"/>
    <d v="1899-12-30T00:07:08"/>
    <n v="8.4056037358238811"/>
    <x v="6"/>
    <x v="3"/>
  </r>
  <r>
    <n v="3"/>
    <d v="2019-01-06T00:00:00"/>
    <n v="5"/>
    <d v="1899-12-30T00:33:58"/>
    <d v="1899-12-30T00:06:48"/>
    <n v="8.8321884200196266"/>
    <x v="6"/>
    <x v="3"/>
  </r>
  <r>
    <n v="4"/>
    <d v="2019-01-13T00:00:00"/>
    <n v="9"/>
    <d v="1899-12-30T01:00:00"/>
    <d v="1899-12-30T00:06:40"/>
    <n v="9"/>
    <x v="6"/>
    <x v="3"/>
  </r>
  <r>
    <n v="5"/>
    <d v="2019-01-20T00:00:00"/>
    <n v="3.5"/>
    <d v="1899-12-30T00:21:36"/>
    <d v="1899-12-30T00:06:10"/>
    <n v="9.7222222222222214"/>
    <x v="6"/>
    <x v="3"/>
  </r>
  <r>
    <n v="6"/>
    <d v="2019-01-22T00:00:00"/>
    <n v="6.23"/>
    <d v="1899-12-30T00:40:06"/>
    <d v="1899-12-30T00:06:26"/>
    <n v="9.3216957605985051"/>
    <x v="6"/>
    <x v="3"/>
  </r>
  <r>
    <n v="7"/>
    <d v="2019-01-24T00:00:00"/>
    <n v="5"/>
    <d v="1899-12-30T00:29:48"/>
    <d v="1899-12-30T00:05:58"/>
    <n v="10.067114093959731"/>
    <x v="6"/>
    <x v="3"/>
  </r>
  <r>
    <n v="8"/>
    <d v="2019-01-27T00:00:00"/>
    <n v="10"/>
    <d v="1899-12-30T01:04:30"/>
    <d v="1899-12-30T00:06:27"/>
    <n v="9.3023255813953476"/>
    <x v="6"/>
    <x v="3"/>
  </r>
  <r>
    <n v="9"/>
    <d v="2019-01-29T00:00:00"/>
    <n v="5.7"/>
    <d v="1899-12-30T00:35:00"/>
    <d v="1899-12-30T00:06:08"/>
    <n v="9.7714285714285705"/>
    <x v="6"/>
    <x v="3"/>
  </r>
  <r>
    <n v="10"/>
    <d v="2019-02-03T00:00:00"/>
    <n v="11"/>
    <d v="1899-12-30T01:12:36"/>
    <d v="1899-12-30T00:06:36"/>
    <n v="9.0909090909090899"/>
    <x v="7"/>
    <x v="3"/>
  </r>
  <r>
    <n v="11"/>
    <d v="2019-02-07T00:00:00"/>
    <n v="5.25"/>
    <d v="1899-12-30T00:30:00"/>
    <d v="1899-12-30T00:05:43"/>
    <n v="10.5"/>
    <x v="7"/>
    <x v="3"/>
  </r>
  <r>
    <n v="12"/>
    <d v="2019-02-10T00:00:00"/>
    <n v="12"/>
    <d v="1899-12-30T01:24:10"/>
    <d v="1899-12-30T00:07:01"/>
    <n v="8.5544554455445549"/>
    <x v="7"/>
    <x v="3"/>
  </r>
  <r>
    <n v="13"/>
    <d v="2019-02-17T00:00:00"/>
    <n v="13.01"/>
    <d v="1899-12-30T01:36:53"/>
    <d v="1899-12-30T00:07:27"/>
    <n v="8.0571133665921213"/>
    <x v="7"/>
    <x v="3"/>
  </r>
  <r>
    <n v="14"/>
    <d v="2019-02-19T00:00:00"/>
    <n v="5.3"/>
    <d v="1899-12-30T00:34:00"/>
    <d v="1899-12-30T00:06:25"/>
    <n v="9.352941176470587"/>
    <x v="7"/>
    <x v="3"/>
  </r>
  <r>
    <n v="15"/>
    <d v="2019-02-21T00:00:00"/>
    <n v="5"/>
    <d v="1899-12-30T00:31:10"/>
    <d v="1899-12-30T00:06:14"/>
    <n v="9.6256684491978604"/>
    <x v="7"/>
    <x v="3"/>
  </r>
  <r>
    <n v="16"/>
    <d v="2019-02-24T00:00:00"/>
    <n v="14.01"/>
    <d v="1899-12-30T01:40:01"/>
    <d v="1899-12-30T00:07:08"/>
    <n v="8.4045992334610897"/>
    <x v="7"/>
    <x v="3"/>
  </r>
  <r>
    <n v="17"/>
    <d v="2019-02-26T00:00:00"/>
    <n v="6"/>
    <d v="1899-12-30T00:37:48"/>
    <d v="1899-12-30T00:06:18"/>
    <n v="9.5238095238095237"/>
    <x v="7"/>
    <x v="3"/>
  </r>
  <r>
    <n v="18"/>
    <d v="2019-03-03T00:00:00"/>
    <n v="15.11"/>
    <d v="1899-12-30T01:54:20"/>
    <d v="1899-12-30T00:07:34"/>
    <n v="7.9294460641399418"/>
    <x v="8"/>
    <x v="3"/>
  </r>
  <r>
    <n v="19"/>
    <d v="2019-03-18T00:00:00"/>
    <n v="10.029999999999999"/>
    <d v="1899-12-30T01:21:22"/>
    <d v="1899-12-30T00:08:07"/>
    <n v="7.3961491192134368"/>
    <x v="8"/>
    <x v="3"/>
  </r>
  <r>
    <n v="20"/>
    <d v="2019-03-20T00:00:00"/>
    <n v="7.48"/>
    <d v="1899-12-30T00:50:16"/>
    <d v="1899-12-30T00:06:43"/>
    <n v="8.9283819628647212"/>
    <x v="8"/>
    <x v="3"/>
  </r>
  <r>
    <n v="21"/>
    <d v="2019-03-22T00:00:00"/>
    <n v="6.05"/>
    <d v="1899-12-30T00:36:24"/>
    <d v="1899-12-30T00:06:01"/>
    <n v="9.9725274725274708"/>
    <x v="8"/>
    <x v="3"/>
  </r>
  <r>
    <n v="22"/>
    <d v="2019-03-24T00:00:00"/>
    <n v="9.8800000000000008"/>
    <d v="1899-12-30T01:03:03"/>
    <d v="1899-12-30T00:06:23"/>
    <n v="9.4020618556701052"/>
    <x v="8"/>
    <x v="3"/>
  </r>
  <r>
    <n v="23"/>
    <d v="2019-03-26T00:00:00"/>
    <n v="6.04"/>
    <d v="1899-12-30T00:39:59"/>
    <d v="1899-12-30T00:06:37"/>
    <n v="9.063776573572321"/>
    <x v="8"/>
    <x v="3"/>
  </r>
  <r>
    <n v="24"/>
    <d v="2019-03-29T00:00:00"/>
    <n v="16.11"/>
    <d v="1899-12-30T02:14:27"/>
    <d v="1899-12-30T00:08:21"/>
    <n v="7.189289698772777"/>
    <x v="8"/>
    <x v="3"/>
  </r>
  <r>
    <n v="25"/>
    <d v="2019-04-03T00:00:00"/>
    <n v="5.08"/>
    <d v="1899-12-30T00:32:49"/>
    <d v="1899-12-30T00:06:28"/>
    <n v="9.2879634332148289"/>
    <x v="9"/>
    <x v="3"/>
  </r>
  <r>
    <n v="26"/>
    <d v="2019-04-07T00:00:00"/>
    <n v="14.14"/>
    <d v="1899-12-30T01:48:58"/>
    <d v="1899-12-30T00:07:42"/>
    <n v="7.7858672376873646"/>
    <x v="9"/>
    <x v="3"/>
  </r>
  <r>
    <n v="27"/>
    <d v="2019-04-10T00:00:00"/>
    <n v="6.02"/>
    <d v="1899-12-30T00:46:15"/>
    <d v="1899-12-30T00:07:41"/>
    <n v="7.8097297297297281"/>
    <x v="9"/>
    <x v="3"/>
  </r>
  <r>
    <n v="28"/>
    <d v="2019-04-15T00:00:00"/>
    <n v="5.07"/>
    <d v="1899-12-30T00:32:55"/>
    <d v="1899-12-30T00:06:30"/>
    <n v="9.2415189873417738"/>
    <x v="9"/>
    <x v="3"/>
  </r>
  <r>
    <n v="29"/>
    <d v="2019-04-19T00:00:00"/>
    <n v="5.07"/>
    <d v="1899-12-30T00:34:56"/>
    <d v="1899-12-30T00:06:53"/>
    <n v="8.7080152671755719"/>
    <x v="9"/>
    <x v="3"/>
  </r>
  <r>
    <n v="30"/>
    <d v="2019-04-20T00:00:00"/>
    <n v="5.07"/>
    <d v="1899-12-30T00:32:39"/>
    <d v="1899-12-30T00:06:26"/>
    <n v="9.3169984686064318"/>
    <x v="9"/>
    <x v="3"/>
  </r>
  <r>
    <n v="31"/>
    <d v="2019-04-22T00:00:00"/>
    <n v="5.0599999999999996"/>
    <d v="1899-12-30T00:31:29"/>
    <d v="1899-12-30T00:06:13"/>
    <n v="9.6431974589730007"/>
    <x v="9"/>
    <x v="3"/>
  </r>
  <r>
    <n v="32"/>
    <d v="2019-04-24T00:00:00"/>
    <n v="21.33"/>
    <d v="1899-12-30T02:47:10"/>
    <d v="1899-12-30T00:07:50"/>
    <n v="7.6558325024925225"/>
    <x v="9"/>
    <x v="3"/>
  </r>
  <r>
    <n v="33"/>
    <d v="2019-04-26T00:00:00"/>
    <n v="5.08"/>
    <d v="1899-12-30T00:37:38"/>
    <d v="1899-12-30T00:07:24"/>
    <n v="8.0992028343666966"/>
    <x v="9"/>
    <x v="3"/>
  </r>
  <r>
    <n v="34"/>
    <d v="2019-05-05T00:00:00"/>
    <n v="10"/>
    <d v="1899-12-30T01:03:11"/>
    <d v="1899-12-30T00:06:19"/>
    <n v="9.4961751516750184"/>
    <x v="10"/>
    <x v="3"/>
  </r>
  <r>
    <n v="34"/>
    <d v="2019-05-05T00:00:00"/>
    <n v="10.24"/>
    <d v="1899-12-30T01:04:22"/>
    <d v="1899-12-30T00:06:17"/>
    <n v="9.5453133091662341"/>
    <x v="10"/>
    <x v="3"/>
  </r>
  <r>
    <n v="35"/>
    <d v="2019-05-10T00:00:00"/>
    <n v="8.16"/>
    <d v="1899-12-30T00:57:28"/>
    <d v="1899-12-30T00:07:03"/>
    <n v="8.5197215777262159"/>
    <x v="10"/>
    <x v="3"/>
  </r>
  <r>
    <n v="36"/>
    <d v="2019-05-13T00:00:00"/>
    <n v="16.05"/>
    <d v="1899-12-30T02:08:17"/>
    <d v="1899-12-30T00:08:00"/>
    <n v="7.5068208392880358"/>
    <x v="10"/>
    <x v="3"/>
  </r>
  <r>
    <n v="37"/>
    <d v="2019-05-14T00:00:00"/>
    <n v="5.05"/>
    <d v="1899-12-30T00:37:34"/>
    <d v="1899-12-30T00:07:26"/>
    <n v="8.0656610470275041"/>
    <x v="10"/>
    <x v="3"/>
  </r>
  <r>
    <n v="38"/>
    <d v="2019-05-16T00:00:00"/>
    <n v="19.059999999999999"/>
    <d v="1899-12-30T02:20:58"/>
    <d v="1899-12-30T00:07:24"/>
    <n v="8.112556159848662"/>
    <x v="10"/>
    <x v="3"/>
  </r>
  <r>
    <n v="39"/>
    <d v="2019-05-21T00:00:00"/>
    <n v="16.239999999999998"/>
    <d v="1899-12-30T02:01:53"/>
    <d v="1899-12-30T00:07:30"/>
    <n v="7.9945302885272795"/>
    <x v="10"/>
    <x v="3"/>
  </r>
  <r>
    <n v="40"/>
    <d v="2019-05-26T00:00:00"/>
    <n v="21.19"/>
    <d v="1899-12-30T02:38:00"/>
    <d v="1899-12-30T00:07:27"/>
    <n v="8.046835443037974"/>
    <x v="10"/>
    <x v="3"/>
  </r>
  <r>
    <n v="41"/>
    <m/>
    <m/>
    <m/>
    <m/>
    <m/>
    <x v="12"/>
    <x v="4"/>
  </r>
  <r>
    <n v="42"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  <r>
    <m/>
    <m/>
    <m/>
    <m/>
    <m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Q9:V23" firstHeaderRow="1" firstDataRow="2" firstDataCol="1"/>
  <pivotFields count="8">
    <pivotField subtotalTop="0" showAll="0"/>
    <pivotField subtotalTop="0" showAll="0"/>
    <pivotField subtotalTop="0" showAll="0"/>
    <pivotField dataField="1" numFmtId="21" subtotalTop="0" showAll="0"/>
    <pivotField numFmtId="20" subtotalTop="0" showAll="0"/>
    <pivotField subtotalTop="0" showAll="0"/>
    <pivotField axis="axisRow" subtotalTop="0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axis="axisCol" subtotalTop="0" showAll="0">
      <items count="8">
        <item x="0"/>
        <item x="1"/>
        <item m="1" x="5"/>
        <item h="1" x="4"/>
        <item m="1" x="6"/>
        <item x="2"/>
        <item x="3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5">
    <i>
      <x/>
    </i>
    <i>
      <x v="1"/>
    </i>
    <i>
      <x v="5"/>
    </i>
    <i>
      <x v="6"/>
    </i>
    <i t="grand">
      <x/>
    </i>
  </colItems>
  <dataFields count="1">
    <dataField name="Count of Runs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="75" zoomScaleNormal="102" workbookViewId="0">
      <pane ySplit="1" topLeftCell="A2" activePane="bottomLeft" state="frozen"/>
      <selection pane="bottomLeft" activeCell="L2" sqref="L2"/>
    </sheetView>
  </sheetViews>
  <sheetFormatPr baseColWidth="10" defaultColWidth="11" defaultRowHeight="16"/>
  <cols>
    <col min="17" max="17" width="13" bestFit="1" customWidth="1"/>
    <col min="18" max="18" width="15.5" bestFit="1" customWidth="1"/>
    <col min="19" max="21" width="5.5" bestFit="1" customWidth="1"/>
    <col min="22" max="24" width="10.83203125" bestFit="1" customWidth="1"/>
    <col min="27" max="27" width="13" bestFit="1" customWidth="1"/>
    <col min="28" max="28" width="15.83203125" customWidth="1"/>
    <col min="29" max="30" width="5.1640625" customWidth="1"/>
  </cols>
  <sheetData>
    <row r="1" spans="1:22" ht="30" thickBot="1">
      <c r="A1" s="1" t="s">
        <v>0</v>
      </c>
      <c r="B1" s="1" t="s">
        <v>1</v>
      </c>
      <c r="C1" s="1" t="s">
        <v>172</v>
      </c>
      <c r="D1" s="1" t="s">
        <v>173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9</v>
      </c>
      <c r="J1" s="17" t="s">
        <v>40</v>
      </c>
      <c r="K1" s="17" t="s">
        <v>61</v>
      </c>
      <c r="L1" s="21" t="s">
        <v>164</v>
      </c>
      <c r="M1" s="17" t="s">
        <v>62</v>
      </c>
      <c r="N1" s="18" t="s">
        <v>112</v>
      </c>
      <c r="O1" s="19" t="s">
        <v>117</v>
      </c>
      <c r="P1" s="19" t="s">
        <v>118</v>
      </c>
    </row>
    <row r="2" spans="1:22" ht="17" thickBot="1">
      <c r="A2" s="1">
        <v>1</v>
      </c>
      <c r="B2" s="2">
        <v>42567</v>
      </c>
      <c r="C2" s="1">
        <v>3.44</v>
      </c>
      <c r="D2" s="15">
        <f>C2*0.621371</f>
        <v>2.1375162400000001</v>
      </c>
      <c r="E2" s="3">
        <v>2.314814814814815E-2</v>
      </c>
      <c r="F2" s="14">
        <f t="shared" ref="F2:F65" si="0">E2/C2</f>
        <v>6.7291128337639977E-3</v>
      </c>
      <c r="G2" s="1">
        <v>6.19</v>
      </c>
      <c r="H2" t="str">
        <f>TEXT(B2,"mmm")</f>
        <v>Jul</v>
      </c>
      <c r="I2">
        <v>2016</v>
      </c>
      <c r="J2" s="17"/>
      <c r="K2" s="17"/>
      <c r="L2" s="17"/>
      <c r="M2" s="17"/>
    </row>
    <row r="3" spans="1:22" ht="17" thickBot="1">
      <c r="A3" s="1">
        <v>2</v>
      </c>
      <c r="B3" s="2">
        <v>42569</v>
      </c>
      <c r="C3" s="1">
        <v>2.06</v>
      </c>
      <c r="D3" s="15">
        <f t="shared" ref="D3:D66" si="1">C3*0.621371</f>
        <v>1.28002426</v>
      </c>
      <c r="E3" s="3">
        <v>1.1111111111111112E-2</v>
      </c>
      <c r="F3" s="14">
        <f t="shared" si="0"/>
        <v>5.3937432578209281E-3</v>
      </c>
      <c r="G3" s="1">
        <v>7.73</v>
      </c>
      <c r="H3" t="str">
        <f t="shared" ref="H3:H62" si="2">TEXT(B3,"mmm")</f>
        <v>Jul</v>
      </c>
      <c r="I3">
        <v>2016</v>
      </c>
      <c r="J3" s="17"/>
      <c r="K3" s="17"/>
      <c r="L3" s="17"/>
      <c r="M3" s="17"/>
    </row>
    <row r="4" spans="1:22" ht="17" thickBot="1">
      <c r="A4" s="1">
        <v>3</v>
      </c>
      <c r="B4" s="2">
        <v>42571</v>
      </c>
      <c r="C4" s="1">
        <v>2.65</v>
      </c>
      <c r="D4" s="15">
        <f t="shared" si="1"/>
        <v>1.64663315</v>
      </c>
      <c r="E4" s="3">
        <v>1.3923611111111111E-2</v>
      </c>
      <c r="F4" s="14">
        <f t="shared" si="0"/>
        <v>5.2541928721174004E-3</v>
      </c>
      <c r="G4" s="1">
        <v>7.93</v>
      </c>
      <c r="H4" t="str">
        <f t="shared" si="2"/>
        <v>Jul</v>
      </c>
      <c r="I4">
        <v>2016</v>
      </c>
      <c r="J4" s="17" t="s">
        <v>63</v>
      </c>
      <c r="K4" s="17"/>
      <c r="L4" s="17"/>
      <c r="M4" s="17"/>
    </row>
    <row r="5" spans="1:22" ht="17" thickBot="1">
      <c r="A5" s="1">
        <v>4</v>
      </c>
      <c r="B5" s="2">
        <v>42574</v>
      </c>
      <c r="C5" s="1">
        <v>2.95</v>
      </c>
      <c r="D5" s="15">
        <f t="shared" si="1"/>
        <v>1.83304445</v>
      </c>
      <c r="E5" s="3">
        <v>1.6493055555555556E-2</v>
      </c>
      <c r="F5" s="14">
        <f t="shared" si="0"/>
        <v>5.5908662900188318E-3</v>
      </c>
      <c r="G5" s="1">
        <v>7.45</v>
      </c>
      <c r="H5" t="str">
        <f t="shared" si="2"/>
        <v>Jul</v>
      </c>
      <c r="I5">
        <v>2016</v>
      </c>
      <c r="J5" s="17" t="s">
        <v>63</v>
      </c>
      <c r="K5" s="17"/>
      <c r="L5" s="17"/>
      <c r="M5" s="17"/>
    </row>
    <row r="6" spans="1:22" ht="17" thickBot="1">
      <c r="A6" s="1">
        <v>5</v>
      </c>
      <c r="B6" s="2">
        <v>42575</v>
      </c>
      <c r="C6" s="1">
        <v>3.3</v>
      </c>
      <c r="D6" s="15">
        <f t="shared" si="1"/>
        <v>2.0505242999999997</v>
      </c>
      <c r="E6" s="3">
        <v>1.8067129629629631E-2</v>
      </c>
      <c r="F6" s="14">
        <f t="shared" si="0"/>
        <v>5.474887766554434E-3</v>
      </c>
      <c r="G6" s="1">
        <v>7.61</v>
      </c>
      <c r="H6" t="str">
        <f t="shared" si="2"/>
        <v>Jul</v>
      </c>
      <c r="I6">
        <v>2016</v>
      </c>
      <c r="J6" s="17" t="s">
        <v>64</v>
      </c>
      <c r="K6" s="17"/>
      <c r="L6" s="17"/>
      <c r="M6" s="17"/>
    </row>
    <row r="7" spans="1:22" ht="17" thickBot="1">
      <c r="A7" s="1">
        <v>6</v>
      </c>
      <c r="B7" s="2">
        <v>42578</v>
      </c>
      <c r="C7" s="1">
        <v>2.93</v>
      </c>
      <c r="D7" s="15">
        <f t="shared" si="1"/>
        <v>1.8206170300000002</v>
      </c>
      <c r="E7" s="3">
        <v>1.5300925925925926E-2</v>
      </c>
      <c r="F7" s="14">
        <f t="shared" si="0"/>
        <v>5.2221590190873468E-3</v>
      </c>
      <c r="G7" s="1">
        <v>7.98</v>
      </c>
      <c r="H7" t="str">
        <f t="shared" si="2"/>
        <v>Jul</v>
      </c>
      <c r="I7">
        <v>2016</v>
      </c>
      <c r="J7" s="17" t="s">
        <v>63</v>
      </c>
      <c r="K7" s="17"/>
      <c r="L7" s="17"/>
      <c r="M7" s="17"/>
    </row>
    <row r="8" spans="1:22" ht="17" thickBot="1">
      <c r="A8" s="1">
        <v>7</v>
      </c>
      <c r="B8" s="2">
        <v>42581</v>
      </c>
      <c r="C8" s="1">
        <v>3.45</v>
      </c>
      <c r="D8" s="15">
        <f t="shared" si="1"/>
        <v>2.14372995</v>
      </c>
      <c r="E8" s="3">
        <v>1.7974537037037035E-2</v>
      </c>
      <c r="F8" s="14">
        <f t="shared" si="0"/>
        <v>5.2100107353730534E-3</v>
      </c>
      <c r="G8" s="1">
        <v>8</v>
      </c>
      <c r="H8" t="str">
        <f t="shared" si="2"/>
        <v>Jul</v>
      </c>
      <c r="I8">
        <v>2016</v>
      </c>
      <c r="J8" s="17" t="s">
        <v>65</v>
      </c>
      <c r="K8" s="17"/>
      <c r="L8" s="17"/>
      <c r="M8" s="17"/>
    </row>
    <row r="9" spans="1:22" ht="17" thickBot="1">
      <c r="A9" s="1">
        <v>8</v>
      </c>
      <c r="B9" s="2">
        <v>42584</v>
      </c>
      <c r="C9" s="1">
        <v>3.13</v>
      </c>
      <c r="D9" s="15">
        <f t="shared" si="1"/>
        <v>1.9448912299999999</v>
      </c>
      <c r="E9" s="3">
        <v>1.7384259259259262E-2</v>
      </c>
      <c r="F9" s="14">
        <f t="shared" si="0"/>
        <v>5.5540764406579119E-3</v>
      </c>
      <c r="G9" s="1">
        <v>7.5</v>
      </c>
      <c r="H9" t="str">
        <f t="shared" si="2"/>
        <v>Aug</v>
      </c>
      <c r="I9">
        <v>2016</v>
      </c>
      <c r="J9" s="17"/>
      <c r="K9" s="17"/>
      <c r="L9" s="17"/>
      <c r="M9" s="17"/>
      <c r="Q9" s="6" t="s">
        <v>21</v>
      </c>
      <c r="R9" s="6" t="s">
        <v>20</v>
      </c>
    </row>
    <row r="10" spans="1:22" ht="17" thickBot="1">
      <c r="A10" s="1">
        <v>9</v>
      </c>
      <c r="B10" s="2">
        <v>42585</v>
      </c>
      <c r="C10" s="1">
        <v>3.03</v>
      </c>
      <c r="D10" s="15">
        <f t="shared" si="1"/>
        <v>1.8827541299999999</v>
      </c>
      <c r="E10" s="3">
        <v>1.6412037037037037E-2</v>
      </c>
      <c r="F10" s="14">
        <f t="shared" si="0"/>
        <v>5.4165138736095835E-3</v>
      </c>
      <c r="G10" s="1">
        <v>7.69</v>
      </c>
      <c r="H10" t="str">
        <f t="shared" si="2"/>
        <v>Aug</v>
      </c>
      <c r="I10">
        <v>2016</v>
      </c>
      <c r="J10" s="17" t="s">
        <v>63</v>
      </c>
      <c r="K10" s="17"/>
      <c r="L10" s="17"/>
      <c r="M10" s="17"/>
      <c r="Q10" s="6" t="s">
        <v>6</v>
      </c>
      <c r="R10">
        <v>2016</v>
      </c>
      <c r="S10">
        <v>2017</v>
      </c>
      <c r="T10" t="s">
        <v>136</v>
      </c>
      <c r="U10" t="s">
        <v>137</v>
      </c>
      <c r="V10" t="s">
        <v>7</v>
      </c>
    </row>
    <row r="11" spans="1:22" ht="17" thickBot="1">
      <c r="A11" s="1">
        <v>10</v>
      </c>
      <c r="B11" s="2">
        <v>42610</v>
      </c>
      <c r="C11" s="1">
        <v>2.81</v>
      </c>
      <c r="D11" s="15">
        <f t="shared" si="1"/>
        <v>1.7460525099999999</v>
      </c>
      <c r="E11" s="3">
        <v>1.6666666666666666E-2</v>
      </c>
      <c r="F11" s="14">
        <f t="shared" si="0"/>
        <v>5.9311981020166073E-3</v>
      </c>
      <c r="G11" s="1">
        <v>7.03</v>
      </c>
      <c r="H11" t="str">
        <f t="shared" si="2"/>
        <v>Aug</v>
      </c>
      <c r="I11">
        <v>2016</v>
      </c>
      <c r="J11" s="17" t="s">
        <v>63</v>
      </c>
      <c r="K11" s="17"/>
      <c r="L11" s="17"/>
      <c r="M11" s="17"/>
      <c r="Q11" s="7" t="s">
        <v>5</v>
      </c>
      <c r="R11" s="23"/>
      <c r="S11" s="23">
        <v>2</v>
      </c>
      <c r="T11" s="23">
        <v>9</v>
      </c>
      <c r="U11" s="23">
        <v>9</v>
      </c>
      <c r="V11" s="23">
        <v>20</v>
      </c>
    </row>
    <row r="12" spans="1:22" ht="17" thickBot="1">
      <c r="A12" s="1">
        <v>11</v>
      </c>
      <c r="B12" s="2">
        <v>42613</v>
      </c>
      <c r="C12" s="1">
        <v>3.19</v>
      </c>
      <c r="D12" s="15">
        <f t="shared" si="1"/>
        <v>1.9821734900000001</v>
      </c>
      <c r="E12" s="3">
        <v>1.667824074074074E-2</v>
      </c>
      <c r="F12" s="14">
        <f t="shared" si="0"/>
        <v>5.2282886334610468E-3</v>
      </c>
      <c r="G12" s="1">
        <v>7.97</v>
      </c>
      <c r="H12" t="str">
        <f t="shared" si="2"/>
        <v>Aug</v>
      </c>
      <c r="I12">
        <v>2016</v>
      </c>
      <c r="J12" s="17" t="s">
        <v>66</v>
      </c>
      <c r="K12" s="17"/>
      <c r="L12" s="17"/>
      <c r="M12" s="17"/>
      <c r="Q12" s="7" t="s">
        <v>12</v>
      </c>
      <c r="R12" s="23"/>
      <c r="S12" s="23">
        <v>4</v>
      </c>
      <c r="T12" s="23">
        <v>7</v>
      </c>
      <c r="U12" s="23">
        <v>8</v>
      </c>
      <c r="V12" s="23">
        <v>19</v>
      </c>
    </row>
    <row r="13" spans="1:22" ht="17" thickBot="1">
      <c r="A13" s="1">
        <v>12</v>
      </c>
      <c r="B13" s="2">
        <v>42617</v>
      </c>
      <c r="C13" s="1">
        <v>3.04</v>
      </c>
      <c r="D13" s="15">
        <f t="shared" si="1"/>
        <v>1.8889678400000001</v>
      </c>
      <c r="E13" s="3">
        <v>1.5277777777777777E-2</v>
      </c>
      <c r="F13" s="14">
        <f t="shared" si="0"/>
        <v>5.0255847953216371E-3</v>
      </c>
      <c r="G13" s="1">
        <v>8.2899999999999991</v>
      </c>
      <c r="H13" t="str">
        <f t="shared" si="2"/>
        <v>Sep</v>
      </c>
      <c r="I13">
        <v>2016</v>
      </c>
      <c r="J13" s="17" t="s">
        <v>66</v>
      </c>
      <c r="K13" s="17"/>
      <c r="L13" s="17"/>
      <c r="M13" s="17"/>
      <c r="Q13" s="7" t="s">
        <v>13</v>
      </c>
      <c r="R13" s="23"/>
      <c r="S13" s="23">
        <v>3</v>
      </c>
      <c r="T13" s="23">
        <v>7</v>
      </c>
      <c r="U13" s="23">
        <v>7</v>
      </c>
      <c r="V13" s="23">
        <v>17</v>
      </c>
    </row>
    <row r="14" spans="1:22" ht="17" thickBot="1">
      <c r="A14" s="1">
        <v>13</v>
      </c>
      <c r="B14" s="2">
        <v>42618</v>
      </c>
      <c r="C14" s="1">
        <v>3.52</v>
      </c>
      <c r="D14" s="15">
        <f t="shared" si="1"/>
        <v>2.1872259199999999</v>
      </c>
      <c r="E14" s="3">
        <v>1.8171296296296297E-2</v>
      </c>
      <c r="F14" s="14">
        <f t="shared" si="0"/>
        <v>5.1623000841750843E-3</v>
      </c>
      <c r="G14" s="1">
        <v>8.07</v>
      </c>
      <c r="H14" t="str">
        <f t="shared" si="2"/>
        <v>Sep</v>
      </c>
      <c r="I14">
        <v>2016</v>
      </c>
      <c r="J14" s="17" t="s">
        <v>63</v>
      </c>
      <c r="K14" s="17"/>
      <c r="L14" s="17"/>
      <c r="M14" s="17"/>
      <c r="Q14" s="7" t="s">
        <v>14</v>
      </c>
      <c r="R14" s="23"/>
      <c r="S14" s="23">
        <v>1</v>
      </c>
      <c r="T14" s="23">
        <v>6</v>
      </c>
      <c r="U14" s="23">
        <v>9</v>
      </c>
      <c r="V14" s="23">
        <v>16</v>
      </c>
    </row>
    <row r="15" spans="1:22" ht="17" thickBot="1">
      <c r="A15" s="1">
        <v>14</v>
      </c>
      <c r="B15" s="2">
        <v>42623</v>
      </c>
      <c r="C15" s="1">
        <v>3.45</v>
      </c>
      <c r="D15" s="15">
        <f t="shared" si="1"/>
        <v>2.14372995</v>
      </c>
      <c r="E15" s="3">
        <v>1.8067129629629631E-2</v>
      </c>
      <c r="F15" s="14">
        <f t="shared" si="0"/>
        <v>5.2368491680085888E-3</v>
      </c>
      <c r="G15" s="1">
        <v>7.96</v>
      </c>
      <c r="H15" t="str">
        <f t="shared" si="2"/>
        <v>Sep</v>
      </c>
      <c r="I15">
        <v>2016</v>
      </c>
      <c r="J15" s="17" t="s">
        <v>63</v>
      </c>
      <c r="K15" s="17"/>
      <c r="L15" s="17"/>
      <c r="M15" s="17"/>
      <c r="Q15" s="7" t="s">
        <v>15</v>
      </c>
      <c r="R15" s="23"/>
      <c r="S15" s="23">
        <v>1</v>
      </c>
      <c r="T15" s="23">
        <v>10</v>
      </c>
      <c r="U15" s="23">
        <v>8</v>
      </c>
      <c r="V15" s="23">
        <v>19</v>
      </c>
    </row>
    <row r="16" spans="1:22" ht="17" thickBot="1">
      <c r="A16" s="1">
        <v>15</v>
      </c>
      <c r="B16" s="2">
        <v>42624</v>
      </c>
      <c r="C16" s="1">
        <v>2.81</v>
      </c>
      <c r="D16" s="15">
        <f t="shared" si="1"/>
        <v>1.7460525099999999</v>
      </c>
      <c r="E16" s="3">
        <v>1.4583333333333332E-2</v>
      </c>
      <c r="F16" s="14">
        <f t="shared" si="0"/>
        <v>5.1897983392645312E-3</v>
      </c>
      <c r="G16" s="1">
        <v>8.0299999999999994</v>
      </c>
      <c r="H16" t="str">
        <f t="shared" si="2"/>
        <v>Sep</v>
      </c>
      <c r="I16">
        <v>2016</v>
      </c>
      <c r="J16" s="17" t="s">
        <v>63</v>
      </c>
      <c r="K16" s="17"/>
      <c r="L16" s="17"/>
      <c r="M16" s="17"/>
      <c r="Q16" s="7" t="s">
        <v>22</v>
      </c>
      <c r="R16" s="23"/>
      <c r="S16" s="23"/>
      <c r="T16" s="23">
        <v>2</v>
      </c>
      <c r="U16" s="23"/>
      <c r="V16" s="23">
        <v>2</v>
      </c>
    </row>
    <row r="17" spans="1:22" ht="17" thickBot="1">
      <c r="A17" s="1">
        <v>16</v>
      </c>
      <c r="B17" s="2">
        <v>42630</v>
      </c>
      <c r="C17" s="1">
        <v>3.32</v>
      </c>
      <c r="D17" s="15">
        <f t="shared" si="1"/>
        <v>2.06295172</v>
      </c>
      <c r="E17" s="3">
        <v>1.741898148148148E-2</v>
      </c>
      <c r="F17" s="14">
        <f t="shared" si="0"/>
        <v>5.2466811691209278E-3</v>
      </c>
      <c r="G17" s="1">
        <v>7.94</v>
      </c>
      <c r="H17" t="str">
        <f t="shared" si="2"/>
        <v>Sep</v>
      </c>
      <c r="I17">
        <v>2016</v>
      </c>
      <c r="J17" s="17"/>
      <c r="K17" s="17"/>
      <c r="L17" s="17"/>
      <c r="M17" s="17"/>
      <c r="Q17" s="7" t="s">
        <v>16</v>
      </c>
      <c r="R17" s="23">
        <v>7</v>
      </c>
      <c r="S17" s="23"/>
      <c r="T17" s="23">
        <v>7</v>
      </c>
      <c r="U17" s="23"/>
      <c r="V17" s="23">
        <v>14</v>
      </c>
    </row>
    <row r="18" spans="1:22" ht="17" thickBot="1">
      <c r="A18" s="1">
        <v>17</v>
      </c>
      <c r="B18" s="2">
        <v>42631</v>
      </c>
      <c r="C18" s="1">
        <v>3.21</v>
      </c>
      <c r="D18" s="15">
        <f t="shared" si="1"/>
        <v>1.9946009099999999</v>
      </c>
      <c r="E18" s="3">
        <v>1.5983796296296295E-2</v>
      </c>
      <c r="F18" s="14">
        <f t="shared" si="0"/>
        <v>4.9793757932387215E-3</v>
      </c>
      <c r="G18" s="1">
        <v>8.3699999999999992</v>
      </c>
      <c r="H18" t="str">
        <f t="shared" si="2"/>
        <v>Sep</v>
      </c>
      <c r="I18">
        <v>2016</v>
      </c>
      <c r="J18" s="17" t="s">
        <v>64</v>
      </c>
      <c r="K18" s="17"/>
      <c r="L18" s="17"/>
      <c r="M18" s="17"/>
      <c r="Q18" s="7" t="s">
        <v>17</v>
      </c>
      <c r="R18" s="23">
        <v>4</v>
      </c>
      <c r="S18" s="23"/>
      <c r="T18" s="23">
        <v>8</v>
      </c>
      <c r="U18" s="23"/>
      <c r="V18" s="23">
        <v>12</v>
      </c>
    </row>
    <row r="19" spans="1:22" ht="17" thickBot="1">
      <c r="A19" s="1">
        <v>18</v>
      </c>
      <c r="B19" s="2">
        <v>42638</v>
      </c>
      <c r="C19" s="1">
        <v>3.07</v>
      </c>
      <c r="D19" s="15">
        <f t="shared" si="1"/>
        <v>1.9076089699999998</v>
      </c>
      <c r="E19" s="3">
        <v>1.5462962962962963E-2</v>
      </c>
      <c r="F19" s="14">
        <f t="shared" si="0"/>
        <v>5.0367957534081312E-3</v>
      </c>
      <c r="G19" s="1">
        <v>8.27</v>
      </c>
      <c r="H19" t="str">
        <f t="shared" si="2"/>
        <v>Sep</v>
      </c>
      <c r="I19">
        <v>2016</v>
      </c>
      <c r="J19" s="17" t="s">
        <v>63</v>
      </c>
      <c r="K19" s="17"/>
      <c r="L19" s="17"/>
      <c r="M19" s="17"/>
      <c r="Q19" s="7" t="s">
        <v>18</v>
      </c>
      <c r="R19" s="23">
        <v>7</v>
      </c>
      <c r="S19" s="23"/>
      <c r="T19" s="23"/>
      <c r="U19" s="23"/>
      <c r="V19" s="23">
        <v>7</v>
      </c>
    </row>
    <row r="20" spans="1:22" ht="17" thickBot="1">
      <c r="A20" s="1">
        <v>19</v>
      </c>
      <c r="B20" s="2">
        <v>42645</v>
      </c>
      <c r="C20" s="1">
        <v>3.56</v>
      </c>
      <c r="D20" s="15">
        <f t="shared" si="1"/>
        <v>2.2120807600000001</v>
      </c>
      <c r="E20" s="3">
        <v>1.7372685185185185E-2</v>
      </c>
      <c r="F20" s="14">
        <f t="shared" si="0"/>
        <v>4.879967748647524E-3</v>
      </c>
      <c r="G20" s="1">
        <v>8.5399999999999991</v>
      </c>
      <c r="H20" t="str">
        <f t="shared" si="2"/>
        <v>Oct</v>
      </c>
      <c r="I20">
        <v>2016</v>
      </c>
      <c r="J20" s="17" t="s">
        <v>67</v>
      </c>
      <c r="K20" s="17"/>
      <c r="L20" s="17"/>
      <c r="M20" s="17"/>
      <c r="Q20" s="7" t="s">
        <v>19</v>
      </c>
      <c r="R20" s="23">
        <v>1</v>
      </c>
      <c r="S20" s="23"/>
      <c r="T20" s="23">
        <v>1</v>
      </c>
      <c r="U20" s="23"/>
      <c r="V20" s="23">
        <v>2</v>
      </c>
    </row>
    <row r="21" spans="1:22" ht="17" thickBot="1">
      <c r="A21" s="1">
        <v>20</v>
      </c>
      <c r="B21" s="2">
        <v>42678</v>
      </c>
      <c r="C21" s="1">
        <v>2.5</v>
      </c>
      <c r="D21" s="15">
        <f t="shared" si="1"/>
        <v>1.5534275</v>
      </c>
      <c r="E21" s="3">
        <v>1.3194444444444444E-2</v>
      </c>
      <c r="F21" s="14">
        <f t="shared" si="0"/>
        <v>5.2777777777777779E-3</v>
      </c>
      <c r="G21" s="1">
        <v>7.89</v>
      </c>
      <c r="H21" t="str">
        <f t="shared" si="2"/>
        <v>Nov</v>
      </c>
      <c r="I21">
        <v>2016</v>
      </c>
      <c r="J21" s="17"/>
      <c r="K21" s="17" t="s">
        <v>68</v>
      </c>
      <c r="L21" s="17"/>
      <c r="M21" s="17"/>
      <c r="Q21" s="7" t="s">
        <v>10</v>
      </c>
      <c r="R21" s="23">
        <v>6</v>
      </c>
      <c r="S21" s="23">
        <v>5</v>
      </c>
      <c r="T21" s="23"/>
      <c r="U21" s="23"/>
      <c r="V21" s="23">
        <v>11</v>
      </c>
    </row>
    <row r="22" spans="1:22" ht="17" thickBot="1">
      <c r="A22" s="1">
        <v>21</v>
      </c>
      <c r="B22" s="2">
        <v>42681</v>
      </c>
      <c r="C22" s="1">
        <v>2.8</v>
      </c>
      <c r="D22" s="15">
        <f t="shared" si="1"/>
        <v>1.7398388</v>
      </c>
      <c r="E22" s="3">
        <v>1.3888888888888888E-2</v>
      </c>
      <c r="F22" s="14">
        <f t="shared" si="0"/>
        <v>4.96031746031746E-3</v>
      </c>
      <c r="G22" s="1">
        <v>8.4</v>
      </c>
      <c r="H22" t="str">
        <f t="shared" si="2"/>
        <v>Nov</v>
      </c>
      <c r="I22">
        <v>2016</v>
      </c>
      <c r="J22" s="17"/>
      <c r="K22" s="17" t="s">
        <v>68</v>
      </c>
      <c r="L22" s="17"/>
      <c r="M22" s="17"/>
      <c r="Q22" s="7" t="s">
        <v>11</v>
      </c>
      <c r="R22" s="23">
        <v>2</v>
      </c>
      <c r="S22" s="23">
        <v>7</v>
      </c>
      <c r="T22" s="23">
        <v>1</v>
      </c>
      <c r="U22" s="23"/>
      <c r="V22" s="23">
        <v>10</v>
      </c>
    </row>
    <row r="23" spans="1:22" ht="17" thickBot="1">
      <c r="A23" s="1">
        <v>22</v>
      </c>
      <c r="B23" s="2">
        <v>42685</v>
      </c>
      <c r="C23" s="1">
        <v>2.74</v>
      </c>
      <c r="D23" s="15">
        <f t="shared" si="1"/>
        <v>1.7025565400000002</v>
      </c>
      <c r="E23" s="3">
        <v>1.3888888888888888E-2</v>
      </c>
      <c r="F23" s="14">
        <f t="shared" si="0"/>
        <v>5.0689375506893751E-3</v>
      </c>
      <c r="G23" s="1">
        <v>8.2200000000000006</v>
      </c>
      <c r="H23" t="str">
        <f t="shared" si="2"/>
        <v>Nov</v>
      </c>
      <c r="I23">
        <v>2016</v>
      </c>
      <c r="J23" s="17"/>
      <c r="K23" s="17" t="s">
        <v>68</v>
      </c>
      <c r="L23" s="17"/>
      <c r="M23" s="17"/>
      <c r="Q23" s="7" t="s">
        <v>7</v>
      </c>
      <c r="R23" s="23">
        <v>27</v>
      </c>
      <c r="S23" s="23">
        <v>23</v>
      </c>
      <c r="T23" s="23">
        <v>58</v>
      </c>
      <c r="U23" s="23">
        <v>41</v>
      </c>
      <c r="V23" s="23">
        <v>149</v>
      </c>
    </row>
    <row r="24" spans="1:22" ht="17" thickBot="1">
      <c r="A24" s="1">
        <v>23</v>
      </c>
      <c r="B24" s="2">
        <v>42692</v>
      </c>
      <c r="C24" s="1">
        <v>2.02</v>
      </c>
      <c r="D24" s="15">
        <f t="shared" si="1"/>
        <v>1.2551694200000001</v>
      </c>
      <c r="E24" s="3">
        <v>1.0416666666666666E-2</v>
      </c>
      <c r="F24" s="14">
        <f t="shared" si="0"/>
        <v>5.1567656765676567E-3</v>
      </c>
      <c r="G24" s="1">
        <v>8.08</v>
      </c>
      <c r="H24" t="str">
        <f t="shared" si="2"/>
        <v>Nov</v>
      </c>
      <c r="I24">
        <v>2016</v>
      </c>
      <c r="J24" s="17"/>
      <c r="K24" s="17" t="s">
        <v>68</v>
      </c>
      <c r="L24" s="17"/>
      <c r="M24" s="17"/>
    </row>
    <row r="25" spans="1:22" ht="17" thickBot="1">
      <c r="A25" s="1">
        <v>24</v>
      </c>
      <c r="B25" s="2">
        <v>42702</v>
      </c>
      <c r="C25" s="1">
        <v>1.35</v>
      </c>
      <c r="D25" s="15">
        <f t="shared" si="1"/>
        <v>0.83885085000000004</v>
      </c>
      <c r="E25" s="3">
        <v>6.9444444444444441E-3</v>
      </c>
      <c r="F25" s="14">
        <f t="shared" si="0"/>
        <v>5.1440329218106987E-3</v>
      </c>
      <c r="G25" s="1">
        <v>8.1</v>
      </c>
      <c r="H25" t="str">
        <f t="shared" si="2"/>
        <v>Nov</v>
      </c>
      <c r="I25">
        <v>2016</v>
      </c>
      <c r="J25" s="17"/>
      <c r="K25" s="17" t="s">
        <v>68</v>
      </c>
      <c r="L25" s="17"/>
      <c r="M25" s="17"/>
    </row>
    <row r="26" spans="1:22" ht="17" thickBot="1">
      <c r="A26" s="1">
        <v>25</v>
      </c>
      <c r="B26" s="2">
        <v>42703</v>
      </c>
      <c r="C26" s="1">
        <v>2</v>
      </c>
      <c r="D26" s="15">
        <f t="shared" si="1"/>
        <v>1.242742</v>
      </c>
      <c r="E26" s="3">
        <v>9.3055555555555548E-3</v>
      </c>
      <c r="F26" s="14">
        <f t="shared" si="0"/>
        <v>4.6527777777777774E-3</v>
      </c>
      <c r="G26" s="1">
        <v>8.9600000000000009</v>
      </c>
      <c r="H26" t="str">
        <f t="shared" si="2"/>
        <v>Nov</v>
      </c>
      <c r="I26">
        <v>2016</v>
      </c>
      <c r="J26" s="17"/>
      <c r="K26" s="17" t="s">
        <v>68</v>
      </c>
      <c r="L26" s="17"/>
      <c r="M26" s="17"/>
    </row>
    <row r="27" spans="1:22" ht="72" thickBot="1">
      <c r="A27" s="1">
        <v>26</v>
      </c>
      <c r="B27" s="2">
        <v>42733</v>
      </c>
      <c r="C27" s="1">
        <v>1.64</v>
      </c>
      <c r="D27" s="15">
        <f t="shared" si="1"/>
        <v>1.0190484399999999</v>
      </c>
      <c r="E27" s="3">
        <v>9.0277777777777787E-3</v>
      </c>
      <c r="F27" s="14">
        <f t="shared" si="0"/>
        <v>5.5047425474254747E-3</v>
      </c>
      <c r="G27" s="1">
        <v>7.57</v>
      </c>
      <c r="H27" t="str">
        <f t="shared" si="2"/>
        <v>Dec</v>
      </c>
      <c r="I27">
        <v>2016</v>
      </c>
      <c r="J27" s="17" t="s">
        <v>69</v>
      </c>
      <c r="K27" s="17" t="s">
        <v>68</v>
      </c>
      <c r="L27" s="17"/>
      <c r="M27" s="17" t="s">
        <v>70</v>
      </c>
    </row>
    <row r="28" spans="1:22" ht="17" thickBot="1">
      <c r="A28" s="1">
        <v>27</v>
      </c>
      <c r="B28" s="2">
        <v>42710</v>
      </c>
      <c r="C28" s="1">
        <v>1.62</v>
      </c>
      <c r="D28" s="15">
        <f t="shared" si="1"/>
        <v>1.0066210200000001</v>
      </c>
      <c r="E28" s="3">
        <v>8.3333333333333332E-3</v>
      </c>
      <c r="F28" s="14">
        <f t="shared" si="0"/>
        <v>5.1440329218106996E-3</v>
      </c>
      <c r="G28" s="1">
        <v>8.1</v>
      </c>
      <c r="H28" t="str">
        <f t="shared" si="2"/>
        <v>Dec</v>
      </c>
      <c r="I28">
        <v>2016</v>
      </c>
      <c r="J28" s="17"/>
      <c r="K28" s="17" t="s">
        <v>68</v>
      </c>
      <c r="L28" s="17"/>
      <c r="M28" s="17"/>
    </row>
    <row r="29" spans="1:22" ht="17" thickBot="1">
      <c r="A29" s="1">
        <v>1</v>
      </c>
      <c r="B29" s="2">
        <v>42752</v>
      </c>
      <c r="C29" s="1">
        <v>1.5</v>
      </c>
      <c r="D29" s="15">
        <f t="shared" si="1"/>
        <v>0.93205650000000007</v>
      </c>
      <c r="E29" s="3">
        <v>7.0949074074074074E-3</v>
      </c>
      <c r="F29" s="14">
        <f t="shared" si="0"/>
        <v>4.7299382716049386E-3</v>
      </c>
      <c r="G29" s="1">
        <v>8.81</v>
      </c>
      <c r="H29" t="str">
        <f t="shared" si="2"/>
        <v>Jan</v>
      </c>
      <c r="I29">
        <v>2017</v>
      </c>
      <c r="J29" s="17"/>
      <c r="K29" s="17" t="s">
        <v>68</v>
      </c>
      <c r="L29" s="17"/>
      <c r="M29" s="17"/>
    </row>
    <row r="30" spans="1:22" ht="30" thickBot="1">
      <c r="A30" s="1">
        <v>2</v>
      </c>
      <c r="B30" s="2">
        <v>42764</v>
      </c>
      <c r="C30" s="1">
        <v>4.0199999999999996</v>
      </c>
      <c r="D30" s="15">
        <f t="shared" si="1"/>
        <v>2.4979114199999999</v>
      </c>
      <c r="E30" s="3">
        <v>2.162037037037037E-2</v>
      </c>
      <c r="F30" s="14">
        <f t="shared" si="0"/>
        <v>5.378201584669247E-3</v>
      </c>
      <c r="G30" s="1">
        <v>7.75</v>
      </c>
      <c r="H30" t="str">
        <f t="shared" si="2"/>
        <v>Jan</v>
      </c>
      <c r="I30">
        <v>2017</v>
      </c>
      <c r="J30" s="17" t="s">
        <v>71</v>
      </c>
      <c r="K30" s="17" t="s">
        <v>72</v>
      </c>
      <c r="L30" s="17"/>
      <c r="M30" s="17"/>
    </row>
    <row r="31" spans="1:22" ht="30" thickBot="1">
      <c r="A31" s="1">
        <v>3</v>
      </c>
      <c r="B31" s="2">
        <v>42769</v>
      </c>
      <c r="C31" s="1">
        <v>5.0199999999999996</v>
      </c>
      <c r="D31" s="15">
        <f t="shared" si="1"/>
        <v>3.1192824199999998</v>
      </c>
      <c r="E31" s="3">
        <v>2.8657407407407406E-2</v>
      </c>
      <c r="F31" s="14">
        <f t="shared" si="0"/>
        <v>5.7086468939058586E-3</v>
      </c>
      <c r="G31" s="1">
        <v>7.3</v>
      </c>
      <c r="H31" t="str">
        <f t="shared" si="2"/>
        <v>Feb</v>
      </c>
      <c r="I31">
        <v>2017</v>
      </c>
      <c r="J31" s="17" t="s">
        <v>71</v>
      </c>
      <c r="K31" s="17" t="s">
        <v>72</v>
      </c>
      <c r="L31" s="17"/>
      <c r="M31" s="17"/>
    </row>
    <row r="32" spans="1:22" ht="30" thickBot="1">
      <c r="A32" s="1">
        <v>4</v>
      </c>
      <c r="B32" s="2">
        <v>42775</v>
      </c>
      <c r="C32" s="1">
        <v>5.26</v>
      </c>
      <c r="D32" s="15">
        <f t="shared" si="1"/>
        <v>3.2684114599999998</v>
      </c>
      <c r="E32" s="3">
        <v>2.9363425925925921E-2</v>
      </c>
      <c r="F32" s="14">
        <f t="shared" si="0"/>
        <v>5.5824003661456125E-3</v>
      </c>
      <c r="G32" s="1">
        <v>7.46</v>
      </c>
      <c r="H32" t="str">
        <f t="shared" si="2"/>
        <v>Feb</v>
      </c>
      <c r="I32">
        <v>2017</v>
      </c>
      <c r="J32" s="17" t="s">
        <v>73</v>
      </c>
      <c r="K32" s="17" t="s">
        <v>72</v>
      </c>
      <c r="L32" s="17"/>
      <c r="M32" s="17"/>
    </row>
    <row r="33" spans="1:13" ht="30" thickBot="1">
      <c r="A33" s="1">
        <v>5</v>
      </c>
      <c r="B33" s="2">
        <v>42783</v>
      </c>
      <c r="C33" s="1">
        <v>5.53</v>
      </c>
      <c r="D33" s="15">
        <f t="shared" si="1"/>
        <v>3.4361816300000001</v>
      </c>
      <c r="E33" s="3">
        <v>3.0092592592592591E-2</v>
      </c>
      <c r="F33" s="14">
        <f t="shared" si="0"/>
        <v>5.4416984796731623E-3</v>
      </c>
      <c r="G33" s="1">
        <v>7.66</v>
      </c>
      <c r="H33" t="str">
        <f t="shared" si="2"/>
        <v>Feb</v>
      </c>
      <c r="I33">
        <v>2017</v>
      </c>
      <c r="J33" s="17" t="s">
        <v>74</v>
      </c>
      <c r="K33" s="17" t="s">
        <v>72</v>
      </c>
      <c r="L33" s="17"/>
      <c r="M33" s="17"/>
    </row>
    <row r="34" spans="1:13" ht="30" thickBot="1">
      <c r="A34" s="1">
        <v>6</v>
      </c>
      <c r="B34" s="2">
        <v>42790</v>
      </c>
      <c r="C34" s="1">
        <v>5.01</v>
      </c>
      <c r="D34" s="15">
        <f t="shared" si="1"/>
        <v>3.1130687099999999</v>
      </c>
      <c r="E34" s="3">
        <v>2.5833333333333333E-2</v>
      </c>
      <c r="F34" s="14">
        <f t="shared" si="0"/>
        <v>5.1563539587491684E-3</v>
      </c>
      <c r="G34" s="1">
        <v>8.08</v>
      </c>
      <c r="H34" t="str">
        <f t="shared" si="2"/>
        <v>Feb</v>
      </c>
      <c r="I34">
        <v>2017</v>
      </c>
      <c r="J34" s="17" t="s">
        <v>74</v>
      </c>
      <c r="K34" s="17" t="s">
        <v>72</v>
      </c>
      <c r="L34" s="17"/>
      <c r="M34" s="17"/>
    </row>
    <row r="35" spans="1:13" ht="30" thickBot="1">
      <c r="A35" s="1">
        <v>7</v>
      </c>
      <c r="B35" s="2">
        <v>42807</v>
      </c>
      <c r="C35" s="1">
        <v>5.17</v>
      </c>
      <c r="D35" s="15">
        <f t="shared" si="1"/>
        <v>3.21248807</v>
      </c>
      <c r="E35" s="3">
        <v>2.6979166666666669E-2</v>
      </c>
      <c r="F35" s="14">
        <f t="shared" si="0"/>
        <v>5.2184074790457774E-3</v>
      </c>
      <c r="G35" s="1">
        <v>7.98</v>
      </c>
      <c r="H35" t="str">
        <f t="shared" si="2"/>
        <v>Mar</v>
      </c>
      <c r="I35">
        <v>2017</v>
      </c>
      <c r="J35" s="17" t="s">
        <v>74</v>
      </c>
      <c r="K35" s="17" t="s">
        <v>72</v>
      </c>
      <c r="L35" s="17"/>
      <c r="M35" s="17"/>
    </row>
    <row r="36" spans="1:13" ht="44" thickBot="1">
      <c r="A36" s="1">
        <v>8</v>
      </c>
      <c r="B36" s="2">
        <v>42820</v>
      </c>
      <c r="C36" s="1">
        <v>5</v>
      </c>
      <c r="D36" s="15">
        <f t="shared" si="1"/>
        <v>3.1068549999999999</v>
      </c>
      <c r="E36" s="3">
        <v>2.2916666666666669E-2</v>
      </c>
      <c r="F36" s="14">
        <f t="shared" si="0"/>
        <v>4.5833333333333334E-3</v>
      </c>
      <c r="G36" s="1">
        <v>9.09</v>
      </c>
      <c r="H36" t="str">
        <f t="shared" si="2"/>
        <v>Mar</v>
      </c>
      <c r="I36">
        <v>2017</v>
      </c>
      <c r="J36" s="17" t="s">
        <v>75</v>
      </c>
      <c r="K36" s="17" t="s">
        <v>72</v>
      </c>
      <c r="L36" s="17"/>
      <c r="M36" s="17"/>
    </row>
    <row r="37" spans="1:13" ht="44" thickBot="1">
      <c r="A37" s="1">
        <v>9</v>
      </c>
      <c r="B37" s="2">
        <v>42820</v>
      </c>
      <c r="C37" s="1">
        <v>4.87</v>
      </c>
      <c r="D37" s="15">
        <f t="shared" si="1"/>
        <v>3.02607677</v>
      </c>
      <c r="E37" s="3">
        <v>2.3576388888888893E-2</v>
      </c>
      <c r="F37" s="14">
        <f t="shared" si="0"/>
        <v>4.8411476157882733E-3</v>
      </c>
      <c r="G37" s="1">
        <v>8.61</v>
      </c>
      <c r="H37" t="str">
        <f t="shared" si="2"/>
        <v>Mar</v>
      </c>
      <c r="I37">
        <v>2017</v>
      </c>
      <c r="J37" s="17" t="s">
        <v>76</v>
      </c>
      <c r="K37" s="17" t="s">
        <v>72</v>
      </c>
      <c r="L37" s="17"/>
      <c r="M37" s="17"/>
    </row>
    <row r="38" spans="1:13" ht="86" thickBot="1">
      <c r="A38" s="1">
        <v>10</v>
      </c>
      <c r="B38" s="2">
        <v>42827</v>
      </c>
      <c r="C38" s="1">
        <v>4.99</v>
      </c>
      <c r="D38" s="15">
        <f t="shared" si="1"/>
        <v>3.10064129</v>
      </c>
      <c r="E38" s="3">
        <v>2.5023148148148145E-2</v>
      </c>
      <c r="F38" s="14">
        <f t="shared" si="0"/>
        <v>5.0146589475246785E-3</v>
      </c>
      <c r="G38" s="1">
        <v>8.31</v>
      </c>
      <c r="H38" t="str">
        <f t="shared" si="2"/>
        <v>Apr</v>
      </c>
      <c r="I38">
        <v>2017</v>
      </c>
      <c r="J38" s="17" t="s">
        <v>77</v>
      </c>
      <c r="K38" s="17" t="s">
        <v>72</v>
      </c>
      <c r="L38" s="17"/>
      <c r="M38" s="17" t="s">
        <v>78</v>
      </c>
    </row>
    <row r="39" spans="1:13" ht="17" thickBot="1">
      <c r="A39" s="1">
        <v>11</v>
      </c>
      <c r="B39" s="2">
        <v>42863</v>
      </c>
      <c r="C39" s="1">
        <v>1.6</v>
      </c>
      <c r="D39" s="15">
        <f t="shared" si="1"/>
        <v>0.99419360000000001</v>
      </c>
      <c r="E39" s="3">
        <v>7.2916666666666659E-3</v>
      </c>
      <c r="F39" s="14">
        <f t="shared" si="0"/>
        <v>4.5572916666666661E-3</v>
      </c>
      <c r="G39" s="1">
        <v>9.14</v>
      </c>
      <c r="H39" t="str">
        <f t="shared" si="2"/>
        <v>May</v>
      </c>
      <c r="I39">
        <v>2017</v>
      </c>
      <c r="J39" s="17"/>
      <c r="K39" s="17" t="s">
        <v>68</v>
      </c>
      <c r="L39" s="17"/>
      <c r="M39" s="17" t="s">
        <v>78</v>
      </c>
    </row>
    <row r="40" spans="1:13" ht="17" thickBot="1">
      <c r="A40" s="1">
        <v>12</v>
      </c>
      <c r="B40" s="5">
        <v>43052</v>
      </c>
      <c r="C40" s="1">
        <v>1.6</v>
      </c>
      <c r="D40" s="15">
        <f t="shared" si="1"/>
        <v>0.99419360000000001</v>
      </c>
      <c r="E40" s="3">
        <v>7.0601851851851841E-3</v>
      </c>
      <c r="F40" s="14">
        <f t="shared" si="0"/>
        <v>4.4126157407407395E-3</v>
      </c>
      <c r="G40" s="1">
        <v>9.44</v>
      </c>
      <c r="H40" t="str">
        <f t="shared" si="2"/>
        <v>Nov</v>
      </c>
      <c r="I40">
        <v>2017</v>
      </c>
      <c r="J40" s="17"/>
      <c r="K40" s="17" t="s">
        <v>68</v>
      </c>
      <c r="L40" s="17"/>
      <c r="M40" s="17" t="s">
        <v>78</v>
      </c>
    </row>
    <row r="41" spans="1:13" ht="17" thickBot="1">
      <c r="A41" s="1">
        <v>13</v>
      </c>
      <c r="B41" s="5">
        <v>43056</v>
      </c>
      <c r="C41" s="1">
        <v>1.4</v>
      </c>
      <c r="D41" s="15">
        <f t="shared" si="1"/>
        <v>0.86991940000000001</v>
      </c>
      <c r="E41" s="3">
        <v>7.2916666666666659E-3</v>
      </c>
      <c r="F41" s="14">
        <f t="shared" si="0"/>
        <v>5.208333333333333E-3</v>
      </c>
      <c r="G41" s="1">
        <v>8</v>
      </c>
      <c r="H41" t="str">
        <f t="shared" si="2"/>
        <v>Nov</v>
      </c>
      <c r="I41">
        <v>2017</v>
      </c>
      <c r="J41" s="17"/>
      <c r="K41" s="17" t="s">
        <v>68</v>
      </c>
      <c r="L41" s="17"/>
      <c r="M41" s="17" t="s">
        <v>78</v>
      </c>
    </row>
    <row r="42" spans="1:13" ht="17" thickBot="1">
      <c r="A42" s="1">
        <v>14</v>
      </c>
      <c r="B42" s="5">
        <v>43059</v>
      </c>
      <c r="C42" s="1">
        <v>1.0900000000000001</v>
      </c>
      <c r="D42" s="15">
        <f t="shared" si="1"/>
        <v>0.67729439000000002</v>
      </c>
      <c r="E42" s="3">
        <v>4.8611111111111112E-3</v>
      </c>
      <c r="F42" s="14">
        <f t="shared" si="0"/>
        <v>4.4597349643221203E-3</v>
      </c>
      <c r="G42" s="1">
        <v>9.34</v>
      </c>
      <c r="H42" t="str">
        <f t="shared" si="2"/>
        <v>Nov</v>
      </c>
      <c r="I42">
        <v>2017</v>
      </c>
      <c r="J42" s="17"/>
      <c r="K42" s="17" t="s">
        <v>68</v>
      </c>
      <c r="L42" s="17"/>
      <c r="M42" s="17" t="s">
        <v>78</v>
      </c>
    </row>
    <row r="43" spans="1:13" ht="17" thickBot="1">
      <c r="A43" s="1">
        <v>15</v>
      </c>
      <c r="B43" s="5">
        <v>43061</v>
      </c>
      <c r="C43" s="1">
        <v>1.08</v>
      </c>
      <c r="D43" s="15">
        <f t="shared" si="1"/>
        <v>0.6710806800000001</v>
      </c>
      <c r="E43" s="3">
        <v>4.8611111111111112E-3</v>
      </c>
      <c r="F43" s="14">
        <f t="shared" si="0"/>
        <v>4.5010288065843616E-3</v>
      </c>
      <c r="G43" s="1">
        <v>9.26</v>
      </c>
      <c r="H43" t="str">
        <f t="shared" si="2"/>
        <v>Nov</v>
      </c>
      <c r="I43">
        <v>2017</v>
      </c>
      <c r="J43" s="17"/>
      <c r="K43" s="17" t="s">
        <v>68</v>
      </c>
      <c r="L43" s="17"/>
      <c r="M43" s="17" t="s">
        <v>78</v>
      </c>
    </row>
    <row r="44" spans="1:13" ht="17" thickBot="1">
      <c r="A44" s="1">
        <v>16</v>
      </c>
      <c r="B44" s="5">
        <v>43066</v>
      </c>
      <c r="C44" s="1">
        <v>1.6</v>
      </c>
      <c r="D44" s="15">
        <f t="shared" si="1"/>
        <v>0.99419360000000001</v>
      </c>
      <c r="E44" s="3">
        <v>7.0254629629629634E-3</v>
      </c>
      <c r="F44" s="14">
        <f t="shared" si="0"/>
        <v>4.3909143518518516E-3</v>
      </c>
      <c r="G44" s="1">
        <v>9.49</v>
      </c>
      <c r="H44" t="str">
        <f t="shared" si="2"/>
        <v>Nov</v>
      </c>
      <c r="I44">
        <v>2017</v>
      </c>
      <c r="J44" s="17"/>
      <c r="K44" s="17" t="s">
        <v>68</v>
      </c>
      <c r="L44" s="17"/>
      <c r="M44" s="17" t="s">
        <v>78</v>
      </c>
    </row>
    <row r="45" spans="1:13" ht="17" thickBot="1">
      <c r="A45" s="1">
        <v>17</v>
      </c>
      <c r="B45" s="5">
        <v>43070</v>
      </c>
      <c r="C45" s="1">
        <v>1.54</v>
      </c>
      <c r="D45" s="15">
        <f t="shared" si="1"/>
        <v>0.95691134</v>
      </c>
      <c r="E45" s="3">
        <v>6.9444444444444441E-3</v>
      </c>
      <c r="F45" s="14">
        <f t="shared" si="0"/>
        <v>4.5093795093795091E-3</v>
      </c>
      <c r="G45" s="1">
        <v>9.24</v>
      </c>
      <c r="H45" t="str">
        <f t="shared" si="2"/>
        <v>Dec</v>
      </c>
      <c r="I45">
        <v>2017</v>
      </c>
      <c r="J45" s="17"/>
      <c r="K45" s="17" t="s">
        <v>68</v>
      </c>
      <c r="L45" s="17"/>
      <c r="M45" s="17" t="s">
        <v>78</v>
      </c>
    </row>
    <row r="46" spans="1:13" ht="17" thickBot="1">
      <c r="A46" s="1">
        <v>18</v>
      </c>
      <c r="B46" s="5">
        <v>43072</v>
      </c>
      <c r="C46" s="1">
        <v>3</v>
      </c>
      <c r="D46" s="15">
        <f t="shared" si="1"/>
        <v>1.8641130000000001</v>
      </c>
      <c r="E46" s="3">
        <v>1.4074074074074074E-2</v>
      </c>
      <c r="F46" s="14">
        <f t="shared" si="0"/>
        <v>4.691358024691358E-3</v>
      </c>
      <c r="G46" s="1">
        <v>8.8800000000000008</v>
      </c>
      <c r="H46" t="str">
        <f t="shared" si="2"/>
        <v>Dec</v>
      </c>
      <c r="I46">
        <v>2017</v>
      </c>
      <c r="J46" s="17"/>
      <c r="K46" s="17" t="s">
        <v>68</v>
      </c>
      <c r="L46" s="17"/>
      <c r="M46" s="17" t="s">
        <v>78</v>
      </c>
    </row>
    <row r="47" spans="1:13" ht="17" thickBot="1">
      <c r="A47" s="1">
        <v>19</v>
      </c>
      <c r="B47" s="5">
        <v>43077</v>
      </c>
      <c r="C47" s="1">
        <v>1</v>
      </c>
      <c r="D47" s="15">
        <f t="shared" si="1"/>
        <v>0.62137100000000001</v>
      </c>
      <c r="E47" s="3">
        <v>4.2824074074074075E-3</v>
      </c>
      <c r="F47" s="14">
        <f t="shared" si="0"/>
        <v>4.2824074074074075E-3</v>
      </c>
      <c r="G47" s="1">
        <v>9.73</v>
      </c>
      <c r="H47" t="str">
        <f t="shared" si="2"/>
        <v>Dec</v>
      </c>
      <c r="I47">
        <v>2017</v>
      </c>
      <c r="J47" s="17"/>
      <c r="K47" s="17" t="s">
        <v>68</v>
      </c>
      <c r="L47" s="17"/>
      <c r="M47" s="17" t="s">
        <v>78</v>
      </c>
    </row>
    <row r="48" spans="1:13" ht="30" thickBot="1">
      <c r="A48" s="1">
        <v>20</v>
      </c>
      <c r="B48" s="5">
        <v>43090</v>
      </c>
      <c r="C48" s="1">
        <v>1.75</v>
      </c>
      <c r="D48" s="15">
        <f t="shared" si="1"/>
        <v>1.08739925</v>
      </c>
      <c r="E48" s="3">
        <v>7.9282407407407409E-3</v>
      </c>
      <c r="F48" s="14">
        <f t="shared" si="0"/>
        <v>4.5304232804232805E-3</v>
      </c>
      <c r="G48" s="1">
        <v>9.1999999999999993</v>
      </c>
      <c r="H48" t="str">
        <f t="shared" si="2"/>
        <v>Dec</v>
      </c>
      <c r="I48">
        <v>2017</v>
      </c>
      <c r="J48" s="17" t="s">
        <v>79</v>
      </c>
      <c r="K48" s="17" t="s">
        <v>72</v>
      </c>
      <c r="L48" s="17"/>
      <c r="M48" s="17" t="s">
        <v>78</v>
      </c>
    </row>
    <row r="49" spans="1:18" ht="30" thickBot="1">
      <c r="A49" s="1">
        <v>21</v>
      </c>
      <c r="B49" s="5">
        <v>43092</v>
      </c>
      <c r="C49" s="1">
        <v>2.25</v>
      </c>
      <c r="D49" s="15">
        <f t="shared" si="1"/>
        <v>1.39808475</v>
      </c>
      <c r="E49" s="3">
        <v>1.042824074074074E-2</v>
      </c>
      <c r="F49" s="14">
        <f t="shared" si="0"/>
        <v>4.6347736625514399E-3</v>
      </c>
      <c r="G49" s="1">
        <v>8.99</v>
      </c>
      <c r="H49" t="str">
        <f t="shared" si="2"/>
        <v>Dec</v>
      </c>
      <c r="I49">
        <v>2017</v>
      </c>
      <c r="J49" s="17" t="s">
        <v>79</v>
      </c>
      <c r="K49" s="17" t="s">
        <v>72</v>
      </c>
      <c r="L49" s="17"/>
      <c r="M49" s="17" t="s">
        <v>78</v>
      </c>
    </row>
    <row r="50" spans="1:18" ht="30" thickBot="1">
      <c r="A50" s="1">
        <v>22</v>
      </c>
      <c r="B50" s="5">
        <v>43095</v>
      </c>
      <c r="C50" s="1">
        <v>2.2400000000000002</v>
      </c>
      <c r="D50" s="15">
        <f t="shared" si="1"/>
        <v>1.3918710400000001</v>
      </c>
      <c r="E50" s="3">
        <v>9.8148148148148144E-3</v>
      </c>
      <c r="F50" s="14">
        <f t="shared" si="0"/>
        <v>4.3816137566137564E-3</v>
      </c>
      <c r="G50" s="1">
        <v>9.51</v>
      </c>
      <c r="H50" t="str">
        <f t="shared" si="2"/>
        <v>Dec</v>
      </c>
      <c r="I50">
        <v>2017</v>
      </c>
      <c r="J50" s="17" t="s">
        <v>79</v>
      </c>
      <c r="K50" s="17" t="s">
        <v>72</v>
      </c>
      <c r="L50" s="17"/>
      <c r="M50" s="17" t="s">
        <v>78</v>
      </c>
    </row>
    <row r="51" spans="1:18" ht="17" thickBot="1">
      <c r="A51" s="1">
        <v>23</v>
      </c>
      <c r="B51" s="2">
        <v>43097</v>
      </c>
      <c r="C51" s="1">
        <v>1</v>
      </c>
      <c r="D51" s="15">
        <f t="shared" si="1"/>
        <v>0.62137100000000001</v>
      </c>
      <c r="E51" s="3">
        <v>4.6064814814814814E-3</v>
      </c>
      <c r="F51" s="14">
        <f t="shared" si="0"/>
        <v>4.6064814814814814E-3</v>
      </c>
      <c r="G51" s="1">
        <v>9.0500000000000007</v>
      </c>
      <c r="H51" t="str">
        <f t="shared" si="2"/>
        <v>Dec</v>
      </c>
      <c r="I51">
        <v>2017</v>
      </c>
      <c r="J51" s="17"/>
      <c r="K51" s="17" t="s">
        <v>68</v>
      </c>
      <c r="L51" s="17"/>
      <c r="M51" s="17" t="s">
        <v>78</v>
      </c>
    </row>
    <row r="52" spans="1:18" ht="17" thickBot="1">
      <c r="A52" s="1">
        <v>1</v>
      </c>
      <c r="B52" s="5">
        <v>43101</v>
      </c>
      <c r="C52" s="1">
        <v>5</v>
      </c>
      <c r="D52" s="15">
        <f t="shared" si="1"/>
        <v>3.1068549999999999</v>
      </c>
      <c r="E52" s="3">
        <v>2.2685185185185183E-2</v>
      </c>
      <c r="F52" s="14">
        <f t="shared" si="0"/>
        <v>4.5370370370370365E-3</v>
      </c>
      <c r="G52" s="1">
        <v>9.18</v>
      </c>
      <c r="H52" t="str">
        <f t="shared" si="2"/>
        <v>Jan</v>
      </c>
      <c r="I52" t="str">
        <f t="shared" ref="I52:I90" si="3">TEXT(B52,"yyyy")</f>
        <v>2018</v>
      </c>
      <c r="J52" s="17"/>
      <c r="K52" s="17" t="s">
        <v>68</v>
      </c>
      <c r="L52" s="17"/>
      <c r="M52" s="17" t="s">
        <v>70</v>
      </c>
    </row>
    <row r="53" spans="1:18" ht="17" thickBot="1">
      <c r="A53" s="1">
        <v>2</v>
      </c>
      <c r="B53" s="2">
        <v>43102</v>
      </c>
      <c r="C53" s="1">
        <v>1.6</v>
      </c>
      <c r="D53" s="15">
        <f t="shared" si="1"/>
        <v>0.99419360000000001</v>
      </c>
      <c r="E53" s="3">
        <v>7.8703703703703713E-3</v>
      </c>
      <c r="F53" s="14">
        <f t="shared" si="0"/>
        <v>4.9189814814814816E-3</v>
      </c>
      <c r="G53" s="1">
        <v>8.4700000000000006</v>
      </c>
      <c r="H53" t="str">
        <f t="shared" si="2"/>
        <v>Jan</v>
      </c>
      <c r="I53" t="str">
        <f t="shared" si="3"/>
        <v>2018</v>
      </c>
      <c r="J53" s="17" t="s">
        <v>80</v>
      </c>
      <c r="K53" s="17" t="s">
        <v>68</v>
      </c>
      <c r="L53" s="17"/>
      <c r="M53" s="17" t="s">
        <v>78</v>
      </c>
    </row>
    <row r="54" spans="1:18" ht="17" thickBot="1">
      <c r="A54" s="1">
        <v>3</v>
      </c>
      <c r="B54" s="2">
        <v>43107</v>
      </c>
      <c r="C54" s="1">
        <v>2</v>
      </c>
      <c r="D54" s="15">
        <f t="shared" si="1"/>
        <v>1.242742</v>
      </c>
      <c r="E54" s="3">
        <v>8.217592592592594E-3</v>
      </c>
      <c r="F54" s="14">
        <f t="shared" si="0"/>
        <v>4.108796296296297E-3</v>
      </c>
      <c r="G54" s="1">
        <v>10.14</v>
      </c>
      <c r="H54" t="str">
        <f t="shared" si="2"/>
        <v>Jan</v>
      </c>
      <c r="I54" t="str">
        <f t="shared" si="3"/>
        <v>2018</v>
      </c>
      <c r="J54" s="17"/>
      <c r="K54" s="17" t="s">
        <v>68</v>
      </c>
      <c r="L54" s="17"/>
      <c r="M54" s="17" t="s">
        <v>78</v>
      </c>
    </row>
    <row r="55" spans="1:18" ht="17" thickBot="1">
      <c r="A55" s="1">
        <v>4</v>
      </c>
      <c r="B55" s="2">
        <v>43109</v>
      </c>
      <c r="C55" s="1">
        <v>1</v>
      </c>
      <c r="D55" s="15">
        <f t="shared" si="1"/>
        <v>0.62137100000000001</v>
      </c>
      <c r="E55" s="3">
        <v>4.3749999999999995E-3</v>
      </c>
      <c r="F55" s="14">
        <f t="shared" si="0"/>
        <v>4.3749999999999995E-3</v>
      </c>
      <c r="G55" s="1">
        <v>9.52</v>
      </c>
      <c r="H55" t="str">
        <f t="shared" si="2"/>
        <v>Jan</v>
      </c>
      <c r="I55" t="str">
        <f t="shared" si="3"/>
        <v>2018</v>
      </c>
      <c r="J55" s="17"/>
      <c r="K55" s="17" t="s">
        <v>68</v>
      </c>
      <c r="L55" s="17"/>
      <c r="M55" s="17" t="s">
        <v>78</v>
      </c>
    </row>
    <row r="56" spans="1:18" ht="17" thickBot="1">
      <c r="A56" s="1">
        <v>5</v>
      </c>
      <c r="B56" s="2">
        <v>43116</v>
      </c>
      <c r="C56" s="1">
        <v>2</v>
      </c>
      <c r="D56" s="15">
        <f t="shared" si="1"/>
        <v>1.242742</v>
      </c>
      <c r="E56" s="3">
        <v>8.4837962962962966E-3</v>
      </c>
      <c r="F56" s="14">
        <f t="shared" si="0"/>
        <v>4.2418981481481483E-3</v>
      </c>
      <c r="G56" s="1">
        <v>9.82</v>
      </c>
      <c r="H56" t="str">
        <f t="shared" si="2"/>
        <v>Jan</v>
      </c>
      <c r="I56" t="str">
        <f t="shared" si="3"/>
        <v>2018</v>
      </c>
      <c r="J56" s="17"/>
      <c r="K56" s="17" t="s">
        <v>68</v>
      </c>
      <c r="L56" s="17"/>
      <c r="M56" s="17" t="s">
        <v>78</v>
      </c>
    </row>
    <row r="57" spans="1:18" ht="17" thickBot="1">
      <c r="A57" s="1">
        <v>6</v>
      </c>
      <c r="B57" s="2">
        <v>43120</v>
      </c>
      <c r="C57" s="1">
        <v>4.3499999999999996</v>
      </c>
      <c r="D57" s="15">
        <f t="shared" si="1"/>
        <v>2.7029638499999997</v>
      </c>
      <c r="E57" s="3">
        <v>2.0833333333333332E-2</v>
      </c>
      <c r="F57" s="14">
        <f t="shared" si="0"/>
        <v>4.7892720306513415E-3</v>
      </c>
      <c r="G57" s="1">
        <v>8.6999999999999993</v>
      </c>
      <c r="H57" t="str">
        <f t="shared" si="2"/>
        <v>Jan</v>
      </c>
      <c r="I57" t="str">
        <f t="shared" si="3"/>
        <v>2018</v>
      </c>
      <c r="J57" s="17"/>
      <c r="K57" s="17" t="s">
        <v>68</v>
      </c>
      <c r="L57" s="17"/>
      <c r="M57" s="17" t="s">
        <v>70</v>
      </c>
    </row>
    <row r="58" spans="1:18" ht="17" thickBot="1">
      <c r="A58" s="1">
        <v>7</v>
      </c>
      <c r="B58" s="2">
        <v>43121</v>
      </c>
      <c r="C58" s="1">
        <v>2.5</v>
      </c>
      <c r="D58" s="15">
        <f t="shared" si="1"/>
        <v>1.5534275</v>
      </c>
      <c r="E58" s="3">
        <v>1.113425925925926E-2</v>
      </c>
      <c r="F58" s="14">
        <f t="shared" si="0"/>
        <v>4.4537037037037045E-3</v>
      </c>
      <c r="G58" s="1">
        <v>9.36</v>
      </c>
      <c r="H58" t="str">
        <f t="shared" si="2"/>
        <v>Jan</v>
      </c>
      <c r="I58" t="str">
        <f t="shared" si="3"/>
        <v>2018</v>
      </c>
      <c r="J58" s="17"/>
      <c r="K58" s="17" t="s">
        <v>68</v>
      </c>
      <c r="L58" s="17"/>
      <c r="M58" s="17" t="s">
        <v>78</v>
      </c>
    </row>
    <row r="59" spans="1:18" ht="17" thickBot="1">
      <c r="A59" s="1">
        <v>8</v>
      </c>
      <c r="B59" s="2">
        <v>43122</v>
      </c>
      <c r="C59" s="1">
        <v>2</v>
      </c>
      <c r="D59" s="15">
        <f t="shared" si="1"/>
        <v>1.242742</v>
      </c>
      <c r="E59" s="3">
        <v>8.0787037037037043E-3</v>
      </c>
      <c r="F59" s="14">
        <f t="shared" si="0"/>
        <v>4.0393518518518521E-3</v>
      </c>
      <c r="G59" s="1">
        <v>10.32</v>
      </c>
      <c r="H59" t="str">
        <f t="shared" si="2"/>
        <v>Jan</v>
      </c>
      <c r="I59" t="str">
        <f t="shared" si="3"/>
        <v>2018</v>
      </c>
      <c r="J59" s="17"/>
      <c r="K59" s="17" t="s">
        <v>68</v>
      </c>
      <c r="L59" s="17"/>
      <c r="M59" s="17" t="s">
        <v>78</v>
      </c>
    </row>
    <row r="60" spans="1:18" ht="17" thickBot="1">
      <c r="A60" s="1">
        <v>9</v>
      </c>
      <c r="B60" s="2">
        <v>43131</v>
      </c>
      <c r="C60" s="1">
        <v>2</v>
      </c>
      <c r="D60" s="15">
        <f t="shared" si="1"/>
        <v>1.242742</v>
      </c>
      <c r="E60" s="3">
        <v>9.2013888888888892E-3</v>
      </c>
      <c r="F60" s="14">
        <f t="shared" si="0"/>
        <v>4.6006944444444446E-3</v>
      </c>
      <c r="G60" s="1">
        <v>9.06</v>
      </c>
      <c r="H60" t="str">
        <f t="shared" si="2"/>
        <v>Jan</v>
      </c>
      <c r="I60" t="str">
        <f t="shared" si="3"/>
        <v>2018</v>
      </c>
      <c r="J60" s="17"/>
      <c r="K60" s="17" t="s">
        <v>68</v>
      </c>
      <c r="L60" s="17"/>
      <c r="M60" s="17" t="s">
        <v>78</v>
      </c>
      <c r="R60" s="8"/>
    </row>
    <row r="61" spans="1:18" ht="17" thickBot="1">
      <c r="A61" s="1">
        <v>10</v>
      </c>
      <c r="B61" s="2">
        <v>43133</v>
      </c>
      <c r="C61" s="1">
        <v>3</v>
      </c>
      <c r="D61" s="15">
        <f t="shared" si="1"/>
        <v>1.8641130000000001</v>
      </c>
      <c r="E61" s="3">
        <v>1.3194444444444444E-2</v>
      </c>
      <c r="F61" s="14">
        <f t="shared" si="0"/>
        <v>4.3981481481481484E-3</v>
      </c>
      <c r="G61" s="1">
        <v>9.4700000000000006</v>
      </c>
      <c r="H61" t="str">
        <f t="shared" si="2"/>
        <v>Feb</v>
      </c>
      <c r="I61" t="str">
        <f t="shared" si="3"/>
        <v>2018</v>
      </c>
      <c r="J61" s="17"/>
      <c r="K61" s="17" t="s">
        <v>68</v>
      </c>
      <c r="L61" s="17"/>
      <c r="M61" s="17" t="s">
        <v>78</v>
      </c>
    </row>
    <row r="62" spans="1:18" ht="17" thickBot="1">
      <c r="A62" s="1">
        <v>11</v>
      </c>
      <c r="B62" s="2">
        <v>43135</v>
      </c>
      <c r="C62" s="1">
        <v>6.5</v>
      </c>
      <c r="D62" s="15">
        <f t="shared" si="1"/>
        <v>4.0389115000000002</v>
      </c>
      <c r="E62" s="3">
        <v>2.8125000000000001E-2</v>
      </c>
      <c r="F62" s="14">
        <f t="shared" si="0"/>
        <v>4.3269230769230772E-3</v>
      </c>
      <c r="G62" s="1">
        <v>9.6300000000000008</v>
      </c>
      <c r="H62" t="str">
        <f t="shared" si="2"/>
        <v>Feb</v>
      </c>
      <c r="I62" t="str">
        <f t="shared" si="3"/>
        <v>2018</v>
      </c>
      <c r="J62" s="17"/>
      <c r="K62" s="17" t="s">
        <v>68</v>
      </c>
      <c r="L62" s="17"/>
      <c r="M62" s="17" t="s">
        <v>78</v>
      </c>
    </row>
    <row r="63" spans="1:18" ht="17" thickBot="1">
      <c r="A63" s="1">
        <v>12</v>
      </c>
      <c r="B63" s="2">
        <v>43139</v>
      </c>
      <c r="C63" s="1">
        <v>4.7300000000000004</v>
      </c>
      <c r="D63" s="15">
        <f t="shared" si="1"/>
        <v>2.9390848300000001</v>
      </c>
      <c r="E63" s="3">
        <v>2.0833333333333332E-2</v>
      </c>
      <c r="F63" s="14">
        <f t="shared" si="0"/>
        <v>4.4045102184637058E-3</v>
      </c>
      <c r="G63" s="1">
        <v>9.4600000000000009</v>
      </c>
      <c r="H63" t="str">
        <f>TEXT(B63,"mmm")</f>
        <v>Feb</v>
      </c>
      <c r="I63" t="str">
        <f t="shared" si="3"/>
        <v>2018</v>
      </c>
      <c r="J63" s="17"/>
      <c r="K63" s="17" t="s">
        <v>68</v>
      </c>
      <c r="L63" s="17"/>
      <c r="M63" s="17" t="s">
        <v>78</v>
      </c>
    </row>
    <row r="64" spans="1:18" ht="30" thickBot="1">
      <c r="A64" s="1">
        <v>13</v>
      </c>
      <c r="B64" s="2">
        <v>43142</v>
      </c>
      <c r="C64" s="1">
        <v>8</v>
      </c>
      <c r="D64" s="15">
        <f t="shared" si="1"/>
        <v>4.9709680000000001</v>
      </c>
      <c r="E64" s="3">
        <v>3.636574074074074E-2</v>
      </c>
      <c r="F64" s="14">
        <f t="shared" si="0"/>
        <v>4.5457175925925925E-3</v>
      </c>
      <c r="G64" s="1">
        <v>9.17</v>
      </c>
      <c r="H64" t="str">
        <f>TEXT(B64,"mmm")</f>
        <v>Feb</v>
      </c>
      <c r="I64" t="str">
        <f t="shared" si="3"/>
        <v>2018</v>
      </c>
      <c r="J64" s="17" t="s">
        <v>81</v>
      </c>
      <c r="K64" s="17" t="s">
        <v>68</v>
      </c>
      <c r="L64" s="17"/>
      <c r="M64" s="17" t="s">
        <v>70</v>
      </c>
    </row>
    <row r="65" spans="1:20" ht="17" thickBot="1">
      <c r="A65" s="1">
        <v>14</v>
      </c>
      <c r="B65" s="2">
        <v>43147</v>
      </c>
      <c r="C65" s="1">
        <v>5.09</v>
      </c>
      <c r="D65" s="15">
        <f t="shared" si="1"/>
        <v>3.1627783900000002</v>
      </c>
      <c r="E65" s="3">
        <v>2.0833333333333332E-2</v>
      </c>
      <c r="F65" s="14">
        <f t="shared" si="0"/>
        <v>4.0929927963326779E-3</v>
      </c>
      <c r="G65" s="1">
        <v>10.18</v>
      </c>
      <c r="H65" t="str">
        <f>TEXT(B65,"mmm")</f>
        <v>Feb</v>
      </c>
      <c r="I65" t="str">
        <f t="shared" si="3"/>
        <v>2018</v>
      </c>
      <c r="J65" s="17"/>
      <c r="K65" s="17" t="s">
        <v>68</v>
      </c>
      <c r="L65" s="17"/>
      <c r="M65" s="17" t="s">
        <v>78</v>
      </c>
    </row>
    <row r="66" spans="1:20" ht="58" thickBot="1">
      <c r="A66" s="1">
        <v>15</v>
      </c>
      <c r="B66" s="2">
        <v>43149</v>
      </c>
      <c r="C66" s="1">
        <v>10</v>
      </c>
      <c r="D66" s="15">
        <f t="shared" si="1"/>
        <v>6.2137099999999998</v>
      </c>
      <c r="E66" s="3">
        <v>4.8020833333333339E-2</v>
      </c>
      <c r="F66" s="14">
        <f t="shared" ref="F66:F110" si="4">E66/C66</f>
        <v>4.8020833333333336E-3</v>
      </c>
      <c r="G66" s="1">
        <v>8.68</v>
      </c>
      <c r="H66" t="str">
        <f t="shared" ref="H66:H67" si="5">TEXT(B66,"mmm")</f>
        <v>Feb</v>
      </c>
      <c r="I66" t="str">
        <f t="shared" si="3"/>
        <v>2018</v>
      </c>
      <c r="J66" s="17" t="s">
        <v>82</v>
      </c>
      <c r="K66" s="17" t="s">
        <v>72</v>
      </c>
      <c r="L66" s="17"/>
      <c r="M66" s="17" t="s">
        <v>70</v>
      </c>
      <c r="Q66" s="8"/>
    </row>
    <row r="67" spans="1:20" ht="72" thickBot="1">
      <c r="A67" s="1">
        <v>16</v>
      </c>
      <c r="B67" s="2">
        <v>43155</v>
      </c>
      <c r="C67" s="1">
        <v>9.8000000000000007</v>
      </c>
      <c r="D67" s="15">
        <f t="shared" ref="D67:D130" si="6">C67*0.621371</f>
        <v>6.0894358000000004</v>
      </c>
      <c r="E67" s="3">
        <v>4.7442129629629626E-2</v>
      </c>
      <c r="F67" s="14">
        <f t="shared" si="4"/>
        <v>4.8410336356764921E-3</v>
      </c>
      <c r="G67" s="1">
        <v>8.61</v>
      </c>
      <c r="H67" t="str">
        <f t="shared" si="5"/>
        <v>Feb</v>
      </c>
      <c r="I67" t="str">
        <f t="shared" si="3"/>
        <v>2018</v>
      </c>
      <c r="J67" s="17" t="s">
        <v>83</v>
      </c>
      <c r="K67" s="17" t="s">
        <v>72</v>
      </c>
      <c r="L67" s="17"/>
      <c r="M67" s="17" t="s">
        <v>70</v>
      </c>
    </row>
    <row r="68" spans="1:20" ht="17" thickBot="1">
      <c r="A68" s="1">
        <v>17</v>
      </c>
      <c r="B68" s="2">
        <v>43160</v>
      </c>
      <c r="C68" s="1">
        <v>5</v>
      </c>
      <c r="D68" s="15">
        <f t="shared" si="6"/>
        <v>3.1068549999999999</v>
      </c>
      <c r="E68" s="3">
        <v>1.9930555555555556E-2</v>
      </c>
      <c r="F68" s="14">
        <f t="shared" si="4"/>
        <v>3.9861111111111113E-3</v>
      </c>
      <c r="G68" s="1">
        <v>10.45</v>
      </c>
      <c r="H68" t="str">
        <f t="shared" ref="H68" si="7">TEXT(B68,"mmm")</f>
        <v>Mar</v>
      </c>
      <c r="I68" t="str">
        <f t="shared" si="3"/>
        <v>2018</v>
      </c>
      <c r="J68" s="17"/>
      <c r="K68" s="17" t="s">
        <v>68</v>
      </c>
      <c r="L68" s="17"/>
      <c r="M68" s="17" t="s">
        <v>78</v>
      </c>
    </row>
    <row r="69" spans="1:20" ht="30" thickBot="1">
      <c r="A69" s="1">
        <v>18</v>
      </c>
      <c r="B69" s="2">
        <v>43163</v>
      </c>
      <c r="C69" s="1">
        <v>8</v>
      </c>
      <c r="D69" s="15">
        <f t="shared" si="6"/>
        <v>4.9709680000000001</v>
      </c>
      <c r="E69" s="3">
        <v>3.4108796296296297E-2</v>
      </c>
      <c r="F69" s="14">
        <f t="shared" si="4"/>
        <v>4.2635995370370371E-3</v>
      </c>
      <c r="G69" s="1">
        <v>9.77</v>
      </c>
      <c r="H69" t="str">
        <f t="shared" ref="H69" si="8">TEXT(B69,"mmm")</f>
        <v>Mar</v>
      </c>
      <c r="I69" t="str">
        <f t="shared" si="3"/>
        <v>2018</v>
      </c>
      <c r="J69" s="17" t="s">
        <v>84</v>
      </c>
      <c r="K69" s="17" t="s">
        <v>68</v>
      </c>
      <c r="L69" s="17"/>
      <c r="M69" s="17" t="s">
        <v>70</v>
      </c>
    </row>
    <row r="70" spans="1:20" ht="17" thickBot="1">
      <c r="A70" s="1">
        <v>19</v>
      </c>
      <c r="B70" s="2">
        <v>43167</v>
      </c>
      <c r="C70" s="1">
        <v>5</v>
      </c>
      <c r="D70" s="15">
        <f t="shared" si="6"/>
        <v>3.1068549999999999</v>
      </c>
      <c r="E70" s="3">
        <v>2.0462962962962964E-2</v>
      </c>
      <c r="F70" s="14">
        <f t="shared" si="4"/>
        <v>4.092592592592593E-3</v>
      </c>
      <c r="G70" s="1">
        <v>10.18</v>
      </c>
      <c r="H70" t="str">
        <f t="shared" ref="H70" si="9">TEXT(B70,"mmm")</f>
        <v>Mar</v>
      </c>
      <c r="I70" t="str">
        <f t="shared" si="3"/>
        <v>2018</v>
      </c>
      <c r="J70" s="17" t="s">
        <v>85</v>
      </c>
      <c r="K70" s="17" t="s">
        <v>68</v>
      </c>
      <c r="L70" s="17"/>
      <c r="M70" s="17" t="s">
        <v>70</v>
      </c>
    </row>
    <row r="71" spans="1:20" ht="30" thickBot="1">
      <c r="A71" s="1">
        <v>20</v>
      </c>
      <c r="B71" s="2">
        <v>43170</v>
      </c>
      <c r="C71" s="1">
        <v>10</v>
      </c>
      <c r="D71" s="15">
        <f t="shared" si="6"/>
        <v>6.2137099999999998</v>
      </c>
      <c r="E71" s="3">
        <v>4.3263888888888886E-2</v>
      </c>
      <c r="F71" s="14">
        <f t="shared" si="4"/>
        <v>4.3263888888888883E-3</v>
      </c>
      <c r="G71" s="1">
        <v>9.6300000000000008</v>
      </c>
      <c r="H71" t="str">
        <f t="shared" ref="H71:H72" si="10">TEXT(B71,"mmm")</f>
        <v>Mar</v>
      </c>
      <c r="I71" t="str">
        <f t="shared" si="3"/>
        <v>2018</v>
      </c>
      <c r="J71" s="17" t="s">
        <v>86</v>
      </c>
      <c r="K71" s="17" t="s">
        <v>72</v>
      </c>
      <c r="L71" s="17"/>
      <c r="M71" s="17" t="s">
        <v>70</v>
      </c>
    </row>
    <row r="72" spans="1:20" ht="72" thickBot="1">
      <c r="A72" s="1">
        <v>21</v>
      </c>
      <c r="B72" s="2">
        <v>43177</v>
      </c>
      <c r="C72" s="1">
        <v>3</v>
      </c>
      <c r="D72" s="15">
        <f t="shared" si="6"/>
        <v>1.8641130000000001</v>
      </c>
      <c r="E72" s="3">
        <v>1.4606481481481482E-2</v>
      </c>
      <c r="F72" s="14">
        <f t="shared" si="4"/>
        <v>4.8688271604938275E-3</v>
      </c>
      <c r="G72" s="1">
        <v>8.56</v>
      </c>
      <c r="H72" t="str">
        <f t="shared" si="10"/>
        <v>Mar</v>
      </c>
      <c r="I72" t="str">
        <f t="shared" si="3"/>
        <v>2018</v>
      </c>
      <c r="J72" s="17" t="s">
        <v>87</v>
      </c>
      <c r="K72" s="17" t="s">
        <v>68</v>
      </c>
      <c r="L72" s="17"/>
      <c r="M72" s="17" t="s">
        <v>78</v>
      </c>
      <c r="O72" s="2"/>
      <c r="P72" s="2"/>
      <c r="Q72" s="1"/>
      <c r="R72" s="3"/>
      <c r="S72" s="4"/>
      <c r="T72" s="1"/>
    </row>
    <row r="73" spans="1:20" ht="156" thickBot="1">
      <c r="A73" s="1">
        <v>22</v>
      </c>
      <c r="B73" s="2">
        <v>43183</v>
      </c>
      <c r="C73" s="1">
        <v>5</v>
      </c>
      <c r="D73" s="15">
        <f t="shared" si="6"/>
        <v>3.1068549999999999</v>
      </c>
      <c r="E73" s="3">
        <v>2.2222222222222223E-2</v>
      </c>
      <c r="F73" s="14">
        <f t="shared" si="4"/>
        <v>4.4444444444444444E-3</v>
      </c>
      <c r="G73" s="1"/>
      <c r="H73" t="str">
        <f t="shared" ref="H73:H77" si="11">TEXT(B73,"mmm")</f>
        <v>Mar</v>
      </c>
      <c r="I73" t="str">
        <f t="shared" si="3"/>
        <v>2018</v>
      </c>
      <c r="J73" s="17" t="s">
        <v>88</v>
      </c>
      <c r="K73" s="17" t="s">
        <v>72</v>
      </c>
      <c r="L73" s="17"/>
      <c r="M73" s="17" t="s">
        <v>70</v>
      </c>
      <c r="O73" s="2"/>
      <c r="P73" s="2"/>
      <c r="Q73" s="1"/>
      <c r="R73" s="3"/>
      <c r="S73" s="4"/>
      <c r="T73" s="1"/>
    </row>
    <row r="74" spans="1:20" ht="100" thickBot="1">
      <c r="A74" s="1">
        <v>23</v>
      </c>
      <c r="B74" s="2">
        <v>43184</v>
      </c>
      <c r="C74" s="1">
        <v>10</v>
      </c>
      <c r="D74" s="15">
        <f t="shared" si="6"/>
        <v>6.2137099999999998</v>
      </c>
      <c r="E74" s="3">
        <v>4.8055555555555553E-2</v>
      </c>
      <c r="F74" s="14">
        <f t="shared" si="4"/>
        <v>4.8055555555555551E-3</v>
      </c>
      <c r="G74" s="1">
        <v>8.67</v>
      </c>
      <c r="H74" t="str">
        <f t="shared" si="11"/>
        <v>Mar</v>
      </c>
      <c r="I74" t="str">
        <f t="shared" si="3"/>
        <v>2018</v>
      </c>
      <c r="J74" s="17" t="s">
        <v>89</v>
      </c>
      <c r="K74" s="17" t="s">
        <v>72</v>
      </c>
      <c r="L74" s="17"/>
      <c r="M74" s="17" t="s">
        <v>78</v>
      </c>
      <c r="O74" s="2"/>
      <c r="P74" s="2"/>
      <c r="Q74" s="1"/>
      <c r="R74" s="3"/>
      <c r="S74" s="4"/>
      <c r="T74" s="1"/>
    </row>
    <row r="75" spans="1:20" ht="58" thickBot="1">
      <c r="A75" s="1">
        <v>24</v>
      </c>
      <c r="B75" s="2">
        <v>43207</v>
      </c>
      <c r="C75" s="1">
        <v>3</v>
      </c>
      <c r="D75" s="15">
        <f t="shared" si="6"/>
        <v>1.8641130000000001</v>
      </c>
      <c r="E75" s="3">
        <v>2.4999999999999998E-2</v>
      </c>
      <c r="F75" s="14">
        <f t="shared" si="4"/>
        <v>8.3333333333333332E-3</v>
      </c>
      <c r="G75" s="1">
        <v>5</v>
      </c>
      <c r="H75" t="str">
        <f t="shared" si="11"/>
        <v>Apr</v>
      </c>
      <c r="I75" t="str">
        <f t="shared" si="3"/>
        <v>2018</v>
      </c>
      <c r="J75" s="17" t="s">
        <v>90</v>
      </c>
      <c r="K75" s="17" t="s">
        <v>72</v>
      </c>
      <c r="L75" s="17"/>
      <c r="M75" s="17" t="s">
        <v>70</v>
      </c>
      <c r="N75" s="9"/>
      <c r="O75" s="2"/>
      <c r="P75" s="2"/>
      <c r="Q75" s="1"/>
      <c r="R75" s="3"/>
      <c r="S75" s="4"/>
      <c r="T75" s="1"/>
    </row>
    <row r="76" spans="1:20" ht="17" thickBot="1">
      <c r="A76" s="1">
        <v>25</v>
      </c>
      <c r="B76" s="2">
        <v>43214</v>
      </c>
      <c r="C76" s="1">
        <v>5</v>
      </c>
      <c r="D76" s="15">
        <f t="shared" si="6"/>
        <v>3.1068549999999999</v>
      </c>
      <c r="E76" s="3">
        <v>2.4247685185185181E-2</v>
      </c>
      <c r="F76" s="14">
        <f t="shared" si="4"/>
        <v>4.8495370370370359E-3</v>
      </c>
      <c r="G76" s="1">
        <v>8.59</v>
      </c>
      <c r="H76" t="str">
        <f t="shared" si="11"/>
        <v>Apr</v>
      </c>
      <c r="I76" t="str">
        <f t="shared" si="3"/>
        <v>2018</v>
      </c>
      <c r="J76" s="17"/>
      <c r="K76" s="17" t="s">
        <v>72</v>
      </c>
      <c r="L76" s="17"/>
      <c r="M76" s="17" t="s">
        <v>70</v>
      </c>
      <c r="N76" s="9"/>
      <c r="O76" s="2"/>
      <c r="P76" s="2"/>
      <c r="Q76" s="1"/>
      <c r="R76" s="3"/>
      <c r="S76" s="4"/>
      <c r="T76" s="1"/>
    </row>
    <row r="77" spans="1:20" ht="17" thickBot="1">
      <c r="A77" s="1">
        <v>26</v>
      </c>
      <c r="B77" s="2">
        <v>43215</v>
      </c>
      <c r="C77" s="1">
        <v>5</v>
      </c>
      <c r="D77" s="15">
        <f t="shared" si="6"/>
        <v>3.1068549999999999</v>
      </c>
      <c r="E77" s="3">
        <v>2.3206018518518515E-2</v>
      </c>
      <c r="F77" s="14">
        <f t="shared" si="4"/>
        <v>4.6412037037037029E-3</v>
      </c>
      <c r="G77" s="1">
        <v>8.98</v>
      </c>
      <c r="H77" t="str">
        <f t="shared" si="11"/>
        <v>Apr</v>
      </c>
      <c r="I77" t="str">
        <f t="shared" si="3"/>
        <v>2018</v>
      </c>
      <c r="J77" s="17"/>
      <c r="K77" s="17" t="s">
        <v>72</v>
      </c>
      <c r="L77" s="17"/>
      <c r="M77" s="17" t="s">
        <v>70</v>
      </c>
      <c r="N77" s="9"/>
      <c r="O77" s="2"/>
      <c r="P77" s="2"/>
      <c r="Q77" s="1"/>
      <c r="R77" s="3"/>
      <c r="S77" s="4"/>
      <c r="T77" s="1"/>
    </row>
    <row r="78" spans="1:20" ht="17" thickBot="1">
      <c r="A78" s="1">
        <v>27</v>
      </c>
      <c r="B78" s="2">
        <v>43216</v>
      </c>
      <c r="C78" s="1">
        <v>0.8</v>
      </c>
      <c r="D78" s="15">
        <f t="shared" si="6"/>
        <v>0.49709680000000001</v>
      </c>
      <c r="E78" s="3">
        <v>3.2407407407407406E-3</v>
      </c>
      <c r="F78" s="14">
        <f t="shared" si="4"/>
        <v>4.0509259259259257E-3</v>
      </c>
      <c r="G78" s="1">
        <v>10.29</v>
      </c>
      <c r="H78" t="str">
        <f t="shared" ref="H78:H97" si="12">TEXT(B78,"mmm")</f>
        <v>Apr</v>
      </c>
      <c r="I78" t="str">
        <f t="shared" si="3"/>
        <v>2018</v>
      </c>
      <c r="J78" s="17"/>
      <c r="K78" s="17" t="s">
        <v>72</v>
      </c>
      <c r="L78" s="17"/>
      <c r="M78" s="17" t="s">
        <v>78</v>
      </c>
      <c r="N78" s="9"/>
      <c r="O78" s="2"/>
      <c r="P78" s="2"/>
      <c r="Q78" s="1"/>
      <c r="R78" s="3"/>
      <c r="S78" s="4"/>
      <c r="T78" s="1"/>
    </row>
    <row r="79" spans="1:20" ht="17" thickBot="1">
      <c r="A79" s="1">
        <v>28</v>
      </c>
      <c r="B79" s="2">
        <v>43218</v>
      </c>
      <c r="C79" s="1">
        <v>3</v>
      </c>
      <c r="D79" s="15">
        <f t="shared" si="6"/>
        <v>1.8641130000000001</v>
      </c>
      <c r="E79" s="3">
        <v>1.3634259259259257E-2</v>
      </c>
      <c r="F79" s="14">
        <f t="shared" si="4"/>
        <v>4.5447530864197528E-3</v>
      </c>
      <c r="G79" s="1">
        <v>9.17</v>
      </c>
      <c r="H79" t="str">
        <f t="shared" si="12"/>
        <v>Apr</v>
      </c>
      <c r="I79" t="str">
        <f t="shared" si="3"/>
        <v>2018</v>
      </c>
      <c r="J79" s="17"/>
      <c r="K79" s="17" t="s">
        <v>72</v>
      </c>
      <c r="L79" s="17"/>
      <c r="M79" s="17" t="s">
        <v>78</v>
      </c>
      <c r="N79" s="9"/>
      <c r="O79" s="2"/>
      <c r="P79" s="2"/>
      <c r="Q79" s="1"/>
      <c r="R79" s="3"/>
      <c r="S79" s="4"/>
      <c r="T79" s="1"/>
    </row>
    <row r="80" spans="1:20" ht="17" thickBot="1">
      <c r="A80" s="1">
        <v>29</v>
      </c>
      <c r="B80" s="2">
        <v>43220</v>
      </c>
      <c r="C80" s="1">
        <v>8.5</v>
      </c>
      <c r="D80" s="15">
        <f t="shared" si="6"/>
        <v>5.2816535</v>
      </c>
      <c r="E80" s="3">
        <v>4.0034722222222222E-2</v>
      </c>
      <c r="F80" s="14">
        <f t="shared" si="4"/>
        <v>4.7099673202614378E-3</v>
      </c>
      <c r="G80" s="1">
        <v>8.85</v>
      </c>
      <c r="H80" t="str">
        <f t="shared" si="12"/>
        <v>Apr</v>
      </c>
      <c r="I80" t="str">
        <f t="shared" si="3"/>
        <v>2018</v>
      </c>
      <c r="J80" s="17"/>
      <c r="K80" s="17" t="s">
        <v>72</v>
      </c>
      <c r="L80" s="17"/>
      <c r="M80" s="17" t="s">
        <v>78</v>
      </c>
      <c r="N80" s="9"/>
      <c r="O80" s="2"/>
      <c r="P80" s="2"/>
      <c r="Q80" s="1"/>
      <c r="R80" s="3"/>
      <c r="S80" s="4"/>
      <c r="T80" s="1"/>
    </row>
    <row r="81" spans="1:20" ht="17" thickBot="1">
      <c r="A81" s="1">
        <v>30</v>
      </c>
      <c r="B81" s="2">
        <v>43224</v>
      </c>
      <c r="C81" s="1">
        <v>6.5</v>
      </c>
      <c r="D81" s="15">
        <f t="shared" si="6"/>
        <v>4.0389115000000002</v>
      </c>
      <c r="E81" s="3">
        <v>3.0555555555555555E-2</v>
      </c>
      <c r="F81" s="14">
        <f t="shared" si="4"/>
        <v>4.7008547008547006E-3</v>
      </c>
      <c r="G81" s="1">
        <v>8.86</v>
      </c>
      <c r="H81" t="str">
        <f t="shared" si="12"/>
        <v>May</v>
      </c>
      <c r="I81" t="str">
        <f t="shared" si="3"/>
        <v>2018</v>
      </c>
      <c r="J81" s="17"/>
      <c r="K81" s="17" t="s">
        <v>68</v>
      </c>
      <c r="L81" s="17"/>
      <c r="M81" s="17" t="s">
        <v>70</v>
      </c>
      <c r="N81" s="9"/>
      <c r="O81" s="2"/>
      <c r="P81" s="2"/>
      <c r="Q81" s="1"/>
      <c r="R81" s="3"/>
      <c r="S81" s="4"/>
      <c r="T81" s="1"/>
    </row>
    <row r="82" spans="1:20" ht="17" thickBot="1">
      <c r="A82" s="1">
        <v>31</v>
      </c>
      <c r="B82" s="2">
        <v>43226</v>
      </c>
      <c r="C82" s="1">
        <v>10</v>
      </c>
      <c r="D82" s="15">
        <f t="shared" si="6"/>
        <v>6.2137099999999998</v>
      </c>
      <c r="E82" s="3">
        <v>4.9687499999999996E-2</v>
      </c>
      <c r="F82" s="14">
        <f t="shared" si="4"/>
        <v>4.9687499999999992E-3</v>
      </c>
      <c r="G82" s="1">
        <v>8.39</v>
      </c>
      <c r="H82" t="str">
        <f t="shared" si="12"/>
        <v>May</v>
      </c>
      <c r="I82" t="str">
        <f t="shared" si="3"/>
        <v>2018</v>
      </c>
      <c r="J82" s="17"/>
      <c r="K82" s="17" t="s">
        <v>72</v>
      </c>
      <c r="L82" s="17"/>
      <c r="M82" s="17" t="s">
        <v>70</v>
      </c>
      <c r="N82" s="9"/>
    </row>
    <row r="83" spans="1:20" ht="72" thickBot="1">
      <c r="A83" s="1">
        <v>32</v>
      </c>
      <c r="B83" s="2">
        <v>43228</v>
      </c>
      <c r="C83" s="1">
        <v>3.9</v>
      </c>
      <c r="D83" s="15">
        <f t="shared" si="6"/>
        <v>2.4233468999999999</v>
      </c>
      <c r="E83" s="3">
        <v>2.0856481481481479E-2</v>
      </c>
      <c r="F83" s="14">
        <f t="shared" si="4"/>
        <v>5.347815764482431E-3</v>
      </c>
      <c r="G83" s="1">
        <v>7.79</v>
      </c>
      <c r="H83" t="str">
        <f t="shared" si="12"/>
        <v>May</v>
      </c>
      <c r="I83" t="str">
        <f t="shared" si="3"/>
        <v>2018</v>
      </c>
      <c r="J83" s="17" t="s">
        <v>91</v>
      </c>
      <c r="K83" s="17" t="s">
        <v>72</v>
      </c>
      <c r="L83" s="17"/>
      <c r="M83" s="17" t="s">
        <v>70</v>
      </c>
      <c r="N83" s="9"/>
    </row>
    <row r="84" spans="1:20" ht="17" thickBot="1">
      <c r="A84" s="1">
        <v>33</v>
      </c>
      <c r="B84" s="2">
        <v>43230</v>
      </c>
      <c r="C84" s="1">
        <v>10</v>
      </c>
      <c r="D84" s="15">
        <f t="shared" si="6"/>
        <v>6.2137099999999998</v>
      </c>
      <c r="E84" s="3">
        <v>4.4826388888888895E-2</v>
      </c>
      <c r="F84" s="14">
        <f t="shared" si="4"/>
        <v>4.4826388888888893E-3</v>
      </c>
      <c r="G84" s="1">
        <v>9.3000000000000007</v>
      </c>
      <c r="H84" t="str">
        <f t="shared" si="12"/>
        <v>May</v>
      </c>
      <c r="I84" t="str">
        <f t="shared" si="3"/>
        <v>2018</v>
      </c>
      <c r="J84" s="17"/>
      <c r="K84" s="17" t="s">
        <v>72</v>
      </c>
      <c r="L84" s="17"/>
      <c r="M84" s="17" t="s">
        <v>78</v>
      </c>
      <c r="N84" s="9"/>
      <c r="O84" s="19"/>
      <c r="P84" s="19"/>
    </row>
    <row r="85" spans="1:20" ht="17" thickBot="1">
      <c r="A85" s="1">
        <v>34</v>
      </c>
      <c r="B85" s="2">
        <v>43234</v>
      </c>
      <c r="C85" s="1">
        <v>10</v>
      </c>
      <c r="D85" s="15">
        <f t="shared" si="6"/>
        <v>6.2137099999999998</v>
      </c>
      <c r="E85" s="3">
        <v>4.3634259259259262E-2</v>
      </c>
      <c r="F85" s="14">
        <f t="shared" si="4"/>
        <v>4.363425925925926E-3</v>
      </c>
      <c r="G85" s="1">
        <v>9.5500000000000007</v>
      </c>
      <c r="H85" t="str">
        <f t="shared" si="12"/>
        <v>May</v>
      </c>
      <c r="I85" t="str">
        <f t="shared" si="3"/>
        <v>2018</v>
      </c>
      <c r="J85" s="17"/>
      <c r="K85" s="17" t="s">
        <v>72</v>
      </c>
      <c r="L85" s="17"/>
      <c r="M85" s="17" t="s">
        <v>78</v>
      </c>
      <c r="N85" s="9"/>
    </row>
    <row r="86" spans="1:20" ht="72" thickBot="1">
      <c r="A86" s="1">
        <v>35</v>
      </c>
      <c r="B86" s="2">
        <v>43238</v>
      </c>
      <c r="C86" s="1">
        <v>5</v>
      </c>
      <c r="D86" s="15">
        <f t="shared" si="6"/>
        <v>3.1068549999999999</v>
      </c>
      <c r="E86" s="3">
        <v>2.4456018518518519E-2</v>
      </c>
      <c r="F86" s="14">
        <f t="shared" si="4"/>
        <v>4.891203703703704E-3</v>
      </c>
      <c r="G86" s="1">
        <v>8.52</v>
      </c>
      <c r="H86" t="str">
        <f t="shared" si="12"/>
        <v>May</v>
      </c>
      <c r="I86" t="str">
        <f t="shared" si="3"/>
        <v>2018</v>
      </c>
      <c r="J86" s="17" t="s">
        <v>92</v>
      </c>
      <c r="K86" s="17" t="s">
        <v>72</v>
      </c>
      <c r="L86" s="17"/>
      <c r="M86" s="17" t="s">
        <v>70</v>
      </c>
      <c r="N86" s="9"/>
    </row>
    <row r="87" spans="1:20" ht="17" thickBot="1">
      <c r="A87" s="1">
        <v>36</v>
      </c>
      <c r="B87" s="2">
        <v>43239</v>
      </c>
      <c r="C87" s="1">
        <v>4.5</v>
      </c>
      <c r="D87" s="15">
        <f t="shared" si="6"/>
        <v>2.7961695</v>
      </c>
      <c r="E87" s="3">
        <v>1.9780092592592592E-2</v>
      </c>
      <c r="F87" s="14">
        <f t="shared" si="4"/>
        <v>4.3955761316872427E-3</v>
      </c>
      <c r="G87" s="1">
        <v>9.48</v>
      </c>
      <c r="H87" t="str">
        <f t="shared" si="12"/>
        <v>May</v>
      </c>
      <c r="I87" t="str">
        <f t="shared" si="3"/>
        <v>2018</v>
      </c>
      <c r="J87" s="17"/>
      <c r="K87" s="17" t="s">
        <v>72</v>
      </c>
      <c r="L87" s="17"/>
      <c r="M87" s="17" t="s">
        <v>78</v>
      </c>
      <c r="N87" s="9"/>
    </row>
    <row r="88" spans="1:20" ht="44" thickBot="1">
      <c r="A88" s="1">
        <v>37</v>
      </c>
      <c r="B88" s="2">
        <v>43240</v>
      </c>
      <c r="C88" s="1">
        <v>10</v>
      </c>
      <c r="D88" s="15">
        <f t="shared" si="6"/>
        <v>6.2137099999999998</v>
      </c>
      <c r="E88" s="3">
        <v>4.2546296296296297E-2</v>
      </c>
      <c r="F88" s="14">
        <f t="shared" si="4"/>
        <v>4.2546296296296299E-3</v>
      </c>
      <c r="G88" s="1">
        <v>9.7899999999999991</v>
      </c>
      <c r="H88" t="str">
        <f t="shared" si="12"/>
        <v>May</v>
      </c>
      <c r="I88" t="str">
        <f t="shared" si="3"/>
        <v>2018</v>
      </c>
      <c r="J88" s="17" t="s">
        <v>93</v>
      </c>
      <c r="K88" s="17" t="s">
        <v>72</v>
      </c>
      <c r="L88" s="17"/>
      <c r="M88" s="17" t="s">
        <v>78</v>
      </c>
      <c r="N88" s="9"/>
    </row>
    <row r="89" spans="1:20" ht="44" thickBot="1">
      <c r="A89" s="1">
        <v>38</v>
      </c>
      <c r="B89" s="2">
        <v>43240</v>
      </c>
      <c r="C89" s="1">
        <v>10.199999999999999</v>
      </c>
      <c r="D89" s="15">
        <f t="shared" si="6"/>
        <v>6.3379841999999993</v>
      </c>
      <c r="E89" s="3">
        <v>4.2812500000000003E-2</v>
      </c>
      <c r="F89" s="14">
        <f t="shared" si="4"/>
        <v>4.1973039215686282E-3</v>
      </c>
      <c r="G89" s="1">
        <v>9.93</v>
      </c>
      <c r="H89" t="str">
        <f t="shared" si="12"/>
        <v>May</v>
      </c>
      <c r="I89" t="str">
        <f t="shared" si="3"/>
        <v>2018</v>
      </c>
      <c r="J89" s="17" t="s">
        <v>94</v>
      </c>
      <c r="K89" s="17" t="s">
        <v>72</v>
      </c>
      <c r="L89" s="17"/>
      <c r="M89" s="17" t="s">
        <v>78</v>
      </c>
      <c r="N89" s="9"/>
    </row>
    <row r="90" spans="1:20" ht="17" thickBot="1">
      <c r="A90" s="1">
        <v>39</v>
      </c>
      <c r="B90" s="2">
        <v>43247</v>
      </c>
      <c r="C90" s="1">
        <v>5</v>
      </c>
      <c r="D90" s="15">
        <f t="shared" si="6"/>
        <v>3.1068549999999999</v>
      </c>
      <c r="E90" s="3">
        <v>2.3391203703703702E-2</v>
      </c>
      <c r="F90" s="14">
        <f t="shared" si="4"/>
        <v>4.6782407407407406E-3</v>
      </c>
      <c r="G90" s="1">
        <v>8.91</v>
      </c>
      <c r="H90" t="str">
        <f t="shared" si="12"/>
        <v>May</v>
      </c>
      <c r="I90" t="str">
        <f t="shared" si="3"/>
        <v>2018</v>
      </c>
      <c r="J90" s="17"/>
      <c r="K90" s="17" t="s">
        <v>72</v>
      </c>
      <c r="L90" s="17"/>
      <c r="M90" s="17" t="s">
        <v>70</v>
      </c>
      <c r="N90" s="9"/>
    </row>
    <row r="91" spans="1:20" ht="58" thickBot="1">
      <c r="A91" s="1">
        <v>40</v>
      </c>
      <c r="B91" s="2">
        <v>43254</v>
      </c>
      <c r="C91" s="1">
        <v>7</v>
      </c>
      <c r="D91" s="15">
        <f t="shared" si="6"/>
        <v>4.3495970000000002</v>
      </c>
      <c r="E91" s="3">
        <v>2.9363425925925921E-2</v>
      </c>
      <c r="F91" s="14">
        <f t="shared" si="4"/>
        <v>4.1947751322751314E-3</v>
      </c>
      <c r="G91" s="1">
        <v>9.93</v>
      </c>
      <c r="H91" t="str">
        <f t="shared" si="12"/>
        <v>Jun</v>
      </c>
      <c r="I91" t="str">
        <f t="shared" ref="I91:I121" si="13">TEXT(B91,"yyyy")</f>
        <v>2018</v>
      </c>
      <c r="J91" s="17" t="s">
        <v>95</v>
      </c>
      <c r="K91" s="17" t="s">
        <v>72</v>
      </c>
      <c r="L91" s="17"/>
      <c r="M91" s="17" t="s">
        <v>78</v>
      </c>
      <c r="N91" s="9"/>
    </row>
    <row r="92" spans="1:20" ht="86" thickBot="1">
      <c r="A92" s="1">
        <v>41</v>
      </c>
      <c r="B92" s="2">
        <v>43275</v>
      </c>
      <c r="C92" s="1">
        <v>2.1</v>
      </c>
      <c r="D92" s="15">
        <f t="shared" si="6"/>
        <v>1.3048791</v>
      </c>
      <c r="E92" s="3">
        <v>1.1203703703703704E-2</v>
      </c>
      <c r="F92" s="14">
        <f t="shared" si="4"/>
        <v>5.3350970017636678E-3</v>
      </c>
      <c r="G92" s="1">
        <v>7.81</v>
      </c>
      <c r="H92" t="str">
        <f t="shared" si="12"/>
        <v>Jun</v>
      </c>
      <c r="I92" t="str">
        <f t="shared" si="13"/>
        <v>2018</v>
      </c>
      <c r="J92" s="17" t="s">
        <v>96</v>
      </c>
      <c r="K92" s="17" t="s">
        <v>72</v>
      </c>
      <c r="L92" s="17"/>
      <c r="M92" s="17" t="s">
        <v>70</v>
      </c>
      <c r="N92" s="9"/>
    </row>
    <row r="93" spans="1:20" ht="30" thickBot="1">
      <c r="A93" s="1">
        <v>42</v>
      </c>
      <c r="B93" s="2">
        <v>43289</v>
      </c>
      <c r="C93" s="1">
        <v>5</v>
      </c>
      <c r="D93" s="15">
        <f t="shared" si="6"/>
        <v>3.1068549999999999</v>
      </c>
      <c r="E93" s="3">
        <v>2.4884259259259259E-2</v>
      </c>
      <c r="F93" s="14">
        <f t="shared" si="4"/>
        <v>4.9768518518518521E-3</v>
      </c>
      <c r="G93" s="1">
        <v>8.3699999999999992</v>
      </c>
      <c r="H93" t="str">
        <f t="shared" si="12"/>
        <v>Jul</v>
      </c>
      <c r="I93" t="str">
        <f t="shared" si="13"/>
        <v>2018</v>
      </c>
      <c r="J93" s="17" t="s">
        <v>97</v>
      </c>
      <c r="K93" s="17" t="s">
        <v>72</v>
      </c>
      <c r="L93" s="17"/>
      <c r="M93" s="17" t="s">
        <v>70</v>
      </c>
      <c r="N93" s="9"/>
    </row>
    <row r="94" spans="1:20" ht="44" thickBot="1">
      <c r="A94" s="1">
        <v>43</v>
      </c>
      <c r="B94" s="2">
        <v>43290</v>
      </c>
      <c r="C94" s="1">
        <v>6</v>
      </c>
      <c r="D94" s="15">
        <f t="shared" si="6"/>
        <v>3.7282260000000003</v>
      </c>
      <c r="E94" s="3">
        <v>2.8564814814814817E-2</v>
      </c>
      <c r="F94" s="14">
        <f t="shared" si="4"/>
        <v>4.7608024691358029E-3</v>
      </c>
      <c r="G94" s="1">
        <v>8.75</v>
      </c>
      <c r="H94" t="str">
        <f t="shared" si="12"/>
        <v>Jul</v>
      </c>
      <c r="I94" t="str">
        <f t="shared" si="13"/>
        <v>2018</v>
      </c>
      <c r="J94" s="17" t="s">
        <v>98</v>
      </c>
      <c r="K94" s="17" t="s">
        <v>72</v>
      </c>
      <c r="L94" s="17"/>
      <c r="M94" s="17" t="s">
        <v>78</v>
      </c>
      <c r="N94" s="9"/>
    </row>
    <row r="95" spans="1:20" ht="44" thickBot="1">
      <c r="A95" s="1">
        <v>44</v>
      </c>
      <c r="B95" s="2">
        <v>43294</v>
      </c>
      <c r="C95" s="1">
        <v>7.5</v>
      </c>
      <c r="D95" s="15">
        <f t="shared" si="6"/>
        <v>4.6602825000000001</v>
      </c>
      <c r="E95" s="3">
        <v>3.5520833333333328E-2</v>
      </c>
      <c r="F95" s="14">
        <f t="shared" si="4"/>
        <v>4.7361111111111102E-3</v>
      </c>
      <c r="G95" s="1">
        <v>8.8000000000000007</v>
      </c>
      <c r="H95" t="str">
        <f t="shared" si="12"/>
        <v>Jul</v>
      </c>
      <c r="I95" t="str">
        <f t="shared" si="13"/>
        <v>2018</v>
      </c>
      <c r="J95" s="17" t="s">
        <v>99</v>
      </c>
      <c r="K95" s="17" t="s">
        <v>72</v>
      </c>
      <c r="L95" s="17"/>
      <c r="M95" s="17" t="s">
        <v>78</v>
      </c>
      <c r="N95" s="9"/>
    </row>
    <row r="96" spans="1:20" ht="44" thickBot="1">
      <c r="A96" s="1">
        <v>45</v>
      </c>
      <c r="B96" s="2">
        <v>43303</v>
      </c>
      <c r="C96" s="1">
        <v>5.0999999999999996</v>
      </c>
      <c r="D96" s="15">
        <f t="shared" si="6"/>
        <v>3.1689920999999996</v>
      </c>
      <c r="E96" s="3">
        <v>2.5312500000000002E-2</v>
      </c>
      <c r="F96" s="14">
        <f t="shared" si="4"/>
        <v>4.9632352941176476E-3</v>
      </c>
      <c r="G96" s="15">
        <f t="shared" ref="G96:G109" si="14">(C96/E96)*TIME(1,0,0)</f>
        <v>8.3950617283950599</v>
      </c>
      <c r="H96" t="str">
        <f t="shared" si="12"/>
        <v>Jul</v>
      </c>
      <c r="I96" t="str">
        <f t="shared" si="13"/>
        <v>2018</v>
      </c>
      <c r="J96" s="17" t="s">
        <v>100</v>
      </c>
      <c r="K96" s="17" t="s">
        <v>72</v>
      </c>
      <c r="L96" s="17"/>
      <c r="M96" s="17" t="s">
        <v>78</v>
      </c>
      <c r="N96" s="9"/>
    </row>
    <row r="97" spans="1:16" ht="30" thickBot="1">
      <c r="A97" s="1">
        <v>46</v>
      </c>
      <c r="B97" s="2">
        <v>43304</v>
      </c>
      <c r="C97" s="1">
        <v>6.5</v>
      </c>
      <c r="D97" s="15">
        <f t="shared" si="6"/>
        <v>4.0389115000000002</v>
      </c>
      <c r="E97" s="3">
        <v>3.0081018518518521E-2</v>
      </c>
      <c r="F97" s="14">
        <f t="shared" si="4"/>
        <v>4.627849002849003E-3</v>
      </c>
      <c r="G97" s="15">
        <f t="shared" si="14"/>
        <v>9.0034628703347437</v>
      </c>
      <c r="H97" t="str">
        <f t="shared" si="12"/>
        <v>Jul</v>
      </c>
      <c r="I97" t="str">
        <f t="shared" si="13"/>
        <v>2018</v>
      </c>
      <c r="J97" s="17" t="s">
        <v>101</v>
      </c>
      <c r="K97" s="17" t="s">
        <v>72</v>
      </c>
      <c r="L97" s="17"/>
      <c r="M97" s="17" t="s">
        <v>78</v>
      </c>
      <c r="N97" s="9"/>
    </row>
    <row r="98" spans="1:16" ht="30" thickBot="1">
      <c r="A98" s="1">
        <v>47</v>
      </c>
      <c r="B98" s="2">
        <v>43306</v>
      </c>
      <c r="C98" s="1">
        <v>10</v>
      </c>
      <c r="D98" s="15">
        <f t="shared" si="6"/>
        <v>6.2137099999999998</v>
      </c>
      <c r="E98" s="3">
        <v>4.7152777777777773E-2</v>
      </c>
      <c r="F98" s="14">
        <f t="shared" si="4"/>
        <v>4.7152777777777774E-3</v>
      </c>
      <c r="G98" s="15">
        <f t="shared" si="14"/>
        <v>8.8365243004418268</v>
      </c>
      <c r="H98" t="str">
        <f t="shared" ref="H98:H109" si="15">TEXT(B98,"mmm")</f>
        <v>Jul</v>
      </c>
      <c r="I98" t="str">
        <f t="shared" si="13"/>
        <v>2018</v>
      </c>
      <c r="J98" s="17" t="s">
        <v>102</v>
      </c>
      <c r="K98" s="17" t="s">
        <v>72</v>
      </c>
      <c r="L98" s="17"/>
      <c r="M98" s="17"/>
      <c r="N98" s="9"/>
    </row>
    <row r="99" spans="1:16" ht="30" thickBot="1">
      <c r="A99" s="1">
        <v>48</v>
      </c>
      <c r="B99" s="2">
        <v>43310</v>
      </c>
      <c r="C99" s="1">
        <v>6</v>
      </c>
      <c r="D99" s="15">
        <f t="shared" si="6"/>
        <v>3.7282260000000003</v>
      </c>
      <c r="E99" s="3">
        <v>2.6666666666666668E-2</v>
      </c>
      <c r="F99" s="14">
        <f t="shared" si="4"/>
        <v>4.4444444444444444E-3</v>
      </c>
      <c r="G99" s="15">
        <f t="shared" si="14"/>
        <v>9.3749999999999982</v>
      </c>
      <c r="H99" t="str">
        <f t="shared" si="15"/>
        <v>Jul</v>
      </c>
      <c r="I99" t="str">
        <f t="shared" si="13"/>
        <v>2018</v>
      </c>
      <c r="J99" s="17" t="s">
        <v>103</v>
      </c>
      <c r="K99" s="17" t="s">
        <v>68</v>
      </c>
      <c r="L99" s="17"/>
      <c r="M99" s="17"/>
      <c r="N99" s="9"/>
    </row>
    <row r="100" spans="1:16" ht="30" thickBot="1">
      <c r="A100" s="1">
        <v>49</v>
      </c>
      <c r="B100" s="2">
        <v>43314</v>
      </c>
      <c r="C100" s="1">
        <v>0.8</v>
      </c>
      <c r="D100" s="15">
        <f t="shared" si="6"/>
        <v>0.49709680000000001</v>
      </c>
      <c r="E100" s="3">
        <v>3.2175925925925926E-3</v>
      </c>
      <c r="F100" s="14">
        <f t="shared" si="4"/>
        <v>4.0219907407407409E-3</v>
      </c>
      <c r="G100" s="15">
        <f t="shared" si="14"/>
        <v>10.359712230215827</v>
      </c>
      <c r="H100" t="str">
        <f t="shared" si="15"/>
        <v>Aug</v>
      </c>
      <c r="I100" t="str">
        <f t="shared" si="13"/>
        <v>2018</v>
      </c>
      <c r="J100" s="17" t="s">
        <v>104</v>
      </c>
      <c r="K100" s="17" t="s">
        <v>72</v>
      </c>
      <c r="L100" s="17"/>
      <c r="M100" s="17" t="s">
        <v>78</v>
      </c>
      <c r="N100" s="9"/>
    </row>
    <row r="101" spans="1:16" ht="30" thickBot="1">
      <c r="A101" s="1">
        <v>50</v>
      </c>
      <c r="B101" s="2">
        <v>43315</v>
      </c>
      <c r="C101" s="1">
        <v>0.6</v>
      </c>
      <c r="D101" s="15">
        <f t="shared" si="6"/>
        <v>0.3728226</v>
      </c>
      <c r="E101" s="3">
        <v>2.5694444444444445E-3</v>
      </c>
      <c r="F101" s="14">
        <f t="shared" si="4"/>
        <v>4.2824074074074075E-3</v>
      </c>
      <c r="G101" s="15">
        <f t="shared" si="14"/>
        <v>9.729729729729728</v>
      </c>
      <c r="H101" t="str">
        <f t="shared" si="15"/>
        <v>Aug</v>
      </c>
      <c r="I101" t="str">
        <f t="shared" si="13"/>
        <v>2018</v>
      </c>
      <c r="J101" s="17" t="s">
        <v>104</v>
      </c>
      <c r="K101" s="17" t="s">
        <v>72</v>
      </c>
      <c r="L101" s="17"/>
      <c r="M101" s="17" t="s">
        <v>78</v>
      </c>
      <c r="N101" s="9"/>
    </row>
    <row r="102" spans="1:16" ht="30" thickBot="1">
      <c r="A102" s="1">
        <v>51</v>
      </c>
      <c r="B102" s="2">
        <v>43317</v>
      </c>
      <c r="C102" s="1">
        <v>12</v>
      </c>
      <c r="D102" s="15">
        <f t="shared" si="6"/>
        <v>7.4564520000000005</v>
      </c>
      <c r="E102" s="3">
        <v>5.634259259259259E-2</v>
      </c>
      <c r="F102" s="14">
        <f t="shared" si="4"/>
        <v>4.6952160493827161E-3</v>
      </c>
      <c r="G102" s="15">
        <f t="shared" si="14"/>
        <v>8.8742810188989321</v>
      </c>
      <c r="H102" t="str">
        <f t="shared" si="15"/>
        <v>Aug</v>
      </c>
      <c r="I102" t="str">
        <f t="shared" si="13"/>
        <v>2018</v>
      </c>
      <c r="J102" s="17" t="s">
        <v>105</v>
      </c>
      <c r="K102" s="17" t="s">
        <v>72</v>
      </c>
      <c r="L102" s="17"/>
      <c r="M102" s="17"/>
      <c r="N102" s="9"/>
    </row>
    <row r="103" spans="1:16" ht="30" thickBot="1">
      <c r="A103" s="1">
        <v>52</v>
      </c>
      <c r="B103" s="2">
        <v>43320</v>
      </c>
      <c r="C103" s="1">
        <v>0.7</v>
      </c>
      <c r="D103" s="15">
        <f t="shared" si="6"/>
        <v>0.4349597</v>
      </c>
      <c r="E103" s="3">
        <v>2.6967592592592594E-3</v>
      </c>
      <c r="F103" s="14">
        <f t="shared" si="4"/>
        <v>3.852513227513228E-3</v>
      </c>
      <c r="G103" s="15">
        <f t="shared" si="14"/>
        <v>10.815450643776822</v>
      </c>
      <c r="H103" t="str">
        <f t="shared" si="15"/>
        <v>Aug</v>
      </c>
      <c r="I103" t="str">
        <f t="shared" si="13"/>
        <v>2018</v>
      </c>
      <c r="J103" s="17" t="s">
        <v>104</v>
      </c>
      <c r="K103" s="17" t="s">
        <v>72</v>
      </c>
      <c r="L103" s="17"/>
      <c r="M103" s="17" t="s">
        <v>78</v>
      </c>
      <c r="N103" s="9"/>
    </row>
    <row r="104" spans="1:16" ht="30" thickBot="1">
      <c r="A104" s="1">
        <v>53</v>
      </c>
      <c r="B104" s="2">
        <v>43323</v>
      </c>
      <c r="C104" s="1">
        <v>10</v>
      </c>
      <c r="D104" s="15">
        <f t="shared" si="6"/>
        <v>6.2137099999999998</v>
      </c>
      <c r="E104" s="3">
        <v>4.1435185185185179E-2</v>
      </c>
      <c r="F104" s="14">
        <f t="shared" si="4"/>
        <v>4.1435185185185177E-3</v>
      </c>
      <c r="G104" s="15">
        <f t="shared" si="14"/>
        <v>10.05586592178771</v>
      </c>
      <c r="H104" t="str">
        <f t="shared" si="15"/>
        <v>Aug</v>
      </c>
      <c r="I104" t="str">
        <f t="shared" si="13"/>
        <v>2018</v>
      </c>
      <c r="J104" s="17" t="s">
        <v>106</v>
      </c>
      <c r="K104" s="17" t="s">
        <v>72</v>
      </c>
      <c r="L104" s="17"/>
      <c r="M104" s="17"/>
      <c r="N104" s="9"/>
    </row>
    <row r="105" spans="1:16" ht="30" thickBot="1">
      <c r="A105" s="1">
        <v>54</v>
      </c>
      <c r="B105" s="2">
        <v>43325</v>
      </c>
      <c r="C105" s="1">
        <v>6</v>
      </c>
      <c r="D105" s="15">
        <f t="shared" si="6"/>
        <v>3.7282260000000003</v>
      </c>
      <c r="E105" s="3">
        <v>2.5995370370370367E-2</v>
      </c>
      <c r="F105" s="14">
        <f t="shared" si="4"/>
        <v>4.3325617283950608E-3</v>
      </c>
      <c r="G105" s="15">
        <f t="shared" si="14"/>
        <v>9.6170970614425659</v>
      </c>
      <c r="H105" t="str">
        <f t="shared" si="15"/>
        <v>Aug</v>
      </c>
      <c r="I105" t="str">
        <f t="shared" si="13"/>
        <v>2018</v>
      </c>
      <c r="J105" s="17" t="s">
        <v>107</v>
      </c>
      <c r="K105" s="17" t="s">
        <v>68</v>
      </c>
      <c r="L105" s="17"/>
      <c r="M105" s="17"/>
      <c r="N105" s="9"/>
    </row>
    <row r="106" spans="1:16" ht="30" thickBot="1">
      <c r="A106" s="1">
        <v>55</v>
      </c>
      <c r="B106" s="2">
        <v>43328</v>
      </c>
      <c r="C106" s="1">
        <v>6</v>
      </c>
      <c r="D106" s="15">
        <f t="shared" si="6"/>
        <v>3.7282260000000003</v>
      </c>
      <c r="E106" s="3">
        <v>2.7662037037037041E-2</v>
      </c>
      <c r="F106" s="14">
        <f t="shared" si="4"/>
        <v>4.6103395061728404E-3</v>
      </c>
      <c r="G106" s="15">
        <f t="shared" si="14"/>
        <v>9.0376569037656882</v>
      </c>
      <c r="H106" t="str">
        <f t="shared" si="15"/>
        <v>Aug</v>
      </c>
      <c r="I106" t="str">
        <f t="shared" si="13"/>
        <v>2018</v>
      </c>
      <c r="J106" s="17" t="s">
        <v>108</v>
      </c>
      <c r="K106" s="17" t="s">
        <v>68</v>
      </c>
      <c r="L106" s="17"/>
      <c r="M106" s="17"/>
      <c r="N106" s="9"/>
    </row>
    <row r="107" spans="1:16" ht="58" thickBot="1">
      <c r="A107" s="1">
        <v>56</v>
      </c>
      <c r="B107" s="2">
        <v>43323</v>
      </c>
      <c r="C107" s="1">
        <v>10.1</v>
      </c>
      <c r="D107" s="15">
        <f t="shared" si="6"/>
        <v>6.2758471</v>
      </c>
      <c r="E107" s="3">
        <v>4.3518518518518519E-2</v>
      </c>
      <c r="F107" s="14">
        <f t="shared" si="4"/>
        <v>4.3087642097543091E-3</v>
      </c>
      <c r="G107" s="15">
        <f t="shared" si="14"/>
        <v>9.6702127659574462</v>
      </c>
      <c r="H107" t="str">
        <f t="shared" si="15"/>
        <v>Aug</v>
      </c>
      <c r="I107" t="str">
        <f t="shared" si="13"/>
        <v>2018</v>
      </c>
      <c r="J107" s="17" t="s">
        <v>109</v>
      </c>
      <c r="K107" s="17" t="s">
        <v>72</v>
      </c>
      <c r="L107" s="17"/>
      <c r="M107" s="17" t="s">
        <v>78</v>
      </c>
      <c r="N107" s="9"/>
    </row>
    <row r="108" spans="1:16" ht="30" thickBot="1">
      <c r="A108" s="1">
        <v>57</v>
      </c>
      <c r="B108" s="2">
        <v>43401</v>
      </c>
      <c r="C108" s="1">
        <v>11.8</v>
      </c>
      <c r="D108" s="15">
        <f t="shared" si="6"/>
        <v>7.3321778000000002</v>
      </c>
      <c r="E108" s="3">
        <v>7.0659722222222221E-2</v>
      </c>
      <c r="F108" s="14">
        <f t="shared" si="4"/>
        <v>5.988112052730696E-3</v>
      </c>
      <c r="G108" s="15">
        <f t="shared" si="14"/>
        <v>6.9582309582309581</v>
      </c>
      <c r="H108" t="str">
        <f t="shared" si="15"/>
        <v>Oct</v>
      </c>
      <c r="I108" t="str">
        <f t="shared" si="13"/>
        <v>2018</v>
      </c>
      <c r="J108" s="17" t="s">
        <v>110</v>
      </c>
      <c r="K108" s="17" t="s">
        <v>72</v>
      </c>
      <c r="L108" s="17"/>
      <c r="M108" s="17" t="s">
        <v>70</v>
      </c>
      <c r="N108" s="9"/>
    </row>
    <row r="109" spans="1:16" ht="58" thickBot="1">
      <c r="A109" s="1">
        <v>58</v>
      </c>
      <c r="B109" s="2">
        <v>43459</v>
      </c>
      <c r="C109" s="1">
        <v>7</v>
      </c>
      <c r="D109" s="15">
        <f t="shared" si="6"/>
        <v>4.3495970000000002</v>
      </c>
      <c r="E109" s="3">
        <v>3.4895833333333334E-2</v>
      </c>
      <c r="F109" s="14">
        <f t="shared" si="4"/>
        <v>4.9851190476190481E-3</v>
      </c>
      <c r="G109" s="15">
        <f t="shared" si="14"/>
        <v>8.3582089552238799</v>
      </c>
      <c r="H109" t="str">
        <f t="shared" si="15"/>
        <v>Dec</v>
      </c>
      <c r="I109" t="str">
        <f t="shared" si="13"/>
        <v>2018</v>
      </c>
      <c r="J109" s="17" t="s">
        <v>111</v>
      </c>
      <c r="K109" s="17" t="s">
        <v>72</v>
      </c>
      <c r="L109" s="17"/>
      <c r="M109" s="17" t="s">
        <v>70</v>
      </c>
      <c r="N109" s="9">
        <v>183</v>
      </c>
      <c r="O109">
        <v>163</v>
      </c>
      <c r="P109">
        <v>77</v>
      </c>
    </row>
    <row r="110" spans="1:16" ht="44" thickBot="1">
      <c r="A110" s="1">
        <v>1</v>
      </c>
      <c r="B110" s="5">
        <v>43466</v>
      </c>
      <c r="C110" s="1">
        <v>5.0999999999999996</v>
      </c>
      <c r="D110" s="15">
        <f t="shared" si="6"/>
        <v>3.1689920999999996</v>
      </c>
      <c r="E110" s="3">
        <v>2.4166666666666666E-2</v>
      </c>
      <c r="F110" s="14">
        <f t="shared" si="4"/>
        <v>4.7385620915032685E-3</v>
      </c>
      <c r="G110" s="15">
        <f t="shared" ref="G110:G115" si="16">(C110/E110)*TIME(1,0,0)</f>
        <v>8.7931034482758612</v>
      </c>
      <c r="H110" t="str">
        <f t="shared" ref="H110" si="17">TEXT(B110,"mmm")</f>
        <v>Jan</v>
      </c>
      <c r="I110" t="str">
        <f t="shared" si="13"/>
        <v>2019</v>
      </c>
      <c r="J110" s="17" t="s">
        <v>113</v>
      </c>
      <c r="K110" s="17" t="s">
        <v>72</v>
      </c>
      <c r="L110" s="17"/>
      <c r="M110" s="17" t="s">
        <v>70</v>
      </c>
      <c r="N110" s="9">
        <v>188</v>
      </c>
      <c r="O110">
        <v>171</v>
      </c>
      <c r="P110">
        <v>79</v>
      </c>
    </row>
    <row r="111" spans="1:16" ht="30" thickBot="1">
      <c r="A111" s="1">
        <v>2</v>
      </c>
      <c r="B111" s="2">
        <v>43469</v>
      </c>
      <c r="C111" s="1">
        <v>7</v>
      </c>
      <c r="D111" s="15">
        <f t="shared" si="6"/>
        <v>4.3495970000000002</v>
      </c>
      <c r="E111" s="3">
        <v>3.4699074074074077E-2</v>
      </c>
      <c r="F111" s="14">
        <f t="shared" ref="F111:F117" si="18">E111/C111</f>
        <v>4.9570105820105825E-3</v>
      </c>
      <c r="G111" s="15">
        <f t="shared" si="16"/>
        <v>8.4056037358238811</v>
      </c>
      <c r="H111" t="str">
        <f t="shared" ref="H111" si="19">TEXT(B111,"mmm")</f>
        <v>Jan</v>
      </c>
      <c r="I111" t="str">
        <f t="shared" si="13"/>
        <v>2019</v>
      </c>
      <c r="J111" s="17" t="s">
        <v>114</v>
      </c>
      <c r="K111" s="17" t="s">
        <v>72</v>
      </c>
      <c r="L111" s="17"/>
      <c r="M111" s="17" t="s">
        <v>70</v>
      </c>
      <c r="N111" s="9">
        <v>186</v>
      </c>
      <c r="O111">
        <v>162</v>
      </c>
      <c r="P111">
        <v>73</v>
      </c>
    </row>
    <row r="112" spans="1:16" ht="30" thickBot="1">
      <c r="A112" s="1">
        <v>3</v>
      </c>
      <c r="B112" s="2">
        <v>43471</v>
      </c>
      <c r="C112" s="1">
        <v>5</v>
      </c>
      <c r="D112" s="15">
        <f t="shared" si="6"/>
        <v>3.1068549999999999</v>
      </c>
      <c r="E112" s="3">
        <v>2.3587962962962963E-2</v>
      </c>
      <c r="F112" s="14">
        <f t="shared" si="18"/>
        <v>4.7175925925925927E-3</v>
      </c>
      <c r="G112" s="15">
        <f t="shared" si="16"/>
        <v>8.8321884200196266</v>
      </c>
      <c r="H112" t="str">
        <f t="shared" ref="H112:H113" si="20">TEXT(B112,"mmm")</f>
        <v>Jan</v>
      </c>
      <c r="I112" t="str">
        <f t="shared" si="13"/>
        <v>2019</v>
      </c>
      <c r="J112" s="17" t="s">
        <v>115</v>
      </c>
      <c r="K112" s="17" t="s">
        <v>72</v>
      </c>
      <c r="L112" s="17"/>
      <c r="M112" s="17" t="s">
        <v>70</v>
      </c>
      <c r="N112" s="9">
        <v>186</v>
      </c>
      <c r="O112">
        <v>170</v>
      </c>
      <c r="P112">
        <v>71</v>
      </c>
    </row>
    <row r="113" spans="1:23" ht="30" thickBot="1">
      <c r="A113" s="1">
        <v>4</v>
      </c>
      <c r="B113" s="2">
        <v>43478</v>
      </c>
      <c r="C113" s="1">
        <v>9</v>
      </c>
      <c r="D113" s="15">
        <f t="shared" si="6"/>
        <v>5.5923389999999999</v>
      </c>
      <c r="E113" s="3">
        <v>4.1666666666666664E-2</v>
      </c>
      <c r="F113" s="14">
        <f t="shared" si="18"/>
        <v>4.6296296296296294E-3</v>
      </c>
      <c r="G113" s="15">
        <f t="shared" si="16"/>
        <v>9</v>
      </c>
      <c r="H113" t="str">
        <f t="shared" si="20"/>
        <v>Jan</v>
      </c>
      <c r="I113" t="str">
        <f t="shared" si="13"/>
        <v>2019</v>
      </c>
      <c r="J113" s="17" t="s">
        <v>116</v>
      </c>
      <c r="K113" s="17" t="s">
        <v>68</v>
      </c>
      <c r="L113" s="17"/>
      <c r="M113" s="17" t="s">
        <v>78</v>
      </c>
      <c r="N113" s="9">
        <v>181</v>
      </c>
      <c r="O113">
        <v>170</v>
      </c>
      <c r="P113">
        <v>68</v>
      </c>
    </row>
    <row r="114" spans="1:23" ht="30" thickBot="1">
      <c r="A114" s="1">
        <v>5</v>
      </c>
      <c r="B114" s="2">
        <v>43485</v>
      </c>
      <c r="C114" s="1">
        <v>3.5</v>
      </c>
      <c r="D114" s="15">
        <f t="shared" si="6"/>
        <v>2.1747985000000001</v>
      </c>
      <c r="E114" s="3">
        <v>1.5000000000000001E-2</v>
      </c>
      <c r="F114" s="14">
        <f t="shared" si="18"/>
        <v>4.2857142857142859E-3</v>
      </c>
      <c r="G114" s="15">
        <f t="shared" si="16"/>
        <v>9.7222222222222214</v>
      </c>
      <c r="H114" t="str">
        <f t="shared" ref="H114" si="21">TEXT(B114,"mmm")</f>
        <v>Jan</v>
      </c>
      <c r="I114" t="str">
        <f t="shared" si="13"/>
        <v>2019</v>
      </c>
      <c r="J114" s="17" t="s">
        <v>119</v>
      </c>
      <c r="K114" s="17" t="s">
        <v>68</v>
      </c>
      <c r="L114" s="17"/>
      <c r="M114" s="17" t="s">
        <v>78</v>
      </c>
      <c r="N114" s="9">
        <v>186</v>
      </c>
      <c r="O114">
        <v>170</v>
      </c>
      <c r="P114">
        <v>72</v>
      </c>
      <c r="R114" t="s">
        <v>122</v>
      </c>
      <c r="S114" t="s">
        <v>124</v>
      </c>
      <c r="T114" t="s">
        <v>121</v>
      </c>
      <c r="U114" t="s">
        <v>123</v>
      </c>
      <c r="W114" t="s">
        <v>134</v>
      </c>
    </row>
    <row r="115" spans="1:23" ht="72" thickBot="1">
      <c r="A115" s="1">
        <v>6</v>
      </c>
      <c r="B115" s="2">
        <v>43487</v>
      </c>
      <c r="C115" s="1">
        <v>6.23</v>
      </c>
      <c r="D115" s="15">
        <f t="shared" si="6"/>
        <v>3.8711413300000004</v>
      </c>
      <c r="E115" s="3">
        <v>2.7847222222222221E-2</v>
      </c>
      <c r="F115" s="14">
        <f t="shared" si="18"/>
        <v>4.4698591046905649E-3</v>
      </c>
      <c r="G115" s="15">
        <f t="shared" si="16"/>
        <v>9.3216957605985051</v>
      </c>
      <c r="H115" t="str">
        <f t="shared" ref="H115" si="22">TEXT(B115,"mmm")</f>
        <v>Jan</v>
      </c>
      <c r="I115" t="str">
        <f t="shared" si="13"/>
        <v>2019</v>
      </c>
      <c r="J115" s="17" t="s">
        <v>120</v>
      </c>
      <c r="K115" s="17" t="s">
        <v>68</v>
      </c>
      <c r="L115" s="17"/>
      <c r="M115" s="17" t="s">
        <v>78</v>
      </c>
      <c r="N115" s="9">
        <v>179</v>
      </c>
      <c r="O115">
        <v>166</v>
      </c>
      <c r="P115">
        <v>75</v>
      </c>
      <c r="R115">
        <f>SLOPE($G$110:G120,$C$110:C120)</f>
        <v>-8.9736712942493121E-2</v>
      </c>
      <c r="S115">
        <f>INTERCEPT($G$110:G120,$C$110:C120)</f>
        <v>9.9397844447806811</v>
      </c>
      <c r="T115">
        <v>21.1</v>
      </c>
      <c r="U115">
        <f>(R115*T115)+S115</f>
        <v>8.0463398016940761</v>
      </c>
      <c r="W115" s="20">
        <f>TIME(1,0,0)/U115</f>
        <v>5.1783379391825042E-3</v>
      </c>
    </row>
    <row r="116" spans="1:23" ht="30" thickBot="1">
      <c r="A116" s="1">
        <v>7</v>
      </c>
      <c r="B116" s="2">
        <v>43489</v>
      </c>
      <c r="C116" s="1">
        <v>5</v>
      </c>
      <c r="D116" s="15">
        <f t="shared" si="6"/>
        <v>3.1068549999999999</v>
      </c>
      <c r="E116" s="3">
        <v>2.0694444444444446E-2</v>
      </c>
      <c r="F116" s="14">
        <f t="shared" si="18"/>
        <v>4.138888888888889E-3</v>
      </c>
      <c r="G116" s="15">
        <f t="shared" ref="G116" si="23">(C116/E116)*TIME(1,0,0)</f>
        <v>10.067114093959731</v>
      </c>
      <c r="H116" t="str">
        <f t="shared" ref="H116" si="24">TEXT(B116,"mmm")</f>
        <v>Jan</v>
      </c>
      <c r="I116" t="str">
        <f t="shared" si="13"/>
        <v>2019</v>
      </c>
      <c r="J116" s="17" t="s">
        <v>125</v>
      </c>
      <c r="K116" s="17" t="s">
        <v>68</v>
      </c>
      <c r="L116" s="17"/>
      <c r="M116" s="17" t="s">
        <v>78</v>
      </c>
      <c r="N116" s="9">
        <v>187</v>
      </c>
      <c r="O116">
        <v>171</v>
      </c>
      <c r="P116">
        <v>76</v>
      </c>
    </row>
    <row r="117" spans="1:23" ht="114" thickBot="1">
      <c r="A117" s="1">
        <v>8</v>
      </c>
      <c r="B117" s="2">
        <v>43492</v>
      </c>
      <c r="C117" s="1">
        <v>10</v>
      </c>
      <c r="D117" s="15">
        <f t="shared" si="6"/>
        <v>6.2137099999999998</v>
      </c>
      <c r="E117" s="3">
        <v>4.4791666666666667E-2</v>
      </c>
      <c r="F117" s="14">
        <f t="shared" si="18"/>
        <v>4.4791666666666669E-3</v>
      </c>
      <c r="G117" s="15">
        <f t="shared" ref="G117:G118" si="25">(C117/E117)*TIME(1,0,0)</f>
        <v>9.3023255813953476</v>
      </c>
      <c r="H117" t="str">
        <f t="shared" ref="H117:H120" si="26">TEXT(B117,"mmm")</f>
        <v>Jan</v>
      </c>
      <c r="I117" t="str">
        <f t="shared" si="13"/>
        <v>2019</v>
      </c>
      <c r="J117" s="17" t="s">
        <v>126</v>
      </c>
      <c r="K117" s="17" t="s">
        <v>68</v>
      </c>
      <c r="L117" s="17"/>
      <c r="M117" s="17" t="s">
        <v>70</v>
      </c>
      <c r="N117">
        <v>181</v>
      </c>
      <c r="O117">
        <v>169</v>
      </c>
      <c r="P117">
        <v>72</v>
      </c>
      <c r="U117" s="13"/>
    </row>
    <row r="118" spans="1:23" ht="142" thickBot="1">
      <c r="A118" s="1">
        <v>9</v>
      </c>
      <c r="B118" s="2">
        <v>43494</v>
      </c>
      <c r="C118" s="1">
        <v>5.7</v>
      </c>
      <c r="D118" s="15">
        <f t="shared" si="6"/>
        <v>3.5418147000000002</v>
      </c>
      <c r="E118" s="3">
        <v>2.4305555555555556E-2</v>
      </c>
      <c r="F118" s="14">
        <f>E118/C118</f>
        <v>4.2641325536062376E-3</v>
      </c>
      <c r="G118" s="15">
        <f t="shared" si="25"/>
        <v>9.7714285714285705</v>
      </c>
      <c r="H118" t="str">
        <f t="shared" si="26"/>
        <v>Jan</v>
      </c>
      <c r="I118" t="str">
        <f t="shared" si="13"/>
        <v>2019</v>
      </c>
      <c r="J118" s="17" t="s">
        <v>127</v>
      </c>
      <c r="K118" s="17" t="s">
        <v>68</v>
      </c>
      <c r="L118" s="17"/>
      <c r="M118" s="17" t="s">
        <v>78</v>
      </c>
      <c r="N118" s="9">
        <v>187</v>
      </c>
      <c r="O118">
        <v>168</v>
      </c>
      <c r="P118">
        <v>70</v>
      </c>
      <c r="U118" s="13"/>
    </row>
    <row r="119" spans="1:23" ht="114" thickBot="1">
      <c r="A119" s="1">
        <v>10</v>
      </c>
      <c r="B119" s="2">
        <v>43499</v>
      </c>
      <c r="C119" s="1">
        <v>11</v>
      </c>
      <c r="D119" s="15">
        <f t="shared" si="6"/>
        <v>6.8350809999999997</v>
      </c>
      <c r="E119" s="3">
        <v>5.0416666666666665E-2</v>
      </c>
      <c r="F119" s="14">
        <f>E119/C119</f>
        <v>4.5833333333333334E-3</v>
      </c>
      <c r="G119" s="15">
        <f>(C119/E119)*TIME(1,0,0)</f>
        <v>9.0909090909090899</v>
      </c>
      <c r="H119" t="str">
        <f t="shared" si="26"/>
        <v>Feb</v>
      </c>
      <c r="I119" t="str">
        <f t="shared" si="13"/>
        <v>2019</v>
      </c>
      <c r="J119" s="17" t="s">
        <v>128</v>
      </c>
      <c r="K119" s="17" t="s">
        <v>68</v>
      </c>
      <c r="L119" s="17"/>
      <c r="M119" s="17" t="s">
        <v>78</v>
      </c>
      <c r="N119" s="9">
        <v>176</v>
      </c>
      <c r="O119">
        <v>167</v>
      </c>
      <c r="P119">
        <v>69</v>
      </c>
      <c r="U119" s="13"/>
    </row>
    <row r="120" spans="1:23" ht="17" thickBot="1">
      <c r="A120" s="1">
        <v>11</v>
      </c>
      <c r="B120" s="2">
        <v>43503</v>
      </c>
      <c r="C120" s="1">
        <v>5.25</v>
      </c>
      <c r="D120" s="15">
        <f t="shared" si="6"/>
        <v>3.2621977499999999</v>
      </c>
      <c r="E120" s="3">
        <v>2.0833333333333332E-2</v>
      </c>
      <c r="F120" s="14">
        <f>E120/C120</f>
        <v>3.968253968253968E-3</v>
      </c>
      <c r="G120" s="1">
        <f>(C120/E120)*TIME(1,0,0)</f>
        <v>10.5</v>
      </c>
      <c r="H120" t="str">
        <f t="shared" si="26"/>
        <v>Feb</v>
      </c>
      <c r="I120" t="str">
        <f t="shared" si="13"/>
        <v>2019</v>
      </c>
      <c r="J120" t="s">
        <v>129</v>
      </c>
      <c r="K120" t="s">
        <v>68</v>
      </c>
      <c r="M120" t="s">
        <v>78</v>
      </c>
      <c r="N120">
        <v>185</v>
      </c>
      <c r="O120">
        <v>167</v>
      </c>
      <c r="P120">
        <v>69</v>
      </c>
      <c r="U120" s="13"/>
    </row>
    <row r="121" spans="1:23" ht="100" thickBot="1">
      <c r="A121" s="1">
        <v>12</v>
      </c>
      <c r="B121" s="2">
        <v>43506</v>
      </c>
      <c r="C121" s="1">
        <v>12</v>
      </c>
      <c r="D121" s="15">
        <f t="shared" si="6"/>
        <v>7.4564520000000005</v>
      </c>
      <c r="E121" s="3">
        <v>5.844907407407407E-2</v>
      </c>
      <c r="F121" s="14">
        <f>E121/C121</f>
        <v>4.8707561728395061E-3</v>
      </c>
      <c r="G121" s="15">
        <f>(C121/E121)*TIME(1,0,0)</f>
        <v>8.5544554455445549</v>
      </c>
      <c r="H121" t="str">
        <f t="shared" ref="H121:H122" si="27">TEXT(B121,"mmm")</f>
        <v>Feb</v>
      </c>
      <c r="I121" t="str">
        <f t="shared" si="13"/>
        <v>2019</v>
      </c>
      <c r="J121" s="17" t="s">
        <v>135</v>
      </c>
      <c r="K121" s="17" t="s">
        <v>72</v>
      </c>
      <c r="L121" s="17"/>
      <c r="M121" s="17" t="s">
        <v>70</v>
      </c>
      <c r="N121" s="9">
        <v>188</v>
      </c>
      <c r="O121">
        <v>164</v>
      </c>
      <c r="P121">
        <v>70</v>
      </c>
      <c r="T121" s="13"/>
      <c r="U121" s="13"/>
    </row>
    <row r="122" spans="1:23" ht="170" thickBot="1">
      <c r="A122" s="1">
        <v>13</v>
      </c>
      <c r="B122" s="2">
        <v>43513</v>
      </c>
      <c r="C122" s="1">
        <v>13.01</v>
      </c>
      <c r="D122" s="15">
        <f t="shared" si="6"/>
        <v>8.0840367099999995</v>
      </c>
      <c r="E122" s="3">
        <v>6.7280092592592586E-2</v>
      </c>
      <c r="F122" s="14">
        <f>E122/C122</f>
        <v>5.1714137273322514E-3</v>
      </c>
      <c r="G122" s="15">
        <f>(C122/E122)*TIME(1,0,0)</f>
        <v>8.0571133665921213</v>
      </c>
      <c r="H122" t="str">
        <f t="shared" si="27"/>
        <v>Feb</v>
      </c>
      <c r="I122" t="str">
        <f>TEXT(B122,"yyyy")</f>
        <v>2019</v>
      </c>
      <c r="J122" s="21" t="s">
        <v>138</v>
      </c>
      <c r="K122" s="19" t="s">
        <v>72</v>
      </c>
      <c r="L122" s="19"/>
      <c r="M122" s="19" t="s">
        <v>70</v>
      </c>
      <c r="N122" s="9">
        <v>184</v>
      </c>
      <c r="O122">
        <v>157</v>
      </c>
      <c r="P122">
        <v>71</v>
      </c>
    </row>
    <row r="123" spans="1:23" ht="29">
      <c r="A123" s="1">
        <v>14</v>
      </c>
      <c r="B123" s="2">
        <v>43515</v>
      </c>
      <c r="C123" s="1">
        <v>5.3</v>
      </c>
      <c r="D123" s="15">
        <f t="shared" si="6"/>
        <v>3.2932663</v>
      </c>
      <c r="E123" s="3">
        <v>2.361111111111111E-2</v>
      </c>
      <c r="F123" s="14">
        <f t="shared" ref="F123:F134" si="28">E123/C123</f>
        <v>4.4549266247379459E-3</v>
      </c>
      <c r="G123" s="15">
        <f t="shared" ref="G123:G134" si="29">(C123/E123)*TIME(1,0,0)</f>
        <v>9.352941176470587</v>
      </c>
      <c r="H123" t="str">
        <f t="shared" ref="H123:H134" si="30">TEXT(B123,"mmm")</f>
        <v>Feb</v>
      </c>
      <c r="I123" t="str">
        <f t="shared" ref="I123:I134" si="31">TEXT(B123,"yyyy")</f>
        <v>2019</v>
      </c>
      <c r="J123" s="22" t="s">
        <v>139</v>
      </c>
      <c r="K123" s="22" t="s">
        <v>68</v>
      </c>
      <c r="L123" s="22"/>
      <c r="M123" s="22" t="s">
        <v>78</v>
      </c>
      <c r="N123" s="9">
        <v>191</v>
      </c>
      <c r="O123">
        <v>161</v>
      </c>
      <c r="P123">
        <v>75</v>
      </c>
    </row>
    <row r="124" spans="1:23" ht="29">
      <c r="A124" s="1">
        <v>15</v>
      </c>
      <c r="B124" s="2">
        <v>43517</v>
      </c>
      <c r="C124" s="1">
        <v>5</v>
      </c>
      <c r="D124" s="15">
        <f t="shared" si="6"/>
        <v>3.1068549999999999</v>
      </c>
      <c r="E124" s="3">
        <v>2.164351851851852E-2</v>
      </c>
      <c r="F124" s="14">
        <f t="shared" si="28"/>
        <v>4.3287037037037044E-3</v>
      </c>
      <c r="G124" s="15">
        <f t="shared" si="29"/>
        <v>9.6256684491978604</v>
      </c>
      <c r="H124" t="str">
        <f t="shared" si="30"/>
        <v>Feb</v>
      </c>
      <c r="I124" t="str">
        <f t="shared" si="31"/>
        <v>2019</v>
      </c>
      <c r="J124" s="22" t="s">
        <v>140</v>
      </c>
      <c r="K124" s="22" t="s">
        <v>68</v>
      </c>
      <c r="L124" s="22"/>
      <c r="M124" s="22" t="s">
        <v>78</v>
      </c>
      <c r="P124">
        <v>79</v>
      </c>
    </row>
    <row r="125" spans="1:23" ht="43">
      <c r="A125" s="1">
        <v>16</v>
      </c>
      <c r="B125" s="2">
        <v>43520</v>
      </c>
      <c r="C125" s="1">
        <v>14.01</v>
      </c>
      <c r="D125" s="15">
        <f t="shared" si="6"/>
        <v>8.7054077099999994</v>
      </c>
      <c r="E125" s="3">
        <v>6.9456018518518514E-2</v>
      </c>
      <c r="F125" s="14">
        <f t="shared" si="28"/>
        <v>4.9576030348692729E-3</v>
      </c>
      <c r="G125" s="15">
        <f t="shared" si="29"/>
        <v>8.4045992334610897</v>
      </c>
      <c r="H125" t="str">
        <f t="shared" si="30"/>
        <v>Feb</v>
      </c>
      <c r="I125" t="str">
        <f t="shared" si="31"/>
        <v>2019</v>
      </c>
      <c r="J125" s="22" t="s">
        <v>150</v>
      </c>
      <c r="K125" s="22" t="s">
        <v>72</v>
      </c>
      <c r="L125" s="22"/>
      <c r="M125" s="22" t="s">
        <v>78</v>
      </c>
      <c r="N125" s="9">
        <v>177</v>
      </c>
      <c r="O125">
        <v>168</v>
      </c>
      <c r="P125">
        <v>74</v>
      </c>
    </row>
    <row r="126" spans="1:23" ht="29">
      <c r="A126" s="1">
        <v>17</v>
      </c>
      <c r="B126" s="2">
        <v>43522</v>
      </c>
      <c r="C126" s="1">
        <v>6</v>
      </c>
      <c r="D126" s="15">
        <f t="shared" si="6"/>
        <v>3.7282260000000003</v>
      </c>
      <c r="E126" s="3">
        <v>2.6249999999999999E-2</v>
      </c>
      <c r="F126" s="14">
        <f t="shared" si="28"/>
        <v>4.3749999999999995E-3</v>
      </c>
      <c r="G126" s="15">
        <f t="shared" si="29"/>
        <v>9.5238095238095237</v>
      </c>
      <c r="H126" t="str">
        <f t="shared" si="30"/>
        <v>Feb</v>
      </c>
      <c r="I126" t="str">
        <f t="shared" si="31"/>
        <v>2019</v>
      </c>
      <c r="J126" s="22" t="s">
        <v>141</v>
      </c>
      <c r="K126" s="22" t="s">
        <v>68</v>
      </c>
      <c r="L126" s="22"/>
      <c r="M126" s="22" t="s">
        <v>70</v>
      </c>
      <c r="N126" s="9">
        <v>188</v>
      </c>
      <c r="O126">
        <v>161</v>
      </c>
      <c r="P126">
        <v>71</v>
      </c>
    </row>
    <row r="127" spans="1:23" ht="29">
      <c r="A127" s="1">
        <v>18</v>
      </c>
      <c r="B127" s="2">
        <v>43527</v>
      </c>
      <c r="C127" s="1">
        <v>15.11</v>
      </c>
      <c r="D127" s="15">
        <f t="shared" si="6"/>
        <v>9.3889158100000003</v>
      </c>
      <c r="E127" s="3">
        <v>7.9398148148148148E-2</v>
      </c>
      <c r="F127" s="14">
        <f t="shared" si="28"/>
        <v>5.2546755888913405E-3</v>
      </c>
      <c r="G127" s="15">
        <f t="shared" si="29"/>
        <v>7.9294460641399418</v>
      </c>
      <c r="H127" t="str">
        <f t="shared" si="30"/>
        <v>Mar</v>
      </c>
      <c r="I127" t="str">
        <f t="shared" si="31"/>
        <v>2019</v>
      </c>
      <c r="J127" s="22" t="s">
        <v>142</v>
      </c>
      <c r="K127" s="22" t="s">
        <v>72</v>
      </c>
      <c r="L127" s="22"/>
      <c r="M127" s="22" t="s">
        <v>70</v>
      </c>
      <c r="N127" s="9">
        <v>184</v>
      </c>
      <c r="O127">
        <v>162</v>
      </c>
      <c r="P127">
        <v>68</v>
      </c>
    </row>
    <row r="128" spans="1:23" ht="29">
      <c r="A128" s="1">
        <v>19</v>
      </c>
      <c r="B128" s="2">
        <v>43542</v>
      </c>
      <c r="C128" s="1">
        <v>10.029999999999999</v>
      </c>
      <c r="D128" s="15">
        <f t="shared" si="6"/>
        <v>6.2323511299999996</v>
      </c>
      <c r="E128" s="3">
        <v>5.6504629629629627E-2</v>
      </c>
      <c r="F128" s="14">
        <f t="shared" si="28"/>
        <v>5.6335622761345596E-3</v>
      </c>
      <c r="G128" s="15">
        <f t="shared" si="29"/>
        <v>7.3961491192134368</v>
      </c>
      <c r="H128" t="str">
        <f t="shared" si="30"/>
        <v>Mar</v>
      </c>
      <c r="I128" t="str">
        <f t="shared" si="31"/>
        <v>2019</v>
      </c>
      <c r="J128" s="22" t="s">
        <v>143</v>
      </c>
      <c r="K128" s="22" t="s">
        <v>72</v>
      </c>
      <c r="L128" s="22"/>
      <c r="M128" s="22" t="s">
        <v>70</v>
      </c>
      <c r="N128" s="9">
        <v>189</v>
      </c>
      <c r="O128">
        <v>168</v>
      </c>
      <c r="P128">
        <v>80</v>
      </c>
    </row>
    <row r="129" spans="1:16" ht="29">
      <c r="A129" s="1">
        <v>20</v>
      </c>
      <c r="B129" s="2">
        <v>43544</v>
      </c>
      <c r="C129" s="1">
        <v>7.48</v>
      </c>
      <c r="D129" s="15">
        <f t="shared" si="6"/>
        <v>4.6478550800000002</v>
      </c>
      <c r="E129" s="3">
        <v>3.4907407407407408E-2</v>
      </c>
      <c r="F129" s="14">
        <f t="shared" si="28"/>
        <v>4.666765696177461E-3</v>
      </c>
      <c r="G129" s="15">
        <f t="shared" si="29"/>
        <v>8.9283819628647212</v>
      </c>
      <c r="H129" t="str">
        <f t="shared" si="30"/>
        <v>Mar</v>
      </c>
      <c r="I129" t="str">
        <f t="shared" si="31"/>
        <v>2019</v>
      </c>
      <c r="J129" s="22" t="s">
        <v>144</v>
      </c>
      <c r="K129" s="22" t="s">
        <v>72</v>
      </c>
      <c r="L129" s="22"/>
      <c r="M129" s="22" t="s">
        <v>70</v>
      </c>
      <c r="N129" s="9">
        <v>193</v>
      </c>
      <c r="O129">
        <v>170</v>
      </c>
      <c r="P129">
        <v>77</v>
      </c>
    </row>
    <row r="130" spans="1:16" ht="29">
      <c r="A130" s="1">
        <v>21</v>
      </c>
      <c r="B130" s="2">
        <v>43546</v>
      </c>
      <c r="C130" s="1">
        <v>6.05</v>
      </c>
      <c r="D130" s="15">
        <f t="shared" si="6"/>
        <v>3.7592945499999999</v>
      </c>
      <c r="E130" s="3">
        <v>2.5277777777777777E-2</v>
      </c>
      <c r="F130" s="14">
        <f t="shared" si="28"/>
        <v>4.1781450872359965E-3</v>
      </c>
      <c r="G130" s="15">
        <f t="shared" si="29"/>
        <v>9.9725274725274708</v>
      </c>
      <c r="H130" t="str">
        <f t="shared" si="30"/>
        <v>Mar</v>
      </c>
      <c r="I130" t="str">
        <f t="shared" si="31"/>
        <v>2019</v>
      </c>
      <c r="J130" s="22" t="s">
        <v>145</v>
      </c>
      <c r="K130" s="22" t="s">
        <v>72</v>
      </c>
      <c r="L130" s="22"/>
      <c r="M130" s="22" t="s">
        <v>70</v>
      </c>
      <c r="N130" s="9">
        <v>189</v>
      </c>
      <c r="O130">
        <v>169</v>
      </c>
      <c r="P130">
        <v>75</v>
      </c>
    </row>
    <row r="131" spans="1:16" ht="29">
      <c r="A131" s="1">
        <v>22</v>
      </c>
      <c r="B131" s="2">
        <v>43548</v>
      </c>
      <c r="C131" s="1">
        <v>9.8800000000000008</v>
      </c>
      <c r="D131" s="15">
        <f t="shared" ref="D131:D152" si="32">C131*0.621371</f>
        <v>6.1391454800000007</v>
      </c>
      <c r="E131" s="3">
        <v>4.3784722222222218E-2</v>
      </c>
      <c r="F131" s="14">
        <f t="shared" si="28"/>
        <v>4.4316520467836251E-3</v>
      </c>
      <c r="G131" s="15">
        <f t="shared" si="29"/>
        <v>9.4020618556701052</v>
      </c>
      <c r="H131" t="str">
        <f t="shared" si="30"/>
        <v>Mar</v>
      </c>
      <c r="I131" t="str">
        <f t="shared" si="31"/>
        <v>2019</v>
      </c>
      <c r="J131" s="22" t="s">
        <v>151</v>
      </c>
      <c r="K131" s="22" t="s">
        <v>72</v>
      </c>
      <c r="L131" s="22"/>
      <c r="M131" s="22" t="s">
        <v>78</v>
      </c>
      <c r="N131" s="9">
        <v>181</v>
      </c>
      <c r="O131">
        <v>169</v>
      </c>
      <c r="P131">
        <v>75</v>
      </c>
    </row>
    <row r="132" spans="1:16" ht="29">
      <c r="A132" s="1">
        <v>23</v>
      </c>
      <c r="B132" s="2">
        <v>43550</v>
      </c>
      <c r="C132" s="1">
        <v>6.04</v>
      </c>
      <c r="D132" s="15">
        <f t="shared" si="32"/>
        <v>3.75308084</v>
      </c>
      <c r="E132" s="3">
        <v>2.7766203703703706E-2</v>
      </c>
      <c r="F132" s="14">
        <f t="shared" si="28"/>
        <v>4.5970535933284283E-3</v>
      </c>
      <c r="G132" s="15">
        <f t="shared" si="29"/>
        <v>9.063776573572321</v>
      </c>
      <c r="H132" t="str">
        <f t="shared" si="30"/>
        <v>Mar</v>
      </c>
      <c r="I132" t="str">
        <f t="shared" si="31"/>
        <v>2019</v>
      </c>
      <c r="J132" s="22" t="s">
        <v>146</v>
      </c>
      <c r="K132" s="22" t="s">
        <v>72</v>
      </c>
      <c r="L132" s="22"/>
      <c r="M132" s="22" t="s">
        <v>70</v>
      </c>
      <c r="N132" s="9">
        <v>193</v>
      </c>
      <c r="O132">
        <v>166</v>
      </c>
      <c r="P132">
        <v>72</v>
      </c>
    </row>
    <row r="133" spans="1:16" ht="29">
      <c r="A133" s="1">
        <v>24</v>
      </c>
      <c r="B133" s="2">
        <v>43553</v>
      </c>
      <c r="C133" s="1">
        <v>16.11</v>
      </c>
      <c r="D133" s="15">
        <f t="shared" si="32"/>
        <v>10.01028681</v>
      </c>
      <c r="E133" s="3">
        <v>9.3368055555555551E-2</v>
      </c>
      <c r="F133" s="14">
        <f t="shared" si="28"/>
        <v>5.7956583212635353E-3</v>
      </c>
      <c r="G133" s="15">
        <f t="shared" si="29"/>
        <v>7.189289698772777</v>
      </c>
      <c r="H133" t="str">
        <f t="shared" si="30"/>
        <v>Mar</v>
      </c>
      <c r="I133" t="str">
        <f t="shared" si="31"/>
        <v>2019</v>
      </c>
      <c r="J133" s="22" t="s">
        <v>147</v>
      </c>
      <c r="K133" s="22" t="s">
        <v>72</v>
      </c>
      <c r="L133" s="22"/>
      <c r="M133" s="22" t="s">
        <v>70</v>
      </c>
      <c r="N133" s="9">
        <v>180</v>
      </c>
      <c r="O133">
        <v>155</v>
      </c>
      <c r="P133">
        <v>68</v>
      </c>
    </row>
    <row r="134" spans="1:16" ht="29">
      <c r="A134" s="1">
        <v>25</v>
      </c>
      <c r="B134" s="2">
        <v>43558</v>
      </c>
      <c r="C134" s="1">
        <v>5.08</v>
      </c>
      <c r="D134" s="15">
        <f t="shared" si="32"/>
        <v>3.1565646800000002</v>
      </c>
      <c r="E134" s="3">
        <v>2.2789351851851852E-2</v>
      </c>
      <c r="F134" s="14">
        <f t="shared" si="28"/>
        <v>4.4860928842228058E-3</v>
      </c>
      <c r="G134" s="15">
        <f t="shared" si="29"/>
        <v>9.2879634332148289</v>
      </c>
      <c r="H134" t="str">
        <f t="shared" si="30"/>
        <v>Apr</v>
      </c>
      <c r="I134" t="str">
        <f t="shared" si="31"/>
        <v>2019</v>
      </c>
      <c r="J134" s="22" t="s">
        <v>148</v>
      </c>
      <c r="K134" s="22" t="s">
        <v>68</v>
      </c>
      <c r="L134" s="22"/>
      <c r="M134" s="22" t="s">
        <v>70</v>
      </c>
      <c r="N134" s="9">
        <v>191</v>
      </c>
      <c r="O134">
        <v>166</v>
      </c>
      <c r="P134">
        <v>68</v>
      </c>
    </row>
    <row r="135" spans="1:16" ht="29">
      <c r="A135" s="1">
        <v>26</v>
      </c>
      <c r="B135" s="2">
        <v>43562</v>
      </c>
      <c r="C135" s="1">
        <v>14.14</v>
      </c>
      <c r="D135" s="15">
        <f t="shared" si="32"/>
        <v>8.7861859400000011</v>
      </c>
      <c r="E135" s="3">
        <v>7.5671296296296306E-2</v>
      </c>
      <c r="F135" s="14">
        <f t="shared" ref="F135" si="33">E135/C135</f>
        <v>5.3515768243491023E-3</v>
      </c>
      <c r="G135" s="15">
        <f t="shared" ref="G135" si="34">(C135/E135)*TIME(1,0,0)</f>
        <v>7.7858672376873646</v>
      </c>
      <c r="H135" t="str">
        <f t="shared" ref="H135" si="35">TEXT(B135,"mmm")</f>
        <v>Apr</v>
      </c>
      <c r="I135" t="str">
        <f t="shared" ref="I135" si="36">TEXT(B135,"yyyy")</f>
        <v>2019</v>
      </c>
      <c r="J135" s="22" t="s">
        <v>149</v>
      </c>
      <c r="K135" s="22" t="s">
        <v>72</v>
      </c>
      <c r="L135" s="22"/>
      <c r="M135" s="22" t="s">
        <v>70</v>
      </c>
      <c r="N135" s="9">
        <v>184</v>
      </c>
      <c r="O135">
        <v>164</v>
      </c>
      <c r="P135">
        <v>64</v>
      </c>
    </row>
    <row r="136" spans="1:16" ht="57">
      <c r="A136" s="1">
        <v>27</v>
      </c>
      <c r="B136" s="2">
        <v>43565</v>
      </c>
      <c r="C136" s="1">
        <v>6.02</v>
      </c>
      <c r="D136" s="15">
        <f t="shared" si="32"/>
        <v>3.7406534199999997</v>
      </c>
      <c r="E136" s="3">
        <v>3.2118055555555559E-2</v>
      </c>
      <c r="F136" s="14">
        <f t="shared" ref="F136" si="37">E136/C136</f>
        <v>5.3352251753414556E-3</v>
      </c>
      <c r="G136" s="15">
        <f t="shared" ref="G136" si="38">(C136/E136)*TIME(1,0,0)</f>
        <v>7.8097297297297281</v>
      </c>
      <c r="H136" t="str">
        <f t="shared" ref="H136" si="39">TEXT(B136,"mmm")</f>
        <v>Apr</v>
      </c>
      <c r="I136" t="str">
        <f t="shared" ref="I136" si="40">TEXT(B136,"yyyy")</f>
        <v>2019</v>
      </c>
      <c r="J136" s="22" t="s">
        <v>157</v>
      </c>
      <c r="K136" s="22" t="s">
        <v>72</v>
      </c>
      <c r="L136" s="22"/>
      <c r="M136" s="22" t="s">
        <v>70</v>
      </c>
      <c r="N136" s="9">
        <v>179</v>
      </c>
      <c r="O136">
        <v>150</v>
      </c>
      <c r="P136">
        <v>66</v>
      </c>
    </row>
    <row r="137" spans="1:16" ht="29">
      <c r="A137" s="1">
        <v>28</v>
      </c>
      <c r="B137" s="2">
        <v>43570</v>
      </c>
      <c r="C137" s="1">
        <v>5.07</v>
      </c>
      <c r="D137" s="15">
        <f t="shared" si="32"/>
        <v>3.1503509700000003</v>
      </c>
      <c r="E137" s="3">
        <v>2.2858796296296294E-2</v>
      </c>
      <c r="F137" s="14">
        <f t="shared" ref="F137:F140" si="41">E137/C137</f>
        <v>4.5086383227408858E-3</v>
      </c>
      <c r="G137" s="15">
        <f t="shared" ref="G137:G140" si="42">(C137/E137)*TIME(1,0,0)</f>
        <v>9.2415189873417738</v>
      </c>
      <c r="H137" t="str">
        <f t="shared" ref="H137:H140" si="43">TEXT(B137,"mmm")</f>
        <v>Apr</v>
      </c>
      <c r="I137" t="str">
        <f t="shared" ref="I137:I140" si="44">TEXT(B137,"yyyy")</f>
        <v>2019</v>
      </c>
      <c r="J137" s="22" t="s">
        <v>152</v>
      </c>
      <c r="K137" s="22" t="s">
        <v>72</v>
      </c>
      <c r="L137" s="22"/>
      <c r="M137" s="22" t="s">
        <v>70</v>
      </c>
      <c r="N137" s="9">
        <v>177</v>
      </c>
      <c r="O137">
        <v>168</v>
      </c>
      <c r="P137">
        <v>63</v>
      </c>
    </row>
    <row r="138" spans="1:16" ht="29">
      <c r="A138" s="1">
        <v>29</v>
      </c>
      <c r="B138" s="2">
        <v>43574</v>
      </c>
      <c r="C138" s="1">
        <v>5.07</v>
      </c>
      <c r="D138" s="15">
        <f t="shared" si="32"/>
        <v>3.1503509700000003</v>
      </c>
      <c r="E138" s="3">
        <v>2.4259259259259258E-2</v>
      </c>
      <c r="F138" s="14">
        <f t="shared" si="41"/>
        <v>4.7848637592227327E-3</v>
      </c>
      <c r="G138" s="15">
        <f t="shared" si="42"/>
        <v>8.7080152671755719</v>
      </c>
      <c r="H138" t="str">
        <f t="shared" si="43"/>
        <v>Apr</v>
      </c>
      <c r="I138" t="str">
        <f t="shared" si="44"/>
        <v>2019</v>
      </c>
      <c r="J138" s="22" t="s">
        <v>153</v>
      </c>
      <c r="K138" s="22" t="s">
        <v>72</v>
      </c>
      <c r="L138" s="22"/>
      <c r="M138" s="22" t="s">
        <v>70</v>
      </c>
      <c r="N138" s="9">
        <v>180</v>
      </c>
      <c r="O138">
        <v>169</v>
      </c>
      <c r="P138">
        <v>68</v>
      </c>
    </row>
    <row r="139" spans="1:16" ht="29">
      <c r="A139" s="1">
        <v>30</v>
      </c>
      <c r="B139" s="2">
        <v>43575</v>
      </c>
      <c r="C139" s="1">
        <v>5.07</v>
      </c>
      <c r="D139" s="15">
        <f t="shared" si="32"/>
        <v>3.1503509700000003</v>
      </c>
      <c r="E139" s="3">
        <v>2.2673611111111113E-2</v>
      </c>
      <c r="F139" s="14">
        <f t="shared" si="41"/>
        <v>4.4721126451895687E-3</v>
      </c>
      <c r="G139" s="15">
        <f t="shared" si="42"/>
        <v>9.3169984686064318</v>
      </c>
      <c r="H139" t="str">
        <f t="shared" si="43"/>
        <v>Apr</v>
      </c>
      <c r="I139" t="str">
        <f t="shared" si="44"/>
        <v>2019</v>
      </c>
      <c r="J139" s="22" t="s">
        <v>154</v>
      </c>
      <c r="K139" s="22" t="s">
        <v>72</v>
      </c>
      <c r="L139" s="22"/>
      <c r="M139" s="22" t="s">
        <v>78</v>
      </c>
      <c r="N139" s="9">
        <v>185</v>
      </c>
      <c r="O139">
        <v>172</v>
      </c>
      <c r="P139">
        <v>70</v>
      </c>
    </row>
    <row r="140" spans="1:16" ht="29">
      <c r="A140" s="1">
        <v>31</v>
      </c>
      <c r="B140" s="2">
        <v>43577</v>
      </c>
      <c r="C140" s="1">
        <v>5.0599999999999996</v>
      </c>
      <c r="D140" s="15">
        <f t="shared" si="32"/>
        <v>3.1441372599999999</v>
      </c>
      <c r="E140" s="3">
        <v>2.1863425925925925E-2</v>
      </c>
      <c r="F140" s="14">
        <f t="shared" si="41"/>
        <v>4.3208351632264674E-3</v>
      </c>
      <c r="G140" s="15">
        <f t="shared" si="42"/>
        <v>9.6431974589730007</v>
      </c>
      <c r="H140" t="str">
        <f t="shared" si="43"/>
        <v>Apr</v>
      </c>
      <c r="I140" t="str">
        <f t="shared" si="44"/>
        <v>2019</v>
      </c>
      <c r="J140" s="22" t="s">
        <v>155</v>
      </c>
      <c r="K140" s="22" t="s">
        <v>72</v>
      </c>
      <c r="L140" s="22"/>
      <c r="M140" s="22" t="s">
        <v>78</v>
      </c>
      <c r="N140" s="9">
        <v>185</v>
      </c>
      <c r="O140">
        <v>166</v>
      </c>
      <c r="P140">
        <v>71</v>
      </c>
    </row>
    <row r="141" spans="1:16" ht="29">
      <c r="A141" s="1">
        <v>32</v>
      </c>
      <c r="B141" s="2">
        <v>43579</v>
      </c>
      <c r="C141" s="1">
        <v>21.33</v>
      </c>
      <c r="D141" s="15">
        <f t="shared" si="32"/>
        <v>13.25384343</v>
      </c>
      <c r="E141" s="3">
        <v>0.11608796296296296</v>
      </c>
      <c r="F141" s="14">
        <f t="shared" ref="F141:F142" si="45">E141/C141</f>
        <v>5.442473650396764E-3</v>
      </c>
      <c r="G141" s="15">
        <f t="shared" ref="G141:G142" si="46">(C141/E141)*TIME(1,0,0)</f>
        <v>7.6558325024925225</v>
      </c>
      <c r="H141" t="str">
        <f t="shared" ref="H141" si="47">TEXT(B141,"mmm")</f>
        <v>Apr</v>
      </c>
      <c r="I141" t="str">
        <f t="shared" ref="I141" si="48">TEXT(B141,"yyyy")</f>
        <v>2019</v>
      </c>
      <c r="J141" s="22" t="s">
        <v>156</v>
      </c>
      <c r="K141" s="22" t="s">
        <v>72</v>
      </c>
      <c r="L141" s="22"/>
      <c r="M141" s="22" t="s">
        <v>70</v>
      </c>
      <c r="N141" s="9">
        <v>189</v>
      </c>
      <c r="O141">
        <v>165</v>
      </c>
      <c r="P141">
        <v>70</v>
      </c>
    </row>
    <row r="142" spans="1:16" ht="29">
      <c r="A142" s="1">
        <v>33</v>
      </c>
      <c r="B142" s="2">
        <v>43581</v>
      </c>
      <c r="C142" s="1">
        <v>5.08</v>
      </c>
      <c r="D142" s="15">
        <f t="shared" si="32"/>
        <v>3.1565646800000002</v>
      </c>
      <c r="E142" s="3">
        <v>2.613425925925926E-2</v>
      </c>
      <c r="F142" s="14">
        <f t="shared" si="45"/>
        <v>5.1445392242636338E-3</v>
      </c>
      <c r="G142" s="15">
        <f t="shared" si="46"/>
        <v>8.0992028343666966</v>
      </c>
      <c r="H142" t="str">
        <f t="shared" ref="H142:H149" si="49">TEXT(B142,"mmm")</f>
        <v>Apr</v>
      </c>
      <c r="I142" t="str">
        <f t="shared" ref="I142:I149" si="50">TEXT(B142,"yyyy")</f>
        <v>2019</v>
      </c>
      <c r="J142" s="22" t="s">
        <v>158</v>
      </c>
      <c r="K142" s="22" t="s">
        <v>72</v>
      </c>
      <c r="L142" s="22"/>
      <c r="M142" s="22" t="s">
        <v>70</v>
      </c>
      <c r="N142" s="9">
        <v>180</v>
      </c>
      <c r="O142">
        <v>171</v>
      </c>
      <c r="P142">
        <v>68</v>
      </c>
    </row>
    <row r="143" spans="1:16" ht="57">
      <c r="A143" s="1">
        <v>34</v>
      </c>
      <c r="B143" s="2">
        <v>43590</v>
      </c>
      <c r="C143" s="1">
        <v>10</v>
      </c>
      <c r="D143" s="15">
        <f t="shared" si="32"/>
        <v>6.2137099999999998</v>
      </c>
      <c r="E143" s="3">
        <v>4.387731481481482E-2</v>
      </c>
      <c r="F143" s="14">
        <f t="shared" ref="F143:F149" si="51">E143/C143</f>
        <v>4.387731481481482E-3</v>
      </c>
      <c r="G143" s="15">
        <f t="shared" ref="G143:G149" si="52">(C143/E143)*TIME(1,0,0)</f>
        <v>9.4961751516750184</v>
      </c>
      <c r="H143" t="str">
        <f t="shared" si="49"/>
        <v>May</v>
      </c>
      <c r="I143" t="str">
        <f t="shared" si="50"/>
        <v>2019</v>
      </c>
      <c r="J143" s="22" t="s">
        <v>159</v>
      </c>
      <c r="K143" s="22" t="s">
        <v>72</v>
      </c>
      <c r="L143" s="22" t="s">
        <v>167</v>
      </c>
      <c r="M143" s="22" t="s">
        <v>78</v>
      </c>
    </row>
    <row r="144" spans="1:16" ht="57">
      <c r="A144" s="1">
        <v>34</v>
      </c>
      <c r="B144" s="2">
        <v>43590</v>
      </c>
      <c r="C144" s="1">
        <v>10.24</v>
      </c>
      <c r="D144" s="15">
        <f t="shared" si="32"/>
        <v>6.3628390399999999</v>
      </c>
      <c r="E144" s="3">
        <v>4.4699074074074079E-2</v>
      </c>
      <c r="F144" s="14">
        <f t="shared" si="51"/>
        <v>4.3651439525462963E-3</v>
      </c>
      <c r="G144" s="15">
        <f t="shared" si="52"/>
        <v>9.5453133091662341</v>
      </c>
      <c r="H144" t="str">
        <f t="shared" si="49"/>
        <v>May</v>
      </c>
      <c r="I144" t="str">
        <f t="shared" si="50"/>
        <v>2019</v>
      </c>
      <c r="J144" s="22" t="s">
        <v>160</v>
      </c>
      <c r="K144" s="22" t="s">
        <v>72</v>
      </c>
      <c r="L144" s="22" t="s">
        <v>167</v>
      </c>
      <c r="M144" s="22" t="s">
        <v>78</v>
      </c>
    </row>
    <row r="145" spans="1:16">
      <c r="A145" s="1">
        <v>35</v>
      </c>
      <c r="B145" s="2">
        <v>43595</v>
      </c>
      <c r="C145" s="1">
        <v>8.16</v>
      </c>
      <c r="D145" s="15">
        <f t="shared" si="32"/>
        <v>5.0703873599999998</v>
      </c>
      <c r="E145" s="3">
        <v>3.9907407407407412E-2</v>
      </c>
      <c r="F145" s="14">
        <f t="shared" si="51"/>
        <v>4.8906136528685555E-3</v>
      </c>
      <c r="G145" s="15">
        <f t="shared" si="52"/>
        <v>8.5197215777262159</v>
      </c>
      <c r="H145" t="str">
        <f t="shared" si="49"/>
        <v>May</v>
      </c>
      <c r="I145" t="str">
        <f t="shared" si="50"/>
        <v>2019</v>
      </c>
      <c r="J145" s="22" t="s">
        <v>161</v>
      </c>
      <c r="K145" s="22" t="s">
        <v>72</v>
      </c>
      <c r="L145" s="22" t="s">
        <v>168</v>
      </c>
      <c r="M145" s="22" t="s">
        <v>70</v>
      </c>
      <c r="N145" s="9">
        <v>191</v>
      </c>
      <c r="O145">
        <v>172</v>
      </c>
      <c r="P145">
        <v>63</v>
      </c>
    </row>
    <row r="146" spans="1:16">
      <c r="A146" s="1">
        <v>36</v>
      </c>
      <c r="B146" s="2">
        <v>43598</v>
      </c>
      <c r="C146" s="1">
        <v>16.05</v>
      </c>
      <c r="D146" s="15">
        <f t="shared" si="32"/>
        <v>9.9730045500000006</v>
      </c>
      <c r="E146" s="3">
        <v>8.9085648148148136E-2</v>
      </c>
      <c r="F146" s="14">
        <f t="shared" si="51"/>
        <v>5.5505076727818152E-3</v>
      </c>
      <c r="G146" s="15">
        <f t="shared" si="52"/>
        <v>7.5068208392880358</v>
      </c>
      <c r="H146" t="str">
        <f t="shared" si="49"/>
        <v>May</v>
      </c>
      <c r="I146" t="str">
        <f t="shared" si="50"/>
        <v>2019</v>
      </c>
      <c r="J146" s="22" t="s">
        <v>162</v>
      </c>
      <c r="K146" s="22" t="s">
        <v>72</v>
      </c>
      <c r="L146" s="22" t="s">
        <v>166</v>
      </c>
      <c r="M146" s="22" t="s">
        <v>78</v>
      </c>
      <c r="N146" s="9">
        <v>180</v>
      </c>
      <c r="O146">
        <v>168</v>
      </c>
      <c r="P146">
        <v>65</v>
      </c>
    </row>
    <row r="147" spans="1:16">
      <c r="A147" s="1">
        <v>37</v>
      </c>
      <c r="B147" s="2">
        <v>43599</v>
      </c>
      <c r="C147" s="1">
        <v>5.05</v>
      </c>
      <c r="D147" s="15">
        <f t="shared" si="32"/>
        <v>3.13792355</v>
      </c>
      <c r="E147" s="3">
        <v>2.6087962962962966E-2</v>
      </c>
      <c r="F147" s="14">
        <f t="shared" si="51"/>
        <v>5.1659332599926664E-3</v>
      </c>
      <c r="G147" s="15">
        <f t="shared" si="52"/>
        <v>8.0656610470275041</v>
      </c>
      <c r="H147" t="str">
        <f t="shared" si="49"/>
        <v>May</v>
      </c>
      <c r="I147" t="str">
        <f t="shared" si="50"/>
        <v>2019</v>
      </c>
      <c r="J147" s="22" t="s">
        <v>163</v>
      </c>
      <c r="K147" s="22" t="s">
        <v>72</v>
      </c>
      <c r="L147" s="22" t="s">
        <v>165</v>
      </c>
      <c r="M147" s="22" t="s">
        <v>78</v>
      </c>
      <c r="N147" s="9">
        <v>173</v>
      </c>
      <c r="O147">
        <v>167</v>
      </c>
      <c r="P147">
        <v>67</v>
      </c>
    </row>
    <row r="148" spans="1:16">
      <c r="A148" s="1">
        <v>38</v>
      </c>
      <c r="B148" s="2">
        <v>43601</v>
      </c>
      <c r="C148" s="1">
        <v>19.059999999999999</v>
      </c>
      <c r="D148" s="15">
        <f t="shared" si="32"/>
        <v>11.843331259999999</v>
      </c>
      <c r="E148" s="3">
        <v>9.7893518518518519E-2</v>
      </c>
      <c r="F148" s="14">
        <f t="shared" si="51"/>
        <v>5.1360712758928926E-3</v>
      </c>
      <c r="G148" s="15">
        <f t="shared" si="52"/>
        <v>8.112556159848662</v>
      </c>
      <c r="H148" t="str">
        <f t="shared" si="49"/>
        <v>May</v>
      </c>
      <c r="I148" t="str">
        <f t="shared" si="50"/>
        <v>2019</v>
      </c>
      <c r="J148" s="24" t="s">
        <v>169</v>
      </c>
      <c r="K148" s="22" t="s">
        <v>72</v>
      </c>
      <c r="L148" s="22" t="s">
        <v>166</v>
      </c>
      <c r="M148" s="22" t="s">
        <v>78</v>
      </c>
      <c r="N148" s="9">
        <v>178</v>
      </c>
      <c r="O148">
        <v>167</v>
      </c>
      <c r="P148">
        <v>68</v>
      </c>
    </row>
    <row r="149" spans="1:16">
      <c r="A149" s="1">
        <v>39</v>
      </c>
      <c r="B149" s="2">
        <v>43606</v>
      </c>
      <c r="C149" s="1">
        <v>16.239999999999998</v>
      </c>
      <c r="D149" s="15">
        <f t="shared" si="32"/>
        <v>10.091065039999998</v>
      </c>
      <c r="E149" s="3">
        <v>8.4641203703703705E-2</v>
      </c>
      <c r="F149" s="14">
        <f t="shared" si="51"/>
        <v>5.2118967797847113E-3</v>
      </c>
      <c r="G149" s="15">
        <f t="shared" si="52"/>
        <v>7.9945302885272795</v>
      </c>
      <c r="H149" t="str">
        <f t="shared" si="49"/>
        <v>May</v>
      </c>
      <c r="I149" t="str">
        <f t="shared" si="50"/>
        <v>2019</v>
      </c>
      <c r="J149" s="22" t="s">
        <v>170</v>
      </c>
      <c r="K149" s="22" t="s">
        <v>72</v>
      </c>
      <c r="L149" s="22" t="s">
        <v>166</v>
      </c>
      <c r="M149" s="22" t="s">
        <v>78</v>
      </c>
      <c r="N149" s="9">
        <v>180</v>
      </c>
      <c r="O149">
        <v>162</v>
      </c>
      <c r="P149">
        <v>68</v>
      </c>
    </row>
    <row r="150" spans="1:16" ht="29">
      <c r="A150" s="1">
        <v>40</v>
      </c>
      <c r="B150" s="2">
        <v>43611</v>
      </c>
      <c r="C150" s="1">
        <v>21.19</v>
      </c>
      <c r="D150" s="15">
        <f t="shared" si="32"/>
        <v>13.166851490000001</v>
      </c>
      <c r="E150" s="3">
        <v>0.10972222222222222</v>
      </c>
      <c r="F150" s="14">
        <f t="shared" ref="F150" si="53">E150/C150</f>
        <v>5.178018981699963E-3</v>
      </c>
      <c r="G150" s="15">
        <f t="shared" ref="G150" si="54">(C150/E150)*TIME(1,0,0)</f>
        <v>8.046835443037974</v>
      </c>
      <c r="H150" t="str">
        <f t="shared" ref="H150" si="55">TEXT(B150,"mmm")</f>
        <v>May</v>
      </c>
      <c r="I150" t="str">
        <f t="shared" ref="I150" si="56">TEXT(B150,"yyyy")</f>
        <v>2019</v>
      </c>
      <c r="J150" s="22" t="s">
        <v>171</v>
      </c>
      <c r="K150" s="22" t="s">
        <v>72</v>
      </c>
      <c r="L150" s="22" t="s">
        <v>166</v>
      </c>
      <c r="M150" s="22" t="s">
        <v>78</v>
      </c>
      <c r="N150" s="9">
        <v>179</v>
      </c>
      <c r="O150">
        <v>169</v>
      </c>
      <c r="P150">
        <v>71</v>
      </c>
    </row>
    <row r="151" spans="1:16">
      <c r="A151" s="1">
        <v>41</v>
      </c>
      <c r="B151" s="1"/>
      <c r="C151" s="1"/>
      <c r="D151" s="15">
        <f t="shared" si="32"/>
        <v>0</v>
      </c>
      <c r="E151" s="1"/>
      <c r="F151" s="1"/>
      <c r="G151" s="1"/>
    </row>
    <row r="152" spans="1:16">
      <c r="A152" s="1">
        <v>42</v>
      </c>
      <c r="B152" s="1"/>
      <c r="C152" s="1"/>
      <c r="D152" s="15">
        <f t="shared" si="32"/>
        <v>0</v>
      </c>
      <c r="E152" s="1"/>
      <c r="F152" s="1"/>
      <c r="G152" s="1"/>
    </row>
    <row r="153" spans="1:16">
      <c r="A153" s="1"/>
      <c r="B153" s="1"/>
      <c r="C153" s="1"/>
      <c r="D153" s="1"/>
      <c r="E153" s="1"/>
      <c r="F153" s="1"/>
      <c r="G153" s="1"/>
    </row>
    <row r="154" spans="1:16">
      <c r="A154" s="1"/>
      <c r="B154" s="1"/>
      <c r="C154" s="1"/>
      <c r="D154" s="1"/>
      <c r="E154" s="1"/>
      <c r="F154" s="1"/>
      <c r="G154" s="1"/>
    </row>
    <row r="155" spans="1:16">
      <c r="A155" s="1"/>
      <c r="B155" s="1"/>
      <c r="C155" s="1"/>
      <c r="D155" s="1"/>
      <c r="E155" s="1"/>
      <c r="F155" s="1"/>
      <c r="G155" s="1"/>
    </row>
    <row r="156" spans="1:16">
      <c r="A156" s="1"/>
      <c r="B156" s="1"/>
      <c r="C156" s="1"/>
      <c r="D156" s="1"/>
      <c r="E156" s="1"/>
      <c r="F156" s="1"/>
      <c r="G156" s="1"/>
    </row>
    <row r="157" spans="1:16">
      <c r="A157" s="1"/>
      <c r="B157" s="1"/>
      <c r="C157" s="1"/>
      <c r="D157" s="1"/>
      <c r="E157" s="1"/>
      <c r="F157" s="1"/>
      <c r="G157" s="1"/>
    </row>
    <row r="158" spans="1:16">
      <c r="A158" s="1"/>
      <c r="B158" s="1"/>
      <c r="C158" s="1"/>
      <c r="D158" s="1"/>
      <c r="E158" s="1"/>
      <c r="F158" s="1"/>
      <c r="G158" s="1"/>
    </row>
    <row r="159" spans="1:16">
      <c r="A159" s="1"/>
      <c r="B159" s="1"/>
      <c r="C159" s="1"/>
      <c r="D159" s="1"/>
      <c r="E159" s="1"/>
      <c r="F159" s="1"/>
      <c r="G159" s="1"/>
    </row>
    <row r="160" spans="1:16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</sheetData>
  <conditionalFormatting sqref="N1:N200">
    <cfRule type="colorScale" priority="24">
      <colorScale>
        <cfvo type="min"/>
        <cfvo type="max"/>
        <color rgb="FFFCFCFF"/>
        <color rgb="FFF8696B"/>
      </colorScale>
    </cfRule>
  </conditionalFormatting>
  <conditionalFormatting sqref="O1:O200">
    <cfRule type="colorScale" priority="23">
      <colorScale>
        <cfvo type="min"/>
        <cfvo type="max"/>
        <color rgb="FFFCFCFF"/>
        <color rgb="FFF8696B"/>
      </colorScale>
    </cfRule>
  </conditionalFormatting>
  <conditionalFormatting sqref="C1:D200">
    <cfRule type="colorScale" priority="40">
      <colorScale>
        <cfvo type="percent" val="50"/>
        <cfvo type="percent" val="100"/>
        <color rgb="FFFCFCFF"/>
        <color rgb="FF63BE7B"/>
      </colorScale>
    </cfRule>
  </conditionalFormatting>
  <conditionalFormatting sqref="F1:F200">
    <cfRule type="colorScale" priority="41">
      <colorScale>
        <cfvo type="percent" val="0"/>
        <cfvo type="percent" val="20"/>
        <color rgb="FF63BE7B"/>
        <color rgb="FFFCFCFF"/>
      </colorScale>
    </cfRule>
  </conditionalFormatting>
  <pageMargins left="0.75" right="0.75" top="1" bottom="1" header="0.5" footer="0.5"/>
  <pageSetup paperSize="9"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opLeftCell="A11" workbookViewId="0">
      <selection activeCell="R6" sqref="R6"/>
    </sheetView>
  </sheetViews>
  <sheetFormatPr baseColWidth="10" defaultColWidth="10.6640625" defaultRowHeight="16"/>
  <cols>
    <col min="6" max="6" width="12" bestFit="1" customWidth="1"/>
    <col min="10" max="10" width="47.6640625" bestFit="1" customWidth="1"/>
    <col min="11" max="11" width="30.1640625" bestFit="1" customWidth="1"/>
  </cols>
  <sheetData>
    <row r="1" spans="1:18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27</v>
      </c>
      <c r="K1" t="s">
        <v>40</v>
      </c>
      <c r="L1" t="s">
        <v>39</v>
      </c>
      <c r="M1" t="s">
        <v>38</v>
      </c>
      <c r="P1" t="s">
        <v>37</v>
      </c>
      <c r="Q1" t="s">
        <v>36</v>
      </c>
      <c r="R1" t="s">
        <v>59</v>
      </c>
    </row>
    <row r="2" spans="1:18">
      <c r="A2">
        <v>1</v>
      </c>
      <c r="B2" s="10">
        <v>43458</v>
      </c>
      <c r="D2" s="16">
        <v>7</v>
      </c>
      <c r="H2">
        <v>8</v>
      </c>
      <c r="J2" t="s">
        <v>35</v>
      </c>
      <c r="L2">
        <f t="shared" ref="L2:L23" si="0">SUM(C2:I2)</f>
        <v>15</v>
      </c>
      <c r="M2">
        <f t="shared" ref="M2:M23" si="1">L2/1.6</f>
        <v>9.375</v>
      </c>
      <c r="P2" s="11">
        <v>3.472222222222222E-3</v>
      </c>
      <c r="Q2" s="11">
        <f>P2*1.6</f>
        <v>5.5555555555555558E-3</v>
      </c>
      <c r="R2" s="13">
        <f t="shared" ref="R2" si="2">60/(MINUTE(P2)+(SECOND(P2)/60))</f>
        <v>12</v>
      </c>
    </row>
    <row r="3" spans="1:18">
      <c r="A3">
        <v>2</v>
      </c>
      <c r="B3" s="10">
        <f t="shared" ref="B3:B23" si="3">B2+7</f>
        <v>43465</v>
      </c>
      <c r="D3" s="16">
        <v>6</v>
      </c>
      <c r="G3" s="16">
        <v>7</v>
      </c>
      <c r="I3">
        <v>10</v>
      </c>
      <c r="L3">
        <f t="shared" si="0"/>
        <v>23</v>
      </c>
      <c r="M3">
        <f t="shared" si="1"/>
        <v>14.375</v>
      </c>
      <c r="O3" t="s">
        <v>55</v>
      </c>
      <c r="P3" s="11">
        <v>3.8194444444444443E-3</v>
      </c>
      <c r="Q3" s="11">
        <f>P3*1.6</f>
        <v>6.1111111111111114E-3</v>
      </c>
      <c r="R3" s="13">
        <f t="shared" ref="R3:R4" si="4">60/(MINUTE(P3)+(SECOND(P3)/60))</f>
        <v>10.909090909090908</v>
      </c>
    </row>
    <row r="4" spans="1:18">
      <c r="A4">
        <v>3</v>
      </c>
      <c r="B4" s="10">
        <f t="shared" si="3"/>
        <v>43472</v>
      </c>
      <c r="D4">
        <v>6</v>
      </c>
      <c r="F4">
        <v>6</v>
      </c>
      <c r="I4" s="16">
        <v>9</v>
      </c>
      <c r="L4">
        <f t="shared" si="0"/>
        <v>21</v>
      </c>
      <c r="M4">
        <f t="shared" si="1"/>
        <v>13.125</v>
      </c>
      <c r="O4" t="s">
        <v>54</v>
      </c>
      <c r="P4" s="11">
        <v>4.1666666666666666E-3</v>
      </c>
      <c r="Q4" s="11">
        <f>P4*1.6</f>
        <v>6.6666666666666671E-3</v>
      </c>
      <c r="R4" s="13">
        <f t="shared" si="4"/>
        <v>10</v>
      </c>
    </row>
    <row r="5" spans="1:18">
      <c r="A5">
        <v>4</v>
      </c>
      <c r="B5" s="10">
        <f t="shared" si="3"/>
        <v>43479</v>
      </c>
      <c r="D5">
        <v>6</v>
      </c>
      <c r="F5">
        <v>6</v>
      </c>
      <c r="I5" s="16">
        <v>3.5</v>
      </c>
      <c r="L5">
        <f t="shared" si="0"/>
        <v>15.5</v>
      </c>
      <c r="M5">
        <f t="shared" si="1"/>
        <v>9.6875</v>
      </c>
      <c r="P5" s="11">
        <v>4.5138888888888893E-3</v>
      </c>
      <c r="Q5" s="11">
        <f>P5*1.6</f>
        <v>7.2222222222222236E-3</v>
      </c>
      <c r="R5" s="13">
        <f t="shared" ref="R5" si="5">60/(MINUTE(P5)+(SECOND(P5)/60))</f>
        <v>9.2307692307692299</v>
      </c>
    </row>
    <row r="6" spans="1:18">
      <c r="A6">
        <v>5</v>
      </c>
      <c r="B6" s="10">
        <f t="shared" si="3"/>
        <v>43486</v>
      </c>
      <c r="D6" s="16">
        <v>6</v>
      </c>
      <c r="F6" s="16">
        <v>5</v>
      </c>
      <c r="I6" s="16">
        <v>10</v>
      </c>
      <c r="K6" t="s">
        <v>34</v>
      </c>
      <c r="L6">
        <f t="shared" si="0"/>
        <v>21</v>
      </c>
      <c r="M6">
        <f t="shared" si="1"/>
        <v>13.125</v>
      </c>
      <c r="O6" t="s">
        <v>23</v>
      </c>
      <c r="P6" s="11">
        <f>Q6/1.6</f>
        <v>4.6006944444444446E-3</v>
      </c>
      <c r="Q6" s="11">
        <f>Q4+TIME(0,1,0)</f>
        <v>7.3611111111111117E-3</v>
      </c>
      <c r="R6" s="13">
        <f>60/(MINUTE(P6)+(SECOND(P6)/60))</f>
        <v>9.0680100755667503</v>
      </c>
    </row>
    <row r="7" spans="1:18" ht="119">
      <c r="A7">
        <v>6</v>
      </c>
      <c r="B7" s="10">
        <f t="shared" si="3"/>
        <v>43493</v>
      </c>
      <c r="D7" s="16">
        <v>6</v>
      </c>
      <c r="F7" s="16">
        <v>5</v>
      </c>
      <c r="I7" s="16">
        <v>11</v>
      </c>
      <c r="J7" s="12" t="s">
        <v>60</v>
      </c>
      <c r="K7" t="s">
        <v>33</v>
      </c>
      <c r="L7">
        <f t="shared" si="0"/>
        <v>22</v>
      </c>
      <c r="M7">
        <f t="shared" si="1"/>
        <v>13.75</v>
      </c>
      <c r="P7" s="11">
        <v>4.8611111111111112E-3</v>
      </c>
      <c r="Q7" s="11">
        <f>P7*1.6</f>
        <v>7.7777777777777784E-3</v>
      </c>
      <c r="R7" s="13">
        <f t="shared" ref="R7" si="6">60/(MINUTE(P7)+(SECOND(P7)/60))</f>
        <v>8.5714285714285712</v>
      </c>
    </row>
    <row r="8" spans="1:18">
      <c r="A8">
        <v>7</v>
      </c>
      <c r="B8" s="10">
        <f t="shared" si="3"/>
        <v>43500</v>
      </c>
      <c r="F8" s="16">
        <v>5.25</v>
      </c>
      <c r="I8">
        <v>12</v>
      </c>
      <c r="J8" t="s">
        <v>131</v>
      </c>
      <c r="K8" t="s">
        <v>32</v>
      </c>
      <c r="L8">
        <f t="shared" si="0"/>
        <v>17.25</v>
      </c>
      <c r="M8">
        <f t="shared" si="1"/>
        <v>10.78125</v>
      </c>
      <c r="P8" s="11">
        <v>5.208333333333333E-3</v>
      </c>
      <c r="Q8" s="11">
        <f>P8*1.6</f>
        <v>8.3333333333333332E-3</v>
      </c>
      <c r="R8" s="13">
        <f t="shared" ref="R8:R9" si="7">60/(MINUTE(P8)+(SECOND(P8)/60))</f>
        <v>8</v>
      </c>
    </row>
    <row r="9" spans="1:18">
      <c r="A9">
        <v>8</v>
      </c>
      <c r="B9" s="10">
        <f t="shared" si="3"/>
        <v>43507</v>
      </c>
      <c r="D9">
        <v>7</v>
      </c>
      <c r="I9">
        <v>13</v>
      </c>
      <c r="J9" t="s">
        <v>130</v>
      </c>
      <c r="L9">
        <f t="shared" si="0"/>
        <v>20</v>
      </c>
      <c r="M9">
        <f t="shared" si="1"/>
        <v>12.5</v>
      </c>
      <c r="P9" s="11">
        <v>5.5555555555555558E-3</v>
      </c>
      <c r="Q9" s="11">
        <f>P9*1.6</f>
        <v>8.8888888888888889E-3</v>
      </c>
      <c r="R9" s="13">
        <f t="shared" si="7"/>
        <v>7.5</v>
      </c>
    </row>
    <row r="10" spans="1:18">
      <c r="A10">
        <v>9</v>
      </c>
      <c r="B10" s="10">
        <f t="shared" si="3"/>
        <v>43514</v>
      </c>
      <c r="D10">
        <v>7</v>
      </c>
      <c r="I10">
        <v>14</v>
      </c>
      <c r="J10" t="s">
        <v>132</v>
      </c>
      <c r="K10" t="s">
        <v>31</v>
      </c>
      <c r="L10">
        <f t="shared" si="0"/>
        <v>21</v>
      </c>
      <c r="M10">
        <f t="shared" si="1"/>
        <v>13.125</v>
      </c>
    </row>
    <row r="11" spans="1:18" ht="119">
      <c r="A11">
        <v>10</v>
      </c>
      <c r="B11" s="10">
        <f t="shared" si="3"/>
        <v>43521</v>
      </c>
      <c r="D11">
        <v>7</v>
      </c>
      <c r="F11">
        <v>5</v>
      </c>
      <c r="I11">
        <v>15</v>
      </c>
      <c r="J11" s="12" t="s">
        <v>133</v>
      </c>
      <c r="L11">
        <f t="shared" si="0"/>
        <v>27</v>
      </c>
      <c r="M11">
        <f t="shared" si="1"/>
        <v>16.875</v>
      </c>
    </row>
    <row r="12" spans="1:18">
      <c r="A12">
        <v>11</v>
      </c>
      <c r="B12" s="10">
        <f t="shared" si="3"/>
        <v>43528</v>
      </c>
      <c r="D12">
        <v>7</v>
      </c>
      <c r="F12">
        <v>15</v>
      </c>
      <c r="J12" t="s">
        <v>53</v>
      </c>
      <c r="K12" t="s">
        <v>30</v>
      </c>
      <c r="L12">
        <f t="shared" si="0"/>
        <v>22</v>
      </c>
      <c r="M12">
        <f t="shared" si="1"/>
        <v>13.75</v>
      </c>
    </row>
    <row r="13" spans="1:18">
      <c r="A13">
        <v>12</v>
      </c>
      <c r="B13" s="10">
        <f t="shared" si="3"/>
        <v>43535</v>
      </c>
      <c r="D13">
        <v>7</v>
      </c>
      <c r="I13">
        <v>16</v>
      </c>
      <c r="J13" t="s">
        <v>57</v>
      </c>
      <c r="L13">
        <f t="shared" si="0"/>
        <v>23</v>
      </c>
      <c r="M13">
        <f t="shared" si="1"/>
        <v>14.375</v>
      </c>
    </row>
    <row r="14" spans="1:18">
      <c r="A14">
        <v>13</v>
      </c>
      <c r="B14" s="10">
        <f t="shared" si="3"/>
        <v>43542</v>
      </c>
      <c r="D14">
        <v>7</v>
      </c>
      <c r="F14">
        <v>5</v>
      </c>
      <c r="I14">
        <v>17</v>
      </c>
      <c r="J14" t="s">
        <v>56</v>
      </c>
      <c r="L14">
        <f t="shared" si="0"/>
        <v>29</v>
      </c>
      <c r="M14">
        <f t="shared" si="1"/>
        <v>18.125</v>
      </c>
    </row>
    <row r="15" spans="1:18" ht="119">
      <c r="A15">
        <v>14</v>
      </c>
      <c r="B15" s="10">
        <f t="shared" si="3"/>
        <v>43549</v>
      </c>
      <c r="D15">
        <v>7</v>
      </c>
      <c r="F15">
        <v>5</v>
      </c>
      <c r="I15">
        <v>18</v>
      </c>
      <c r="J15" s="12" t="s">
        <v>58</v>
      </c>
      <c r="L15">
        <f t="shared" si="0"/>
        <v>30</v>
      </c>
      <c r="M15">
        <f t="shared" si="1"/>
        <v>18.75</v>
      </c>
    </row>
    <row r="16" spans="1:18">
      <c r="A16">
        <v>15</v>
      </c>
      <c r="B16" s="10">
        <f t="shared" si="3"/>
        <v>43556</v>
      </c>
      <c r="D16">
        <v>7</v>
      </c>
      <c r="F16">
        <v>5</v>
      </c>
      <c r="I16">
        <v>19</v>
      </c>
      <c r="L16">
        <f t="shared" si="0"/>
        <v>31</v>
      </c>
      <c r="M16">
        <f t="shared" si="1"/>
        <v>19.375</v>
      </c>
    </row>
    <row r="17" spans="1:13">
      <c r="A17">
        <v>16</v>
      </c>
      <c r="B17" s="10">
        <f t="shared" si="3"/>
        <v>43563</v>
      </c>
      <c r="D17">
        <v>7</v>
      </c>
      <c r="F17">
        <v>5</v>
      </c>
      <c r="I17">
        <v>20</v>
      </c>
      <c r="L17">
        <f t="shared" si="0"/>
        <v>32</v>
      </c>
      <c r="M17">
        <f t="shared" si="1"/>
        <v>20</v>
      </c>
    </row>
    <row r="18" spans="1:13">
      <c r="A18">
        <v>17</v>
      </c>
      <c r="B18" s="10">
        <f t="shared" si="3"/>
        <v>43570</v>
      </c>
      <c r="D18">
        <v>7</v>
      </c>
      <c r="F18">
        <v>5</v>
      </c>
      <c r="I18">
        <v>21</v>
      </c>
      <c r="L18">
        <f t="shared" si="0"/>
        <v>33</v>
      </c>
      <c r="M18">
        <f t="shared" si="1"/>
        <v>20.625</v>
      </c>
    </row>
    <row r="19" spans="1:13">
      <c r="A19">
        <v>18</v>
      </c>
      <c r="B19" s="10">
        <f t="shared" si="3"/>
        <v>43577</v>
      </c>
      <c r="D19">
        <v>7</v>
      </c>
      <c r="F19">
        <v>5</v>
      </c>
      <c r="I19">
        <v>22</v>
      </c>
      <c r="L19">
        <f t="shared" si="0"/>
        <v>34</v>
      </c>
      <c r="M19">
        <f t="shared" si="1"/>
        <v>21.25</v>
      </c>
    </row>
    <row r="20" spans="1:13">
      <c r="A20">
        <v>19</v>
      </c>
      <c r="B20" s="10">
        <f t="shared" si="3"/>
        <v>43584</v>
      </c>
      <c r="D20">
        <v>7</v>
      </c>
      <c r="F20">
        <v>5</v>
      </c>
      <c r="I20">
        <v>10</v>
      </c>
      <c r="K20" t="s">
        <v>29</v>
      </c>
      <c r="L20">
        <f t="shared" si="0"/>
        <v>22</v>
      </c>
      <c r="M20">
        <f t="shared" si="1"/>
        <v>13.75</v>
      </c>
    </row>
    <row r="21" spans="1:13">
      <c r="A21">
        <v>20</v>
      </c>
      <c r="B21" s="10">
        <f t="shared" si="3"/>
        <v>43591</v>
      </c>
      <c r="D21">
        <v>7</v>
      </c>
      <c r="F21">
        <v>5</v>
      </c>
      <c r="I21">
        <v>18</v>
      </c>
      <c r="L21">
        <f t="shared" si="0"/>
        <v>30</v>
      </c>
      <c r="M21">
        <f t="shared" si="1"/>
        <v>18.75</v>
      </c>
    </row>
    <row r="22" spans="1:13">
      <c r="A22">
        <v>21</v>
      </c>
      <c r="B22" s="10">
        <f t="shared" si="3"/>
        <v>43598</v>
      </c>
      <c r="D22">
        <v>7</v>
      </c>
      <c r="F22">
        <v>5</v>
      </c>
      <c r="L22">
        <f t="shared" si="0"/>
        <v>12</v>
      </c>
      <c r="M22">
        <f t="shared" si="1"/>
        <v>7.5</v>
      </c>
    </row>
    <row r="23" spans="1:13">
      <c r="A23">
        <v>22</v>
      </c>
      <c r="B23" s="10">
        <f t="shared" si="3"/>
        <v>43605</v>
      </c>
      <c r="D23">
        <v>7</v>
      </c>
      <c r="F23">
        <v>5</v>
      </c>
      <c r="I23">
        <v>21.1</v>
      </c>
      <c r="K23" t="s">
        <v>28</v>
      </c>
      <c r="L23">
        <f t="shared" si="0"/>
        <v>33.1</v>
      </c>
      <c r="M23">
        <f t="shared" si="1"/>
        <v>20.6875</v>
      </c>
    </row>
    <row r="24" spans="1:13">
      <c r="B24" s="10"/>
      <c r="C24" t="s">
        <v>25</v>
      </c>
      <c r="D24" t="s">
        <v>27</v>
      </c>
      <c r="E24" t="s">
        <v>24</v>
      </c>
      <c r="F24" t="s">
        <v>26</v>
      </c>
      <c r="G24" t="s">
        <v>25</v>
      </c>
      <c r="H24" t="s">
        <v>24</v>
      </c>
      <c r="I24" t="s">
        <v>23</v>
      </c>
    </row>
    <row r="25" spans="1:13">
      <c r="B25" s="10"/>
      <c r="C25" t="s">
        <v>25</v>
      </c>
      <c r="D25" t="s">
        <v>52</v>
      </c>
      <c r="E25" t="s">
        <v>50</v>
      </c>
      <c r="F25" t="s">
        <v>52</v>
      </c>
      <c r="G25" t="s">
        <v>51</v>
      </c>
      <c r="H25" t="s">
        <v>50</v>
      </c>
      <c r="I25" t="s">
        <v>52</v>
      </c>
    </row>
    <row r="26" spans="1:13">
      <c r="B26" s="10"/>
    </row>
    <row r="27" spans="1:13">
      <c r="B27" s="10"/>
    </row>
    <row r="28" spans="1:13">
      <c r="B28" s="10"/>
    </row>
    <row r="29" spans="1:13">
      <c r="B29" s="10"/>
    </row>
    <row r="30" spans="1:13">
      <c r="B30" s="10"/>
    </row>
    <row r="31" spans="1:13">
      <c r="B31" s="10"/>
    </row>
    <row r="32" spans="1:13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Log</vt:lpstr>
      <vt:lpstr>Half M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Jewell</dc:creator>
  <cp:lastModifiedBy>Microsoft Office User</cp:lastModifiedBy>
  <dcterms:created xsi:type="dcterms:W3CDTF">2018-01-22T20:15:50Z</dcterms:created>
  <dcterms:modified xsi:type="dcterms:W3CDTF">2021-03-16T22:49:49Z</dcterms:modified>
</cp:coreProperties>
</file>