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data\"/>
    </mc:Choice>
  </mc:AlternateContent>
  <xr:revisionPtr revIDLastSave="0" documentId="13_ncr:1_{A9848186-7940-4AF8-9F41-423E285AC573}" xr6:coauthVersionLast="47" xr6:coauthVersionMax="47" xr10:uidLastSave="{00000000-0000-0000-0000-000000000000}"/>
  <bookViews>
    <workbookView xWindow="-90" yWindow="-90" windowWidth="19380" windowHeight="11460" tabRatio="795" firstSheet="2" activeTab="2" xr2:uid="{00000000-000D-0000-FFFF-FFFF00000000}"/>
  </bookViews>
  <sheets>
    <sheet name="Quarterly data (2)" sheetId="7" state="hidden" r:id="rId1"/>
    <sheet name="ToC data doc" sheetId="8" r:id="rId2"/>
    <sheet name="Quarterly data" sheetId="3" r:id="rId3"/>
    <sheet name="monthly data" sheetId="4" r:id="rId4"/>
    <sheet name="FiscTuning_Rw" sheetId="10"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fiscal_tunes">FiscTuning_Rw!$A$30:$AT$68</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60" i="10" l="1"/>
  <c r="AO49" i="10"/>
  <c r="AO64" i="10"/>
  <c r="AN64" i="10"/>
  <c r="AL66" i="10"/>
  <c r="AR64" i="10"/>
  <c r="DT139" i="3"/>
  <c r="DT140" i="3"/>
  <c r="DT126" i="3"/>
  <c r="DT125" i="3"/>
  <c r="DT80" i="3"/>
  <c r="DT57" i="3"/>
  <c r="AP68" i="10" l="1"/>
  <c r="AO68" i="10"/>
  <c r="AP67" i="10"/>
  <c r="AZ60" i="10"/>
  <c r="AW60" i="10"/>
  <c r="AW49" i="10" s="1"/>
  <c r="AT60" i="10"/>
  <c r="AT49" i="10" s="1"/>
  <c r="AR60" i="10"/>
  <c r="AR49" i="10" s="1"/>
  <c r="AQ60" i="10"/>
  <c r="AQ49" i="10" s="1"/>
  <c r="AQ64" i="10" s="1"/>
  <c r="AO60" i="10"/>
  <c r="AN49" i="10"/>
  <c r="AL60" i="10"/>
  <c r="AL49" i="10" s="1"/>
  <c r="AL64" i="10" s="1"/>
  <c r="AK60" i="10"/>
  <c r="AY59" i="10"/>
  <c r="AV59" i="10"/>
  <c r="AS59" i="10"/>
  <c r="AS60" i="10" s="1"/>
  <c r="AS49" i="10" s="1"/>
  <c r="AP59" i="10"/>
  <c r="AP60" i="10" s="1"/>
  <c r="AP49" i="10" s="1"/>
  <c r="AP64" i="10" s="1"/>
  <c r="AM59" i="10"/>
  <c r="AM60" i="10" s="1"/>
  <c r="AM49" i="10" s="1"/>
  <c r="AM64" i="10" s="1"/>
  <c r="A57" i="10"/>
  <c r="AY50" i="10"/>
  <c r="AZ50" i="10" s="1"/>
  <c r="AV50" i="10"/>
  <c r="AW50" i="10" s="1"/>
  <c r="AS50" i="10"/>
  <c r="AT50" i="10" s="1"/>
  <c r="AP50" i="10"/>
  <c r="AQ50" i="10" s="1"/>
  <c r="AM50" i="10"/>
  <c r="AN50" i="10" s="1"/>
  <c r="AI49" i="10"/>
  <c r="AZ48" i="10"/>
  <c r="AY48" i="10"/>
  <c r="AX48" i="10"/>
  <c r="AX51" i="10" s="1"/>
  <c r="AX52" i="10" s="1"/>
  <c r="AW48" i="10"/>
  <c r="AV48" i="10"/>
  <c r="AU48" i="10"/>
  <c r="AU51" i="10" s="1"/>
  <c r="AT48" i="10"/>
  <c r="AS48" i="10"/>
  <c r="AR48" i="10"/>
  <c r="AR51" i="10" s="1"/>
  <c r="AR53" i="10" s="1"/>
  <c r="AQ48" i="10"/>
  <c r="AP48" i="10"/>
  <c r="AO48" i="10"/>
  <c r="AO51" i="10" s="1"/>
  <c r="AO53" i="10" s="1"/>
  <c r="AN48" i="10"/>
  <c r="AM48" i="10"/>
  <c r="AL48" i="10"/>
  <c r="AL51" i="10" s="1"/>
  <c r="AL53" i="10" s="1"/>
  <c r="AK48" i="10"/>
  <c r="AK51" i="10" s="1"/>
  <c r="AJ48" i="10"/>
  <c r="AJ51" i="10" s="1"/>
  <c r="AI48" i="10"/>
  <c r="AI51" i="10" s="1"/>
  <c r="A48" i="10"/>
  <c r="A46" i="10"/>
  <c r="A53" i="10" s="1"/>
  <c r="AY43" i="10"/>
  <c r="AV43" i="10"/>
  <c r="AV32" i="10" s="1"/>
  <c r="AS43" i="10"/>
  <c r="AT43" i="10" s="1"/>
  <c r="AT32" i="10" s="1"/>
  <c r="AP43" i="10"/>
  <c r="AQ43" i="10" s="1"/>
  <c r="AQ32" i="10" s="1"/>
  <c r="AQ33" i="10" s="1"/>
  <c r="AM43" i="10"/>
  <c r="AN43" i="10" s="1"/>
  <c r="AJ43" i="10"/>
  <c r="AK43" i="10" s="1"/>
  <c r="AK44" i="10" s="1"/>
  <c r="AZ42" i="10"/>
  <c r="AY42" i="10"/>
  <c r="AX42" i="10"/>
  <c r="AX44" i="10" s="1"/>
  <c r="AX45" i="10" s="1"/>
  <c r="AW42" i="10"/>
  <c r="AV42" i="10"/>
  <c r="AU42" i="10"/>
  <c r="AU44" i="10" s="1"/>
  <c r="AU46" i="10" s="1"/>
  <c r="AT42" i="10"/>
  <c r="AS42" i="10"/>
  <c r="AR42" i="10"/>
  <c r="AQ42" i="10"/>
  <c r="AP42" i="10"/>
  <c r="AO42" i="10"/>
  <c r="AN42" i="10"/>
  <c r="AM42" i="10"/>
  <c r="AL42" i="10"/>
  <c r="AL44" i="10" s="1"/>
  <c r="AL46" i="10" s="1"/>
  <c r="AK42" i="10"/>
  <c r="AJ42" i="10"/>
  <c r="AI42" i="10"/>
  <c r="AI44" i="10" s="1"/>
  <c r="A42" i="10"/>
  <c r="AY40" i="10"/>
  <c r="AL39" i="10"/>
  <c r="AM38" i="10" s="1"/>
  <c r="AZ37" i="10"/>
  <c r="AY37" i="10"/>
  <c r="AX37" i="10"/>
  <c r="AW37" i="10"/>
  <c r="AV37" i="10"/>
  <c r="AU37" i="10"/>
  <c r="AT37" i="10"/>
  <c r="AS37" i="10"/>
  <c r="AR37" i="10"/>
  <c r="AQ37" i="10"/>
  <c r="AP37" i="10"/>
  <c r="AO37" i="10"/>
  <c r="AN37" i="10"/>
  <c r="AM37" i="10"/>
  <c r="AL37" i="10"/>
  <c r="AK37" i="10"/>
  <c r="AJ37" i="10"/>
  <c r="AI37" i="10"/>
  <c r="AI39" i="10" s="1"/>
  <c r="AJ38" i="10" s="1"/>
  <c r="AJ39" i="10" s="1"/>
  <c r="A37" i="10"/>
  <c r="AX32" i="10"/>
  <c r="AU32" i="10"/>
  <c r="AR32" i="10"/>
  <c r="AO32" i="10"/>
  <c r="AL32" i="10"/>
  <c r="A32" i="10"/>
  <c r="A50" i="10" s="1"/>
  <c r="AZ31" i="10"/>
  <c r="AY31" i="10"/>
  <c r="AX31" i="10"/>
  <c r="AW31" i="10"/>
  <c r="AV31" i="10"/>
  <c r="AU31" i="10"/>
  <c r="AT31" i="10"/>
  <c r="AS31" i="10"/>
  <c r="AR31" i="10"/>
  <c r="AQ31" i="10"/>
  <c r="AP31" i="10"/>
  <c r="AO31" i="10"/>
  <c r="AN31" i="10"/>
  <c r="AM31" i="10"/>
  <c r="AL31" i="10"/>
  <c r="AK31" i="10"/>
  <c r="AJ31" i="10"/>
  <c r="AI31" i="10"/>
  <c r="A31" i="10"/>
  <c r="AZ30" i="10"/>
  <c r="AW30" i="10"/>
  <c r="AV30" i="10"/>
  <c r="AU30" i="10"/>
  <c r="AT30" i="10"/>
  <c r="AS30" i="10"/>
  <c r="AR30" i="10"/>
  <c r="AQ30" i="10"/>
  <c r="AQ62" i="10" s="1"/>
  <c r="AP30" i="10"/>
  <c r="AP62" i="10" s="1"/>
  <c r="AO30" i="10"/>
  <c r="AO62" i="10" s="1"/>
  <c r="AN30" i="10"/>
  <c r="AN62" i="10" s="1"/>
  <c r="AM30" i="10"/>
  <c r="AM62" i="10" s="1"/>
  <c r="AL30" i="10"/>
  <c r="AL62" i="10" s="1"/>
  <c r="AK30" i="10"/>
  <c r="AJ30" i="10"/>
  <c r="AI30" i="10"/>
  <c r="AN51" i="10" l="1"/>
  <c r="AM51" i="10"/>
  <c r="AM53" i="10" s="1"/>
  <c r="AL33" i="10"/>
  <c r="AL57" i="10" s="1"/>
  <c r="AN56" i="10"/>
  <c r="AO33" i="10"/>
  <c r="AJ56" i="10"/>
  <c r="AK56" i="10"/>
  <c r="AJ44" i="10"/>
  <c r="AJ57" i="10" s="1"/>
  <c r="AL56" i="10"/>
  <c r="AR33" i="10"/>
  <c r="AM56" i="10"/>
  <c r="AM44" i="10"/>
  <c r="AM46" i="10" s="1"/>
  <c r="AU45" i="10"/>
  <c r="AM39" i="10"/>
  <c r="AN40" i="10"/>
  <c r="AO65" i="10"/>
  <c r="AP51" i="10"/>
  <c r="AS51" i="10"/>
  <c r="AS53" i="10" s="1"/>
  <c r="AU56" i="10"/>
  <c r="AR52" i="10"/>
  <c r="AI56" i="10"/>
  <c r="AI57" i="10"/>
  <c r="AY44" i="10"/>
  <c r="AT56" i="10"/>
  <c r="AY51" i="10"/>
  <c r="AY52" i="10" s="1"/>
  <c r="AK57" i="10"/>
  <c r="AQ51" i="10"/>
  <c r="AM32" i="10"/>
  <c r="AM33" i="10" s="1"/>
  <c r="AO52" i="10"/>
  <c r="AI38" i="10"/>
  <c r="AK40" i="10" s="1"/>
  <c r="AS32" i="10"/>
  <c r="AS33" i="10" s="1"/>
  <c r="AY32" i="10"/>
  <c r="AU33" i="10"/>
  <c r="AU57" i="10" s="1"/>
  <c r="AZ51" i="10"/>
  <c r="AN32" i="10"/>
  <c r="AN33" i="10" s="1"/>
  <c r="AN44" i="10"/>
  <c r="AY56" i="10"/>
  <c r="AW43" i="10"/>
  <c r="AW32" i="10" s="1"/>
  <c r="AW33" i="10" s="1"/>
  <c r="AZ43" i="10"/>
  <c r="AT33" i="10"/>
  <c r="AP44" i="10"/>
  <c r="AP56" i="10"/>
  <c r="AL35" i="10"/>
  <c r="AQ44" i="10"/>
  <c r="AQ56" i="10"/>
  <c r="AX33" i="10"/>
  <c r="AX57" i="10" s="1"/>
  <c r="AS44" i="10"/>
  <c r="AS56" i="10"/>
  <c r="AY33" i="10"/>
  <c r="AT44" i="10"/>
  <c r="AT51" i="10"/>
  <c r="AU53" i="10"/>
  <c r="AU52" i="10"/>
  <c r="AV51" i="10"/>
  <c r="AX56" i="10"/>
  <c r="AW51" i="10"/>
  <c r="AZ56" i="10"/>
  <c r="AX46" i="10"/>
  <c r="AO44" i="10"/>
  <c r="AO56" i="10"/>
  <c r="AL52" i="10"/>
  <c r="AV33" i="10"/>
  <c r="AR44" i="10"/>
  <c r="AR56" i="10"/>
  <c r="AV44" i="10"/>
  <c r="AV56" i="10"/>
  <c r="AL45" i="10"/>
  <c r="AL34" i="10" s="1"/>
  <c r="AX53" i="10"/>
  <c r="AW56" i="10"/>
  <c r="AP32" i="10"/>
  <c r="AP33" i="10" s="1"/>
  <c r="AP65" i="10" l="1"/>
  <c r="AM45" i="10"/>
  <c r="AM66" i="10"/>
  <c r="AP66" i="10"/>
  <c r="AO66" i="10"/>
  <c r="AN57" i="10"/>
  <c r="AM35" i="10"/>
  <c r="AM52" i="10"/>
  <c r="AM34" i="10"/>
  <c r="AS52" i="10"/>
  <c r="AL65" i="10"/>
  <c r="AM65" i="10"/>
  <c r="AY57" i="10"/>
  <c r="AO38" i="10"/>
  <c r="AO39" i="10" s="1"/>
  <c r="AM57" i="10"/>
  <c r="AQ57" i="10"/>
  <c r="AT57" i="10"/>
  <c r="AY53" i="10"/>
  <c r="AY46" i="10"/>
  <c r="AY45" i="10"/>
  <c r="AP53" i="10"/>
  <c r="AP52" i="10"/>
  <c r="AW44" i="10"/>
  <c r="AW57" i="10" s="1"/>
  <c r="AV52" i="10"/>
  <c r="AV53" i="10"/>
  <c r="AV57" i="10"/>
  <c r="AV45" i="10"/>
  <c r="AV46" i="10"/>
  <c r="AN35" i="10"/>
  <c r="AR46" i="10"/>
  <c r="AR57" i="10"/>
  <c r="AR45" i="10"/>
  <c r="AS46" i="10"/>
  <c r="AS57" i="10"/>
  <c r="AS45" i="10"/>
  <c r="AO46" i="10"/>
  <c r="AO57" i="10"/>
  <c r="AO45" i="10"/>
  <c r="AP46" i="10"/>
  <c r="AP57" i="10"/>
  <c r="AP45" i="10"/>
  <c r="AZ44" i="10"/>
  <c r="AZ32" i="10"/>
  <c r="AZ33" i="10" s="1"/>
  <c r="DT249" i="3"/>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AO34" i="10" l="1"/>
  <c r="AO35" i="10"/>
  <c r="AP38" i="10"/>
  <c r="AZ57" i="10"/>
  <c r="DV308" i="3"/>
  <c r="AP39" i="10" l="1"/>
  <c r="AP34" i="10"/>
  <c r="AQ40" i="10"/>
  <c r="DT273" i="3"/>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AP35" i="10" l="1"/>
  <c r="AQ35" i="10" s="1"/>
  <c r="AR38" i="10"/>
  <c r="DU334" i="3"/>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AR34" i="10" l="1"/>
  <c r="AR39" i="10"/>
  <c r="DT244" i="3"/>
  <c r="AR35" i="10" l="1"/>
  <c r="AS38" i="10"/>
  <c r="DQ328" i="3"/>
  <c r="DQ329" i="3"/>
  <c r="DQ330" i="3"/>
  <c r="DQ331" i="3"/>
  <c r="AS34" i="10" l="1"/>
  <c r="AS39" i="10"/>
  <c r="AT40" i="10"/>
  <c r="DU268" i="3"/>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AS35" i="10" l="1"/>
  <c r="AU38" i="10"/>
  <c r="AT35" i="10"/>
  <c r="DK241" i="3"/>
  <c r="DL241" i="3"/>
  <c r="DM241" i="3"/>
  <c r="DJ241" i="3"/>
  <c r="AU34" i="10" l="1"/>
  <c r="AU39" i="10"/>
  <c r="DS273" i="3"/>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AU35" i="10" l="1"/>
  <c r="AV38" i="10"/>
  <c r="DT283" i="3"/>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AV39" i="10" l="1"/>
  <c r="AV34" i="10"/>
  <c r="AW40" i="10"/>
  <c r="DT307" i="3"/>
  <c r="DS307" i="3"/>
  <c r="NC307" i="4"/>
  <c r="MR307" i="4"/>
  <c r="MS307" i="4"/>
  <c r="MT307" i="4"/>
  <c r="MU307" i="4"/>
  <c r="MV307" i="4"/>
  <c r="MW307" i="4"/>
  <c r="MX307" i="4"/>
  <c r="MY307" i="4"/>
  <c r="MZ307" i="4"/>
  <c r="NA307" i="4"/>
  <c r="NB307" i="4"/>
  <c r="AV35" i="10" l="1"/>
  <c r="AW35" i="10" s="1"/>
  <c r="AX38" i="10"/>
  <c r="DO259" i="3"/>
  <c r="DP259" i="3"/>
  <c r="DQ259" i="3"/>
  <c r="DR259" i="3"/>
  <c r="DQ258" i="3"/>
  <c r="DR258" i="3"/>
  <c r="AX39" i="10" l="1"/>
  <c r="AX34" i="10"/>
  <c r="DQ273" i="3"/>
  <c r="DR273" i="3"/>
  <c r="DT185" i="3"/>
  <c r="MZ338" i="4"/>
  <c r="NC338" i="4"/>
  <c r="ND338" i="4"/>
  <c r="AY38" i="10" l="1"/>
  <c r="AX35" i="10"/>
  <c r="DT186" i="3"/>
  <c r="DS252" i="3"/>
  <c r="DS253" i="3"/>
  <c r="DT313" i="3"/>
  <c r="DT314" i="3"/>
  <c r="DT315" i="3"/>
  <c r="DT316" i="3"/>
  <c r="DT317" i="3"/>
  <c r="DT318" i="3"/>
  <c r="DT319" i="3"/>
  <c r="DT320" i="3"/>
  <c r="DT321" i="3"/>
  <c r="DT323" i="3"/>
  <c r="DT324" i="3"/>
  <c r="DT325" i="3"/>
  <c r="DT326" i="3"/>
  <c r="DT327" i="3"/>
  <c r="DT329" i="3"/>
  <c r="DT330" i="3"/>
  <c r="DT331" i="3"/>
  <c r="DT332" i="3"/>
  <c r="DT333" i="3"/>
  <c r="DT334" i="3"/>
  <c r="AY39" i="10" l="1"/>
  <c r="AY35" i="10" s="1"/>
  <c r="AY34" i="10"/>
  <c r="AZ40" i="10"/>
  <c r="DS185" i="3"/>
  <c r="DS186" i="3"/>
  <c r="MS338" i="4"/>
  <c r="MT338" i="4"/>
  <c r="MU338" i="4"/>
  <c r="MV338" i="4"/>
  <c r="MW338" i="4"/>
  <c r="MX338" i="4"/>
  <c r="MY338" i="4"/>
  <c r="NA338" i="4"/>
  <c r="NB338" i="4"/>
  <c r="MO338" i="4"/>
  <c r="MP338" i="4"/>
  <c r="MQ338" i="4"/>
  <c r="MR338" i="4"/>
  <c r="AZ35" i="10" l="1"/>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97" i="3" l="1"/>
  <c r="AV695" i="3"/>
  <c r="AV694" i="3"/>
  <c r="AV679" i="3"/>
  <c r="AV671" i="3"/>
  <c r="AV747" i="3"/>
  <c r="AV635" i="3"/>
  <c r="AV636" i="3"/>
  <c r="AV631" i="3"/>
  <c r="AV627" i="3"/>
  <c r="AV628" i="3"/>
  <c r="AV672" i="3"/>
  <c r="AV768" i="3"/>
  <c r="AV751" i="3"/>
  <c r="AV642" i="3"/>
  <c r="AV640" i="3"/>
  <c r="AV758" i="3"/>
  <c r="AV759" i="3"/>
  <c r="AV756" i="3"/>
  <c r="AV755" i="3"/>
  <c r="AV750" i="3"/>
  <c r="AV752" i="3"/>
  <c r="AV765" i="3"/>
  <c r="AV711" i="3"/>
  <c r="AV713" i="3"/>
  <c r="AV670" i="3"/>
  <c r="AV698" i="3"/>
  <c r="AV692" i="3"/>
  <c r="AV699" i="3"/>
  <c r="AV745" i="3"/>
  <c r="AV746" i="3"/>
  <c r="AV511" i="3"/>
  <c r="AV712" i="3"/>
  <c r="AV762" i="3"/>
  <c r="AV728" i="3"/>
  <c r="AV669" i="3"/>
  <c r="AV677" i="3"/>
  <c r="AV667" i="3"/>
  <c r="AV691" i="3"/>
  <c r="AV729" i="3"/>
  <c r="AV727" i="3"/>
  <c r="AV714" i="3"/>
  <c r="AV739" i="3"/>
  <c r="AV742" i="3"/>
  <c r="AV743" i="3"/>
  <c r="AV4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applied on Q2 2024
 </t>
        </r>
      </text>
    </comment>
    <comment ref="DT80" authorId="0" shapeId="0" xr:uid="{856349C7-C010-49ED-B765-4068DC47E13D}">
      <text>
        <r>
          <rPr>
            <sz val="13"/>
            <color indexed="81"/>
            <rFont val="Tahoma"/>
            <family val="2"/>
          </rPr>
          <t xml:space="preserve">Y-on-Y growth in  rebased Q NA applied on Q2 2024:
 </t>
        </r>
      </text>
    </comment>
    <comment ref="DT125" authorId="0" shapeId="0" xr:uid="{A02FAB44-A971-41B0-A593-CE10106F2166}">
      <text>
        <r>
          <rPr>
            <sz val="13"/>
            <color indexed="81"/>
            <rFont val="Tahoma"/>
            <family val="2"/>
          </rPr>
          <t>Y-on-Y growth in  rebased Q NA  applied on Q2 2024</t>
        </r>
      </text>
    </comment>
    <comment ref="DT126" authorId="0" shapeId="0" xr:uid="{54D4C28B-1A0C-4684-9393-99752A5E1B7A}">
      <text>
        <r>
          <rPr>
            <sz val="13"/>
            <color indexed="81"/>
            <rFont val="Tahoma"/>
            <family val="2"/>
          </rPr>
          <t xml:space="preserve">Q-on-Q growth in  rebased Q NA applied on Q2 2024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<sst xmlns="http://schemas.openxmlformats.org/spreadsheetml/2006/main" count="10478" uniqueCount="1707">
  <si>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</si>
  <si>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</si>
  <si>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</si>
  <si>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</si>
  <si>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</si>
  <si>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</si>
  <si>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</si>
  <si>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</si>
  <si>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</si>
  <si>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</si>
  <si>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</si>
  <si>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</si>
  <si>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</si>
  <si>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</si>
  <si>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</si>
  <si>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</si>
  <si>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</si>
  <si>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</si>
  <si>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</si>
  <si>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</si>
  <si>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</si>
  <si>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</si>
  <si>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</si>
  <si>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</si>
  <si>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</si>
  <si>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</si>
  <si>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</si>
  <si>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</si>
  <si>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</si>
  <si>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</si>
  <si>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</si>
  <si>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</si>
  <si>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</si>
  <si>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</si>
  <si>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</si>
  <si>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</si>
  <si>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</si>
  <si>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</si>
  <si>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</si>
  <si>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</si>
  <si>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</si>
  <si>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</si>
  <si>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</si>
  <si>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</si>
  <si>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</si>
  <si>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</si>
  <si>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</si>
  <si>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</si>
  <si>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</si>
  <si>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</si>
  <si>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</si>
  <si>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</si>
  <si>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</si>
  <si>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</si>
  <si>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</si>
  <si>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</si>
  <si>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</si>
  <si>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</si>
  <si>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</si>
  <si>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</si>
  <si>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</si>
  <si>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</si>
  <si>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</si>
  <si>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</si>
  <si>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</si>
  <si>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</si>
  <si>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</si>
  <si>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</si>
  <si>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</si>
  <si>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</si>
  <si>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</si>
  <si>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</si>
  <si>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</si>
  <si>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</si>
  <si>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</si>
  <si>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</si>
  <si>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</si>
  <si>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</si>
  <si>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</si>
  <si>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</si>
  <si>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</si>
  <si>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</si>
  <si>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</si>
  <si>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</si>
  <si>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</si>
  <si>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</si>
  <si>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</si>
  <si>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</si>
  <si>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</si>
  <si>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</si>
  <si>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</si>
  <si>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</si>
  <si>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</si>
  <si>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</si>
  <si>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</si>
  <si>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</si>
  <si>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</si>
  <si>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</si>
  <si>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</si>
  <si>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</si>
  <si>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</si>
  <si>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</si>
  <si>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</si>
  <si>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</si>
  <si>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</si>
  <si>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</si>
  <si>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</si>
  <si>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</si>
  <si>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</si>
  <si>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</si>
  <si>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</si>
  <si>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</si>
  <si>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</si>
  <si>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</si>
  <si>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</si>
  <si>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</si>
  <si>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</si>
  <si>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</si>
  <si>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</si>
  <si>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</si>
  <si>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</si>
  <si>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</si>
  <si>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</si>
  <si>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</si>
  <si>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</si>
  <si>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</si>
  <si>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</si>
  <si>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</si>
  <si>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</si>
  <si>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</si>
  <si>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</si>
  <si>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</si>
  <si>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</si>
  <si>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</si>
  <si>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</si>
  <si>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</si>
  <si>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</si>
  <si>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</si>
  <si>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</si>
  <si>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</si>
  <si>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</si>
  <si>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</si>
  <si>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</si>
  <si>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</si>
  <si>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</si>
  <si>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</si>
  <si>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</si>
  <si>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</si>
  <si>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</si>
  <si>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</si>
  <si>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</si>
  <si>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</si>
  <si>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</si>
  <si>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</si>
  <si>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</si>
  <si>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</si>
  <si>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</si>
  <si>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</si>
  <si>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</si>
  <si>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</si>
  <si>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</si>
  <si>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</si>
  <si>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</si>
  <si>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</si>
  <si>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</si>
  <si>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</si>
  <si>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</si>
  <si>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</si>
  <si>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</si>
  <si>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</si>
  <si>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</si>
  <si>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</si>
  <si>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</si>
  <si>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</si>
  <si>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</si>
  <si>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</si>
  <si>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</si>
  <si>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</si>
  <si>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</si>
  <si>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</si>
  <si>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</si>
  <si>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</si>
  <si>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</si>
  <si>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</si>
  <si>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</si>
  <si>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</si>
  <si>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</si>
  <si>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</si>
  <si>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</si>
  <si>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</si>
  <si>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</si>
  <si>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</si>
  <si>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</si>
  <si>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</si>
  <si>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</si>
  <si>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</si>
  <si>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</si>
  <si>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</si>
  <si>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</si>
  <si>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</si>
  <si>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</si>
  <si>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</si>
  <si>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</si>
  <si>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</si>
  <si>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</si>
  <si>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</si>
  <si>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</si>
  <si>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</si>
  <si>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</si>
  <si>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</si>
  <si>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</si>
  <si>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</si>
  <si>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</si>
  <si>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</si>
  <si>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</si>
  <si>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</si>
  <si>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</si>
  <si>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</si>
  <si>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</si>
  <si>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</si>
  <si>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</si>
  <si>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</si>
  <si>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</si>
  <si>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</si>
  <si>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</si>
  <si>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</si>
  <si>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</si>
  <si>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</si>
  <si>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</si>
  <si>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</si>
  <si>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</si>
  <si>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</si>
  <si>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</si>
  <si>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</si>
  <si>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</si>
  <si>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</si>
  <si>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</si>
  <si>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</si>
  <si>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</si>
  <si>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</si>
  <si>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</si>
  <si>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</si>
  <si>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</si>
  <si>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</si>
  <si>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</si>
  <si>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</si>
  <si>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</si>
  <si>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</si>
  <si>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</si>
  <si>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</si>
  <si>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</si>
  <si>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</si>
  <si>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</si>
  <si>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</si>
  <si>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</si>
  <si>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</si>
  <si>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</si>
  <si>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</si>
  <si>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</si>
  <si>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</si>
  <si>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</si>
  <si>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</si>
  <si>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</si>
  <si>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</si>
  <si>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</si>
  <si>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</si>
  <si>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</si>
  <si>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</si>
  <si>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</si>
  <si>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</si>
  <si>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</si>
  <si>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</si>
  <si>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</si>
  <si>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</si>
  <si>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</si>
  <si>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</si>
  <si>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</si>
  <si>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</si>
  <si>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</si>
  <si>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</si>
  <si>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</si>
  <si>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</si>
  <si>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</si>
  <si>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</si>
  <si>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</si>
  <si>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</si>
  <si>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</si>
  <si>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</si>
  <si>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</si>
  <si>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</si>
  <si>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</si>
  <si>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</si>
  <si>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</si>
  <si>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</si>
  <si>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</si>
  <si>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</si>
  <si>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</si>
  <si>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</si>
  <si>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</si>
  <si>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</si>
  <si>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</si>
  <si>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</si>
  <si>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</si>
  <si>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</si>
  <si>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</si>
  <si>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</si>
  <si>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</si>
  <si>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</si>
  <si>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</si>
  <si>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</si>
  <si>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</si>
  <si>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</si>
  <si>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</si>
  <si>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</si>
  <si>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</si>
  <si>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</si>
  <si>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</si>
  <si>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</si>
  <si>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</si>
  <si>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</si>
  <si>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</si>
  <si>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</si>
  <si>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</si>
  <si>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</si>
  <si>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</si>
  <si>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</si>
  <si>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</si>
  <si>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</si>
  <si>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</si>
  <si>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</si>
  <si>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</si>
  <si>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</si>
  <si>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</si>
  <si>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</si>
  <si>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</si>
  <si>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</si>
  <si>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</si>
  <si>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</si>
  <si>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</si>
  <si>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</si>
  <si>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</si>
  <si>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</si>
  <si>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</si>
  <si>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</si>
  <si>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</si>
  <si>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</si>
  <si>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</si>
  <si>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</si>
  <si>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</si>
  <si>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</si>
  <si>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</si>
  <si>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</si>
  <si>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</si>
  <si>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</si>
  <si>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</si>
  <si>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</si>
  <si>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</si>
  <si>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</si>
  <si>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</si>
  <si>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</si>
  <si>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</si>
  <si>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</si>
  <si>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</si>
  <si>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</si>
  <si>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</si>
  <si>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</si>
  <si>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</si>
  <si>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</si>
  <si>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</si>
  <si>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</si>
  <si>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</si>
  <si>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</si>
  <si>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</si>
  <si>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</si>
  <si>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</si>
  <si>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</si>
  <si>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</si>
  <si>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</si>
  <si>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</si>
  <si>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</si>
  <si>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</si>
  <si>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</si>
  <si>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</si>
  <si>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</si>
  <si>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</si>
  <si>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</si>
  <si>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</si>
  <si>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</si>
  <si>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</si>
  <si>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</si>
  <si>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</si>
  <si>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</si>
  <si>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</si>
  <si>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</si>
  <si>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</si>
  <si>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</si>
  <si>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</si>
  <si>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</si>
  <si>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</si>
  <si>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</si>
  <si>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</si>
  <si>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</si>
  <si>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</si>
  <si>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</si>
  <si>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</si>
  <si>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</si>
  <si>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</si>
  <si>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</si>
  <si>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</si>
  <si>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</si>
  <si>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</si>
  <si>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</si>
  <si>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</si>
  <si>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</si>
  <si>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</si>
  <si>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</si>
  <si>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</si>
  <si>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</si>
  <si>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</si>
  <si>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</si>
  <si>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</si>
  <si>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</si>
  <si>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</si>
  <si>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</si>
  <si>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</si>
  <si>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</si>
  <si>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</si>
  <si>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</si>
  <si>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</si>
  <si>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</si>
  <si>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</si>
  <si>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</si>
  <si>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</si>
  <si>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</si>
  <si>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</si>
  <si>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</si>
  <si>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</si>
  <si>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</si>
  <si>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</si>
  <si>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</si>
  <si>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</si>
  <si>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</si>
  <si>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</si>
  <si>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</si>
  <si>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</si>
  <si>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</si>
  <si>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</si>
  <si>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</si>
  <si>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</si>
  <si>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</si>
  <si>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</si>
  <si>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</si>
  <si>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</si>
  <si>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</si>
  <si>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</si>
  <si>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</si>
  <si>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</si>
  <si>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</si>
  <si>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</si>
  <si>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</si>
  <si>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</si>
  <si>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</si>
  <si>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</si>
  <si>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</si>
  <si>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</si>
  <si>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</si>
  <si>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</si>
  <si>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</si>
  <si>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</si>
  <si>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</si>
  <si>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</si>
  <si>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</si>
  <si>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</si>
  <si>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</si>
  <si>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</si>
  <si>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</si>
  <si>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</si>
  <si>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</si>
  <si>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</si>
  <si>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</si>
  <si>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</si>
  <si>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</si>
  <si>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</si>
  <si>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</si>
  <si>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</si>
  <si>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</si>
  <si>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</si>
  <si>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</si>
  <si>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</si>
  <si>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</si>
  <si>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</si>
  <si>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</si>
  <si>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</si>
  <si>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</si>
  <si>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</si>
  <si>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</si>
  <si>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</si>
  <si>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</si>
  <si>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</si>
  <si>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</si>
  <si>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</si>
  <si>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</si>
  <si>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</si>
  <si>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</si>
  <si>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</si>
  <si>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</si>
  <si>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</si>
  <si>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</si>
  <si>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</si>
  <si>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</si>
  <si>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</si>
  <si>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</si>
  <si>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</si>
  <si>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</si>
  <si>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</si>
  <si>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</si>
  <si>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</si>
  <si>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</si>
  <si>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</si>
  <si>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</si>
  <si>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</si>
  <si>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</si>
  <si>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</si>
  <si>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</si>
  <si>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</si>
  <si>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</si>
  <si>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</si>
  <si>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</si>
  <si>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</si>
  <si>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</si>
  <si>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</si>
  <si>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</si>
  <si>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</si>
  <si>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</si>
  <si>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</si>
  <si>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</si>
  <si>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</si>
  <si>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</si>
  <si>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</si>
  <si>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</si>
  <si>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</si>
  <si>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</si>
  <si>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</si>
  <si>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</si>
  <si>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</si>
  <si>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</si>
  <si>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</si>
  <si>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</si>
  <si>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</si>
  <si>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</si>
  <si>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</si>
  <si>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</si>
  <si>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</si>
  <si>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</si>
  <si>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</si>
  <si>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</si>
  <si>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</si>
  <si>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</si>
  <si>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</si>
  <si>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</si>
  <si>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</si>
  <si>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</si>
  <si>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</si>
  <si>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</si>
  <si>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</si>
  <si>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</si>
  <si>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</si>
  <si>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</si>
  <si>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</si>
  <si>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</si>
  <si>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</si>
  <si>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</si>
  <si>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</si>
  <si>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</si>
  <si>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</si>
  <si>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</si>
  <si>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</si>
  <si>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</si>
  <si>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</si>
  <si>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</si>
  <si>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</si>
  <si>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</si>
  <si>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</si>
  <si>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</si>
  <si>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</si>
  <si>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</si>
  <si>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</si>
  <si>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</si>
  <si>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</si>
  <si>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</si>
  <si>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</si>
  <si>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</si>
  <si>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</si>
  <si>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</si>
  <si>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</si>
  <si>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</si>
  <si>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</si>
  <si>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</si>
  <si>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</si>
  <si>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</si>
  <si>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</si>
  <si>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</si>
  <si>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</si>
  <si>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</si>
  <si>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</si>
  <si>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</si>
  <si>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</si>
  <si>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</si>
  <si>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</si>
  <si>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</si>
  <si>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</si>
  <si>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</si>
  <si>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</si>
  <si>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</si>
  <si>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</si>
  <si>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</si>
  <si>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</si>
  <si>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</si>
  <si>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</si>
  <si>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</si>
  <si>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</si>
  <si>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</si>
  <si>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</si>
  <si>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</si>
  <si>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</si>
  <si>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</si>
  <si>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</si>
  <si>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</si>
  <si>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</si>
  <si>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</si>
  <si>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</si>
  <si>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</si>
  <si>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</si>
  <si>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</si>
  <si>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</si>
  <si>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</si>
  <si>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</si>
  <si>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</si>
  <si>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</si>
  <si>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</si>
  <si>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</si>
  <si>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</si>
  <si>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</si>
  <si>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</si>
  <si>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</si>
  <si>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</si>
  <si>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</si>
  <si>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</si>
  <si>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</si>
  <si>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</si>
  <si>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</si>
  <si>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</si>
  <si>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</si>
  <si>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</si>
  <si>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</si>
  <si>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</si>
  <si>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</si>
  <si>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</si>
  <si>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</si>
  <si>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</si>
  <si>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</si>
  <si>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</si>
  <si>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</si>
  <si>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</si>
  <si>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</si>
  <si>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</si>
  <si>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</si>
  <si>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</si>
  <si>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</si>
  <si>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</si>
  <si>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</si>
  <si>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</si>
  <si>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</si>
  <si>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</si>
  <si>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</si>
  <si>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</si>
  <si>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</si>
  <si>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</si>
  <si>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</si>
  <si>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</si>
  <si>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</si>
  <si>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</si>
  <si>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</si>
  <si>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</si>
  <si>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</si>
  <si>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</si>
  <si>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</si>
  <si>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</si>
  <si>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</si>
  <si>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</si>
  <si>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</si>
  <si>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</si>
  <si>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</si>
  <si>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</si>
  <si>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</si>
  <si>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</si>
  <si>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</si>
  <si>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</si>
  <si>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</si>
  <si>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</si>
  <si>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</si>
  <si>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</si>
  <si>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</si>
  <si>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</si>
  <si>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</si>
  <si>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</si>
  <si>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</si>
  <si>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</si>
  <si>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</si>
  <si>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</si>
  <si>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</si>
  <si>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</si>
  <si>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</si>
  <si>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</si>
  <si>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</si>
  <si>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</si>
  <si>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</si>
  <si>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</si>
  <si>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</si>
  <si>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</si>
  <si>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</si>
  <si>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</si>
  <si>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</si>
  <si>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</si>
  <si>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</si>
  <si>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</si>
  <si>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</si>
  <si>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</si>
  <si>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</si>
  <si>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</si>
  <si>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</si>
  <si>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</si>
  <si>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</si>
  <si>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</si>
  <si>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</si>
  <si>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</si>
  <si>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</si>
  <si>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</si>
  <si>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</si>
  <si>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</si>
  <si>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</si>
  <si>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</si>
  <si>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</si>
  <si>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</si>
  <si>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</si>
  <si>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</si>
  <si>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</si>
  <si>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</si>
  <si>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</si>
  <si>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</si>
  <si>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</si>
  <si>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</si>
  <si>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</si>
  <si>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</si>
  <si>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</si>
  <si>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</si>
  <si>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</si>
  <si>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</si>
  <si>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</si>
  <si>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</si>
  <si>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</si>
  <si>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</si>
  <si>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</si>
  <si>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</si>
  <si>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</si>
  <si>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</si>
  <si>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</si>
  <si>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</si>
  <si>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</si>
  <si>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</si>
  <si>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</si>
  <si>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</si>
  <si>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</si>
  <si>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</si>
  <si>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</si>
  <si>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</si>
  <si>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</si>
  <si>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</si>
  <si>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</si>
  <si>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</si>
  <si>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</si>
  <si>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</si>
  <si>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</si>
  <si>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</si>
  <si>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</si>
  <si>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</si>
  <si>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</si>
  <si>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</si>
  <si>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</si>
  <si>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</si>
  <si>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</si>
  <si>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</si>
  <si>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</si>
  <si>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</si>
  <si>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</si>
  <si>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</si>
  <si>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</si>
  <si>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</si>
  <si>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</si>
  <si>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</si>
  <si>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</si>
  <si>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</si>
  <si>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</si>
  <si>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</si>
  <si>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</si>
  <si>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</si>
  <si>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</si>
  <si>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</si>
  <si>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</si>
  <si>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</si>
  <si>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</si>
  <si>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</si>
  <si>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</si>
  <si>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</si>
  <si>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</si>
  <si>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</si>
  <si>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</si>
  <si>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</si>
  <si>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</si>
  <si>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</si>
  <si>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</si>
  <si>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</si>
  <si>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</si>
  <si>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</si>
  <si>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</si>
  <si>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</si>
  <si>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</si>
  <si>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</si>
  <si>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</si>
  <si>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</si>
  <si>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</si>
  <si>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</si>
  <si>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</si>
  <si>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</si>
  <si>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</si>
  <si>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</si>
  <si>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</si>
  <si>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</si>
  <si>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</si>
  <si>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</si>
  <si>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</si>
  <si>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</si>
  <si>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</si>
  <si>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</si>
  <si>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</si>
  <si>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</si>
  <si>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</si>
  <si>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</si>
  <si>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</si>
  <si>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</si>
  <si>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</si>
  <si>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</si>
  <si>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</si>
  <si>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</si>
  <si>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</si>
  <si>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</si>
  <si>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</si>
  <si>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</si>
  <si>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</si>
  <si>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</si>
  <si>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</si>
  <si>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</si>
  <si>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</si>
  <si>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</si>
  <si>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</si>
  <si>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</si>
  <si>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</si>
  <si>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</si>
  <si>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</si>
  <si>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</si>
  <si>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</si>
  <si>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</si>
  <si>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</si>
  <si>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</si>
  <si>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</si>
  <si>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</si>
  <si>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</si>
  <si>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</si>
  <si>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</si>
  <si>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</si>
  <si>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</si>
  <si>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</si>
  <si>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</si>
  <si>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</si>
  <si>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</si>
  <si>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</si>
  <si>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</si>
  <si>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</si>
  <si>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</si>
  <si>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</si>
  <si>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</si>
  <si>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</si>
  <si>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</si>
  <si>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</si>
  <si>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</si>
  <si>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</si>
  <si>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</si>
  <si>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</si>
  <si>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</si>
  <si>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</si>
  <si>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</si>
  <si>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</si>
  <si>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</si>
  <si>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</si>
  <si>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</si>
  <si>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</si>
  <si>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</si>
  <si>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</si>
  <si>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</si>
  <si>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</si>
  <si>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</si>
  <si>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</si>
  <si>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</si>
  <si>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</si>
  <si>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</si>
  <si>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</si>
  <si>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</si>
  <si>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</si>
  <si>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</si>
  <si>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</si>
  <si>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</si>
  <si>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</si>
  <si>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</si>
  <si>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</si>
  <si>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</si>
  <si>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</si>
  <si>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</si>
  <si>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</si>
  <si>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</si>
  <si>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</si>
  <si>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</si>
  <si>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</si>
  <si>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</si>
  <si>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</si>
  <si>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</si>
  <si>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</si>
  <si>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</si>
  <si>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</si>
  <si>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</si>
  <si>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</si>
  <si>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</si>
  <si>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</si>
  <si>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</si>
  <si>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</si>
  <si>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</si>
  <si>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</si>
  <si>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</si>
  <si>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</si>
  <si>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</si>
  <si>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</si>
  <si>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</si>
  <si>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</si>
  <si>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</si>
  <si>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</si>
  <si>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</si>
  <si>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</si>
  <si>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</si>
  <si>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</si>
  <si>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</si>
  <si>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</si>
  <si>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</si>
  <si>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</si>
  <si>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</si>
  <si>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</si>
  <si>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</si>
  <si>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</si>
  <si>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</si>
  <si>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</si>
  <si>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</si>
  <si>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</si>
  <si>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</si>
  <si>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</si>
  <si>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</si>
  <si>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</si>
  <si>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</si>
  <si>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</si>
  <si>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</si>
  <si>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</si>
  <si>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</si>
  <si>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</si>
  <si>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</si>
  <si>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</si>
  <si>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</si>
  <si>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</si>
  <si>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</si>
  <si>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</si>
  <si>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</si>
  <si>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</si>
  <si>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</si>
  <si>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</si>
  <si>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</si>
  <si>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</si>
  <si>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</si>
  <si>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</si>
  <si>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</si>
  <si>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</si>
  <si>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</si>
  <si>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</si>
  <si>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</si>
  <si>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</si>
  <si>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</si>
  <si>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</si>
  <si>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</si>
  <si>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</si>
  <si>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</si>
  <si>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</si>
  <si>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</si>
  <si>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</si>
  <si>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</si>
  <si>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</si>
  <si>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</si>
  <si>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</si>
  <si>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</si>
  <si>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</si>
  <si>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</si>
  <si>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</si>
  <si>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</si>
  <si>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</si>
  <si>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</si>
  <si>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</si>
  <si>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</si>
  <si>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</si>
  <si>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</si>
  <si>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</si>
  <si>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</si>
  <si>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</si>
  <si>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</si>
  <si>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</si>
  <si>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</si>
  <si>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</si>
  <si>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</si>
  <si>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</si>
  <si>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</si>
  <si>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</si>
  <si>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</si>
  <si>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</si>
  <si>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</si>
  <si>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</si>
  <si>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</si>
  <si>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</si>
  <si>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</si>
  <si>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</si>
  <si>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</si>
  <si>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</si>
  <si>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</si>
  <si>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</si>
  <si>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</si>
  <si>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</si>
  <si>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</si>
  <si>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</si>
  <si>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</si>
  <si>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</si>
  <si>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</si>
  <si>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</si>
  <si>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</si>
  <si>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</si>
  <si>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</si>
  <si>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</si>
  <si>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</si>
  <si>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</si>
  <si>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</si>
  <si>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</si>
  <si>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</si>
  <si>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</si>
  <si>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</si>
  <si>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</si>
  <si>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</si>
  <si>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</si>
  <si>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</si>
  <si>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</si>
  <si>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</si>
  <si>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</si>
  <si>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</si>
  <si>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</si>
  <si>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</si>
  <si>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</si>
  <si>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</si>
  <si>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</si>
  <si>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</si>
  <si>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</si>
  <si>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</si>
  <si>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</si>
  <si>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</si>
  <si>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</si>
  <si>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</si>
  <si>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</si>
  <si>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</si>
  <si>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</si>
  <si>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</si>
  <si>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</si>
  <si>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</si>
  <si>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</si>
  <si>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</si>
  <si>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</si>
  <si>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</si>
  <si>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</si>
  <si>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</si>
  <si>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</si>
  <si>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</si>
  <si>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</si>
  <si>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</si>
  <si>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</si>
  <si>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</si>
  <si>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</si>
  <si>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</si>
  <si>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</si>
  <si>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</si>
  <si>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</si>
  <si>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</si>
  <si>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</si>
  <si>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</si>
  <si>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</si>
  <si>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</si>
  <si>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</si>
  <si>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</si>
  <si>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</si>
  <si>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</si>
  <si>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</si>
  <si>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</si>
  <si>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</si>
  <si>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</si>
  <si>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</si>
  <si>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</si>
  <si>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</si>
  <si>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</si>
  <si>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</si>
  <si>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</si>
  <si>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</si>
  <si>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</si>
  <si>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</si>
  <si>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</si>
  <si>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</si>
  <si>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</si>
  <si>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</si>
  <si>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</si>
  <si>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</si>
  <si>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</si>
  <si>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</si>
  <si>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</si>
  <si>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</si>
  <si>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</si>
  <si>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</si>
  <si>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</si>
  <si>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</si>
  <si>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</si>
  <si>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</si>
  <si>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</si>
  <si>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</si>
  <si>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</si>
  <si>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</si>
  <si>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</si>
  <si>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</si>
  <si>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</si>
  <si>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</si>
  <si>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</si>
  <si>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</si>
  <si>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</si>
  <si>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</si>
  <si>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</si>
  <si>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</si>
  <si>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</si>
  <si>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</si>
  <si>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</si>
  <si>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</si>
  <si>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</si>
  <si>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</si>
  <si>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</si>
  <si>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</si>
  <si>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</si>
  <si>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</si>
  <si>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</si>
  <si>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</si>
  <si>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</si>
  <si>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</si>
  <si>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</si>
  <si>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</si>
  <si>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</si>
  <si>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</si>
  <si>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</si>
  <si>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</si>
  <si>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</si>
  <si>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</si>
  <si>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</si>
  <si>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</si>
  <si>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</si>
  <si>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</si>
  <si>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</si>
  <si>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</si>
  <si>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</si>
  <si>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</si>
  <si>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</si>
  <si>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</si>
  <si>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</si>
  <si>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</si>
  <si>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</si>
  <si>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</si>
  <si>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</si>
  <si>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</si>
  <si>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</si>
  <si>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</si>
  <si>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</si>
  <si>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</si>
  <si>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</si>
  <si>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</si>
  <si>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</si>
  <si>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</si>
  <si>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</si>
  <si>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</si>
  <si>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</si>
  <si>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</si>
  <si>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</si>
  <si>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</si>
  <si>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</si>
  <si>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</si>
  <si>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</si>
  <si>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</si>
  <si>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</si>
  <si>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</si>
  <si>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</si>
  <si>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</si>
  <si>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</si>
  <si>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</si>
  <si>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</si>
  <si>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</si>
  <si>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</si>
  <si>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</si>
  <si>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</si>
  <si>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</si>
  <si>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</si>
  <si>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</si>
  <si>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</si>
  <si>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</si>
  <si>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</si>
  <si>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</si>
  <si>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</si>
  <si>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</si>
  <si>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</si>
  <si>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</si>
  <si>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</si>
  <si>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</si>
  <si>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</si>
  <si>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</si>
  <si>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</si>
  <si>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</si>
  <si>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</si>
  <si>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</si>
  <si>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</si>
  <si>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</si>
  <si>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</si>
  <si>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</si>
  <si>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</si>
  <si>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</si>
  <si>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</si>
  <si>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</si>
  <si>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</si>
  <si>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</si>
  <si>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</si>
  <si>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</si>
  <si>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</si>
  <si>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</si>
  <si>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</si>
  <si>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</si>
  <si>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</si>
  <si>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</si>
  <si>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</si>
  <si>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</si>
  <si>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</si>
  <si>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</si>
  <si>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</si>
  <si>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</si>
  <si>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</si>
  <si>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</si>
  <si>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</si>
  <si>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</si>
  <si>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</si>
  <si>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</si>
  <si>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</si>
  <si>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</si>
  <si>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</si>
  <si>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</si>
  <si>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</si>
  <si>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</si>
  <si>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</si>
  <si>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</si>
  <si>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</si>
  <si>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</si>
  <si>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</si>
  <si>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</si>
  <si>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</si>
  <si>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</si>
  <si>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</si>
  <si>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</si>
  <si>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</si>
  <si>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</si>
  <si>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</si>
  <si>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</si>
  <si>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</si>
  <si>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</si>
  <si>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</si>
  <si>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</si>
  <si>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</si>
  <si>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</si>
  <si>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</si>
  <si>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</si>
  <si>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</si>
  <si>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</si>
  <si>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</si>
  <si>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</si>
  <si>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</si>
  <si>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</si>
  <si>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</si>
  <si>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</si>
  <si>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</si>
  <si>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</si>
  <si>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</si>
  <si>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</si>
  <si>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</si>
  <si>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</si>
  <si>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</si>
  <si>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</si>
  <si>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</si>
  <si>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</si>
  <si>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</si>
  <si>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</si>
  <si>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</si>
  <si>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</si>
  <si>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</si>
  <si>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</si>
  <si>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</si>
  <si>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</si>
  <si>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</si>
  <si>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</si>
  <si>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</si>
  <si>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</si>
  <si>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</si>
  <si>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</si>
  <si>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</si>
  <si>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</si>
  <si>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</si>
  <si>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</si>
  <si>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</si>
  <si>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</si>
  <si>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</si>
  <si>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</si>
  <si>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</si>
  <si>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</si>
  <si>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</si>
  <si>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</si>
  <si>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</si>
  <si>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</si>
  <si>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</si>
  <si>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</si>
  <si>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</si>
  <si>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</si>
  <si>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</si>
  <si>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</si>
  <si>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</si>
  <si>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</si>
  <si>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</si>
  <si>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</si>
  <si>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</si>
  <si>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</si>
  <si>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</si>
  <si>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</si>
  <si>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</si>
  <si>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</si>
  <si>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</si>
  <si>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</si>
  <si>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</si>
  <si>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</si>
  <si>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</si>
  <si>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</si>
  <si>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</si>
  <si>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</si>
  <si>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</si>
  <si>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</si>
  <si>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</si>
  <si>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</si>
  <si>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</si>
  <si>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</si>
  <si>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</si>
  <si>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</si>
  <si>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</si>
  <si>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</si>
  <si>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</si>
  <si>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</si>
  <si>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</si>
  <si>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</si>
  <si>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</si>
  <si>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</si>
  <si>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</si>
  <si>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</si>
  <si>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</si>
  <si>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</si>
  <si>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</si>
  <si>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</si>
  <si>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</si>
  <si>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</si>
  <si>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</si>
  <si>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</si>
  <si>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</si>
  <si>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</si>
  <si>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</si>
  <si>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</si>
  <si>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</si>
  <si>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</si>
  <si>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</si>
  <si>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</si>
  <si>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</si>
  <si>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</si>
  <si>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</si>
  <si>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</si>
  <si>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</si>
  <si>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</si>
  <si>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</si>
  <si>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</si>
  <si>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</si>
  <si>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</si>
  <si>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</si>
  <si>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</si>
  <si>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</si>
  <si>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</si>
  <si>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</si>
  <si>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</si>
  <si>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</si>
  <si>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</si>
  <si>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</si>
  <si>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</si>
  <si>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</si>
  <si>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</si>
  <si>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</si>
  <si>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</si>
  <si>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</si>
  <si>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</si>
  <si>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</si>
  <si>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</si>
  <si>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</si>
  <si>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</si>
  <si>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</si>
  <si>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</si>
  <si>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</si>
  <si>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</si>
  <si>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</si>
  <si>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</si>
  <si>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</si>
  <si>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</si>
  <si>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</si>
  <si>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</si>
  <si>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</si>
  <si>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</si>
  <si>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</si>
  <si>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</si>
  <si>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</si>
  <si>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</si>
  <si>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</si>
  <si>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</si>
  <si>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</si>
  <si>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</si>
  <si>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</si>
  <si>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</si>
  <si>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</si>
  <si>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</si>
  <si>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</si>
  <si>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</si>
  <si>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</si>
  <si>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</si>
  <si>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</si>
  <si>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</si>
  <si>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</si>
  <si>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</si>
  <si>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</si>
  <si>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</si>
  <si>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</si>
  <si>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</si>
  <si>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</si>
  <si>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</si>
  <si>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</si>
  <si>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</si>
  <si>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</si>
  <si>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</si>
  <si>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</si>
  <si>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</si>
  <si>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</si>
  <si>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</si>
  <si>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</si>
  <si>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</si>
  <si>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</si>
  <si>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</si>
  <si>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</si>
  <si>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</si>
  <si>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</si>
  <si>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</si>
  <si>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</si>
  <si>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</si>
  <si>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</si>
  <si>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</si>
  <si>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</si>
  <si>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</si>
  <si>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</si>
  <si>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</si>
  <si>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</si>
  <si>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</si>
  <si>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</si>
  <si>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</si>
  <si>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</si>
  <si>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</si>
  <si>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</si>
  <si>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</si>
  <si>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</si>
  <si>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</si>
  <si>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</si>
  <si>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</si>
  <si>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</si>
  <si>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</si>
  <si>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</si>
  <si>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</si>
  <si>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</si>
  <si>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</si>
  <si>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</si>
  <si>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</si>
  <si>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</si>
  <si>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</si>
  <si>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</si>
  <si>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</si>
  <si>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</si>
  <si>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</si>
  <si>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</si>
  <si>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</si>
  <si>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</si>
  <si>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</si>
  <si>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</si>
  <si>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</si>
  <si>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</si>
  <si>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</si>
  <si>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</si>
  <si>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</si>
  <si>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</si>
  <si>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</si>
  <si>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</si>
  <si>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</si>
  <si>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</si>
  <si>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</si>
  <si>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</si>
  <si>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</si>
  <si>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</si>
  <si>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</si>
  <si>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</si>
  <si>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</si>
  <si>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</si>
  <si>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</si>
  <si>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</si>
  <si>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</si>
  <si>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</si>
  <si>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</si>
  <si>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</si>
  <si>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</si>
  <si>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</si>
  <si>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</si>
  <si>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</si>
  <si>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</si>
  <si>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</si>
  <si>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</si>
  <si>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</si>
  <si>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</si>
  <si>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</si>
  <si>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</si>
  <si>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</si>
  <si>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</si>
  <si>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</si>
  <si>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</si>
  <si>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</si>
  <si>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</si>
  <si>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</si>
  <si>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</si>
  <si>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</si>
  <si>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</si>
  <si>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</si>
  <si>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</si>
  <si>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</si>
  <si>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</si>
  <si>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</si>
  <si>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</si>
  <si>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</si>
  <si>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</si>
  <si>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</si>
  <si>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</si>
  <si>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</si>
  <si>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</si>
  <si>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</si>
  <si>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</si>
  <si>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</si>
  <si>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</si>
  <si>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</si>
  <si>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</si>
  <si>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</si>
  <si>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</si>
  <si>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</si>
  <si>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</si>
  <si>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</si>
  <si>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</si>
  <si>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</si>
  <si>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</si>
  <si>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</si>
  <si>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</si>
  <si>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</si>
  <si>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</si>
  <si>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</si>
  <si>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</si>
  <si>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</si>
  <si>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</si>
  <si>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</si>
  <si>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</si>
  <si>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</si>
  <si>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</si>
  <si>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</si>
  <si>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</si>
  <si>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</si>
  <si>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</si>
  <si>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</si>
  <si>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</si>
  <si>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</si>
  <si>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</si>
  <si>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</si>
  <si>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</si>
  <si>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</si>
  <si>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</si>
  <si>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</si>
  <si>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</si>
  <si>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</si>
  <si>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</si>
  <si>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</si>
  <si>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</si>
  <si>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</si>
  <si>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</si>
  <si>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</si>
  <si>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</si>
  <si>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</si>
  <si>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</si>
  <si>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</si>
  <si>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</si>
  <si>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</si>
  <si>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</si>
  <si>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</si>
  <si>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</si>
  <si>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</si>
  <si>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</si>
  <si>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</si>
  <si>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</si>
  <si>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</si>
  <si>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Proj.</t>
  </si>
  <si>
    <t>Jul-Dec</t>
  </si>
  <si>
    <t>Jan-Jun</t>
  </si>
  <si>
    <t xml:space="preserve">Nominal GDP </t>
  </si>
  <si>
    <t>Grev in % of GDP</t>
  </si>
  <si>
    <t>Gdem in % of GDP</t>
  </si>
  <si>
    <t>Other Expenditure of %GDP</t>
  </si>
  <si>
    <t>Tot Spending in % of GDP</t>
  </si>
  <si>
    <t>Deficit (Excl. Grants ) % of GDP</t>
  </si>
  <si>
    <t>March 2025 Revision</t>
  </si>
  <si>
    <t>Extract from FISCAL in-year, with corrected GDP numbers, lonked to intMF FY GDP</t>
  </si>
  <si>
    <t>III.2 FISCAL  "TOFE" GFS 2014 PRESENTATION - detailed TOFE</t>
  </si>
  <si>
    <t>2013/14</t>
  </si>
  <si>
    <t>2014/15</t>
  </si>
  <si>
    <t>2015/16</t>
  </si>
  <si>
    <t>2016/17</t>
  </si>
  <si>
    <t>2017/18</t>
  </si>
  <si>
    <t>2018/19</t>
  </si>
  <si>
    <t>2019/20</t>
  </si>
  <si>
    <t>2020/2021</t>
  </si>
  <si>
    <t>2021/2022</t>
  </si>
  <si>
    <t>2022/2023</t>
  </si>
  <si>
    <t>2023/2024</t>
  </si>
  <si>
    <t>Est.</t>
  </si>
  <si>
    <t>July-Dec</t>
  </si>
  <si>
    <t>Jan-June</t>
  </si>
  <si>
    <t>Grev (Taxes and Other Rev.)</t>
  </si>
  <si>
    <t>Gdem (Salaries, Use of G&amp;S, (CG,LG,EBUS'S),Capital Spending, Other Expense)</t>
  </si>
  <si>
    <t>Other Expenditure (Subsidies, Interest, Social Benefits, Net Lending)</t>
  </si>
  <si>
    <t>Tot Spending (Incl. Net Lending)</t>
  </si>
  <si>
    <t>Deficit ( Excl. Grants) 1986</t>
  </si>
  <si>
    <t>Check</t>
  </si>
  <si>
    <t/>
  </si>
  <si>
    <t>fiscal_tunes below this</t>
  </si>
  <si>
    <t>deficit corrected for frontloading</t>
  </si>
  <si>
    <t>residual smoothened deficit first quarter sem</t>
  </si>
  <si>
    <t xml:space="preserve">                                                               second Q in sem</t>
  </si>
  <si>
    <t>smoothened revenue   first quarter sem</t>
  </si>
  <si>
    <t xml:space="preserve">                                                 second Q in sem</t>
  </si>
  <si>
    <t xml:space="preserve">correction </t>
  </si>
  <si>
    <t>gdemand corrected for frontloading</t>
  </si>
  <si>
    <t>smoothened gdemand first quarter sem</t>
  </si>
  <si>
    <t xml:space="preserve">  o/w: Bugesera</t>
  </si>
  <si>
    <t>oexp corrected for other OEXP unevenness</t>
  </si>
  <si>
    <t>smoothened other expend  first quarter sem</t>
  </si>
  <si>
    <t>check</t>
  </si>
  <si>
    <t xml:space="preserve">NB Bugesera spending </t>
  </si>
  <si>
    <t xml:space="preserve">       in % of FY GDP</t>
  </si>
  <si>
    <t>average 2 yrs</t>
  </si>
  <si>
    <t>private investment shock ~ Bugesera</t>
  </si>
  <si>
    <t>private investment shock first quarter sem</t>
  </si>
  <si>
    <t>inv/GDP</t>
  </si>
  <si>
    <t xml:space="preserve">                                                              second Q in sem</t>
  </si>
  <si>
    <t>Q factors</t>
  </si>
  <si>
    <t>fraction impact</t>
  </si>
  <si>
    <t>fiscal_tunes above this</t>
  </si>
  <si>
    <t xml:space="preserve">October 2025 revision </t>
  </si>
  <si>
    <t>QMFM Tuning 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</si>
</sst>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4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sz val="11"/>
      <color rgb="FFFF0000"/>
      <name val="Bahnschrift"/>
      <family val="2"/>
    </font>
    <font>
      <b/>
      <sz val="10"/>
      <color theme="1"/>
      <name val="Calibri Light"/>
      <family val="1"/>
      <scheme val="major"/>
    </font>
    <font>
      <sz val="10"/>
      <color theme="1"/>
      <name val="Calibri Light"/>
      <family val="1"/>
      <scheme val="major"/>
    </font>
    <font>
      <sz val="12"/>
      <color rgb="FFFF0000"/>
      <name val="Calibri Light"/>
      <family val="1"/>
      <scheme val="major"/>
    </font>
    <font>
      <b/>
      <sz val="12"/>
      <color theme="1"/>
      <name val="Calibri Light"/>
      <family val="2"/>
      <scheme val="major"/>
    </font>
    <font>
      <u/>
      <sz val="12"/>
      <color theme="1"/>
      <name val="Calibri Light"/>
      <family val="1"/>
      <scheme val="major"/>
    </font>
    <font>
      <sz val="9"/>
      <color rgb="FFC00000"/>
      <name val="Calibri"/>
      <family val="2"/>
      <scheme val="minor"/>
    </font>
    <font>
      <b/>
      <i/>
      <sz val="11"/>
      <color theme="1"/>
      <name val="Calibri"/>
      <family val="2"/>
      <scheme val="minor"/>
    </font>
    <font>
      <b/>
      <sz val="9"/>
      <color theme="1"/>
      <name val="Bahnschrift"/>
      <family val="2"/>
    </font>
    <font>
      <sz val="10"/>
      <color rgb="FFA20000"/>
      <name val="Calibri"/>
      <family val="2"/>
      <scheme val="minor"/>
    </font>
    <font>
      <b/>
      <sz val="10"/>
      <color rgb="FFA20000"/>
      <name val="Calibri"/>
      <family val="2"/>
      <scheme val="minor"/>
    </font>
  </fonts>
  <fills count="9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BFEE8"/>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n">
        <color rgb="FFC00000"/>
      </left>
      <right style="thin">
        <color rgb="FFC00000"/>
      </right>
      <top style="thin">
        <color rgb="FFC00000"/>
      </top>
      <bottom style="thick">
        <color rgb="FFC00000"/>
      </bottom>
      <diagonal/>
    </border>
    <border>
      <left/>
      <right style="thick">
        <color rgb="FFC00000"/>
      </right>
      <top/>
      <bottom style="thick">
        <color rgb="FFC00000"/>
      </bottom>
      <diagonal/>
    </border>
    <border>
      <left/>
      <right style="thin">
        <color rgb="FFC00000"/>
      </right>
      <top style="thin">
        <color rgb="FFC00000"/>
      </top>
      <bottom style="thin">
        <color rgb="FFC00000"/>
      </bottom>
      <diagonal/>
    </border>
    <border>
      <left style="thin">
        <color rgb="FFC00000"/>
      </left>
      <right style="thin">
        <color rgb="FFC00000"/>
      </right>
      <top style="thin">
        <color rgb="FFC00000"/>
      </top>
      <bottom style="thin">
        <color rgb="FFC00000"/>
      </bottom>
      <diagonal/>
    </border>
    <border>
      <left style="thin">
        <color rgb="FFC00000"/>
      </left>
      <right/>
      <top style="thin">
        <color rgb="FFC00000"/>
      </top>
      <bottom/>
      <diagonal/>
    </border>
    <border>
      <left/>
      <right/>
      <top style="thin">
        <color rgb="FFC00000"/>
      </top>
      <bottom/>
      <diagonal/>
    </border>
    <border>
      <left style="thin">
        <color rgb="FFC00000"/>
      </left>
      <right/>
      <top/>
      <bottom style="thin">
        <color rgb="FFC00000"/>
      </bottom>
      <diagonal/>
    </border>
    <border>
      <left/>
      <right/>
      <top/>
      <bottom style="thin">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96">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60" fillId="0" borderId="0" xfId="0" applyNumberFormat="1" applyFont="1" applyAlignment="1">
      <alignment horizontal="center"/>
    </xf>
    <xf numFmtId="0" fontId="61" fillId="96" borderId="0" xfId="0" applyFont="1" applyFill="1"/>
    <xf numFmtId="179" fontId="0" fillId="0" borderId="0" xfId="4" applyNumberFormat="1" applyFont="1" applyAlignment="1">
      <alignment horizontal="right"/>
    </xf>
    <xf numFmtId="164" fontId="0" fillId="0" borderId="0" xfId="0" applyNumberFormat="1"/>
    <xf numFmtId="179" fontId="0" fillId="0" borderId="0" xfId="0" applyNumberFormat="1"/>
    <xf numFmtId="164" fontId="60" fillId="0" borderId="0" xfId="0" applyNumberFormat="1" applyFont="1" applyAlignment="1">
      <alignment horizontal="right"/>
    </xf>
    <xf numFmtId="164" fontId="237" fillId="0" borderId="0" xfId="0" applyNumberFormat="1" applyFont="1" applyAlignment="1">
      <alignment horizontal="center"/>
    </xf>
    <xf numFmtId="164" fontId="61" fillId="47" borderId="0" xfId="0" applyNumberFormat="1" applyFont="1" applyFill="1" applyAlignment="1">
      <alignment horizontal="right"/>
    </xf>
    <xf numFmtId="164" fontId="61" fillId="0" borderId="0" xfId="0" applyNumberFormat="1" applyFont="1"/>
    <xf numFmtId="164" fontId="61" fillId="0" borderId="0" xfId="0" applyNumberFormat="1" applyFont="1" applyAlignment="1">
      <alignment horizontal="right"/>
    </xf>
    <xf numFmtId="191" fontId="61" fillId="0" borderId="0" xfId="0" applyNumberFormat="1" applyFont="1" applyAlignment="1">
      <alignment horizontal="right"/>
    </xf>
    <xf numFmtId="164" fontId="238" fillId="0" borderId="0" xfId="0" applyNumberFormat="1" applyFont="1" applyAlignment="1">
      <alignment horizontal="right"/>
    </xf>
    <xf numFmtId="164" fontId="238" fillId="47" borderId="0" xfId="0" applyNumberFormat="1" applyFont="1" applyFill="1" applyAlignment="1">
      <alignment horizontal="right"/>
    </xf>
    <xf numFmtId="164" fontId="238" fillId="0" borderId="0" xfId="0" applyNumberFormat="1" applyFont="1"/>
    <xf numFmtId="164" fontId="61" fillId="96" borderId="0" xfId="0" applyNumberFormat="1" applyFont="1" applyFill="1"/>
    <xf numFmtId="3" fontId="238" fillId="96" borderId="0" xfId="0" applyNumberFormat="1" applyFont="1" applyFill="1"/>
    <xf numFmtId="1" fontId="85" fillId="96" borderId="0" xfId="0" applyNumberFormat="1" applyFont="1" applyFill="1"/>
    <xf numFmtId="0" fontId="239" fillId="96" borderId="0" xfId="0" applyFont="1" applyFill="1" applyAlignment="1">
      <alignment horizontal="right"/>
    </xf>
    <xf numFmtId="164" fontId="239" fillId="96" borderId="0" xfId="0" applyNumberFormat="1" applyFont="1" applyFill="1"/>
    <xf numFmtId="0" fontId="239" fillId="96" borderId="0" xfId="0" applyFont="1" applyFill="1"/>
    <xf numFmtId="9" fontId="239" fillId="96" borderId="0" xfId="4" applyFont="1" applyFill="1"/>
    <xf numFmtId="164" fontId="219" fillId="96" borderId="0" xfId="0" applyNumberFormat="1" applyFont="1" applyFill="1"/>
    <xf numFmtId="1" fontId="212" fillId="96" borderId="0" xfId="0" applyNumberFormat="1" applyFont="1" applyFill="1"/>
    <xf numFmtId="164" fontId="61" fillId="63" borderId="0" xfId="0" applyNumberFormat="1" applyFont="1" applyFill="1"/>
    <xf numFmtId="3" fontId="61" fillId="96" borderId="0" xfId="0" applyNumberFormat="1" applyFont="1" applyFill="1"/>
    <xf numFmtId="3" fontId="238" fillId="46" borderId="0" xfId="0" applyNumberFormat="1" applyFont="1" applyFill="1"/>
    <xf numFmtId="1" fontId="85" fillId="46" borderId="0" xfId="0" applyNumberFormat="1" applyFont="1" applyFill="1"/>
    <xf numFmtId="179" fontId="61" fillId="96" borderId="0" xfId="4" applyNumberFormat="1" applyFont="1" applyFill="1"/>
    <xf numFmtId="179" fontId="238" fillId="96" borderId="0" xfId="4" applyNumberFormat="1" applyFont="1" applyFill="1"/>
    <xf numFmtId="179" fontId="85" fillId="96" borderId="0" xfId="4" applyNumberFormat="1" applyFont="1" applyFill="1"/>
    <xf numFmtId="0" fontId="240" fillId="0" borderId="0" xfId="0" applyFont="1"/>
    <xf numFmtId="164" fontId="98" fillId="0" borderId="0" xfId="0" applyNumberFormat="1" applyFont="1"/>
    <xf numFmtId="164" fontId="97" fillId="0" borderId="0" xfId="0" applyNumberFormat="1" applyFont="1" applyAlignment="1">
      <alignment horizontal="right"/>
    </xf>
    <xf numFmtId="164" fontId="98" fillId="0" borderId="0" xfId="0" applyNumberFormat="1" applyFont="1" applyAlignment="1">
      <alignment horizontal="right"/>
    </xf>
    <xf numFmtId="0" fontId="98" fillId="0" borderId="0" xfId="0" applyFont="1" applyAlignment="1">
      <alignment horizontal="right"/>
    </xf>
    <xf numFmtId="0" fontId="241" fillId="0" borderId="0" xfId="0" applyFont="1"/>
    <xf numFmtId="179" fontId="98" fillId="0" borderId="0" xfId="0" applyNumberFormat="1" applyFont="1"/>
    <xf numFmtId="0" fontId="239" fillId="0" borderId="0" xfId="0" applyFont="1"/>
    <xf numFmtId="179" fontId="242" fillId="0" borderId="0" xfId="0" applyNumberFormat="1" applyFont="1"/>
    <xf numFmtId="0" fontId="243" fillId="0" borderId="0" xfId="0" applyFont="1"/>
    <xf numFmtId="179" fontId="184" fillId="0" borderId="0" xfId="0" applyNumberFormat="1" applyFont="1"/>
    <xf numFmtId="179" fontId="137" fillId="97" borderId="79" xfId="0" applyNumberFormat="1" applyFont="1" applyFill="1" applyBorder="1"/>
    <xf numFmtId="179" fontId="0" fillId="97" borderId="80" xfId="0" applyNumberFormat="1" applyFill="1" applyBorder="1"/>
    <xf numFmtId="0" fontId="98" fillId="0" borderId="80" xfId="0" applyFont="1" applyBorder="1"/>
    <xf numFmtId="179" fontId="137" fillId="97" borderId="80" xfId="0" applyNumberFormat="1" applyFont="1" applyFill="1" applyBorder="1"/>
    <xf numFmtId="179" fontId="0" fillId="97" borderId="81" xfId="0" applyNumberFormat="1" applyFill="1" applyBorder="1"/>
    <xf numFmtId="179" fontId="137" fillId="97" borderId="0" xfId="0" applyNumberFormat="1" applyFont="1" applyFill="1"/>
    <xf numFmtId="179" fontId="0" fillId="97" borderId="0" xfId="0" applyNumberFormat="1" applyFill="1"/>
    <xf numFmtId="179" fontId="137" fillId="97" borderId="77" xfId="0" applyNumberFormat="1" applyFont="1" applyFill="1" applyBorder="1"/>
    <xf numFmtId="179" fontId="0" fillId="97" borderId="78" xfId="0" applyNumberFormat="1" applyFill="1" applyBorder="1"/>
    <xf numFmtId="179" fontId="62" fillId="0" borderId="82" xfId="0" applyNumberFormat="1" applyFont="1" applyBorder="1"/>
    <xf numFmtId="179" fontId="137" fillId="97" borderId="78" xfId="0" applyNumberFormat="1" applyFont="1" applyFill="1" applyBorder="1"/>
    <xf numFmtId="179" fontId="0" fillId="97" borderId="83" xfId="0" applyNumberFormat="1" applyFill="1" applyBorder="1"/>
    <xf numFmtId="179" fontId="62" fillId="0" borderId="84" xfId="0" applyNumberFormat="1" applyFont="1" applyBorder="1"/>
    <xf numFmtId="179" fontId="62" fillId="0" borderId="85" xfId="0" applyNumberFormat="1" applyFont="1" applyBorder="1"/>
    <xf numFmtId="179" fontId="102" fillId="0" borderId="0" xfId="0" applyNumberFormat="1" applyFont="1"/>
    <xf numFmtId="9" fontId="242" fillId="0" borderId="0" xfId="0" applyNumberFormat="1" applyFont="1"/>
    <xf numFmtId="179" fontId="137" fillId="0" borderId="0" xfId="0" applyNumberFormat="1" applyFont="1"/>
    <xf numFmtId="0" fontId="80" fillId="0" borderId="0" xfId="0" applyFont="1"/>
    <xf numFmtId="179" fontId="137" fillId="97" borderId="81" xfId="0" applyNumberFormat="1" applyFont="1" applyFill="1" applyBorder="1"/>
    <xf numFmtId="179" fontId="137" fillId="97" borderId="83" xfId="0" applyNumberFormat="1" applyFont="1" applyFill="1" applyBorder="1"/>
    <xf numFmtId="0" fontId="98" fillId="0" borderId="86" xfId="0" applyFont="1" applyBorder="1"/>
    <xf numFmtId="0" fontId="98" fillId="0" borderId="87" xfId="0" applyFont="1" applyBorder="1"/>
    <xf numFmtId="0" fontId="98" fillId="0" borderId="88" xfId="0" applyFont="1" applyBorder="1"/>
    <xf numFmtId="0" fontId="98" fillId="0" borderId="89" xfId="0" applyFont="1" applyBorder="1"/>
    <xf numFmtId="179" fontId="97" fillId="0" borderId="0" xfId="0" applyNumberFormat="1" applyFont="1"/>
    <xf numFmtId="179" fontId="184" fillId="97" borderId="79" xfId="0" applyNumberFormat="1" applyFont="1" applyFill="1" applyBorder="1"/>
    <xf numFmtId="179" fontId="184" fillId="97" borderId="80" xfId="0" applyNumberFormat="1" applyFont="1" applyFill="1" applyBorder="1"/>
    <xf numFmtId="179" fontId="184" fillId="97" borderId="77" xfId="0" applyNumberFormat="1" applyFont="1" applyFill="1" applyBorder="1"/>
    <xf numFmtId="179" fontId="184" fillId="97" borderId="78" xfId="0" applyNumberFormat="1" applyFont="1" applyFill="1" applyBorder="1"/>
    <xf numFmtId="9" fontId="98" fillId="0" borderId="0" xfId="0" applyNumberFormat="1" applyFont="1"/>
    <xf numFmtId="17" fontId="236" fillId="0" borderId="0" xfId="0" applyNumberFormat="1" applyFont="1" applyAlignment="1">
      <alignment vertical="center"/>
    </xf>
    <xf numFmtId="0" fontId="199" fillId="0" borderId="0" xfId="0" applyFont="1"/>
    <xf numFmtId="0" fontId="244" fillId="0" borderId="3" xfId="0" applyFont="1" applyBorder="1"/>
    <xf numFmtId="0" fontId="244" fillId="0" borderId="63" xfId="0" applyFont="1" applyBorder="1"/>
    <xf numFmtId="164" fontId="244" fillId="0" borderId="63" xfId="0" applyNumberFormat="1" applyFont="1" applyBorder="1" applyAlignment="1">
      <alignment horizontal="right"/>
    </xf>
    <xf numFmtId="164" fontId="244" fillId="0" borderId="63" xfId="0" applyNumberFormat="1" applyFont="1" applyBorder="1" applyAlignment="1">
      <alignment horizontal="center"/>
    </xf>
    <xf numFmtId="0" fontId="244" fillId="0" borderId="0" xfId="0" applyFont="1"/>
    <xf numFmtId="175" fontId="85" fillId="46" borderId="0" xfId="5" applyNumberFormat="1" applyFont="1" applyFill="1"/>
    <xf numFmtId="0" fontId="245" fillId="0" borderId="0" xfId="0" applyFont="1"/>
    <xf numFmtId="1" fontId="246" fillId="0" borderId="0" xfId="0" applyNumberFormat="1" applyFont="1"/>
    <xf numFmtId="0" fontId="246" fillId="0" borderId="0" xfId="0" applyFont="1"/>
    <xf numFmtId="0" fontId="0" fillId="46" borderId="0" xfId="0" applyFill="1"/>
    <xf numFmtId="0" fontId="98" fillId="46" borderId="0" xfId="0" applyFont="1" applyFill="1"/>
    <xf numFmtId="179" fontId="98" fillId="46" borderId="0" xfId="0" applyNumberFormat="1" applyFont="1" applyFill="1"/>
    <xf numFmtId="179" fontId="76" fillId="46" borderId="0" xfId="0" applyNumberFormat="1"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91" t="s">
        <v>570</v>
      </c>
    </row>
    <row r="1265" spans="1:121" ht="15.75">
      <c r="A1265" s="1292"/>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zoomScale="106" zoomScaleNormal="106" zoomScalePageLayoutView="34" workbookViewId="0">
      <pane xSplit="8905" ySplit="3570" topLeftCell="DP51" activePane="bottomRight"/>
      <selection activeCell="B42" sqref="B42:B43"/>
      <selection pane="topRight" activeCell="DO2" sqref="DO2"/>
      <selection pane="bottomLeft" activeCell="A126" sqref="A126:XFD126"/>
      <selection pane="bottomRight" activeCell="DR60" sqref="DR60"/>
    </sheetView>
  </sheetViews>
  <sheetFormatPr defaultRowHeight="14.75" outlineLevelCol="1"/>
  <cols>
    <col min="1" max="1" width="12.7265625" customWidth="1"/>
    <col min="2" max="2" width="47.7265625" style="1" customWidth="1"/>
    <col min="3" max="3" width="6.7265625" customWidth="1"/>
    <col min="4" max="4" width="7.6328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93"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94"/>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94"/>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95"/>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93"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94"/>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95"/>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T55" s="1207"/>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+DP57*(1+0.167539267015707)</f>
        <v>5278.4450261780112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+DP80*(1+0.0780459322693654)</f>
        <v>3290.1961852861032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+DP125*(1+0.167539267015707)</f>
        <v>5278.4450261780112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+DP126*(1+0.185676392572944)</f>
        <v>1333.8859416445619</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+DP139*(1+0.0780459322693654)</f>
        <v>3290.1961852861032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+DP140*(1+0.0754237288135593)</f>
        <v>705.47796610169485</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A139" sqref="A139"/>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E2C1F-2F75-4412-A0D7-8D098354E26A}">
  <sheetPr>
    <pageSetUpPr fitToPage="1"/>
  </sheetPr>
  <dimension ref="A2:BC69"/>
  <sheetViews>
    <sheetView workbookViewId="0">
      <pane xSplit="5165" ySplit="2695" topLeftCell="AI34" activePane="bottomRight"/>
      <selection pane="topRight" activeCell="AS6" sqref="AS6"/>
      <selection pane="bottomLeft" activeCell="A52" sqref="A52:XFD52"/>
      <selection pane="bottomRight" activeCell="AO35" sqref="AO35"/>
    </sheetView>
  </sheetViews>
  <sheetFormatPr defaultRowHeight="14.75" outlineLevelCol="1"/>
  <cols>
    <col min="1" max="1" width="43.26953125" customWidth="1"/>
    <col min="2" max="25" width="0" hidden="1" customWidth="1" outlineLevel="1"/>
    <col min="26" max="26" width="10.6328125" hidden="1" customWidth="1" collapsed="1"/>
    <col min="27" max="30" width="10.6328125" hidden="1" customWidth="1"/>
    <col min="31" max="31" width="11.81640625" hidden="1" customWidth="1"/>
    <col min="32" max="34" width="8.6328125" style="563" customWidth="1"/>
    <col min="35" max="52" width="9.6328125" style="563" customWidth="1"/>
  </cols>
  <sheetData>
    <row r="2" spans="1:52">
      <c r="A2" t="s">
        <v>1659</v>
      </c>
    </row>
    <row r="5" spans="1:52" s="1282" customFormat="1" ht="11.5">
      <c r="A5" s="1278" t="s">
        <v>1660</v>
      </c>
      <c r="B5" s="1279"/>
      <c r="C5" s="1279"/>
      <c r="D5" s="1280" t="s">
        <v>1661</v>
      </c>
      <c r="E5" s="1280" t="s">
        <v>1662</v>
      </c>
      <c r="F5" s="1280" t="s">
        <v>1662</v>
      </c>
      <c r="G5" s="1280" t="s">
        <v>1662</v>
      </c>
      <c r="H5" s="1280" t="s">
        <v>1663</v>
      </c>
      <c r="I5" s="1280" t="s">
        <v>1663</v>
      </c>
      <c r="J5" s="1280" t="s">
        <v>1663</v>
      </c>
      <c r="K5" s="1280" t="s">
        <v>1664</v>
      </c>
      <c r="L5" s="1280" t="s">
        <v>1664</v>
      </c>
      <c r="M5" s="1280" t="s">
        <v>1664</v>
      </c>
      <c r="N5" s="1280" t="s">
        <v>1665</v>
      </c>
      <c r="O5" s="1280" t="s">
        <v>1665</v>
      </c>
      <c r="P5" s="1281" t="s">
        <v>1665</v>
      </c>
      <c r="Q5" s="1280" t="s">
        <v>1666</v>
      </c>
      <c r="R5" s="1280" t="s">
        <v>1666</v>
      </c>
      <c r="S5" s="1281" t="s">
        <v>1666</v>
      </c>
      <c r="T5" s="1281" t="s">
        <v>1667</v>
      </c>
      <c r="U5" s="1281" t="s">
        <v>1667</v>
      </c>
      <c r="V5" s="1281" t="s">
        <v>1667</v>
      </c>
      <c r="W5" s="1281" t="s">
        <v>1668</v>
      </c>
      <c r="X5" s="1281" t="s">
        <v>1668</v>
      </c>
      <c r="Y5" s="1281" t="s">
        <v>1668</v>
      </c>
      <c r="Z5" s="1281" t="s">
        <v>1669</v>
      </c>
      <c r="AA5" s="1281" t="s">
        <v>1669</v>
      </c>
      <c r="AB5" s="1281" t="s">
        <v>1669</v>
      </c>
      <c r="AC5" s="1281" t="s">
        <v>1670</v>
      </c>
      <c r="AD5" s="1281" t="s">
        <v>1670</v>
      </c>
      <c r="AE5" s="1281" t="s">
        <v>1670</v>
      </c>
      <c r="AF5" s="1281" t="s">
        <v>1671</v>
      </c>
      <c r="AG5" s="1281" t="s">
        <v>1671</v>
      </c>
      <c r="AH5" s="1281" t="s">
        <v>1671</v>
      </c>
      <c r="AI5" s="1281" t="s">
        <v>1643</v>
      </c>
      <c r="AJ5" s="1281" t="s">
        <v>1643</v>
      </c>
      <c r="AK5" s="1281" t="s">
        <v>1643</v>
      </c>
      <c r="AL5" s="1281" t="s">
        <v>1644</v>
      </c>
      <c r="AM5" s="1281" t="s">
        <v>1644</v>
      </c>
      <c r="AN5" s="1281" t="s">
        <v>1644</v>
      </c>
      <c r="AO5" s="1281" t="s">
        <v>1645</v>
      </c>
      <c r="AP5" s="1281" t="s">
        <v>1645</v>
      </c>
      <c r="AQ5" s="1281" t="s">
        <v>1645</v>
      </c>
      <c r="AR5" s="1281" t="s">
        <v>1646</v>
      </c>
      <c r="AS5" s="1281" t="s">
        <v>1646</v>
      </c>
      <c r="AT5" s="1281" t="s">
        <v>1646</v>
      </c>
      <c r="AU5" s="1281" t="s">
        <v>1647</v>
      </c>
      <c r="AV5" s="1281" t="s">
        <v>1647</v>
      </c>
      <c r="AW5" s="1281" t="s">
        <v>1647</v>
      </c>
      <c r="AX5" s="1281" t="s">
        <v>1648</v>
      </c>
      <c r="AY5" s="1281" t="s">
        <v>1648</v>
      </c>
      <c r="AZ5" s="1281" t="s">
        <v>1648</v>
      </c>
    </row>
    <row r="6" spans="1:52" ht="16">
      <c r="A6" s="1276" t="s">
        <v>1658</v>
      </c>
      <c r="B6" s="1210" t="s">
        <v>1650</v>
      </c>
      <c r="C6" s="1210" t="s">
        <v>1651</v>
      </c>
      <c r="D6" s="1210" t="s">
        <v>1649</v>
      </c>
      <c r="E6" s="1210" t="s">
        <v>1650</v>
      </c>
      <c r="F6" s="1210" t="s">
        <v>1651</v>
      </c>
      <c r="G6" s="1210" t="s">
        <v>1672</v>
      </c>
      <c r="H6" s="1210" t="s">
        <v>1673</v>
      </c>
      <c r="I6" s="1210" t="s">
        <v>1674</v>
      </c>
      <c r="J6" s="1210" t="s">
        <v>1672</v>
      </c>
      <c r="K6" s="1210" t="s">
        <v>1650</v>
      </c>
      <c r="L6" s="1210" t="s">
        <v>1651</v>
      </c>
      <c r="M6" s="1210" t="s">
        <v>1649</v>
      </c>
      <c r="N6" s="1210" t="s">
        <v>1650</v>
      </c>
      <c r="O6" s="1210" t="s">
        <v>1651</v>
      </c>
      <c r="P6" s="1205" t="s">
        <v>1649</v>
      </c>
      <c r="Q6" s="1210" t="s">
        <v>1650</v>
      </c>
      <c r="R6" s="1210" t="s">
        <v>1651</v>
      </c>
      <c r="S6" s="1205" t="s">
        <v>1649</v>
      </c>
      <c r="T6" s="1210" t="s">
        <v>1650</v>
      </c>
      <c r="U6" s="1210" t="s">
        <v>1651</v>
      </c>
      <c r="V6" s="1205" t="s">
        <v>1649</v>
      </c>
      <c r="W6" s="1205" t="s">
        <v>1650</v>
      </c>
      <c r="X6" s="1205" t="s">
        <v>1651</v>
      </c>
      <c r="Y6" s="1205" t="s">
        <v>1649</v>
      </c>
      <c r="Z6" s="1205" t="s">
        <v>1650</v>
      </c>
      <c r="AA6" s="1205" t="s">
        <v>1651</v>
      </c>
      <c r="AB6" s="1205" t="s">
        <v>1649</v>
      </c>
      <c r="AC6" s="1205" t="s">
        <v>1650</v>
      </c>
      <c r="AD6" s="1205" t="s">
        <v>1651</v>
      </c>
      <c r="AE6" s="1205" t="s">
        <v>1649</v>
      </c>
      <c r="AF6" s="1211" t="s">
        <v>1650</v>
      </c>
      <c r="AG6" s="1211" t="s">
        <v>1651</v>
      </c>
      <c r="AH6" s="1211" t="s">
        <v>1649</v>
      </c>
      <c r="AI6" s="1211" t="s">
        <v>1650</v>
      </c>
      <c r="AJ6" s="1211" t="s">
        <v>1651</v>
      </c>
      <c r="AK6" s="1211" t="s">
        <v>1649</v>
      </c>
      <c r="AL6" s="1211" t="s">
        <v>1650</v>
      </c>
      <c r="AM6" s="1211" t="s">
        <v>1651</v>
      </c>
      <c r="AN6" s="1211" t="s">
        <v>1649</v>
      </c>
      <c r="AO6" s="1211" t="s">
        <v>1650</v>
      </c>
      <c r="AP6" s="1211" t="s">
        <v>1651</v>
      </c>
      <c r="AQ6" s="1211" t="s">
        <v>1649</v>
      </c>
      <c r="AR6" s="1211" t="s">
        <v>1650</v>
      </c>
      <c r="AS6" s="1211" t="s">
        <v>1651</v>
      </c>
      <c r="AT6" s="1211" t="s">
        <v>1649</v>
      </c>
      <c r="AU6" s="1211" t="s">
        <v>1650</v>
      </c>
      <c r="AV6" s="1211" t="s">
        <v>1651</v>
      </c>
      <c r="AW6" s="1211" t="s">
        <v>1649</v>
      </c>
      <c r="AX6" s="1211" t="s">
        <v>1650</v>
      </c>
      <c r="AY6" s="1211" t="s">
        <v>1651</v>
      </c>
      <c r="AZ6" s="1211" t="s">
        <v>1649</v>
      </c>
    </row>
    <row r="7" spans="1:52" ht="16">
      <c r="A7" s="1206" t="s">
        <v>1652</v>
      </c>
      <c r="B7" s="1210"/>
      <c r="C7" s="1210"/>
      <c r="D7" s="1210"/>
      <c r="E7" s="1210"/>
      <c r="F7" s="1210"/>
      <c r="G7" s="1210"/>
      <c r="H7" s="1210"/>
      <c r="I7" s="1210"/>
      <c r="J7" s="1210"/>
      <c r="K7" s="1210"/>
      <c r="L7" s="1210"/>
      <c r="M7" s="1210"/>
      <c r="N7" s="1210"/>
      <c r="O7" s="1210"/>
      <c r="P7" s="1205"/>
      <c r="Q7" s="1210"/>
      <c r="R7" s="1210"/>
      <c r="S7" s="1205"/>
      <c r="T7" s="1210"/>
      <c r="U7" s="1210"/>
      <c r="V7" s="1205"/>
      <c r="W7" s="1205"/>
      <c r="X7" s="1205"/>
      <c r="Y7" s="1205"/>
      <c r="Z7" s="1205"/>
      <c r="AA7" s="1205"/>
      <c r="AB7" s="1205"/>
      <c r="AC7" s="1205"/>
      <c r="AD7" s="1205"/>
      <c r="AE7" s="1205"/>
      <c r="AF7" s="1211"/>
      <c r="AG7" s="1211"/>
      <c r="AH7" s="1211"/>
      <c r="AI7" s="1208"/>
      <c r="AJ7" s="1208"/>
      <c r="AK7" s="1208">
        <v>20033.689823079447</v>
      </c>
      <c r="AL7" s="1208">
        <v>11326.738119159327</v>
      </c>
      <c r="AM7" s="1208">
        <v>11326.738119159327</v>
      </c>
      <c r="AN7" s="1208">
        <v>22653.476238318653</v>
      </c>
      <c r="AO7" s="1208">
        <v>12781.239907852294</v>
      </c>
      <c r="AP7" s="1208">
        <v>12781.239907852294</v>
      </c>
      <c r="AQ7" s="1208">
        <v>25562.479815704588</v>
      </c>
      <c r="AR7" s="1208">
        <v>14387.536018309578</v>
      </c>
      <c r="AS7" s="1208">
        <v>14387.536018309578</v>
      </c>
      <c r="AT7" s="1208">
        <v>28775.072036619156</v>
      </c>
      <c r="AU7" s="1208">
        <v>16166.704197489691</v>
      </c>
      <c r="AV7" s="1208">
        <v>16166.704197489691</v>
      </c>
      <c r="AW7" s="1208">
        <v>32333.408394979382</v>
      </c>
      <c r="AX7" s="1208">
        <v>18163.761804602887</v>
      </c>
      <c r="AY7" s="1208">
        <v>18163.761804602887</v>
      </c>
      <c r="AZ7" s="1208">
        <v>36327.523609205775</v>
      </c>
    </row>
    <row r="8" spans="1:52" ht="16">
      <c r="A8" s="1206" t="s">
        <v>1653</v>
      </c>
      <c r="B8" s="1210"/>
      <c r="C8" s="1210"/>
      <c r="D8" s="1210"/>
      <c r="E8" s="1210"/>
      <c r="F8" s="1210"/>
      <c r="G8" s="1210"/>
      <c r="H8" s="1210"/>
      <c r="I8" s="1210"/>
      <c r="J8" s="1210"/>
      <c r="K8" s="1210"/>
      <c r="L8" s="1210"/>
      <c r="M8" s="1210"/>
      <c r="N8" s="1210"/>
      <c r="O8" s="1210"/>
      <c r="P8" s="1205"/>
      <c r="Q8" s="1210"/>
      <c r="R8" s="1210"/>
      <c r="S8" s="1205"/>
      <c r="T8" s="1210"/>
      <c r="U8" s="1210"/>
      <c r="V8" s="1205"/>
      <c r="W8" s="1205"/>
      <c r="X8" s="1205"/>
      <c r="Y8" s="1205"/>
      <c r="Z8" s="1205"/>
      <c r="AA8" s="1205"/>
      <c r="AB8" s="1205"/>
      <c r="AC8" s="1205"/>
      <c r="AD8" s="1205"/>
      <c r="AE8" s="1205"/>
      <c r="AF8" s="1211"/>
      <c r="AG8" s="1211"/>
      <c r="AH8" s="1211"/>
      <c r="AI8" s="1209"/>
      <c r="AJ8" s="1209"/>
      <c r="AK8" s="1209">
        <v>0.18265969901885684</v>
      </c>
      <c r="AL8" s="1209">
        <v>0.18202180406841192</v>
      </c>
      <c r="AM8" s="1209">
        <v>0.19342862639163508</v>
      </c>
      <c r="AN8" s="1209">
        <v>0.1877252152300235</v>
      </c>
      <c r="AO8" s="1209">
        <v>0.19131015743891358</v>
      </c>
      <c r="AP8" s="1209">
        <v>0.20347286117005281</v>
      </c>
      <c r="AQ8" s="1209">
        <v>0.19739150930448318</v>
      </c>
      <c r="AR8" s="1209">
        <v>0.19639922020301412</v>
      </c>
      <c r="AS8" s="1209">
        <v>0.20882982480919066</v>
      </c>
      <c r="AT8" s="1209">
        <v>0.20261452250610237</v>
      </c>
      <c r="AU8" s="1209">
        <v>0.19848358609826458</v>
      </c>
      <c r="AV8" s="1209">
        <v>0.21105666189556113</v>
      </c>
      <c r="AW8" s="1209">
        <v>0.20477012399691286</v>
      </c>
      <c r="AX8" s="1209">
        <v>0.20026130698200914</v>
      </c>
      <c r="AY8" s="1209">
        <v>0.21296624659299274</v>
      </c>
      <c r="AZ8" s="1209">
        <v>0.20661377678750092</v>
      </c>
    </row>
    <row r="9" spans="1:52" ht="16">
      <c r="A9" s="1206" t="s">
        <v>1654</v>
      </c>
      <c r="B9" s="1210"/>
      <c r="C9" s="1210"/>
      <c r="D9" s="1210"/>
      <c r="E9" s="1210"/>
      <c r="F9" s="1210"/>
      <c r="G9" s="1210"/>
      <c r="H9" s="1210"/>
      <c r="I9" s="1210"/>
      <c r="J9" s="1210"/>
      <c r="K9" s="1210"/>
      <c r="L9" s="1210"/>
      <c r="M9" s="1210"/>
      <c r="N9" s="1210"/>
      <c r="O9" s="1210"/>
      <c r="P9" s="1205"/>
      <c r="Q9" s="1210"/>
      <c r="R9" s="1210"/>
      <c r="S9" s="1205"/>
      <c r="T9" s="1210"/>
      <c r="U9" s="1210"/>
      <c r="V9" s="1205"/>
      <c r="W9" s="1205"/>
      <c r="X9" s="1205"/>
      <c r="Y9" s="1205"/>
      <c r="Z9" s="1205"/>
      <c r="AA9" s="1205"/>
      <c r="AB9" s="1205"/>
      <c r="AC9" s="1205"/>
      <c r="AD9" s="1205"/>
      <c r="AE9" s="1205"/>
      <c r="AF9" s="1211"/>
      <c r="AG9" s="1211"/>
      <c r="AH9" s="1211"/>
      <c r="AI9" s="1209"/>
      <c r="AJ9" s="1209"/>
      <c r="AK9" s="1209">
        <v>0.21618191762249483</v>
      </c>
      <c r="AL9" s="1209">
        <v>0.22207929529235795</v>
      </c>
      <c r="AM9" s="1209">
        <v>0.18220563884602761</v>
      </c>
      <c r="AN9" s="1209">
        <v>0.20214246706919278</v>
      </c>
      <c r="AO9" s="1209">
        <v>0.23085905359127892</v>
      </c>
      <c r="AP9" s="1209">
        <v>0.19146428712535027</v>
      </c>
      <c r="AQ9" s="1209">
        <v>0.2111616703583146</v>
      </c>
      <c r="AR9" s="1209">
        <v>0.1708666529724199</v>
      </c>
      <c r="AS9" s="1209">
        <v>0.14106344180139738</v>
      </c>
      <c r="AT9" s="1209">
        <v>0.21736809529944531</v>
      </c>
      <c r="AU9" s="1209">
        <v>0.16912216075845865</v>
      </c>
      <c r="AV9" s="1209">
        <v>0.14565705261025019</v>
      </c>
      <c r="AW9" s="1209">
        <v>0.21938605929611971</v>
      </c>
      <c r="AX9" s="1209">
        <v>0.16615357804585285</v>
      </c>
      <c r="AY9" s="1209">
        <v>0.14627159152842076</v>
      </c>
      <c r="AZ9" s="1209">
        <v>0.21652717851044984</v>
      </c>
    </row>
    <row r="10" spans="1:52" ht="16">
      <c r="A10" s="1206" t="s">
        <v>1655</v>
      </c>
      <c r="B10" s="1210"/>
      <c r="C10" s="1210"/>
      <c r="D10" s="1210"/>
      <c r="E10" s="1210"/>
      <c r="F10" s="1210"/>
      <c r="G10" s="1210"/>
      <c r="H10" s="1210"/>
      <c r="I10" s="1210"/>
      <c r="J10" s="1210"/>
      <c r="K10" s="1210"/>
      <c r="L10" s="1210"/>
      <c r="M10" s="1210"/>
      <c r="N10" s="1210"/>
      <c r="O10" s="1210"/>
      <c r="P10" s="1205"/>
      <c r="Q10" s="1210"/>
      <c r="R10" s="1210"/>
      <c r="S10" s="1205"/>
      <c r="T10" s="1210"/>
      <c r="U10" s="1210"/>
      <c r="V10" s="1205"/>
      <c r="W10" s="1205"/>
      <c r="X10" s="1205"/>
      <c r="Y10" s="1205"/>
      <c r="Z10" s="1205"/>
      <c r="AA10" s="1205"/>
      <c r="AB10" s="1205"/>
      <c r="AC10" s="1205"/>
      <c r="AD10" s="1205"/>
      <c r="AE10" s="1205"/>
      <c r="AF10" s="1211"/>
      <c r="AG10" s="1211"/>
      <c r="AH10" s="1211"/>
      <c r="AI10" s="1209"/>
      <c r="AJ10" s="1209"/>
      <c r="AK10" s="1209">
        <v>5.2313276029538544E-2</v>
      </c>
      <c r="AL10" s="1209">
        <v>0.12451984317227541</v>
      </c>
      <c r="AM10" s="1209">
        <v>4.5857654055867912E-2</v>
      </c>
      <c r="AN10" s="1209">
        <v>8.5188748614071663E-2</v>
      </c>
      <c r="AO10" s="1209">
        <v>7.4739109667772821E-2</v>
      </c>
      <c r="AP10" s="1209">
        <v>5.8352899484848814E-2</v>
      </c>
      <c r="AQ10" s="1209">
        <v>6.6546004576310824E-2</v>
      </c>
      <c r="AR10" s="1209">
        <v>4.7993212971092845E-2</v>
      </c>
      <c r="AS10" s="1209">
        <v>4.5252519773348869E-2</v>
      </c>
      <c r="AT10" s="1209">
        <v>4.6622866372220864E-2</v>
      </c>
      <c r="AU10" s="1209">
        <v>4.1204502576226411E-2</v>
      </c>
      <c r="AV10" s="1209">
        <v>4.3614820920078026E-2</v>
      </c>
      <c r="AW10" s="1209">
        <v>4.2409661748152208E-2</v>
      </c>
      <c r="AX10" s="1209">
        <v>3.8923052132281609E-2</v>
      </c>
      <c r="AY10" s="1209">
        <v>5.3553863939848227E-2</v>
      </c>
      <c r="AZ10" s="1209">
        <v>4.6238458036064918E-2</v>
      </c>
    </row>
    <row r="11" spans="1:52" ht="16">
      <c r="A11" s="1206" t="s">
        <v>1656</v>
      </c>
      <c r="B11" s="1210"/>
      <c r="C11" s="1210"/>
      <c r="D11" s="1210"/>
      <c r="E11" s="1210"/>
      <c r="F11" s="1210"/>
      <c r="G11" s="1210"/>
      <c r="H11" s="1210"/>
      <c r="I11" s="1210"/>
      <c r="J11" s="1210"/>
      <c r="K11" s="1210"/>
      <c r="L11" s="1210"/>
      <c r="M11" s="1210"/>
      <c r="N11" s="1210"/>
      <c r="O11" s="1210"/>
      <c r="P11" s="1205"/>
      <c r="Q11" s="1210"/>
      <c r="R11" s="1210"/>
      <c r="S11" s="1205"/>
      <c r="T11" s="1210"/>
      <c r="U11" s="1210"/>
      <c r="V11" s="1205"/>
      <c r="W11" s="1205"/>
      <c r="X11" s="1205"/>
      <c r="Y11" s="1205"/>
      <c r="Z11" s="1205"/>
      <c r="AA11" s="1205"/>
      <c r="AB11" s="1205"/>
      <c r="AC11" s="1205"/>
      <c r="AD11" s="1205"/>
      <c r="AE11" s="1205"/>
      <c r="AF11" s="1211"/>
      <c r="AG11" s="1211"/>
      <c r="AH11" s="1211"/>
      <c r="AI11" s="1209"/>
      <c r="AJ11" s="1209"/>
      <c r="AK11" s="1209">
        <v>0.26849519365203339</v>
      </c>
      <c r="AL11" s="1209">
        <v>0.34659913846463342</v>
      </c>
      <c r="AM11" s="1209">
        <v>0.22806329290189545</v>
      </c>
      <c r="AN11" s="1209">
        <v>0.28733121568326442</v>
      </c>
      <c r="AO11" s="1209">
        <v>0.30559536781284657</v>
      </c>
      <c r="AP11" s="1209">
        <v>0.24981998205640421</v>
      </c>
      <c r="AQ11" s="1209">
        <v>0.27770767493462539</v>
      </c>
      <c r="AR11" s="1209">
        <v>0.10068970512346855</v>
      </c>
      <c r="AS11" s="1209">
        <v>8.1983015152663943E-2</v>
      </c>
      <c r="AT11" s="1209">
        <v>0.26399096167166619</v>
      </c>
      <c r="AU11" s="1209">
        <v>9.5806708468755788E-2</v>
      </c>
      <c r="AV11" s="1209">
        <v>8.7007920333264793E-2</v>
      </c>
      <c r="AW11" s="1209">
        <v>0.26179572104427185</v>
      </c>
      <c r="AX11" s="1209">
        <v>9.3361461533231785E-2</v>
      </c>
      <c r="AY11" s="1209">
        <v>8.6420688737840298E-2</v>
      </c>
      <c r="AZ11" s="1209">
        <v>0.2627656365465148</v>
      </c>
    </row>
    <row r="12" spans="1:52" ht="16">
      <c r="A12" s="1206" t="s">
        <v>1657</v>
      </c>
      <c r="B12" s="1210"/>
      <c r="C12" s="1210"/>
      <c r="D12" s="1210"/>
      <c r="E12" s="1210"/>
      <c r="F12" s="1210"/>
      <c r="G12" s="1210"/>
      <c r="H12" s="1210"/>
      <c r="I12" s="1210"/>
      <c r="J12" s="1210"/>
      <c r="K12" s="1210"/>
      <c r="L12" s="1210"/>
      <c r="M12" s="1210"/>
      <c r="N12" s="1210"/>
      <c r="O12" s="1210"/>
      <c r="P12" s="1205"/>
      <c r="Q12" s="1210"/>
      <c r="R12" s="1210"/>
      <c r="S12" s="1205"/>
      <c r="T12" s="1210"/>
      <c r="U12" s="1210"/>
      <c r="V12" s="1205"/>
      <c r="W12" s="1205"/>
      <c r="X12" s="1205"/>
      <c r="Y12" s="1205"/>
      <c r="Z12" s="1205"/>
      <c r="AA12" s="1205"/>
      <c r="AB12" s="1205"/>
      <c r="AC12" s="1205"/>
      <c r="AD12" s="1205"/>
      <c r="AE12" s="1205"/>
      <c r="AF12" s="1211"/>
      <c r="AG12" s="1211"/>
      <c r="AH12" s="1211"/>
      <c r="AI12" s="1209"/>
      <c r="AJ12" s="1209"/>
      <c r="AK12" s="1209">
        <v>-8.5835494633176551E-2</v>
      </c>
      <c r="AL12" s="1209">
        <v>-0.16457733439622149</v>
      </c>
      <c r="AM12" s="1209">
        <v>-3.4634666510260363E-2</v>
      </c>
      <c r="AN12" s="1209">
        <v>-9.9606000453240931E-2</v>
      </c>
      <c r="AO12" s="1209">
        <v>-0.11428521037393302</v>
      </c>
      <c r="AP12" s="1209">
        <v>-4.6347120886351449E-2</v>
      </c>
      <c r="AQ12" s="1209">
        <v>-8.0316165630142225E-2</v>
      </c>
      <c r="AR12" s="1209">
        <v>-8.7811086312425041E-2</v>
      </c>
      <c r="AS12" s="1209">
        <v>-3.4941792018702664E-2</v>
      </c>
      <c r="AT12" s="1209">
        <v>-6.1376439165563845E-2</v>
      </c>
      <c r="AU12" s="1209">
        <v>-7.7781240023852449E-2</v>
      </c>
      <c r="AV12" s="1209">
        <v>-3.6269954070865654E-2</v>
      </c>
      <c r="AW12" s="1209">
        <v>-5.7025597047359065E-2</v>
      </c>
      <c r="AX12" s="1209">
        <v>-6.8838841852160104E-2</v>
      </c>
      <c r="AY12" s="1209">
        <v>-4.346487766586761E-2</v>
      </c>
      <c r="AZ12" s="1209">
        <v>-5.6151859759013864E-2</v>
      </c>
    </row>
    <row r="13" spans="1:52" ht="16">
      <c r="A13" s="1206"/>
      <c r="B13" s="1210"/>
      <c r="C13" s="1210"/>
      <c r="D13" s="1210"/>
      <c r="E13" s="1210"/>
      <c r="F13" s="1210"/>
      <c r="G13" s="1210"/>
      <c r="H13" s="1210"/>
      <c r="I13" s="1210"/>
      <c r="J13" s="1210"/>
      <c r="K13" s="1210"/>
      <c r="L13" s="1210"/>
      <c r="M13" s="1210"/>
      <c r="N13" s="1210"/>
      <c r="O13" s="1210"/>
      <c r="P13" s="1205"/>
      <c r="Q13" s="1210"/>
      <c r="R13" s="1210"/>
      <c r="S13" s="1205"/>
      <c r="T13" s="1210"/>
      <c r="U13" s="1210"/>
      <c r="V13" s="1205"/>
      <c r="W13" s="1205"/>
      <c r="X13" s="1205"/>
      <c r="Y13" s="1205"/>
      <c r="Z13" s="1205"/>
      <c r="AA13" s="1205"/>
      <c r="AB13" s="1205"/>
      <c r="AC13" s="1205"/>
      <c r="AD13" s="1205"/>
      <c r="AE13" s="1205"/>
      <c r="AF13" s="1211"/>
      <c r="AG13" s="1211"/>
      <c r="AH13" s="1211"/>
      <c r="AI13" s="1209"/>
      <c r="AJ13" s="1209"/>
      <c r="AK13" s="1209"/>
      <c r="AL13" s="1209"/>
      <c r="AM13" s="1209"/>
      <c r="AN13" s="1209"/>
      <c r="AO13" s="1209"/>
      <c r="AP13" s="1209"/>
      <c r="AQ13" s="1209"/>
      <c r="AR13" s="1209"/>
      <c r="AS13" s="1209"/>
      <c r="AT13" s="1209"/>
      <c r="AU13" s="1209"/>
      <c r="AV13" s="1209"/>
      <c r="AW13" s="1209"/>
      <c r="AX13" s="1211"/>
      <c r="AY13" s="1211"/>
      <c r="AZ13" s="1211"/>
    </row>
    <row r="14" spans="1:52" ht="13.5" customHeight="1">
      <c r="A14" s="1276" t="s">
        <v>1705</v>
      </c>
      <c r="B14" s="1205"/>
      <c r="C14" s="1213"/>
      <c r="D14" s="1212"/>
      <c r="E14" s="1213"/>
      <c r="F14" s="1213"/>
      <c r="G14" s="1212"/>
      <c r="H14" s="1205"/>
      <c r="I14" s="1213"/>
      <c r="J14" s="1212"/>
      <c r="K14" s="1213"/>
      <c r="L14" s="1213"/>
      <c r="M14" s="1212"/>
      <c r="N14" s="1213"/>
      <c r="O14" s="1213"/>
      <c r="P14" s="1212"/>
      <c r="Q14" s="1214"/>
      <c r="R14" s="1214"/>
      <c r="S14" s="1212"/>
      <c r="T14" s="1214"/>
      <c r="U14" s="1214"/>
      <c r="V14" s="1212"/>
      <c r="W14" s="1214"/>
      <c r="X14" s="1214"/>
      <c r="Y14" s="1212"/>
      <c r="Z14" s="1215"/>
      <c r="AA14" s="1214"/>
      <c r="AB14" s="1212"/>
      <c r="AC14" s="1214"/>
      <c r="AD14" s="1214"/>
      <c r="AE14" s="1212"/>
      <c r="AF14" s="1216"/>
      <c r="AG14" s="1216"/>
      <c r="AH14" s="1217"/>
      <c r="AI14" s="1216"/>
      <c r="AJ14" s="1216"/>
      <c r="AK14" s="1217"/>
      <c r="AL14" s="1218"/>
      <c r="AM14" s="1218"/>
      <c r="AN14" s="1217"/>
      <c r="AO14" s="1218"/>
      <c r="AP14" s="1218"/>
      <c r="AQ14" s="1217"/>
      <c r="AR14" s="1218"/>
      <c r="AS14" s="1218"/>
      <c r="AT14" s="1218"/>
      <c r="AU14" s="1218"/>
      <c r="AV14" s="1218"/>
      <c r="AW14" s="1218"/>
      <c r="AX14" s="1218"/>
      <c r="AY14" s="1218"/>
      <c r="AZ14" s="1218"/>
    </row>
    <row r="15" spans="1:52" ht="16">
      <c r="A15" s="1206" t="s">
        <v>1675</v>
      </c>
      <c r="B15" s="1219">
        <v>408.96122529907126</v>
      </c>
      <c r="C15" s="1219">
        <v>455.51260626260114</v>
      </c>
      <c r="D15" s="1219">
        <v>864.47383156167234</v>
      </c>
      <c r="E15" s="1219">
        <v>448.59583340744371</v>
      </c>
      <c r="F15" s="1219">
        <v>554.18346017255112</v>
      </c>
      <c r="G15" s="1219">
        <v>1002.7792935799948</v>
      </c>
      <c r="H15" s="1219">
        <v>541.30664534152311</v>
      </c>
      <c r="I15" s="1219">
        <v>626.65685231089913</v>
      </c>
      <c r="J15" s="1219">
        <v>1167.9634976524221</v>
      </c>
      <c r="K15" s="1219">
        <v>599.38320158507076</v>
      </c>
      <c r="L15" s="1219">
        <v>686.1966439603666</v>
      </c>
      <c r="M15" s="1219">
        <v>1285.5798455454374</v>
      </c>
      <c r="N15" s="1219">
        <v>690.94483308776034</v>
      </c>
      <c r="O15" s="1219">
        <v>770.55892283457592</v>
      </c>
      <c r="P15" s="1219">
        <v>1461.5037559223363</v>
      </c>
      <c r="Q15" s="1219">
        <v>805.87437132404148</v>
      </c>
      <c r="R15" s="1219">
        <v>864.40294225748414</v>
      </c>
      <c r="S15" s="1219">
        <v>1670.2773135815255</v>
      </c>
      <c r="T15" s="1219">
        <v>907.27158025004235</v>
      </c>
      <c r="U15" s="1219">
        <v>848.13167894538265</v>
      </c>
      <c r="V15" s="1219">
        <v>1755.4032591954251</v>
      </c>
      <c r="W15" s="1219">
        <v>971.59939653109495</v>
      </c>
      <c r="X15" s="1219">
        <v>1035.5036327559105</v>
      </c>
      <c r="Y15" s="1219">
        <v>2007.1030292870055</v>
      </c>
      <c r="Z15" s="1219">
        <v>1051.1631436074811</v>
      </c>
      <c r="AA15" s="1219">
        <v>1226.8355023023412</v>
      </c>
      <c r="AB15" s="1219">
        <v>2277.9986459098222</v>
      </c>
      <c r="AC15" s="1219">
        <v>1257.2104364144536</v>
      </c>
      <c r="AD15" s="1219">
        <v>1431.0495012969325</v>
      </c>
      <c r="AE15" s="1219">
        <v>2688.2599377113861</v>
      </c>
      <c r="AF15" s="1220">
        <v>1469.1922849323196</v>
      </c>
      <c r="AG15" s="1220">
        <v>1584.144667207092</v>
      </c>
      <c r="AH15" s="1220">
        <v>3053.3369521394116</v>
      </c>
      <c r="AI15" s="1221">
        <v>1783.2662538365616</v>
      </c>
      <c r="AJ15" s="1221">
        <v>1776.112347501851</v>
      </c>
      <c r="AK15" s="1221">
        <v>3559.3786013384124</v>
      </c>
      <c r="AL15" s="1221">
        <v>2113.629785496747</v>
      </c>
      <c r="AM15" s="1221">
        <v>2189.6457710714726</v>
      </c>
      <c r="AN15" s="1221">
        <v>4303.2755565682201</v>
      </c>
      <c r="AO15" s="1221">
        <v>2461.7400413012797</v>
      </c>
      <c r="AP15" s="1221">
        <v>2629.0879415666591</v>
      </c>
      <c r="AQ15" s="1221">
        <v>5090.8279828679388</v>
      </c>
      <c r="AR15" s="1221">
        <v>2836.4546567568095</v>
      </c>
      <c r="AS15" s="1221">
        <v>3014.929216324671</v>
      </c>
      <c r="AT15" s="1221">
        <v>5851.3838730814805</v>
      </c>
      <c r="AU15" s="1221">
        <v>3213.1023980983127</v>
      </c>
      <c r="AV15" s="1221">
        <v>3415.513685793173</v>
      </c>
      <c r="AW15" s="1221">
        <v>6628.6160838914857</v>
      </c>
      <c r="AX15" s="1221">
        <v>3654.6679300984265</v>
      </c>
      <c r="AY15" s="1221">
        <v>3884.4148308322015</v>
      </c>
      <c r="AZ15" s="1221">
        <v>7539.082760930628</v>
      </c>
    </row>
    <row r="16" spans="1:52" ht="16">
      <c r="A16" s="1206" t="s">
        <v>1676</v>
      </c>
      <c r="B16" s="1219">
        <v>647.78110126558602</v>
      </c>
      <c r="C16" s="1219">
        <v>769.20021048579292</v>
      </c>
      <c r="D16" s="1219">
        <v>1416.9813117513791</v>
      </c>
      <c r="E16" s="1219">
        <v>699.91168160546022</v>
      </c>
      <c r="F16" s="1219">
        <v>784.2894369119781</v>
      </c>
      <c r="G16" s="1219">
        <v>1484.2011185174383</v>
      </c>
      <c r="H16" s="1219">
        <v>774.23100290804916</v>
      </c>
      <c r="I16" s="1219">
        <v>824.34013653765351</v>
      </c>
      <c r="J16" s="1219">
        <v>1598.5711394457026</v>
      </c>
      <c r="K16" s="1219">
        <v>881.66307670777906</v>
      </c>
      <c r="L16" s="1219">
        <v>866.56550559146876</v>
      </c>
      <c r="M16" s="1219">
        <v>1748.2285822992478</v>
      </c>
      <c r="N16" s="1219">
        <v>916.79628874819002</v>
      </c>
      <c r="O16" s="1219">
        <v>984.61015095281005</v>
      </c>
      <c r="P16" s="1219">
        <v>1901.4064397010002</v>
      </c>
      <c r="Q16" s="1219">
        <v>988.5211587925736</v>
      </c>
      <c r="R16" s="1219">
        <v>1292.6815515806561</v>
      </c>
      <c r="S16" s="1219">
        <v>2281.2027103732298</v>
      </c>
      <c r="T16" s="1219">
        <v>1240.3291454495475</v>
      </c>
      <c r="U16" s="1219">
        <v>1276.1650151718191</v>
      </c>
      <c r="V16" s="1219">
        <v>2516.4941606213665</v>
      </c>
      <c r="W16" s="1219">
        <v>1445.4338677308456</v>
      </c>
      <c r="X16" s="1219">
        <v>1386.0119024364635</v>
      </c>
      <c r="Y16" s="1219">
        <v>2831.4457701673091</v>
      </c>
      <c r="Z16" s="1219">
        <v>1576.9416250105817</v>
      </c>
      <c r="AA16" s="1219">
        <v>1824.9629640029807</v>
      </c>
      <c r="AB16" s="1219">
        <v>3401.9045890135621</v>
      </c>
      <c r="AC16" s="1219">
        <v>1706.2754706069873</v>
      </c>
      <c r="AD16" s="1219">
        <v>2020.3625759367721</v>
      </c>
      <c r="AE16" s="1219">
        <v>3726.6380465437596</v>
      </c>
      <c r="AF16" s="1220">
        <v>1829.0395976632849</v>
      </c>
      <c r="AG16" s="1220">
        <v>2324.8211175256038</v>
      </c>
      <c r="AH16" s="1220">
        <v>4153.8607151888882</v>
      </c>
      <c r="AI16" s="1221">
        <v>2224.8359366580507</v>
      </c>
      <c r="AJ16" s="1221">
        <v>2089.1201441111698</v>
      </c>
      <c r="AK16" s="1221">
        <v>4313.9560807692205</v>
      </c>
      <c r="AL16" s="1221">
        <v>2418.5871070440389</v>
      </c>
      <c r="AM16" s="1221">
        <v>2352.8507458017857</v>
      </c>
      <c r="AN16" s="1221">
        <v>4771.4378528458246</v>
      </c>
      <c r="AO16" s="1221">
        <v>3009.9144128505695</v>
      </c>
      <c r="AP16" s="1221">
        <v>2447.765027387496</v>
      </c>
      <c r="AQ16" s="1221">
        <v>5457.6794402380656</v>
      </c>
      <c r="AR16" s="1221">
        <v>3459.1943122948369</v>
      </c>
      <c r="AS16" s="1221">
        <v>2925.9658217176616</v>
      </c>
      <c r="AT16" s="1221">
        <v>6385.160134012498</v>
      </c>
      <c r="AU16" s="1221">
        <v>3844.0619981030363</v>
      </c>
      <c r="AV16" s="1221">
        <v>3355.5541731044013</v>
      </c>
      <c r="AW16" s="1221">
        <v>7199.6161712074372</v>
      </c>
      <c r="AX16" s="1221">
        <v>4398.8606357247245</v>
      </c>
      <c r="AY16" s="1221">
        <v>3872.967109043519</v>
      </c>
      <c r="AZ16" s="1221">
        <v>8271.8277447682412</v>
      </c>
    </row>
    <row r="17" spans="1:52" ht="16">
      <c r="A17" s="1206" t="s">
        <v>1677</v>
      </c>
      <c r="B17" s="1219">
        <v>58.561791359932037</v>
      </c>
      <c r="C17" s="1219">
        <v>96.918326545630691</v>
      </c>
      <c r="D17" s="1219">
        <v>155.48011790556274</v>
      </c>
      <c r="E17" s="1219">
        <v>84.532801711797191</v>
      </c>
      <c r="F17" s="1219">
        <v>118.26534418528678</v>
      </c>
      <c r="G17" s="1219">
        <v>202.79814589708397</v>
      </c>
      <c r="H17" s="1219">
        <v>107.7667541998558</v>
      </c>
      <c r="I17" s="1219">
        <v>108.40454882964059</v>
      </c>
      <c r="J17" s="1219">
        <v>216.17130302949639</v>
      </c>
      <c r="K17" s="1219">
        <v>89.056812893053234</v>
      </c>
      <c r="L17" s="1219">
        <v>119.47586113414242</v>
      </c>
      <c r="M17" s="1219">
        <v>208.53267402719564</v>
      </c>
      <c r="N17" s="1219">
        <v>137.30174408605086</v>
      </c>
      <c r="O17" s="1219">
        <v>135.99290314299981</v>
      </c>
      <c r="P17" s="1219">
        <v>273.29464722905067</v>
      </c>
      <c r="Q17" s="1219">
        <v>158.08262633077041</v>
      </c>
      <c r="R17" s="1219">
        <v>172.22497953638825</v>
      </c>
      <c r="S17" s="1219">
        <v>330.30760586715866</v>
      </c>
      <c r="T17" s="1219">
        <v>267.04058159228782</v>
      </c>
      <c r="U17" s="1219">
        <v>254.34229641277159</v>
      </c>
      <c r="V17" s="1219">
        <v>521.38287800505941</v>
      </c>
      <c r="W17" s="1219">
        <v>308.42441815082589</v>
      </c>
      <c r="X17" s="1219">
        <v>287.22455623547927</v>
      </c>
      <c r="Y17" s="1219">
        <v>595.6489743863051</v>
      </c>
      <c r="Z17" s="1219">
        <v>373.56828368750172</v>
      </c>
      <c r="AA17" s="1219">
        <v>442.53703638055373</v>
      </c>
      <c r="AB17" s="1219">
        <v>816.10532006805545</v>
      </c>
      <c r="AC17" s="1219">
        <v>409.28810172088833</v>
      </c>
      <c r="AD17" s="1219">
        <v>380.62786557518308</v>
      </c>
      <c r="AE17" s="1219">
        <v>789.91596729607136</v>
      </c>
      <c r="AF17" s="1220">
        <v>403.56360173067225</v>
      </c>
      <c r="AG17" s="1220">
        <v>481.91500919731516</v>
      </c>
      <c r="AH17" s="1220">
        <v>885.47861092798746</v>
      </c>
      <c r="AI17" s="1221">
        <v>529.45275288775167</v>
      </c>
      <c r="AJ17" s="1221">
        <v>508.8869360634871</v>
      </c>
      <c r="AK17" s="1221">
        <v>1038.3396889512389</v>
      </c>
      <c r="AL17" s="1221">
        <v>758.61723733671943</v>
      </c>
      <c r="AM17" s="1221">
        <v>835.7217847964298</v>
      </c>
      <c r="AN17" s="1221">
        <v>1594.339022133149</v>
      </c>
      <c r="AO17" s="1221">
        <v>796.02991788753172</v>
      </c>
      <c r="AP17" s="1221">
        <v>796.44888799147907</v>
      </c>
      <c r="AQ17" s="1221">
        <v>1592.4788058790109</v>
      </c>
      <c r="AR17" s="1221">
        <v>827.85148811270165</v>
      </c>
      <c r="AS17" s="1221">
        <v>696.39628771871696</v>
      </c>
      <c r="AT17" s="1221">
        <v>1524.2477758314185</v>
      </c>
      <c r="AU17" s="1221">
        <v>620.92248802382551</v>
      </c>
      <c r="AV17" s="1221">
        <v>619.73834982054245</v>
      </c>
      <c r="AW17" s="1221">
        <v>1240.660837844368</v>
      </c>
      <c r="AX17" s="1221">
        <v>648.93652339411892</v>
      </c>
      <c r="AY17" s="1221">
        <v>606.92732118801302</v>
      </c>
      <c r="AZ17" s="1221">
        <v>1255.8638445821318</v>
      </c>
    </row>
    <row r="18" spans="1:52" ht="16">
      <c r="A18" s="1206" t="s">
        <v>1678</v>
      </c>
      <c r="B18" s="1219">
        <v>706.34289262551806</v>
      </c>
      <c r="C18" s="1219">
        <v>866.11853703142367</v>
      </c>
      <c r="D18" s="1219">
        <v>1572.4614296569416</v>
      </c>
      <c r="E18" s="1219">
        <v>784.44448331725744</v>
      </c>
      <c r="F18" s="1219">
        <v>902.55478109726471</v>
      </c>
      <c r="G18" s="1219">
        <v>1686.9992644145223</v>
      </c>
      <c r="H18" s="1219">
        <v>881.99775710790493</v>
      </c>
      <c r="I18" s="1219">
        <v>932.74468536729398</v>
      </c>
      <c r="J18" s="1219">
        <v>1814.7424424751989</v>
      </c>
      <c r="K18" s="1219">
        <v>970.71988960083218</v>
      </c>
      <c r="L18" s="1219">
        <v>986.04136672561117</v>
      </c>
      <c r="M18" s="1219">
        <v>1956.7612563264433</v>
      </c>
      <c r="N18" s="1219">
        <v>1054.0980328342407</v>
      </c>
      <c r="O18" s="1219">
        <v>1120.6030540958097</v>
      </c>
      <c r="P18" s="1219">
        <v>2174.7010869300502</v>
      </c>
      <c r="Q18" s="1219">
        <v>1146.6037851233441</v>
      </c>
      <c r="R18" s="1219">
        <v>1464.9065311170441</v>
      </c>
      <c r="S18" s="1219">
        <v>2611.5103162403884</v>
      </c>
      <c r="T18" s="1219">
        <v>1507.3697270418352</v>
      </c>
      <c r="U18" s="1219">
        <v>1530.5073115845905</v>
      </c>
      <c r="V18" s="1219">
        <v>3037.8770386264259</v>
      </c>
      <c r="W18" s="1219">
        <v>1755.4787952166714</v>
      </c>
      <c r="X18" s="1219">
        <v>1702.5017534049427</v>
      </c>
      <c r="Y18" s="1219">
        <v>3457.9805486216142</v>
      </c>
      <c r="Z18" s="1219">
        <v>1950.5099086980831</v>
      </c>
      <c r="AA18" s="1219">
        <v>2267.5000003835344</v>
      </c>
      <c r="AB18" s="1219">
        <v>4218.0099090816175</v>
      </c>
      <c r="AC18" s="1219">
        <v>2115.5635723278756</v>
      </c>
      <c r="AD18" s="1219">
        <v>2400.9904415119554</v>
      </c>
      <c r="AE18" s="1219">
        <v>4516.554013839831</v>
      </c>
      <c r="AF18" s="1220">
        <v>2232.6031993939569</v>
      </c>
      <c r="AG18" s="1220">
        <v>2806.7361267229194</v>
      </c>
      <c r="AH18" s="1220">
        <v>5039.3393261168767</v>
      </c>
      <c r="AI18" s="1221">
        <v>2754.2886895458023</v>
      </c>
      <c r="AJ18" s="1221">
        <v>2598.0070801746569</v>
      </c>
      <c r="AK18" s="1221">
        <v>5352.2957697204592</v>
      </c>
      <c r="AL18" s="1221">
        <v>3177.2043443807574</v>
      </c>
      <c r="AM18" s="1221">
        <v>3188.5725305982151</v>
      </c>
      <c r="AN18" s="1221">
        <v>6365.776874978972</v>
      </c>
      <c r="AO18" s="1221">
        <v>3805.9086014695035</v>
      </c>
      <c r="AP18" s="1221">
        <v>3244.2496446475725</v>
      </c>
      <c r="AQ18" s="1221">
        <v>7050.1582461170765</v>
      </c>
      <c r="AR18" s="1221">
        <v>4287.0717150306446</v>
      </c>
      <c r="AS18" s="1221">
        <v>3622.3361948132733</v>
      </c>
      <c r="AT18" s="1221">
        <v>7909.4079098439179</v>
      </c>
      <c r="AU18" s="1221">
        <v>4464.9739960654397</v>
      </c>
      <c r="AV18" s="1221">
        <v>3975.3030129863655</v>
      </c>
      <c r="AW18" s="1221">
        <v>8440.2770090518061</v>
      </c>
      <c r="AX18" s="1221">
        <v>5047.7155453415571</v>
      </c>
      <c r="AY18" s="1221">
        <v>4479.9760440088176</v>
      </c>
      <c r="AZ18" s="1221">
        <v>9527.6915893503738</v>
      </c>
    </row>
    <row r="19" spans="1:52" ht="16">
      <c r="A19" s="1206" t="s">
        <v>1679</v>
      </c>
      <c r="B19" s="1219">
        <v>-297.38166732644675</v>
      </c>
      <c r="C19" s="1219">
        <v>-410.60593076882253</v>
      </c>
      <c r="D19" s="1219">
        <v>-707.98759809526928</v>
      </c>
      <c r="E19" s="1219">
        <v>-335.84864990981384</v>
      </c>
      <c r="F19" s="1219">
        <v>-348.3713209247137</v>
      </c>
      <c r="G19" s="1219">
        <v>-684.21997083452754</v>
      </c>
      <c r="H19" s="1219">
        <v>-340.69111176638188</v>
      </c>
      <c r="I19" s="1219">
        <v>-306.08783305639497</v>
      </c>
      <c r="J19" s="1219">
        <v>-646.77894482277679</v>
      </c>
      <c r="K19" s="1219">
        <v>-371.33668801576147</v>
      </c>
      <c r="L19" s="1219">
        <v>-299.8447227652444</v>
      </c>
      <c r="M19" s="1219">
        <v>-671.18141078100587</v>
      </c>
      <c r="N19" s="1219">
        <v>-363.15319974648031</v>
      </c>
      <c r="O19" s="1219">
        <v>-350.0441312612341</v>
      </c>
      <c r="P19" s="1219">
        <v>-713.19733100771441</v>
      </c>
      <c r="Q19" s="1219">
        <v>-340.72941379930268</v>
      </c>
      <c r="R19" s="1219">
        <v>-600.50358885955995</v>
      </c>
      <c r="S19" s="1219">
        <v>-941.23300265886269</v>
      </c>
      <c r="T19" s="1219">
        <v>-600.09814679179294</v>
      </c>
      <c r="U19" s="1219">
        <v>-682.37563263920777</v>
      </c>
      <c r="V19" s="1219">
        <v>-1282.4737794310008</v>
      </c>
      <c r="W19" s="1219">
        <v>-783.87939868557646</v>
      </c>
      <c r="X19" s="1219">
        <v>-666.99812064903222</v>
      </c>
      <c r="Y19" s="1219">
        <v>-1450.8775193346087</v>
      </c>
      <c r="Z19" s="1219">
        <v>-899.34676509060193</v>
      </c>
      <c r="AA19" s="1219">
        <v>-1040.6644980811932</v>
      </c>
      <c r="AB19" s="1219">
        <v>-1940.0112631717952</v>
      </c>
      <c r="AC19" s="1219">
        <v>-858.35313591342208</v>
      </c>
      <c r="AD19" s="1219">
        <v>-969.94094021502303</v>
      </c>
      <c r="AE19" s="1219">
        <v>-1828.2940761284451</v>
      </c>
      <c r="AF19" s="1220">
        <v>-763.41091446163728</v>
      </c>
      <c r="AG19" s="1220">
        <v>-1222.5914595158272</v>
      </c>
      <c r="AH19" s="1220">
        <v>-1986.0023739774645</v>
      </c>
      <c r="AI19" s="1221">
        <v>-971.02243570924077</v>
      </c>
      <c r="AJ19" s="1221">
        <v>-821.89473267280573</v>
      </c>
      <c r="AK19" s="1221">
        <v>-1792.9171683820464</v>
      </c>
      <c r="AL19" s="1221">
        <v>-1063.5745588840107</v>
      </c>
      <c r="AM19" s="1221">
        <v>-998.92675952674222</v>
      </c>
      <c r="AN19" s="1221">
        <v>-2062.5013184107529</v>
      </c>
      <c r="AO19" s="1221">
        <v>-1344.1685601682245</v>
      </c>
      <c r="AP19" s="1221">
        <v>-615.16170308091318</v>
      </c>
      <c r="AQ19" s="1221">
        <v>-1959.3302632491377</v>
      </c>
      <c r="AR19" s="1221">
        <v>-1450.6170582738346</v>
      </c>
      <c r="AS19" s="1221">
        <v>-607.40697848860191</v>
      </c>
      <c r="AT19" s="1221">
        <v>-2058.0240367624365</v>
      </c>
      <c r="AU19" s="1221">
        <v>-1251.8715979671269</v>
      </c>
      <c r="AV19" s="1221">
        <v>-559.78932719319278</v>
      </c>
      <c r="AW19" s="1221">
        <v>-1811.6609251603193</v>
      </c>
      <c r="AX19" s="1221">
        <v>-1393.0476152431293</v>
      </c>
      <c r="AY19" s="1221">
        <v>-595.56121317661768</v>
      </c>
      <c r="AZ19" s="1221">
        <v>-1988.6088284197472</v>
      </c>
    </row>
    <row r="20" spans="1:52" ht="16">
      <c r="A20" s="1222" t="s">
        <v>1680</v>
      </c>
      <c r="B20" s="1223" t="s">
        <v>1681</v>
      </c>
      <c r="C20" s="1223" t="s">
        <v>1681</v>
      </c>
      <c r="D20" s="1223" t="s">
        <v>1681</v>
      </c>
      <c r="E20" s="1223" t="s">
        <v>1681</v>
      </c>
      <c r="F20" s="1223" t="s">
        <v>1681</v>
      </c>
      <c r="G20" s="1223" t="s">
        <v>1681</v>
      </c>
      <c r="H20" s="1223" t="s">
        <v>1681</v>
      </c>
      <c r="I20" s="1223" t="s">
        <v>1681</v>
      </c>
      <c r="J20" s="1223" t="s">
        <v>1681</v>
      </c>
      <c r="K20" s="1223" t="s">
        <v>1681</v>
      </c>
      <c r="L20" s="1223" t="s">
        <v>1681</v>
      </c>
      <c r="M20" s="1223" t="s">
        <v>1681</v>
      </c>
      <c r="N20" s="1223" t="s">
        <v>1681</v>
      </c>
      <c r="O20" s="1223" t="s">
        <v>1681</v>
      </c>
      <c r="P20" s="1223" t="s">
        <v>1681</v>
      </c>
      <c r="Q20" s="1223" t="s">
        <v>1681</v>
      </c>
      <c r="R20" s="1223" t="s">
        <v>1681</v>
      </c>
      <c r="S20" s="1223" t="s">
        <v>1681</v>
      </c>
      <c r="T20" s="1223" t="s">
        <v>1681</v>
      </c>
      <c r="U20" s="1223" t="s">
        <v>1681</v>
      </c>
      <c r="V20" s="1223" t="s">
        <v>1681</v>
      </c>
      <c r="W20" s="1223" t="s">
        <v>1681</v>
      </c>
      <c r="X20" s="1223" t="s">
        <v>1681</v>
      </c>
      <c r="Y20" s="1223" t="s">
        <v>1681</v>
      </c>
      <c r="Z20" s="1223" t="s">
        <v>1681</v>
      </c>
      <c r="AA20" s="1223" t="s">
        <v>1681</v>
      </c>
      <c r="AB20" s="1223" t="s">
        <v>1681</v>
      </c>
      <c r="AC20" s="1223" t="s">
        <v>1681</v>
      </c>
      <c r="AD20" s="1223" t="s">
        <v>1681</v>
      </c>
      <c r="AE20" s="1223" t="s">
        <v>1681</v>
      </c>
      <c r="AF20" s="1223" t="s">
        <v>1681</v>
      </c>
      <c r="AG20" s="1223" t="s">
        <v>1681</v>
      </c>
      <c r="AH20" s="1223" t="s">
        <v>1681</v>
      </c>
      <c r="AI20" s="1223" t="s">
        <v>1681</v>
      </c>
      <c r="AJ20" s="1223" t="s">
        <v>1681</v>
      </c>
      <c r="AK20" s="1223" t="s">
        <v>1681</v>
      </c>
      <c r="AL20" s="1223" t="s">
        <v>1681</v>
      </c>
      <c r="AM20" s="1223" t="s">
        <v>1681</v>
      </c>
      <c r="AN20" s="1223" t="s">
        <v>1681</v>
      </c>
      <c r="AO20" s="1223" t="s">
        <v>1681</v>
      </c>
      <c r="AP20" s="1223" t="s">
        <v>1681</v>
      </c>
      <c r="AQ20" s="1223" t="s">
        <v>1681</v>
      </c>
      <c r="AR20" s="1223" t="s">
        <v>1681</v>
      </c>
      <c r="AS20" s="1223" t="s">
        <v>1681</v>
      </c>
      <c r="AT20" s="1223" t="s">
        <v>1681</v>
      </c>
      <c r="AU20" s="1223" t="s">
        <v>1681</v>
      </c>
      <c r="AV20" s="1223" t="s">
        <v>1681</v>
      </c>
      <c r="AW20" s="1223" t="s">
        <v>1681</v>
      </c>
      <c r="AX20" s="1223" t="s">
        <v>1681</v>
      </c>
      <c r="AY20" s="1223" t="s">
        <v>1681</v>
      </c>
      <c r="AZ20" s="1223" t="s">
        <v>1681</v>
      </c>
    </row>
    <row r="21" spans="1:52" ht="16">
      <c r="A21" s="1224"/>
      <c r="B21" s="1223"/>
      <c r="C21" s="1223"/>
      <c r="D21" s="1223"/>
      <c r="E21" s="1223"/>
      <c r="F21" s="1223"/>
      <c r="G21" s="1223"/>
      <c r="H21" s="1223"/>
      <c r="I21" s="1223"/>
      <c r="J21" s="1223"/>
      <c r="K21" s="1223"/>
      <c r="L21" s="1223">
        <v>1465.8582474876589</v>
      </c>
      <c r="M21" s="1225">
        <v>9.4111371714942216E-2</v>
      </c>
      <c r="N21" s="1223"/>
      <c r="O21" s="1223">
        <v>1603.8121778983837</v>
      </c>
      <c r="P21" s="1225">
        <v>0.30140546844784422</v>
      </c>
      <c r="Q21" s="1223"/>
      <c r="R21" s="1223">
        <v>2087.2099386802033</v>
      </c>
      <c r="S21" s="1225">
        <v>0.1107739663829217</v>
      </c>
      <c r="T21" s="1223">
        <v>2318.4184622616644</v>
      </c>
      <c r="U21" s="1223"/>
      <c r="V21" s="1223"/>
      <c r="W21" s="1223"/>
      <c r="X21" s="1223"/>
      <c r="Y21" s="1223"/>
      <c r="Z21" s="1223"/>
      <c r="AA21" s="1223"/>
      <c r="AB21" s="1223"/>
      <c r="AC21" s="1223"/>
      <c r="AD21" s="1223"/>
      <c r="AE21" s="1223"/>
      <c r="AF21" s="1226"/>
      <c r="AG21" s="1226"/>
      <c r="AH21" s="1226"/>
      <c r="AI21" s="1227"/>
      <c r="AJ21" s="1227"/>
      <c r="AK21" s="1227"/>
      <c r="AL21" s="1227"/>
      <c r="AM21" s="1227"/>
      <c r="AN21" s="1227"/>
      <c r="AO21" s="1227"/>
      <c r="AP21" s="1227"/>
      <c r="AQ21" s="1227"/>
      <c r="AR21" s="1227"/>
      <c r="AS21" s="1227"/>
      <c r="AT21" s="1227"/>
      <c r="AU21" s="1227"/>
      <c r="AV21" s="1227"/>
      <c r="AW21" s="1227"/>
      <c r="AX21" s="1227"/>
      <c r="AY21" s="1227"/>
      <c r="AZ21" s="1227"/>
    </row>
    <row r="22" spans="1:52" ht="16">
      <c r="A22" s="1206"/>
      <c r="B22" s="1219"/>
      <c r="C22" s="1219"/>
      <c r="D22" s="1219"/>
      <c r="E22" s="1219"/>
      <c r="F22" s="1219"/>
      <c r="G22" s="1228">
        <v>1229.0158938074383</v>
      </c>
      <c r="H22" s="1228">
        <v>631.72635126004923</v>
      </c>
      <c r="I22" s="1228">
        <v>680.64867305965356</v>
      </c>
      <c r="J22" s="1228">
        <v>1312.3750243197026</v>
      </c>
      <c r="K22" s="1228">
        <v>694.45265963977897</v>
      </c>
      <c r="L22" s="1228">
        <v>729.25224803146875</v>
      </c>
      <c r="M22" s="1228">
        <v>1423.7049076712478</v>
      </c>
      <c r="N22" s="1228">
        <v>736.60599945619003</v>
      </c>
      <c r="O22" s="1228">
        <v>805.28529763681001</v>
      </c>
      <c r="P22" s="1228">
        <v>1541.891297093</v>
      </c>
      <c r="Q22" s="1228">
        <v>798.52688026157352</v>
      </c>
      <c r="R22" s="1228">
        <v>1070.164379754656</v>
      </c>
      <c r="S22" s="1228">
        <v>1868.69126001623</v>
      </c>
      <c r="T22" s="1228">
        <v>1017.0455589255474</v>
      </c>
      <c r="U22" s="1228">
        <v>1088.7715987698191</v>
      </c>
      <c r="V22" s="1228">
        <v>2105.8171576953664</v>
      </c>
      <c r="W22" s="1228">
        <v>1229.6468634918454</v>
      </c>
      <c r="X22" s="1228">
        <v>1167.2740454914635</v>
      </c>
      <c r="Y22" s="1228">
        <v>2396.9209089833089</v>
      </c>
      <c r="Z22" s="1228">
        <v>1346.8885515355817</v>
      </c>
      <c r="AA22" s="1228">
        <v>1590.2640597839807</v>
      </c>
      <c r="AB22" s="1228">
        <v>2937.1526113195623</v>
      </c>
      <c r="AC22" s="1228">
        <v>1456.7093055379871</v>
      </c>
      <c r="AD22" s="1219"/>
      <c r="AE22" s="1219"/>
      <c r="AF22" s="1221"/>
      <c r="AG22" s="1221"/>
      <c r="AH22" s="1221"/>
      <c r="AI22" s="1221"/>
      <c r="AJ22" s="1221"/>
      <c r="AK22" s="1221"/>
      <c r="AL22" s="1221"/>
      <c r="AM22" s="1221"/>
      <c r="AN22" s="1221"/>
      <c r="AO22" s="1221"/>
      <c r="AP22" s="1221"/>
      <c r="AQ22" s="1221"/>
      <c r="AR22" s="1221"/>
      <c r="AS22" s="1221"/>
      <c r="AT22" s="1221"/>
      <c r="AU22" s="1221"/>
      <c r="AV22" s="1221"/>
      <c r="AW22" s="1221"/>
      <c r="AX22" s="1221"/>
      <c r="AY22" s="1221"/>
      <c r="AZ22" s="1221"/>
    </row>
    <row r="23" spans="1:52" ht="16">
      <c r="A23" s="1206" t="s">
        <v>1652</v>
      </c>
      <c r="B23" s="1219">
        <v>2590</v>
      </c>
      <c r="C23" s="1219">
        <v>2749</v>
      </c>
      <c r="D23" s="1219">
        <v>5339</v>
      </c>
      <c r="E23" s="1219">
        <v>2873</v>
      </c>
      <c r="F23" s="1219">
        <v>2965</v>
      </c>
      <c r="G23" s="1219">
        <v>5838</v>
      </c>
      <c r="H23" s="1219">
        <v>3185</v>
      </c>
      <c r="I23" s="1219">
        <v>3372</v>
      </c>
      <c r="J23" s="1219">
        <v>6557</v>
      </c>
      <c r="K23" s="1219">
        <v>3474</v>
      </c>
      <c r="L23" s="1219">
        <v>3763</v>
      </c>
      <c r="M23" s="1219">
        <v>7237</v>
      </c>
      <c r="N23" s="1219">
        <v>3932</v>
      </c>
      <c r="O23" s="1219">
        <v>4081</v>
      </c>
      <c r="P23" s="1219">
        <v>8013</v>
      </c>
      <c r="Q23" s="1219">
        <v>4218</v>
      </c>
      <c r="R23" s="1219">
        <v>4499</v>
      </c>
      <c r="S23" s="1219">
        <v>8717</v>
      </c>
      <c r="T23" s="1219">
        <v>4808</v>
      </c>
      <c r="U23" s="1219">
        <v>4578</v>
      </c>
      <c r="V23" s="1219">
        <v>9386</v>
      </c>
      <c r="W23" s="1219">
        <v>5019</v>
      </c>
      <c r="X23" s="1219">
        <v>5251</v>
      </c>
      <c r="Y23" s="1219">
        <v>10270</v>
      </c>
      <c r="Z23" s="1229">
        <v>5682</v>
      </c>
      <c r="AA23" s="1229">
        <v>6306</v>
      </c>
      <c r="AB23" s="1229">
        <v>11988</v>
      </c>
      <c r="AC23" s="1229">
        <v>7414</v>
      </c>
      <c r="AD23" s="1229">
        <v>7879</v>
      </c>
      <c r="AE23" s="1229">
        <v>15293</v>
      </c>
      <c r="AF23" s="1230">
        <v>8890</v>
      </c>
      <c r="AG23" s="1230">
        <v>9480</v>
      </c>
      <c r="AH23" s="1230">
        <v>18370</v>
      </c>
      <c r="AI23" s="1231">
        <v>10438</v>
      </c>
      <c r="AJ23" s="1231">
        <v>11074</v>
      </c>
      <c r="AK23" s="1283">
        <v>21512</v>
      </c>
      <c r="AL23" s="1283">
        <v>12206.729454052709</v>
      </c>
      <c r="AM23" s="1283">
        <v>12206.729454052709</v>
      </c>
      <c r="AN23" s="1283">
        <v>24413.458908105418</v>
      </c>
      <c r="AO23" s="1283">
        <v>13845.962183226446</v>
      </c>
      <c r="AP23" s="1283">
        <v>13845.962183226446</v>
      </c>
      <c r="AQ23" s="1283">
        <v>27691.924366452891</v>
      </c>
      <c r="AR23" s="1283">
        <v>15573.178828834545</v>
      </c>
      <c r="AS23" s="1283">
        <v>15573.178828834545</v>
      </c>
      <c r="AT23" s="1283">
        <v>31146.35765766909</v>
      </c>
      <c r="AU23" s="1283">
        <v>17456.932599519041</v>
      </c>
      <c r="AV23" s="1283">
        <v>17456.932599519041</v>
      </c>
      <c r="AW23" s="1283">
        <v>34913.865199038082</v>
      </c>
      <c r="AX23" s="1283">
        <v>19577.34137275321</v>
      </c>
      <c r="AY23" s="1283">
        <v>19577.34137275321</v>
      </c>
      <c r="AZ23" s="1283">
        <v>39154.682745506419</v>
      </c>
    </row>
    <row r="24" spans="1:52" ht="16">
      <c r="A24" s="1206" t="s">
        <v>1653</v>
      </c>
      <c r="B24" s="1232">
        <v>0.15790008698805841</v>
      </c>
      <c r="C24" s="1232">
        <v>0.1657012027146603</v>
      </c>
      <c r="D24" s="1232">
        <v>0.16191680681057732</v>
      </c>
      <c r="E24" s="1232">
        <v>0.15614195384874477</v>
      </c>
      <c r="F24" s="1232">
        <v>0.18690841827067492</v>
      </c>
      <c r="G24" s="1232">
        <v>0.1717676076704342</v>
      </c>
      <c r="H24" s="1232">
        <v>0.16995499068807632</v>
      </c>
      <c r="I24" s="1232">
        <v>0.1858412966521053</v>
      </c>
      <c r="J24" s="1232">
        <v>0.17812467556083914</v>
      </c>
      <c r="K24" s="1232">
        <v>0.1725340246358868</v>
      </c>
      <c r="L24" s="1232">
        <v>0.18235361253265123</v>
      </c>
      <c r="M24" s="1232">
        <v>0.17763988469606706</v>
      </c>
      <c r="N24" s="1232">
        <v>0.175723507906348</v>
      </c>
      <c r="O24" s="1232">
        <v>0.18881620260587501</v>
      </c>
      <c r="P24" s="1232">
        <v>0.18239158316764462</v>
      </c>
      <c r="Q24" s="1232">
        <v>0.19105603872073054</v>
      </c>
      <c r="R24" s="1232">
        <v>0.19213223877694691</v>
      </c>
      <c r="S24" s="1232">
        <v>0.1916114848665281</v>
      </c>
      <c r="T24" s="1232">
        <v>0.1887004118656494</v>
      </c>
      <c r="U24" s="1232">
        <v>0.18526248994001368</v>
      </c>
      <c r="V24" s="1232">
        <v>0.18702357332148148</v>
      </c>
      <c r="W24" s="1232">
        <v>0.19358425912155708</v>
      </c>
      <c r="X24" s="1232">
        <v>0.19720122505349658</v>
      </c>
      <c r="Y24" s="1232">
        <v>0.19543359584099371</v>
      </c>
      <c r="Z24" s="1232">
        <v>0.18499879331353064</v>
      </c>
      <c r="AA24" s="1232">
        <v>0.19455050781832242</v>
      </c>
      <c r="AB24" s="1232">
        <v>0.1900232437362214</v>
      </c>
      <c r="AC24" s="1232">
        <v>0.16957248940038488</v>
      </c>
      <c r="AD24" s="1232">
        <v>0.18162831594071996</v>
      </c>
      <c r="AE24" s="1232">
        <v>0.17578368781216153</v>
      </c>
      <c r="AF24" s="1233">
        <v>0.16526347412062087</v>
      </c>
      <c r="AG24" s="1233">
        <v>0.16710386784884937</v>
      </c>
      <c r="AH24" s="1233">
        <v>0.16621322548390918</v>
      </c>
      <c r="AI24" s="1234">
        <v>0.17084367252697466</v>
      </c>
      <c r="AJ24" s="1234">
        <v>0.16038579984665441</v>
      </c>
      <c r="AK24" s="1234">
        <v>0.16546014323811883</v>
      </c>
      <c r="AL24" s="1234">
        <v>0.17315283290685277</v>
      </c>
      <c r="AM24" s="1234">
        <v>0.17938021640550875</v>
      </c>
      <c r="AN24" s="1234">
        <v>0.17626652465618078</v>
      </c>
      <c r="AO24" s="1234">
        <v>0.17779479740913423</v>
      </c>
      <c r="AP24" s="1234">
        <v>0.18988120195443273</v>
      </c>
      <c r="AQ24" s="1234">
        <v>0.18383799968178346</v>
      </c>
      <c r="AR24" s="1234">
        <v>0.18213716595259069</v>
      </c>
      <c r="AS24" s="1234">
        <v>0.19359754674764112</v>
      </c>
      <c r="AT24" s="1234">
        <v>0.18786735635011592</v>
      </c>
      <c r="AU24" s="1234">
        <v>0.18405881902682247</v>
      </c>
      <c r="AV24" s="1234">
        <v>0.19565371329252165</v>
      </c>
      <c r="AW24" s="1234">
        <v>0.18985626615967205</v>
      </c>
      <c r="AX24" s="1234">
        <v>0.18667845957801069</v>
      </c>
      <c r="AY24" s="1234">
        <v>0.19841380690425825</v>
      </c>
      <c r="AZ24" s="1234">
        <v>0.19254613324113448</v>
      </c>
    </row>
    <row r="25" spans="1:52" ht="16">
      <c r="A25" s="1206" t="s">
        <v>1654</v>
      </c>
      <c r="B25" s="1232">
        <v>0.25010853330717608</v>
      </c>
      <c r="C25" s="1232">
        <v>0.27981091687369697</v>
      </c>
      <c r="D25" s="1232">
        <v>0.26540200632166683</v>
      </c>
      <c r="E25" s="1232">
        <v>0.24361701413347031</v>
      </c>
      <c r="F25" s="1232">
        <v>0.26451583032444453</v>
      </c>
      <c r="G25" s="1232">
        <v>0.25423109258606341</v>
      </c>
      <c r="H25" s="1232">
        <v>0.24308665711398716</v>
      </c>
      <c r="I25" s="1232">
        <v>0.24446623266241208</v>
      </c>
      <c r="J25" s="1232">
        <v>0.24379611704219956</v>
      </c>
      <c r="K25" s="1232">
        <v>0.25378902611047183</v>
      </c>
      <c r="L25" s="1232">
        <v>0.23028581068069859</v>
      </c>
      <c r="M25" s="1232">
        <v>0.24156813352207376</v>
      </c>
      <c r="N25" s="1232">
        <v>0.23316284047512462</v>
      </c>
      <c r="O25" s="1232">
        <v>0.24126688335035776</v>
      </c>
      <c r="P25" s="1232">
        <v>0.23729020837401724</v>
      </c>
      <c r="Q25" s="1232">
        <v>0.23435779013574529</v>
      </c>
      <c r="R25" s="1232">
        <v>0.28732641733288644</v>
      </c>
      <c r="S25" s="1232">
        <v>0.26169584838513593</v>
      </c>
      <c r="T25" s="1232">
        <v>0.25797195204857476</v>
      </c>
      <c r="U25" s="1232">
        <v>0.27876037902398842</v>
      </c>
      <c r="V25" s="1232">
        <v>0.26811145968691313</v>
      </c>
      <c r="W25" s="1232">
        <v>0.28799240241698459</v>
      </c>
      <c r="X25" s="1232">
        <v>0.26395199056112428</v>
      </c>
      <c r="Y25" s="1232">
        <v>0.27570065921784898</v>
      </c>
      <c r="Z25" s="1232">
        <v>0.27753284495082398</v>
      </c>
      <c r="AA25" s="1232">
        <v>0.28940104091388846</v>
      </c>
      <c r="AB25" s="1232">
        <v>0.28377582490937286</v>
      </c>
      <c r="AC25" s="1232">
        <v>0.23014236182991465</v>
      </c>
      <c r="AD25" s="1232">
        <v>0.25642373092229626</v>
      </c>
      <c r="AE25" s="1232">
        <v>0.24368260292576732</v>
      </c>
      <c r="AF25" s="1233">
        <v>0.20574123708248424</v>
      </c>
      <c r="AG25" s="1233">
        <v>0.24523429509763753</v>
      </c>
      <c r="AH25" s="1233">
        <v>0.22612197687473534</v>
      </c>
      <c r="AI25" s="1234">
        <v>0.21314772338168717</v>
      </c>
      <c r="AJ25" s="1234">
        <v>0.18865090699938322</v>
      </c>
      <c r="AK25" s="1234">
        <v>0.20053719230054018</v>
      </c>
      <c r="AL25" s="1234">
        <v>0.19813555433892682</v>
      </c>
      <c r="AM25" s="1234">
        <v>0.19275029848561318</v>
      </c>
      <c r="AN25" s="1234">
        <v>0.19544292641226998</v>
      </c>
      <c r="AO25" s="1234">
        <v>0.21738571671796855</v>
      </c>
      <c r="AP25" s="1234">
        <v>0.17678547687735396</v>
      </c>
      <c r="AQ25" s="1234">
        <v>0.19708559679766124</v>
      </c>
      <c r="AR25" s="1234">
        <v>0.22212512617462274</v>
      </c>
      <c r="AS25" s="1234">
        <v>0.18788494332962288</v>
      </c>
      <c r="AT25" s="1234">
        <v>0.20500503475212281</v>
      </c>
      <c r="AU25" s="1234">
        <v>0.22020260295952249</v>
      </c>
      <c r="AV25" s="1234">
        <v>0.19221900262116215</v>
      </c>
      <c r="AW25" s="1234">
        <v>0.20621080279034229</v>
      </c>
      <c r="AX25" s="1234">
        <v>0.22469142014588581</v>
      </c>
      <c r="AY25" s="1234">
        <v>0.19782906347200577</v>
      </c>
      <c r="AZ25" s="1234">
        <v>0.21126024180894573</v>
      </c>
    </row>
    <row r="26" spans="1:52" ht="16">
      <c r="A26" s="1206" t="s">
        <v>1655</v>
      </c>
      <c r="B26" s="1232">
        <v>2.2610730254800013E-2</v>
      </c>
      <c r="C26" s="1232">
        <v>3.52558481431905E-2</v>
      </c>
      <c r="D26" s="1232">
        <v>2.912158042808817E-2</v>
      </c>
      <c r="E26" s="1232">
        <v>2.942318193936554E-2</v>
      </c>
      <c r="F26" s="1232">
        <v>3.9887131259793179E-2</v>
      </c>
      <c r="G26" s="1232">
        <v>3.4737606354416577E-2</v>
      </c>
      <c r="H26" s="1232">
        <v>3.3835715604350329E-2</v>
      </c>
      <c r="I26" s="1232">
        <v>3.2148442713416547E-2</v>
      </c>
      <c r="J26" s="1232">
        <v>3.2968019373112153E-2</v>
      </c>
      <c r="K26" s="1232">
        <v>2.5635236871920909E-2</v>
      </c>
      <c r="L26" s="1232">
        <v>3.1750162406096842E-2</v>
      </c>
      <c r="M26" s="1232">
        <v>2.8814795360950069E-2</v>
      </c>
      <c r="N26" s="1232">
        <v>3.4919060042230637E-2</v>
      </c>
      <c r="O26" s="1232">
        <v>3.3323426401127128E-2</v>
      </c>
      <c r="P26" s="1232">
        <v>3.4106407990646535E-2</v>
      </c>
      <c r="Q26" s="1232">
        <v>3.7478100125834614E-2</v>
      </c>
      <c r="R26" s="1232">
        <v>3.8280724502420149E-2</v>
      </c>
      <c r="S26" s="1232">
        <v>3.7892348958031279E-2</v>
      </c>
      <c r="T26" s="1232">
        <v>5.5540886354469181E-2</v>
      </c>
      <c r="U26" s="1232">
        <v>5.5557513414760069E-2</v>
      </c>
      <c r="V26" s="1232">
        <v>5.554899616503936E-2</v>
      </c>
      <c r="W26" s="1232">
        <v>6.145136843013068E-2</v>
      </c>
      <c r="X26" s="1232">
        <v>5.4699020421915684E-2</v>
      </c>
      <c r="Y26" s="1232">
        <v>5.799892642515142E-2</v>
      </c>
      <c r="Z26" s="1232">
        <v>6.5745914059750388E-2</v>
      </c>
      <c r="AA26" s="1232">
        <v>7.0177138658508359E-2</v>
      </c>
      <c r="AB26" s="1232">
        <v>6.8076853525863817E-2</v>
      </c>
      <c r="AC26" s="1232">
        <v>5.5204761494589742E-2</v>
      </c>
      <c r="AD26" s="1232">
        <v>4.83091592302555E-2</v>
      </c>
      <c r="AE26" s="1232">
        <v>5.165212628627943E-2</v>
      </c>
      <c r="AF26" s="1233">
        <v>4.5395230790851775E-2</v>
      </c>
      <c r="AG26" s="1233">
        <v>5.0834916581995272E-2</v>
      </c>
      <c r="AH26" s="1233">
        <v>4.8202428466411949E-2</v>
      </c>
      <c r="AI26" s="1234">
        <v>5.0723582380508878E-2</v>
      </c>
      <c r="AJ26" s="1234">
        <v>4.595330829542054E-2</v>
      </c>
      <c r="AK26" s="1234">
        <v>4.8267929014096267E-2</v>
      </c>
      <c r="AL26" s="1234">
        <v>6.2147460561997943E-2</v>
      </c>
      <c r="AM26" s="1234">
        <v>6.8464021255010693E-2</v>
      </c>
      <c r="AN26" s="1234">
        <v>6.5305740908504314E-2</v>
      </c>
      <c r="AO26" s="1234">
        <v>5.749184544587839E-2</v>
      </c>
      <c r="AP26" s="1234">
        <v>5.7522104816690109E-2</v>
      </c>
      <c r="AQ26" s="1234">
        <v>5.7506975131284256E-2</v>
      </c>
      <c r="AR26" s="1234">
        <v>5.3158799318472595E-2</v>
      </c>
      <c r="AS26" s="1234">
        <v>4.4717671027401498E-2</v>
      </c>
      <c r="AT26" s="1234">
        <v>4.8938235172937043E-2</v>
      </c>
      <c r="AU26" s="1234">
        <v>3.5568819692924324E-2</v>
      </c>
      <c r="AV26" s="1234">
        <v>3.5500987718633741E-2</v>
      </c>
      <c r="AW26" s="1234">
        <v>3.5534903705779032E-2</v>
      </c>
      <c r="AX26" s="1234">
        <v>3.3147326342139447E-2</v>
      </c>
      <c r="AY26" s="1234">
        <v>3.1001519033258772E-2</v>
      </c>
      <c r="AZ26" s="1234">
        <v>3.2074422687699104E-2</v>
      </c>
    </row>
    <row r="27" spans="1:52" ht="16">
      <c r="A27" s="1206" t="s">
        <v>1656</v>
      </c>
      <c r="B27" s="1232">
        <v>0.27271926356197607</v>
      </c>
      <c r="C27" s="1232">
        <v>0.31506676501688746</v>
      </c>
      <c r="D27" s="1232">
        <v>0.29452358674975493</v>
      </c>
      <c r="E27" s="1232">
        <v>0.27304019607283586</v>
      </c>
      <c r="F27" s="1232">
        <v>0.30440296158423769</v>
      </c>
      <c r="G27" s="1232">
        <v>0.28896869894048</v>
      </c>
      <c r="H27" s="1232">
        <v>0.27692237271833747</v>
      </c>
      <c r="I27" s="1232">
        <v>0.27661467537582857</v>
      </c>
      <c r="J27" s="1232">
        <v>0.27676413641531172</v>
      </c>
      <c r="K27" s="1232">
        <v>0.2794242629823927</v>
      </c>
      <c r="L27" s="1232">
        <v>0.26203597308679544</v>
      </c>
      <c r="M27" s="1232">
        <v>0.27038292888302379</v>
      </c>
      <c r="N27" s="1232">
        <v>0.2680819005173552</v>
      </c>
      <c r="O27" s="1232">
        <v>0.27459030975148485</v>
      </c>
      <c r="P27" s="1232">
        <v>0.27139661636466372</v>
      </c>
      <c r="Q27" s="1232">
        <v>0.27183589026157989</v>
      </c>
      <c r="R27" s="1232">
        <v>0.32560714183530653</v>
      </c>
      <c r="S27" s="1232">
        <v>0.29958819734316722</v>
      </c>
      <c r="T27" s="1232">
        <v>0.31351283840304395</v>
      </c>
      <c r="U27" s="1232">
        <v>0.33431789243874849</v>
      </c>
      <c r="V27" s="1232">
        <v>0.32366045585195247</v>
      </c>
      <c r="W27" s="1232">
        <v>0.34976664578933481</v>
      </c>
      <c r="X27" s="1232">
        <v>0.32422429125974916</v>
      </c>
      <c r="Y27" s="1232">
        <v>0.33670696675965084</v>
      </c>
      <c r="Z27" s="1232">
        <v>0.34327875901057431</v>
      </c>
      <c r="AA27" s="1232">
        <v>0.35957817957239685</v>
      </c>
      <c r="AB27" s="1232">
        <v>0.35185267843523671</v>
      </c>
      <c r="AC27" s="1232">
        <v>0.2853471233245044</v>
      </c>
      <c r="AD27" s="1232">
        <v>0.30473289015255178</v>
      </c>
      <c r="AE27" s="1232">
        <v>0.29533472921204673</v>
      </c>
      <c r="AF27" s="1233">
        <v>0.25113646787333599</v>
      </c>
      <c r="AG27" s="1233">
        <v>0.29606921167963285</v>
      </c>
      <c r="AH27" s="1233">
        <v>0.27432440534114733</v>
      </c>
      <c r="AI27" s="1234">
        <v>0.26387130576219603</v>
      </c>
      <c r="AJ27" s="1234">
        <v>0.23460421529480377</v>
      </c>
      <c r="AK27" s="1234">
        <v>0.24880512131463645</v>
      </c>
      <c r="AL27" s="1234">
        <v>0.2602830149009247</v>
      </c>
      <c r="AM27" s="1234">
        <v>0.26121431974062387</v>
      </c>
      <c r="AN27" s="1234">
        <v>0.26074866732077423</v>
      </c>
      <c r="AO27" s="1234">
        <v>0.27487498168095059</v>
      </c>
      <c r="AP27" s="1234">
        <v>0.23431016217694042</v>
      </c>
      <c r="AQ27" s="1234">
        <v>0.25459257192894552</v>
      </c>
      <c r="AR27" s="1234">
        <v>0.27528558954790333</v>
      </c>
      <c r="AS27" s="1234">
        <v>0.23260095030221645</v>
      </c>
      <c r="AT27" s="1234">
        <v>0.25394326992505989</v>
      </c>
      <c r="AU27" s="1234">
        <v>0.25577082174152721</v>
      </c>
      <c r="AV27" s="1234">
        <v>0.22772059125071548</v>
      </c>
      <c r="AW27" s="1234">
        <v>0.24174570649612137</v>
      </c>
      <c r="AX27" s="1234">
        <v>0.25783457770045948</v>
      </c>
      <c r="AY27" s="1234">
        <v>0.22883475129283029</v>
      </c>
      <c r="AZ27" s="1234">
        <v>0.24333466449664484</v>
      </c>
    </row>
    <row r="28" spans="1:52" ht="16">
      <c r="A28" s="1206" t="s">
        <v>1657</v>
      </c>
      <c r="B28" s="1232">
        <v>-0.11481917657391766</v>
      </c>
      <c r="C28" s="1232">
        <v>-0.14936556230222719</v>
      </c>
      <c r="D28" s="1232">
        <v>-0.1326067799391776</v>
      </c>
      <c r="E28" s="1232">
        <v>-0.11689824222409113</v>
      </c>
      <c r="F28" s="1232">
        <v>-0.11749454331356279</v>
      </c>
      <c r="G28" s="1232">
        <v>-0.11720109127004583</v>
      </c>
      <c r="H28" s="1232">
        <v>-0.10696738203026118</v>
      </c>
      <c r="I28" s="1232">
        <v>-9.0773378723723305E-2</v>
      </c>
      <c r="J28" s="1232">
        <v>-9.8639460854472588E-2</v>
      </c>
      <c r="K28" s="1232">
        <v>-0.10689023834650589</v>
      </c>
      <c r="L28" s="1232">
        <v>-7.9682360554144141E-2</v>
      </c>
      <c r="M28" s="1232">
        <v>-9.2743044186956725E-2</v>
      </c>
      <c r="N28" s="1232">
        <v>-9.2358392611007201E-2</v>
      </c>
      <c r="O28" s="1232">
        <v>-8.5774107145609929E-2</v>
      </c>
      <c r="P28" s="1232">
        <v>-8.9005033197019148E-2</v>
      </c>
      <c r="Q28" s="1232">
        <v>-8.0779851540849379E-2</v>
      </c>
      <c r="R28" s="1232">
        <v>-0.13347490305835963</v>
      </c>
      <c r="S28" s="1232">
        <v>-0.10797671247663906</v>
      </c>
      <c r="T28" s="1232">
        <v>-0.12481242653739454</v>
      </c>
      <c r="U28" s="1232">
        <v>-0.14905540249873478</v>
      </c>
      <c r="V28" s="1232">
        <v>-0.13663688253047099</v>
      </c>
      <c r="W28" s="1232">
        <v>-0.15618238666777773</v>
      </c>
      <c r="X28" s="1232">
        <v>-0.12702306620625256</v>
      </c>
      <c r="Y28" s="1232">
        <v>-0.14127337091865713</v>
      </c>
      <c r="Z28" s="1232">
        <v>-0.15827996569704364</v>
      </c>
      <c r="AA28" s="1232">
        <v>-0.1650276717540744</v>
      </c>
      <c r="AB28" s="1232">
        <v>-0.16182943469901528</v>
      </c>
      <c r="AC28" s="1232">
        <v>-0.11577463392411952</v>
      </c>
      <c r="AD28" s="1232">
        <v>-0.12310457421183184</v>
      </c>
      <c r="AE28" s="1232">
        <v>-0.11955104139988525</v>
      </c>
      <c r="AF28" s="1233">
        <v>-8.5872993752715107E-2</v>
      </c>
      <c r="AG28" s="1233">
        <v>-0.12896534383078345</v>
      </c>
      <c r="AH28" s="1233">
        <v>-0.10811117985723813</v>
      </c>
      <c r="AI28" s="1234">
        <v>-9.3027633235221383E-2</v>
      </c>
      <c r="AJ28" s="1234">
        <v>-7.4218415448149333E-2</v>
      </c>
      <c r="AK28" s="1234">
        <v>-8.3344978076517584E-2</v>
      </c>
      <c r="AL28" s="1234">
        <v>-8.7130181994071923E-2</v>
      </c>
      <c r="AM28" s="1234">
        <v>-8.183410333511508E-2</v>
      </c>
      <c r="AN28" s="1234">
        <v>-8.4482142664593501E-2</v>
      </c>
      <c r="AO28" s="1234">
        <v>-9.7080184271816389E-2</v>
      </c>
      <c r="AP28" s="1234">
        <v>-4.4428960222507669E-2</v>
      </c>
      <c r="AQ28" s="1234">
        <v>-7.0754572247162029E-2</v>
      </c>
      <c r="AR28" s="1234">
        <v>-9.3148423595312613E-2</v>
      </c>
      <c r="AS28" s="1234">
        <v>-3.9003403554575287E-2</v>
      </c>
      <c r="AT28" s="1234">
        <v>-6.6075913574943954E-2</v>
      </c>
      <c r="AU28" s="1234">
        <v>-7.1712002714704723E-2</v>
      </c>
      <c r="AV28" s="1234">
        <v>-3.2066877958193851E-2</v>
      </c>
      <c r="AW28" s="1234">
        <v>-5.1889440336449273E-2</v>
      </c>
      <c r="AX28" s="1234">
        <v>-7.1156118122448694E-2</v>
      </c>
      <c r="AY28" s="1234">
        <v>-3.0420944388572128E-2</v>
      </c>
      <c r="AZ28" s="1234">
        <v>-5.0788531255510416E-2</v>
      </c>
    </row>
    <row r="29" spans="1:52">
      <c r="A29" s="1277" t="s">
        <v>1682</v>
      </c>
    </row>
    <row r="30" spans="1:52" ht="16">
      <c r="A30" s="1235" t="s">
        <v>1706</v>
      </c>
      <c r="AI30" s="1236" t="str">
        <f>+AI6</f>
        <v>Jul-Dec</v>
      </c>
      <c r="AJ30" s="1236" t="str">
        <f>+AJ6</f>
        <v>Jan-Jun</v>
      </c>
      <c r="AK30" s="1237" t="str">
        <f>+AK5</f>
        <v>2024/2025</v>
      </c>
      <c r="AL30" s="1238" t="str">
        <f>+AL6</f>
        <v>Jul-Dec</v>
      </c>
      <c r="AM30" s="1238" t="str">
        <f>+AM6</f>
        <v>Jan-Jun</v>
      </c>
      <c r="AN30" s="1237" t="str">
        <f>+AN5</f>
        <v>2025/2026</v>
      </c>
      <c r="AO30" s="1238" t="str">
        <f>+AO6</f>
        <v>Jul-Dec</v>
      </c>
      <c r="AP30" s="1238" t="str">
        <f>+AP6</f>
        <v>Jan-Jun</v>
      </c>
      <c r="AQ30" s="1237" t="str">
        <f>+AQ5</f>
        <v>2026/2027</v>
      </c>
      <c r="AR30" s="1238" t="str">
        <f>+AR6</f>
        <v>Jul-Dec</v>
      </c>
      <c r="AS30" s="1238" t="str">
        <f>+AS6</f>
        <v>Jan-Jun</v>
      </c>
      <c r="AT30" s="1237" t="str">
        <f>+AT5</f>
        <v>2027/2028</v>
      </c>
      <c r="AU30" s="1238" t="str">
        <f>+AU6</f>
        <v>Jul-Dec</v>
      </c>
      <c r="AV30" s="1238" t="str">
        <f>+AV6</f>
        <v>Jan-Jun</v>
      </c>
      <c r="AW30" s="1237" t="str">
        <f>+AW5</f>
        <v>2028/2029</v>
      </c>
      <c r="AX30" s="1239"/>
      <c r="AY30" s="1239"/>
      <c r="AZ30" s="1237" t="str">
        <f>+AZ5</f>
        <v>2029/2030</v>
      </c>
    </row>
    <row r="31" spans="1:52" ht="16">
      <c r="A31" s="1240" t="str">
        <f>+A28</f>
        <v>Deficit (Excl. Grants ) % of GDP</v>
      </c>
      <c r="AI31" s="1241">
        <f t="shared" ref="AI31:AJ31" si="0">+AI28</f>
        <v>-9.3027633235221383E-2</v>
      </c>
      <c r="AJ31" s="1241">
        <f t="shared" si="0"/>
        <v>-7.4218415448149333E-2</v>
      </c>
      <c r="AK31" s="1241">
        <f>+AK28</f>
        <v>-8.3344978076517584E-2</v>
      </c>
      <c r="AL31" s="1241">
        <f t="shared" ref="AL31:AZ31" si="1">+AL28</f>
        <v>-8.7130181994071923E-2</v>
      </c>
      <c r="AM31" s="1241">
        <f t="shared" si="1"/>
        <v>-8.183410333511508E-2</v>
      </c>
      <c r="AN31" s="1241">
        <f t="shared" si="1"/>
        <v>-8.4482142664593501E-2</v>
      </c>
      <c r="AO31" s="1241">
        <f t="shared" si="1"/>
        <v>-9.7080184271816389E-2</v>
      </c>
      <c r="AP31" s="1241">
        <f t="shared" si="1"/>
        <v>-4.4428960222507669E-2</v>
      </c>
      <c r="AQ31" s="1241">
        <f t="shared" si="1"/>
        <v>-7.0754572247162029E-2</v>
      </c>
      <c r="AR31" s="1241">
        <f t="shared" si="1"/>
        <v>-9.3148423595312613E-2</v>
      </c>
      <c r="AS31" s="1241">
        <f t="shared" si="1"/>
        <v>-3.9003403554575287E-2</v>
      </c>
      <c r="AT31" s="1241">
        <f t="shared" si="1"/>
        <v>-6.6075913574943954E-2</v>
      </c>
      <c r="AU31" s="1241">
        <f t="shared" si="1"/>
        <v>-7.1712002714704723E-2</v>
      </c>
      <c r="AV31" s="1241">
        <f t="shared" si="1"/>
        <v>-3.2066877958193851E-2</v>
      </c>
      <c r="AW31" s="1241">
        <f t="shared" si="1"/>
        <v>-5.1889440336449273E-2</v>
      </c>
      <c r="AX31" s="1241">
        <f t="shared" si="1"/>
        <v>-7.1156118122448694E-2</v>
      </c>
      <c r="AY31" s="1241">
        <f t="shared" si="1"/>
        <v>-3.0420944388572128E-2</v>
      </c>
      <c r="AZ31" s="1241">
        <f t="shared" si="1"/>
        <v>-5.0788531255510416E-2</v>
      </c>
    </row>
    <row r="32" spans="1:52" ht="16">
      <c r="A32" s="1242" t="str">
        <f>+A43</f>
        <v xml:space="preserve">correction </v>
      </c>
      <c r="AL32" s="1243">
        <f>-AL43</f>
        <v>0.02</v>
      </c>
      <c r="AM32" s="1243">
        <f t="shared" ref="AM32:AZ32" si="2">-AM43</f>
        <v>-0.02</v>
      </c>
      <c r="AN32" s="1243">
        <f t="shared" si="2"/>
        <v>0</v>
      </c>
      <c r="AO32" s="1243">
        <f t="shared" si="2"/>
        <v>0.02</v>
      </c>
      <c r="AP32" s="1243">
        <f t="shared" si="2"/>
        <v>-0.02</v>
      </c>
      <c r="AQ32" s="1243">
        <f t="shared" si="2"/>
        <v>0</v>
      </c>
      <c r="AR32" s="1243">
        <f t="shared" si="2"/>
        <v>1.7999999999999999E-2</v>
      </c>
      <c r="AS32" s="1243">
        <f t="shared" si="2"/>
        <v>-1.7999999999999999E-2</v>
      </c>
      <c r="AT32" s="1243">
        <f t="shared" si="2"/>
        <v>0</v>
      </c>
      <c r="AU32" s="1243">
        <f t="shared" si="2"/>
        <v>1.4999999999999999E-2</v>
      </c>
      <c r="AV32" s="1243">
        <f t="shared" si="2"/>
        <v>-1.4999999999999999E-2</v>
      </c>
      <c r="AW32" s="1243">
        <f t="shared" si="2"/>
        <v>0</v>
      </c>
      <c r="AX32" s="1243">
        <f t="shared" si="2"/>
        <v>1.4999999999999999E-2</v>
      </c>
      <c r="AY32" s="1243">
        <f t="shared" si="2"/>
        <v>-1.4999999999999999E-2</v>
      </c>
      <c r="AZ32" s="1243">
        <f t="shared" si="2"/>
        <v>0</v>
      </c>
    </row>
    <row r="33" spans="1:52" ht="15.5" thickBot="1">
      <c r="A33" s="1244" t="s">
        <v>1683</v>
      </c>
      <c r="AL33" s="1245">
        <f>+AL31+AL32</f>
        <v>-6.7130181994071919E-2</v>
      </c>
      <c r="AM33" s="1245">
        <f t="shared" ref="AM33:AZ33" si="3">+AM31+AM32</f>
        <v>-0.10183410333511508</v>
      </c>
      <c r="AN33" s="1245">
        <f t="shared" si="3"/>
        <v>-8.4482142664593501E-2</v>
      </c>
      <c r="AO33" s="1245">
        <f t="shared" si="3"/>
        <v>-7.7080184271816385E-2</v>
      </c>
      <c r="AP33" s="1245">
        <f t="shared" si="3"/>
        <v>-6.4428960222507672E-2</v>
      </c>
      <c r="AQ33" s="1245">
        <f t="shared" si="3"/>
        <v>-7.0754572247162029E-2</v>
      </c>
      <c r="AR33" s="1245">
        <f t="shared" si="3"/>
        <v>-7.5148423595312611E-2</v>
      </c>
      <c r="AS33" s="1245">
        <f t="shared" si="3"/>
        <v>-5.7003403554575283E-2</v>
      </c>
      <c r="AT33" s="1245">
        <f t="shared" si="3"/>
        <v>-6.6075913574943954E-2</v>
      </c>
      <c r="AU33" s="1245">
        <f t="shared" si="3"/>
        <v>-5.6712002714704723E-2</v>
      </c>
      <c r="AV33" s="1245">
        <f t="shared" si="3"/>
        <v>-4.7066877958193851E-2</v>
      </c>
      <c r="AW33" s="1245">
        <f t="shared" si="3"/>
        <v>-5.1889440336449273E-2</v>
      </c>
      <c r="AX33" s="1245">
        <f t="shared" si="3"/>
        <v>-5.6156118122448695E-2</v>
      </c>
      <c r="AY33" s="1245">
        <f t="shared" si="3"/>
        <v>-4.5420944388572124E-2</v>
      </c>
      <c r="AZ33" s="1245">
        <f t="shared" si="3"/>
        <v>-5.0788531255510416E-2</v>
      </c>
    </row>
    <row r="34" spans="1:52" ht="15.5" thickTop="1">
      <c r="A34" t="s">
        <v>1684</v>
      </c>
      <c r="AL34" s="1246">
        <f>+AL38-AL45-AL52</f>
        <v>-5.5283014900924778E-2</v>
      </c>
      <c r="AM34" s="1247">
        <f>+AM38-AM45-AM52</f>
        <v>-9.2714319740623857E-2</v>
      </c>
      <c r="AN34" s="1248"/>
      <c r="AO34" s="1249">
        <f>+AO38-AO45-AO52</f>
        <v>-6.1877562163846947E-2</v>
      </c>
      <c r="AP34" s="1247">
        <f>+AP38-AP45-AP52</f>
        <v>-5.6307581694044054E-2</v>
      </c>
      <c r="AQ34" s="1248"/>
      <c r="AR34" s="1249">
        <f>+AR38-AR45-AR52</f>
        <v>-5.5483925493095339E-2</v>
      </c>
      <c r="AS34" s="1250">
        <f>+AS38-AS45-AS52</f>
        <v>-4.7002614357024367E-2</v>
      </c>
      <c r="AU34" s="1251">
        <f>+AU38-AU45-AU52</f>
        <v>-3.6371422652446798E-2</v>
      </c>
      <c r="AV34" s="1252">
        <f>+AV38-AV45-AV52</f>
        <v>-3.801999033979591E-2</v>
      </c>
      <c r="AX34" s="1251">
        <f>+AX38-AX45-AX52</f>
        <v>-3.7338746488025279E-2</v>
      </c>
      <c r="AY34" s="1252">
        <f>+AY38-AY45-AY52</f>
        <v>-3.673058250526455E-2</v>
      </c>
    </row>
    <row r="35" spans="1:52" ht="15.5" thickBot="1">
      <c r="A35" t="s">
        <v>1685</v>
      </c>
      <c r="AL35" s="1253">
        <f>+AL39-AL46-AL53</f>
        <v>-5.3783014900924776E-2</v>
      </c>
      <c r="AM35" s="1254">
        <f>+AM39-AM46-AM53</f>
        <v>-9.0714319740623856E-2</v>
      </c>
      <c r="AN35" s="1255" t="str">
        <f>IF(ABS(AVERAGE(AL34:AM35)-AN33)&gt;0.1,"check","")</f>
        <v/>
      </c>
      <c r="AO35" s="1256">
        <f>+AO39-AO46-AO53</f>
        <v>-5.9377562163846945E-2</v>
      </c>
      <c r="AP35" s="1254">
        <f>+AP39-AP46-AP53</f>
        <v>-5.3807581694044052E-2</v>
      </c>
      <c r="AQ35" s="1255" t="str">
        <f>IF(ABS(AVERAGE(AO34:AP35)-AQ33)&gt;0.1,"check","")</f>
        <v/>
      </c>
      <c r="AR35" s="1256">
        <f>+AR39-AR46-AR53</f>
        <v>-5.4183925493095343E-2</v>
      </c>
      <c r="AS35" s="1257">
        <f>+AS39-AS46-AS53</f>
        <v>-4.6502614357024366E-2</v>
      </c>
      <c r="AT35" s="1258" t="str">
        <f>IF(ABS(AVERAGE(AR34:AS35)-AT33)&gt;0.1,"check","")</f>
        <v/>
      </c>
      <c r="AU35" s="1251">
        <f>+AU39-AU46-AU53</f>
        <v>-3.6071422652446804E-2</v>
      </c>
      <c r="AV35" s="1252">
        <f>+AV39-AV46-AV53</f>
        <v>-3.801999033979591E-2</v>
      </c>
      <c r="AW35" s="1259" t="str">
        <f>IF(ABS(AVERAGE(AU34:AV35)-AW33)&gt;0.1,"check","")</f>
        <v/>
      </c>
      <c r="AX35" s="1251">
        <f>+AX39-AX46-AX53</f>
        <v>-3.6538746488025284E-2</v>
      </c>
      <c r="AY35" s="1252">
        <f>+AY39-AY46-AY53</f>
        <v>-3.5930582505264555E-2</v>
      </c>
      <c r="AZ35" s="1259" t="str">
        <f>IF(ABS(AVERAGE(AX34:AY35)-AZ33)&gt;0.1,"check","")</f>
        <v/>
      </c>
    </row>
    <row r="36" spans="1:52" ht="15.5" thickTop="1"/>
    <row r="37" spans="1:52" ht="16.5" customHeight="1" thickBot="1">
      <c r="A37" s="590" t="str">
        <f>+A24</f>
        <v>Grev in % of GDP</v>
      </c>
      <c r="AI37" s="1209">
        <f t="shared" ref="AI37:AZ37" si="4">+AI24</f>
        <v>0.17084367252697466</v>
      </c>
      <c r="AJ37" s="1209">
        <f t="shared" si="4"/>
        <v>0.16038579984665441</v>
      </c>
      <c r="AK37" s="1209">
        <f t="shared" si="4"/>
        <v>0.16546014323811883</v>
      </c>
      <c r="AL37" s="1209">
        <f t="shared" si="4"/>
        <v>0.17315283290685277</v>
      </c>
      <c r="AM37" s="1209">
        <f t="shared" si="4"/>
        <v>0.17938021640550875</v>
      </c>
      <c r="AN37" s="1209">
        <f t="shared" si="4"/>
        <v>0.17626652465618078</v>
      </c>
      <c r="AO37" s="1209">
        <f t="shared" si="4"/>
        <v>0.17779479740913423</v>
      </c>
      <c r="AP37" s="1209">
        <f t="shared" si="4"/>
        <v>0.18988120195443273</v>
      </c>
      <c r="AQ37" s="1209">
        <f t="shared" si="4"/>
        <v>0.18383799968178346</v>
      </c>
      <c r="AR37" s="1209">
        <f t="shared" si="4"/>
        <v>0.18213716595259069</v>
      </c>
      <c r="AS37" s="1209">
        <f t="shared" si="4"/>
        <v>0.19359754674764112</v>
      </c>
      <c r="AT37" s="1209">
        <f t="shared" si="4"/>
        <v>0.18786735635011592</v>
      </c>
      <c r="AU37" s="1209">
        <f t="shared" si="4"/>
        <v>0.18405881902682247</v>
      </c>
      <c r="AV37" s="1209">
        <f t="shared" si="4"/>
        <v>0.19565371329252165</v>
      </c>
      <c r="AW37" s="1209">
        <f t="shared" si="4"/>
        <v>0.18985626615967205</v>
      </c>
      <c r="AX37" s="1209">
        <f t="shared" si="4"/>
        <v>0.18667845957801069</v>
      </c>
      <c r="AY37" s="1209">
        <f t="shared" si="4"/>
        <v>0.19841380690425825</v>
      </c>
      <c r="AZ37" s="1209">
        <f t="shared" si="4"/>
        <v>0.19254613324113448</v>
      </c>
    </row>
    <row r="38" spans="1:52" ht="15.5" thickTop="1">
      <c r="A38" t="s">
        <v>1686</v>
      </c>
      <c r="AI38" s="1252">
        <f>+AI37-AI40</f>
        <v>0.16884367252697466</v>
      </c>
      <c r="AJ38" s="1252">
        <f>+AI39+AJ40</f>
        <v>0.17784367252697467</v>
      </c>
      <c r="AK38" s="1251"/>
      <c r="AL38" s="1246">
        <v>0.185</v>
      </c>
      <c r="AM38" s="1247">
        <f>+AL39+AM40</f>
        <v>0.1885</v>
      </c>
      <c r="AN38" s="1249"/>
      <c r="AO38" s="1249">
        <f>+AM39+AO40</f>
        <v>0.193</v>
      </c>
      <c r="AP38" s="1247">
        <f>+AO39+AP40</f>
        <v>0.19800000000000001</v>
      </c>
      <c r="AQ38" s="1249"/>
      <c r="AR38" s="1249">
        <f>+AP39+AR40</f>
        <v>0.20180000000000001</v>
      </c>
      <c r="AS38" s="1250">
        <f>+AR39+AS40</f>
        <v>0.2036</v>
      </c>
      <c r="AT38" s="1251"/>
      <c r="AU38" s="1251">
        <f>+AS39+AU40</f>
        <v>0.2044</v>
      </c>
      <c r="AV38" s="1252">
        <f>+AU39+AV40</f>
        <v>0.20469999999999999</v>
      </c>
      <c r="AW38" s="1251"/>
      <c r="AX38" s="1251">
        <f>+AV39+AX40</f>
        <v>0.20549999999999999</v>
      </c>
      <c r="AY38" s="1252">
        <f>+AX39+AY40</f>
        <v>0.20709999999999998</v>
      </c>
      <c r="AZ38" s="1209"/>
    </row>
    <row r="39" spans="1:52" ht="15.5" thickBot="1">
      <c r="A39" t="s">
        <v>1687</v>
      </c>
      <c r="AI39" s="1252">
        <f>+AI37+AI40</f>
        <v>0.17284367252697466</v>
      </c>
      <c r="AJ39" s="1252">
        <f>+AJ38+AJ40</f>
        <v>0.18284367252697467</v>
      </c>
      <c r="AK39" s="1251"/>
      <c r="AL39" s="1253">
        <f>+AL38+AL40</f>
        <v>0.1865</v>
      </c>
      <c r="AM39" s="1254">
        <f>+AM38+AM40</f>
        <v>0.1905</v>
      </c>
      <c r="AN39" s="1256"/>
      <c r="AO39" s="1256">
        <f>+AO38+AO40</f>
        <v>0.19550000000000001</v>
      </c>
      <c r="AP39" s="1254">
        <f>+AP38+AP40</f>
        <v>0.20050000000000001</v>
      </c>
      <c r="AQ39" s="1256"/>
      <c r="AR39" s="1256">
        <f>+AR38+AR40</f>
        <v>0.2031</v>
      </c>
      <c r="AS39" s="1257">
        <f>+AS38+AS40</f>
        <v>0.2041</v>
      </c>
      <c r="AT39" s="1251"/>
      <c r="AU39" s="1251">
        <f>+AU38+AU40</f>
        <v>0.20469999999999999</v>
      </c>
      <c r="AV39" s="1252">
        <f>+AV38+AV40</f>
        <v>0.20469999999999999</v>
      </c>
      <c r="AW39" s="1251"/>
      <c r="AX39" s="1251">
        <f>+AX38+AX40</f>
        <v>0.20629999999999998</v>
      </c>
      <c r="AY39" s="1252">
        <f>+AY38+AY40</f>
        <v>0.20789999999999997</v>
      </c>
      <c r="AZ39" s="1209"/>
    </row>
    <row r="40" spans="1:52" ht="15.5" thickTop="1">
      <c r="AI40" s="1260">
        <v>2E-3</v>
      </c>
      <c r="AJ40" s="1260">
        <v>5.0000000000000001E-3</v>
      </c>
      <c r="AK40" s="1260">
        <f>+AVERAGE(AI38:AJ39)</f>
        <v>0.17559367252697466</v>
      </c>
      <c r="AL40" s="1260">
        <v>1.5E-3</v>
      </c>
      <c r="AM40" s="1260">
        <v>2E-3</v>
      </c>
      <c r="AN40" s="1260">
        <f>+AVERAGE(AL38:AM39)</f>
        <v>0.18762500000000001</v>
      </c>
      <c r="AO40" s="1260">
        <v>2.5000000000000001E-3</v>
      </c>
      <c r="AP40" s="1260">
        <v>2.5000000000000001E-3</v>
      </c>
      <c r="AQ40" s="1260">
        <f>+AVERAGE(AO38:AP39)</f>
        <v>0.19675000000000001</v>
      </c>
      <c r="AR40" s="1260">
        <v>1.2999999999999999E-3</v>
      </c>
      <c r="AS40" s="1260">
        <v>5.0000000000000001E-4</v>
      </c>
      <c r="AT40" s="1260">
        <f>+AVERAGE(AR38:AS39)</f>
        <v>0.20315</v>
      </c>
      <c r="AU40" s="1260">
        <v>2.9999999999999997E-4</v>
      </c>
      <c r="AV40" s="1260">
        <v>0</v>
      </c>
      <c r="AW40" s="1260">
        <f>+AVERAGE(AU38:AV39)</f>
        <v>0.204625</v>
      </c>
      <c r="AX40" s="1260">
        <v>8.0000000000000004E-4</v>
      </c>
      <c r="AY40" s="1260">
        <f>+AX40</f>
        <v>8.0000000000000004E-4</v>
      </c>
      <c r="AZ40" s="1260">
        <f>+AVERAGE(AX38:AY39)</f>
        <v>0.20669999999999999</v>
      </c>
    </row>
    <row r="41" spans="1:52">
      <c r="AI41" s="1260"/>
      <c r="AJ41" s="1260"/>
      <c r="AK41" s="1260"/>
      <c r="AL41" s="1260"/>
      <c r="AM41" s="1260"/>
      <c r="AN41" s="1260"/>
      <c r="AO41" s="1260"/>
      <c r="AP41" s="1260"/>
      <c r="AQ41" s="1260"/>
      <c r="AR41" s="1260"/>
      <c r="AS41" s="1260"/>
      <c r="AT41" s="1260"/>
      <c r="AU41" s="1260"/>
      <c r="AV41" s="1260"/>
      <c r="AW41" s="1260"/>
      <c r="AX41" s="1260"/>
      <c r="AY41" s="1260"/>
      <c r="AZ41" s="1260"/>
    </row>
    <row r="42" spans="1:52" ht="15.5" customHeight="1">
      <c r="A42" s="590" t="str">
        <f>+A25</f>
        <v>Gdem in % of GDP</v>
      </c>
      <c r="AI42" s="1209">
        <f t="shared" ref="AI42:AZ42" si="5">+AI25</f>
        <v>0.21314772338168717</v>
      </c>
      <c r="AJ42" s="1209">
        <f t="shared" si="5"/>
        <v>0.18865090699938322</v>
      </c>
      <c r="AK42" s="1209">
        <f t="shared" si="5"/>
        <v>0.20053719230054018</v>
      </c>
      <c r="AL42" s="1209">
        <f t="shared" si="5"/>
        <v>0.19813555433892682</v>
      </c>
      <c r="AM42" s="1209">
        <f t="shared" si="5"/>
        <v>0.19275029848561318</v>
      </c>
      <c r="AN42" s="1209">
        <f t="shared" si="5"/>
        <v>0.19544292641226998</v>
      </c>
      <c r="AO42" s="1209">
        <f t="shared" si="5"/>
        <v>0.21738571671796855</v>
      </c>
      <c r="AP42" s="1209">
        <f t="shared" si="5"/>
        <v>0.17678547687735396</v>
      </c>
      <c r="AQ42" s="1209">
        <f t="shared" si="5"/>
        <v>0.19708559679766124</v>
      </c>
      <c r="AR42" s="1209">
        <f t="shared" si="5"/>
        <v>0.22212512617462274</v>
      </c>
      <c r="AS42" s="1209">
        <f t="shared" si="5"/>
        <v>0.18788494332962288</v>
      </c>
      <c r="AT42" s="1209">
        <f t="shared" si="5"/>
        <v>0.20500503475212281</v>
      </c>
      <c r="AU42" s="1209">
        <f t="shared" si="5"/>
        <v>0.22020260295952249</v>
      </c>
      <c r="AV42" s="1209">
        <f t="shared" si="5"/>
        <v>0.19221900262116215</v>
      </c>
      <c r="AW42" s="1209">
        <f t="shared" si="5"/>
        <v>0.20621080279034229</v>
      </c>
      <c r="AX42" s="1209">
        <f t="shared" si="5"/>
        <v>0.22469142014588581</v>
      </c>
      <c r="AY42" s="1209">
        <f t="shared" si="5"/>
        <v>0.19782906347200577</v>
      </c>
      <c r="AZ42" s="1209">
        <f t="shared" si="5"/>
        <v>0.21126024180894573</v>
      </c>
    </row>
    <row r="43" spans="1:52">
      <c r="A43" s="586" t="s">
        <v>1688</v>
      </c>
      <c r="AI43" s="1261">
        <v>0</v>
      </c>
      <c r="AJ43" s="1261">
        <f>-AI43</f>
        <v>0</v>
      </c>
      <c r="AK43" s="1261">
        <f>+AI43+AJ43</f>
        <v>0</v>
      </c>
      <c r="AL43" s="1261">
        <v>-0.02</v>
      </c>
      <c r="AM43" s="1261">
        <f>-AL43</f>
        <v>0.02</v>
      </c>
      <c r="AN43" s="1261">
        <f>+AL43+AM43</f>
        <v>0</v>
      </c>
      <c r="AO43" s="1261">
        <v>-0.02</v>
      </c>
      <c r="AP43" s="1261">
        <f>-AO43</f>
        <v>0.02</v>
      </c>
      <c r="AQ43" s="1261">
        <f>+AO43+AP43</f>
        <v>0</v>
      </c>
      <c r="AR43" s="1243">
        <v>-1.7999999999999999E-2</v>
      </c>
      <c r="AS43" s="1243">
        <f>-AR43</f>
        <v>1.7999999999999999E-2</v>
      </c>
      <c r="AT43" s="1261">
        <f>+AR43+AS43</f>
        <v>0</v>
      </c>
      <c r="AU43" s="1243">
        <v>-1.4999999999999999E-2</v>
      </c>
      <c r="AV43" s="1243">
        <f>-AU43</f>
        <v>1.4999999999999999E-2</v>
      </c>
      <c r="AW43" s="1261">
        <f>+AU43+AV43</f>
        <v>0</v>
      </c>
      <c r="AX43" s="1243">
        <v>-1.4999999999999999E-2</v>
      </c>
      <c r="AY43" s="1243">
        <f>-AX43</f>
        <v>1.4999999999999999E-2</v>
      </c>
      <c r="AZ43" s="1261">
        <f>+AX43+AY43</f>
        <v>0</v>
      </c>
    </row>
    <row r="44" spans="1:52">
      <c r="A44" s="1244" t="s">
        <v>1689</v>
      </c>
      <c r="AI44" s="1262">
        <f t="shared" ref="AI44:AZ44" si="6">+AI42+AI43</f>
        <v>0.21314772338168717</v>
      </c>
      <c r="AJ44" s="1262">
        <f t="shared" si="6"/>
        <v>0.18865090699938322</v>
      </c>
      <c r="AK44" s="1262">
        <f t="shared" si="6"/>
        <v>0.20053719230054018</v>
      </c>
      <c r="AL44" s="1262">
        <f t="shared" si="6"/>
        <v>0.17813555433892683</v>
      </c>
      <c r="AM44" s="1262">
        <f t="shared" si="6"/>
        <v>0.21275029848561317</v>
      </c>
      <c r="AN44" s="1262">
        <f t="shared" si="6"/>
        <v>0.19544292641226998</v>
      </c>
      <c r="AO44" s="1262">
        <f t="shared" si="6"/>
        <v>0.19738571671796856</v>
      </c>
      <c r="AP44" s="1262">
        <f t="shared" si="6"/>
        <v>0.19678547687735395</v>
      </c>
      <c r="AQ44" s="1262">
        <f t="shared" si="6"/>
        <v>0.19708559679766124</v>
      </c>
      <c r="AR44" s="1262">
        <f t="shared" si="6"/>
        <v>0.20412512617462275</v>
      </c>
      <c r="AS44" s="1262">
        <f t="shared" si="6"/>
        <v>0.20588494332962287</v>
      </c>
      <c r="AT44" s="1262">
        <f t="shared" si="6"/>
        <v>0.20500503475212281</v>
      </c>
      <c r="AU44" s="1262">
        <f t="shared" si="6"/>
        <v>0.20520260295952247</v>
      </c>
      <c r="AV44" s="1262">
        <f t="shared" si="6"/>
        <v>0.20721900262116216</v>
      </c>
      <c r="AW44" s="1262">
        <f t="shared" si="6"/>
        <v>0.20621080279034229</v>
      </c>
      <c r="AX44" s="1262">
        <f t="shared" si="6"/>
        <v>0.20969142014588582</v>
      </c>
      <c r="AY44" s="1262">
        <f t="shared" si="6"/>
        <v>0.21282906347200575</v>
      </c>
      <c r="AZ44" s="1262">
        <f t="shared" si="6"/>
        <v>0.21126024180894573</v>
      </c>
    </row>
    <row r="45" spans="1:52">
      <c r="A45" t="s">
        <v>1690</v>
      </c>
      <c r="AI45" s="1209"/>
      <c r="AJ45" s="1252"/>
      <c r="AK45" s="1252"/>
      <c r="AL45" s="1251">
        <f>+AL44</f>
        <v>0.17813555433892683</v>
      </c>
      <c r="AM45" s="1251">
        <f>+AM44</f>
        <v>0.21275029848561317</v>
      </c>
      <c r="AN45" s="1252"/>
      <c r="AO45" s="1251">
        <f>+AO44</f>
        <v>0.19738571671796856</v>
      </c>
      <c r="AP45" s="1251">
        <f>+AP44</f>
        <v>0.19678547687735395</v>
      </c>
      <c r="AQ45" s="1252"/>
      <c r="AR45" s="1251">
        <f>+AR44</f>
        <v>0.20412512617462275</v>
      </c>
      <c r="AS45" s="1251">
        <f>+AS44</f>
        <v>0.20588494332962287</v>
      </c>
      <c r="AT45" s="1252"/>
      <c r="AU45" s="1251">
        <f>+AU44</f>
        <v>0.20520260295952247</v>
      </c>
      <c r="AV45" s="1251">
        <f>+AV44</f>
        <v>0.20721900262116216</v>
      </c>
      <c r="AW45" s="1252"/>
      <c r="AX45" s="1251">
        <f>+AX44</f>
        <v>0.20969142014588582</v>
      </c>
      <c r="AY45" s="1251">
        <f>+AY44</f>
        <v>0.21282906347200575</v>
      </c>
      <c r="AZ45" s="1252"/>
    </row>
    <row r="46" spans="1:52">
      <c r="A46" t="str">
        <f>+A39</f>
        <v xml:space="preserve">                                                 second Q in sem</v>
      </c>
      <c r="AI46" s="1209"/>
      <c r="AJ46" s="1252"/>
      <c r="AK46" s="1252"/>
      <c r="AL46" s="1251">
        <f>+AL44</f>
        <v>0.17813555433892683</v>
      </c>
      <c r="AM46" s="1251">
        <f>+AM44</f>
        <v>0.21275029848561317</v>
      </c>
      <c r="AN46" s="1252"/>
      <c r="AO46" s="1251">
        <f>+AO44</f>
        <v>0.19738571671796856</v>
      </c>
      <c r="AP46" s="1251">
        <f>+AP44</f>
        <v>0.19678547687735395</v>
      </c>
      <c r="AQ46" s="1252"/>
      <c r="AR46" s="1251">
        <f>+AR44</f>
        <v>0.20412512617462275</v>
      </c>
      <c r="AS46" s="1251">
        <f>+AS44</f>
        <v>0.20588494332962287</v>
      </c>
      <c r="AT46" s="1252"/>
      <c r="AU46" s="1251">
        <f>+AU44</f>
        <v>0.20520260295952247</v>
      </c>
      <c r="AV46" s="1251">
        <f>+AV44</f>
        <v>0.20721900262116216</v>
      </c>
      <c r="AW46" s="1252"/>
      <c r="AX46" s="1251">
        <f>+AX44</f>
        <v>0.20969142014588582</v>
      </c>
      <c r="AY46" s="1251">
        <f>+AY44</f>
        <v>0.21282906347200575</v>
      </c>
      <c r="AZ46" s="1252"/>
    </row>
    <row r="47" spans="1:52">
      <c r="AI47" s="1209"/>
      <c r="AJ47" s="1209"/>
      <c r="AK47" s="1209"/>
      <c r="AL47" s="1209"/>
      <c r="AM47" s="1209"/>
      <c r="AN47" s="1209"/>
      <c r="AO47" s="1209"/>
      <c r="AP47" s="1209"/>
      <c r="AQ47" s="1209"/>
      <c r="AR47" s="1209"/>
      <c r="AS47" s="1209"/>
      <c r="AT47" s="1209"/>
      <c r="AU47" s="1209"/>
      <c r="AV47" s="1209"/>
      <c r="AW47" s="1209"/>
      <c r="AX47" s="1209"/>
      <c r="AY47" s="1209"/>
      <c r="AZ47" s="1209"/>
    </row>
    <row r="48" spans="1:52">
      <c r="A48" s="590" t="str">
        <f>+A26</f>
        <v>Other Expenditure of %GDP</v>
      </c>
      <c r="AI48" s="1209">
        <f t="shared" ref="AI48:AZ48" si="7">+AI26</f>
        <v>5.0723582380508878E-2</v>
      </c>
      <c r="AJ48" s="1209">
        <f t="shared" si="7"/>
        <v>4.595330829542054E-2</v>
      </c>
      <c r="AK48" s="1209">
        <f t="shared" si="7"/>
        <v>4.8267929014096267E-2</v>
      </c>
      <c r="AL48" s="1209">
        <f t="shared" si="7"/>
        <v>6.2147460561997943E-2</v>
      </c>
      <c r="AM48" s="1209">
        <f t="shared" si="7"/>
        <v>6.8464021255010693E-2</v>
      </c>
      <c r="AN48" s="1209">
        <f t="shared" si="7"/>
        <v>6.5305740908504314E-2</v>
      </c>
      <c r="AO48" s="1209">
        <f t="shared" si="7"/>
        <v>5.749184544587839E-2</v>
      </c>
      <c r="AP48" s="1209">
        <f t="shared" si="7"/>
        <v>5.7522104816690109E-2</v>
      </c>
      <c r="AQ48" s="1209">
        <f t="shared" si="7"/>
        <v>5.7506975131284256E-2</v>
      </c>
      <c r="AR48" s="1209">
        <f t="shared" si="7"/>
        <v>5.3158799318472595E-2</v>
      </c>
      <c r="AS48" s="1209">
        <f t="shared" si="7"/>
        <v>4.4717671027401498E-2</v>
      </c>
      <c r="AT48" s="1209">
        <f t="shared" si="7"/>
        <v>4.8938235172937043E-2</v>
      </c>
      <c r="AU48" s="1209">
        <f t="shared" si="7"/>
        <v>3.5568819692924324E-2</v>
      </c>
      <c r="AV48" s="1209">
        <f t="shared" si="7"/>
        <v>3.5500987718633741E-2</v>
      </c>
      <c r="AW48" s="1209">
        <f t="shared" si="7"/>
        <v>3.5534903705779032E-2</v>
      </c>
      <c r="AX48" s="1209">
        <f t="shared" si="7"/>
        <v>3.3147326342139447E-2</v>
      </c>
      <c r="AY48" s="1209">
        <f t="shared" si="7"/>
        <v>3.1001519033258772E-2</v>
      </c>
      <c r="AZ48" s="1209">
        <f t="shared" si="7"/>
        <v>3.2074422687699104E-2</v>
      </c>
    </row>
    <row r="49" spans="1:55" s="1287" customFormat="1">
      <c r="A49" s="1287" t="s">
        <v>1691</v>
      </c>
      <c r="AF49" s="1288"/>
      <c r="AG49" s="1288"/>
      <c r="AH49" s="1288"/>
      <c r="AI49" s="1288">
        <f>+AI60</f>
        <v>0</v>
      </c>
      <c r="AJ49" s="1288"/>
      <c r="AK49" s="1288"/>
      <c r="AL49" s="1289">
        <f t="shared" ref="AL49:AM49" si="8">+AL60</f>
        <v>5.5788899275874736E-2</v>
      </c>
      <c r="AM49" s="1289">
        <f t="shared" si="8"/>
        <v>1.507365266778405E-3</v>
      </c>
      <c r="AN49" s="1289">
        <f>+AN60</f>
        <v>2.8648132271326572E-2</v>
      </c>
      <c r="AO49" s="1289">
        <f>+AO60</f>
        <v>2.7444824344554922E-2</v>
      </c>
      <c r="AP49" s="1289">
        <f t="shared" ref="AP49:AW49" si="9">+AP60</f>
        <v>1.465409173555314E-2</v>
      </c>
      <c r="AQ49" s="1289">
        <f t="shared" si="9"/>
        <v>2.1049458040054033E-2</v>
      </c>
      <c r="AR49" s="1289">
        <f t="shared" si="9"/>
        <v>4.3279538969401305E-3</v>
      </c>
      <c r="AS49" s="1289">
        <f t="shared" si="9"/>
        <v>2.6198890058628677E-3</v>
      </c>
      <c r="AT49" s="1289">
        <f t="shared" si="9"/>
        <v>3.4739214514014991E-3</v>
      </c>
      <c r="AU49" s="1289"/>
      <c r="AV49" s="1289"/>
      <c r="AW49" s="1289">
        <f t="shared" si="9"/>
        <v>1.8044407183463527E-3</v>
      </c>
      <c r="AX49" s="1289"/>
      <c r="AY49" s="1289"/>
      <c r="AZ49" s="1289"/>
    </row>
    <row r="50" spans="1:55" s="586" customFormat="1">
      <c r="A50" s="586" t="str">
        <f>+A32</f>
        <v xml:space="preserve">correction </v>
      </c>
      <c r="AF50" s="1263"/>
      <c r="AG50" s="1263"/>
      <c r="AH50" s="1263"/>
      <c r="AI50" s="1261">
        <v>0</v>
      </c>
      <c r="AJ50" s="1261">
        <v>0</v>
      </c>
      <c r="AK50" s="1261">
        <v>0</v>
      </c>
      <c r="AL50" s="1261">
        <v>0</v>
      </c>
      <c r="AM50" s="1261">
        <f>-AL50</f>
        <v>0</v>
      </c>
      <c r="AN50" s="1261">
        <f>+AL50+AM50</f>
        <v>0</v>
      </c>
      <c r="AO50" s="1261">
        <v>0</v>
      </c>
      <c r="AP50" s="1261">
        <f>-AO50</f>
        <v>0</v>
      </c>
      <c r="AQ50" s="1261">
        <f>+AO50+AP50</f>
        <v>0</v>
      </c>
      <c r="AR50" s="1261">
        <v>0</v>
      </c>
      <c r="AS50" s="1261">
        <f>-AR50</f>
        <v>0</v>
      </c>
      <c r="AT50" s="1261">
        <f>+AR50+AS50</f>
        <v>0</v>
      </c>
      <c r="AU50" s="1261">
        <v>0</v>
      </c>
      <c r="AV50" s="1261">
        <f>-AU50</f>
        <v>0</v>
      </c>
      <c r="AW50" s="1261">
        <f>+AU50+AV50</f>
        <v>0</v>
      </c>
      <c r="AX50" s="1261">
        <v>0</v>
      </c>
      <c r="AY50" s="1261">
        <f>-AX50</f>
        <v>0</v>
      </c>
      <c r="AZ50" s="1261">
        <f>+AX50+AY50</f>
        <v>0</v>
      </c>
      <c r="BA50" s="1261"/>
      <c r="BB50" s="1261"/>
      <c r="BC50" s="1261"/>
    </row>
    <row r="51" spans="1:55" ht="15.5" thickBot="1">
      <c r="A51" s="1244" t="s">
        <v>1692</v>
      </c>
      <c r="AI51" s="1245">
        <f t="shared" ref="AI51:AK51" si="10">+AI48+AI50</f>
        <v>5.0723582380508878E-2</v>
      </c>
      <c r="AJ51" s="1245">
        <f t="shared" si="10"/>
        <v>4.595330829542054E-2</v>
      </c>
      <c r="AK51" s="1245">
        <f t="shared" si="10"/>
        <v>4.8267929014096267E-2</v>
      </c>
      <c r="AL51" s="1245">
        <f>+AL48+AL50</f>
        <v>6.2147460561997943E-2</v>
      </c>
      <c r="AM51" s="1245">
        <f t="shared" ref="AM51:AQ51" si="11">+AM48+AM50</f>
        <v>6.8464021255010693E-2</v>
      </c>
      <c r="AN51" s="1245">
        <f t="shared" si="11"/>
        <v>6.5305740908504314E-2</v>
      </c>
      <c r="AO51" s="1245">
        <f t="shared" si="11"/>
        <v>5.749184544587839E-2</v>
      </c>
      <c r="AP51" s="1245">
        <f t="shared" si="11"/>
        <v>5.7522104816690109E-2</v>
      </c>
      <c r="AQ51" s="1245">
        <f t="shared" si="11"/>
        <v>5.7506975131284256E-2</v>
      </c>
      <c r="AR51" s="1245">
        <f>+AR48+AR50</f>
        <v>5.3158799318472595E-2</v>
      </c>
      <c r="AS51" s="1245">
        <f t="shared" ref="AS51:AW51" si="12">+AS48+AS50</f>
        <v>4.4717671027401498E-2</v>
      </c>
      <c r="AT51" s="1245">
        <f t="shared" si="12"/>
        <v>4.8938235172937043E-2</v>
      </c>
      <c r="AU51" s="1245">
        <f t="shared" si="12"/>
        <v>3.5568819692924324E-2</v>
      </c>
      <c r="AV51" s="1245">
        <f t="shared" si="12"/>
        <v>3.5500987718633741E-2</v>
      </c>
      <c r="AW51" s="1245">
        <f t="shared" si="12"/>
        <v>3.5534903705779032E-2</v>
      </c>
      <c r="AX51" s="1245">
        <f>+AX48+AX50</f>
        <v>3.3147326342139447E-2</v>
      </c>
      <c r="AY51" s="1245">
        <f t="shared" ref="AY51:AZ51" si="13">+AY48+AY50</f>
        <v>3.1001519033258772E-2</v>
      </c>
      <c r="AZ51" s="1245">
        <f t="shared" si="13"/>
        <v>3.2074422687699104E-2</v>
      </c>
      <c r="BA51" s="1245"/>
      <c r="BB51" s="1245"/>
      <c r="BC51" s="1245"/>
    </row>
    <row r="52" spans="1:55" ht="15.5" thickTop="1">
      <c r="A52" t="s">
        <v>1693</v>
      </c>
      <c r="AL52" s="1246">
        <f>+AL51</f>
        <v>6.2147460561997943E-2</v>
      </c>
      <c r="AM52" s="1249">
        <f>+AM51</f>
        <v>6.8464021255010693E-2</v>
      </c>
      <c r="AN52" s="1247"/>
      <c r="AO52" s="1249">
        <f>+AO51</f>
        <v>5.749184544587839E-2</v>
      </c>
      <c r="AP52" s="1249">
        <f>+AP51</f>
        <v>5.7522104816690109E-2</v>
      </c>
      <c r="AQ52" s="1247"/>
      <c r="AR52" s="1249">
        <f>+AR51</f>
        <v>5.3158799318472595E-2</v>
      </c>
      <c r="AS52" s="1264">
        <f>+AS51</f>
        <v>4.4717671027401498E-2</v>
      </c>
      <c r="AT52" s="1252"/>
      <c r="AU52" s="1251">
        <f>+AU51</f>
        <v>3.5568819692924324E-2</v>
      </c>
      <c r="AV52" s="1251">
        <f>+AV51</f>
        <v>3.5500987718633741E-2</v>
      </c>
      <c r="AW52" s="1252"/>
      <c r="AX52" s="1251">
        <f>+AX51</f>
        <v>3.3147326342139447E-2</v>
      </c>
      <c r="AY52" s="1251">
        <f>+AY51</f>
        <v>3.1001519033258772E-2</v>
      </c>
      <c r="AZ52" s="1252"/>
    </row>
    <row r="53" spans="1:55" ht="15.5" thickBot="1">
      <c r="A53" t="str">
        <f>+A46</f>
        <v xml:space="preserve">                                                 second Q in sem</v>
      </c>
      <c r="AL53" s="1253">
        <f>+AL51</f>
        <v>6.2147460561997943E-2</v>
      </c>
      <c r="AM53" s="1256">
        <f>+AM51</f>
        <v>6.8464021255010693E-2</v>
      </c>
      <c r="AN53" s="1254"/>
      <c r="AO53" s="1256">
        <f>+AO51</f>
        <v>5.749184544587839E-2</v>
      </c>
      <c r="AP53" s="1256">
        <f>+AP51</f>
        <v>5.7522104816690109E-2</v>
      </c>
      <c r="AQ53" s="1254"/>
      <c r="AR53" s="1256">
        <f>+AR51</f>
        <v>5.3158799318472595E-2</v>
      </c>
      <c r="AS53" s="1265">
        <f>+AS51</f>
        <v>4.4717671027401498E-2</v>
      </c>
      <c r="AT53" s="1252"/>
      <c r="AU53" s="1251">
        <f>+AU51</f>
        <v>3.5568819692924324E-2</v>
      </c>
      <c r="AV53" s="1251">
        <f>+AV51</f>
        <v>3.5500987718633741E-2</v>
      </c>
      <c r="AW53" s="1252"/>
      <c r="AX53" s="1251">
        <f>+AX51</f>
        <v>3.3147326342139447E-2</v>
      </c>
      <c r="AY53" s="1251">
        <f>+AY51</f>
        <v>3.1001519033258772E-2</v>
      </c>
      <c r="AZ53" s="1252"/>
    </row>
    <row r="54" spans="1:55" ht="15.5" thickTop="1"/>
    <row r="56" spans="1:55" ht="13.5" customHeight="1">
      <c r="A56" s="1131" t="s">
        <v>1694</v>
      </c>
      <c r="AI56" s="1266" t="str">
        <f t="shared" ref="AI56:AK56" si="14">+IF(ABS(AI37-AI42-AI48-AI31)&gt;0.1,"check","")</f>
        <v/>
      </c>
      <c r="AJ56" s="1267" t="str">
        <f t="shared" si="14"/>
        <v/>
      </c>
      <c r="AK56" s="1267" t="str">
        <f t="shared" si="14"/>
        <v/>
      </c>
      <c r="AL56" s="1267" t="str">
        <f>+IF(ABS(AL37-AL42-AL48-AL31)&gt;0.1,"check","")</f>
        <v/>
      </c>
      <c r="AM56" s="1267" t="str">
        <f t="shared" ref="AM56:AZ56" si="15">+IF(ABS(AM37-AM42-AM48-AM31)&gt;0.1,"check","")</f>
        <v/>
      </c>
      <c r="AN56" s="1267" t="str">
        <f t="shared" si="15"/>
        <v/>
      </c>
      <c r="AO56" s="1267" t="str">
        <f t="shared" si="15"/>
        <v/>
      </c>
      <c r="AP56" s="1267" t="str">
        <f t="shared" si="15"/>
        <v/>
      </c>
      <c r="AQ56" s="1267" t="str">
        <f t="shared" si="15"/>
        <v/>
      </c>
      <c r="AR56" s="1267" t="str">
        <f t="shared" si="15"/>
        <v/>
      </c>
      <c r="AS56" s="1267" t="str">
        <f t="shared" si="15"/>
        <v/>
      </c>
      <c r="AT56" s="1267" t="str">
        <f t="shared" si="15"/>
        <v/>
      </c>
      <c r="AU56" s="1267" t="str">
        <f t="shared" si="15"/>
        <v/>
      </c>
      <c r="AV56" s="1267" t="str">
        <f t="shared" si="15"/>
        <v/>
      </c>
      <c r="AW56" s="1267" t="str">
        <f t="shared" si="15"/>
        <v/>
      </c>
      <c r="AX56" s="1267" t="str">
        <f t="shared" si="15"/>
        <v/>
      </c>
      <c r="AY56" s="1267" t="str">
        <f t="shared" si="15"/>
        <v/>
      </c>
      <c r="AZ56" s="1267" t="str">
        <f t="shared" si="15"/>
        <v/>
      </c>
    </row>
    <row r="57" spans="1:55">
      <c r="A57" s="1131" t="str">
        <f>+A56</f>
        <v>check</v>
      </c>
      <c r="AI57" s="1268" t="str">
        <f t="shared" ref="AI57:AK57" si="16">+IF(ABS(AI37-AI44-AI51-AI33)&gt;0.1,"check","")</f>
        <v/>
      </c>
      <c r="AJ57" s="1269" t="str">
        <f t="shared" si="16"/>
        <v/>
      </c>
      <c r="AK57" s="1269" t="str">
        <f t="shared" si="16"/>
        <v/>
      </c>
      <c r="AL57" s="1269" t="str">
        <f>+IF(ABS(AL37-AL44-AL51-AL33)&gt;0.1,"check","")</f>
        <v/>
      </c>
      <c r="AM57" s="1269" t="str">
        <f t="shared" ref="AM57:AZ57" si="17">+IF(ABS(AM37-AM44-AM51-AM33)&gt;0.1,"check","")</f>
        <v/>
      </c>
      <c r="AN57" s="1269" t="str">
        <f t="shared" si="17"/>
        <v/>
      </c>
      <c r="AO57" s="1269" t="str">
        <f t="shared" si="17"/>
        <v/>
      </c>
      <c r="AP57" s="1269" t="str">
        <f t="shared" si="17"/>
        <v/>
      </c>
      <c r="AQ57" s="1269" t="str">
        <f t="shared" si="17"/>
        <v/>
      </c>
      <c r="AR57" s="1269" t="str">
        <f t="shared" si="17"/>
        <v/>
      </c>
      <c r="AS57" s="1269" t="str">
        <f t="shared" si="17"/>
        <v/>
      </c>
      <c r="AT57" s="1269" t="str">
        <f t="shared" si="17"/>
        <v/>
      </c>
      <c r="AU57" s="1269" t="str">
        <f t="shared" si="17"/>
        <v/>
      </c>
      <c r="AV57" s="1269" t="str">
        <f t="shared" si="17"/>
        <v/>
      </c>
      <c r="AW57" s="1269" t="str">
        <f t="shared" si="17"/>
        <v/>
      </c>
      <c r="AX57" s="1269" t="str">
        <f t="shared" si="17"/>
        <v/>
      </c>
      <c r="AY57" s="1269" t="str">
        <f t="shared" si="17"/>
        <v/>
      </c>
      <c r="AZ57" s="1269" t="str">
        <f t="shared" si="17"/>
        <v/>
      </c>
    </row>
    <row r="59" spans="1:55">
      <c r="A59" t="s">
        <v>1695</v>
      </c>
      <c r="AK59" s="1285">
        <v>36</v>
      </c>
      <c r="AL59" s="1284">
        <v>681</v>
      </c>
      <c r="AM59" s="1284">
        <f>+AN59-AL59</f>
        <v>18.399999999999977</v>
      </c>
      <c r="AN59" s="1285">
        <v>699.4</v>
      </c>
      <c r="AO59" s="1284">
        <v>380</v>
      </c>
      <c r="AP59" s="1284">
        <f>+AQ59-AO59</f>
        <v>202.89999999999998</v>
      </c>
      <c r="AQ59" s="1285">
        <v>582.9</v>
      </c>
      <c r="AR59" s="1284">
        <v>67.400000000000006</v>
      </c>
      <c r="AS59" s="1284">
        <f>+AT59-AR59</f>
        <v>40.799999999999997</v>
      </c>
      <c r="AT59" s="1285">
        <v>108.2</v>
      </c>
      <c r="AU59" s="1284">
        <v>18</v>
      </c>
      <c r="AV59" s="1284">
        <f>+AW59-AU59</f>
        <v>45</v>
      </c>
      <c r="AW59" s="1285">
        <v>63</v>
      </c>
      <c r="AX59" s="1284">
        <v>18</v>
      </c>
      <c r="AY59" s="1284">
        <f>+AZ59-AX59</f>
        <v>18</v>
      </c>
      <c r="AZ59" s="1286">
        <v>36</v>
      </c>
    </row>
    <row r="60" spans="1:55" s="1287" customFormat="1">
      <c r="A60" s="1287" t="s">
        <v>1696</v>
      </c>
      <c r="AF60" s="1288"/>
      <c r="AG60" s="1288"/>
      <c r="AH60" s="1288"/>
      <c r="AI60" s="1288"/>
      <c r="AJ60" s="1288"/>
      <c r="AK60" s="1289">
        <f t="shared" ref="AK60:AS60" si="18">+AK59/AK23</f>
        <v>1.67348456675344E-3</v>
      </c>
      <c r="AL60" s="1290">
        <f t="shared" si="18"/>
        <v>5.5788899275874736E-2</v>
      </c>
      <c r="AM60" s="1290">
        <f t="shared" si="18"/>
        <v>1.507365266778405E-3</v>
      </c>
      <c r="AN60" s="1289">
        <f>+AN59/AN23</f>
        <v>2.8648132271326572E-2</v>
      </c>
      <c r="AO60" s="1290">
        <f t="shared" si="18"/>
        <v>2.7444824344554922E-2</v>
      </c>
      <c r="AP60" s="1290">
        <f t="shared" si="18"/>
        <v>1.465409173555314E-2</v>
      </c>
      <c r="AQ60" s="1289">
        <f t="shared" si="18"/>
        <v>2.1049458040054033E-2</v>
      </c>
      <c r="AR60" s="1290">
        <f t="shared" si="18"/>
        <v>4.3279538969401305E-3</v>
      </c>
      <c r="AS60" s="1290">
        <f t="shared" si="18"/>
        <v>2.6198890058628677E-3</v>
      </c>
      <c r="AT60" s="1289">
        <f>+AT59/AT23</f>
        <v>3.4739214514014991E-3</v>
      </c>
      <c r="AU60" s="1288"/>
      <c r="AV60" s="1288"/>
      <c r="AW60" s="1289">
        <f>+AW59/AW23</f>
        <v>1.8044407183463527E-3</v>
      </c>
      <c r="AX60" s="1288"/>
      <c r="AY60" s="1288"/>
      <c r="AZ60" s="1289">
        <f>+AZ59/AZ23</f>
        <v>9.1943025650313909E-4</v>
      </c>
    </row>
    <row r="62" spans="1:55">
      <c r="AL62" s="1238" t="str">
        <f>+AL30</f>
        <v>Jul-Dec</v>
      </c>
      <c r="AM62" s="1238" t="str">
        <f t="shared" ref="AM62:AQ62" si="19">+AM30</f>
        <v>Jan-Jun</v>
      </c>
      <c r="AN62" s="1237" t="str">
        <f t="shared" si="19"/>
        <v>2025/2026</v>
      </c>
      <c r="AO62" s="1238" t="str">
        <f t="shared" si="19"/>
        <v>Jul-Dec</v>
      </c>
      <c r="AP62" s="1238" t="str">
        <f t="shared" si="19"/>
        <v>Jan-Jun</v>
      </c>
      <c r="AQ62" s="1237" t="str">
        <f t="shared" si="19"/>
        <v>2026/2027</v>
      </c>
      <c r="AR62" s="1238"/>
    </row>
    <row r="63" spans="1:55">
      <c r="AR63" s="563" t="s">
        <v>1697</v>
      </c>
    </row>
    <row r="64" spans="1:55" ht="15.5" thickBot="1">
      <c r="A64" s="590" t="s">
        <v>1698</v>
      </c>
      <c r="AL64" s="1241">
        <f t="shared" ref="AL64:AM64" si="20">+AL49</f>
        <v>5.5788899275874736E-2</v>
      </c>
      <c r="AM64" s="1241">
        <f t="shared" si="20"/>
        <v>1.507365266778405E-3</v>
      </c>
      <c r="AN64" s="1270">
        <f>+AN49</f>
        <v>2.8648132271326572E-2</v>
      </c>
      <c r="AO64" s="1241">
        <f>+AO49</f>
        <v>2.7444824344554922E-2</v>
      </c>
      <c r="AP64" s="1241">
        <f>+AP49</f>
        <v>1.465409173555314E-2</v>
      </c>
      <c r="AQ64" s="1270">
        <f>+AQ49</f>
        <v>2.1049458040054033E-2</v>
      </c>
      <c r="AR64" s="1270">
        <f>+AVERAGE(AN64,AQ64)</f>
        <v>2.4848795155690301E-2</v>
      </c>
      <c r="AS64" s="1241"/>
      <c r="AT64" s="1241"/>
      <c r="AU64" s="1241"/>
      <c r="AV64" s="1241"/>
      <c r="AW64" s="1241"/>
      <c r="AX64" s="1241"/>
      <c r="AY64" s="1241"/>
      <c r="AZ64" s="1241"/>
    </row>
    <row r="65" spans="1:44" ht="15.5" thickTop="1">
      <c r="A65" s="1287" t="s">
        <v>1699</v>
      </c>
      <c r="AL65" s="1271">
        <f>+$AR$64/$AR$66*$AR$68*AL67</f>
        <v>3.3131726874253739E-2</v>
      </c>
      <c r="AM65" s="1272">
        <f t="shared" ref="AM65:AM66" si="21">+$AR$64/$AR$66*$AR$68*AM67</f>
        <v>7.4546385467070903E-2</v>
      </c>
      <c r="AN65" s="1247"/>
      <c r="AO65" s="1272">
        <f t="shared" ref="AO65:AP66" si="22">+$AR$64/$AR$66*$AR$68*AO67</f>
        <v>9.9395180622761203E-2</v>
      </c>
      <c r="AP65" s="1272">
        <f t="shared" si="22"/>
        <v>5.7980522029944033E-2</v>
      </c>
      <c r="AQ65" s="1250"/>
      <c r="AR65" s="1239" t="s">
        <v>1700</v>
      </c>
    </row>
    <row r="66" spans="1:44" ht="15.5" thickBot="1">
      <c r="A66" s="1287" t="s">
        <v>1701</v>
      </c>
      <c r="AL66" s="1273">
        <f>+$AR$64/$AR$66*$AR$68*AL68</f>
        <v>5.7980522029944033E-2</v>
      </c>
      <c r="AM66" s="1274">
        <f t="shared" si="21"/>
        <v>9.9395180622761203E-2</v>
      </c>
      <c r="AN66" s="1254"/>
      <c r="AO66" s="1274">
        <f t="shared" si="22"/>
        <v>7.4546385467070903E-2</v>
      </c>
      <c r="AP66" s="1274">
        <f t="shared" si="22"/>
        <v>3.3131726874253739E-2</v>
      </c>
      <c r="AQ66" s="1257"/>
      <c r="AR66" s="1275">
        <v>0.15</v>
      </c>
    </row>
    <row r="67" spans="1:44" ht="15.5" thickTop="1">
      <c r="AK67" s="1239" t="s">
        <v>1702</v>
      </c>
      <c r="AL67" s="1284">
        <v>0.4</v>
      </c>
      <c r="AM67" s="1284">
        <v>0.9</v>
      </c>
      <c r="AN67" s="1284"/>
      <c r="AO67" s="1284">
        <v>1.2</v>
      </c>
      <c r="AP67" s="1284">
        <f>+AL68</f>
        <v>0.7</v>
      </c>
      <c r="AR67" s="563" t="s">
        <v>1703</v>
      </c>
    </row>
    <row r="68" spans="1:44">
      <c r="AL68" s="1284">
        <v>0.7</v>
      </c>
      <c r="AM68" s="1284">
        <v>1.2</v>
      </c>
      <c r="AN68" s="1284"/>
      <c r="AO68" s="1284">
        <f>+AM67</f>
        <v>0.9</v>
      </c>
      <c r="AP68" s="1284">
        <f>+AL67</f>
        <v>0.4</v>
      </c>
      <c r="AR68" s="1284">
        <v>0.5</v>
      </c>
    </row>
    <row r="69" spans="1:44">
      <c r="A69" s="751" t="s">
        <v>1704</v>
      </c>
    </row>
  </sheetData>
  <pageMargins left="0.2" right="0.2" top="0.25" bottom="0.25" header="0.3" footer="0.3"/>
  <pageSetup scale="55"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31</vt:i4>
      </vt:variant>
    </vt:vector>
  </HeadingPairs>
  <TitlesOfParts>
    <vt:vector size="38" baseType="lpstr">
      <vt:lpstr>Quarterly data (2)</vt:lpstr>
      <vt:lpstr>ToC data doc</vt:lpstr>
      <vt:lpstr>Quarterly data</vt:lpstr>
      <vt:lpstr>monthly data</vt:lpstr>
      <vt:lpstr>FiscTuning_Rw</vt:lpstr>
      <vt:lpstr>Sheet1</vt:lpstr>
      <vt:lpstr>Dataset</vt:lpstr>
      <vt:lpstr>'Quarterly data (2)'!BOP___External_sector_Quarterly</vt:lpstr>
      <vt:lpstr>BOP_Rwametric_Qdata</vt:lpstr>
      <vt:lpstr>CPI_Rwametric_Mdata</vt:lpstr>
      <vt:lpstr>CPIolder_Rwametric_Mdata</vt:lpstr>
      <vt:lpstr>FISC_Rwametric_Mdata</vt:lpstr>
      <vt:lpstr>fiscal_tunes</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2026-04-01T09:37:52Z</dcterms:modified>
</cp:coreProperties>
</file>